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unover01\Desktop\"/>
    </mc:Choice>
  </mc:AlternateContent>
  <bookViews>
    <workbookView xWindow="0" yWindow="0" windowWidth="0" windowHeight="0"/>
  </bookViews>
  <sheets>
    <sheet name="Rekapitulace stavby" sheetId="1" r:id="rId1"/>
    <sheet name="Stoka M - Markovice – ul...." sheetId="2" r:id="rId2"/>
    <sheet name="Přípojky - Markovice – ul..." sheetId="3" r:id="rId3"/>
    <sheet name="VON - Markovice – ul. Mír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'Stoka M - Markovice – ul....'!$C$127:$K$443</definedName>
    <definedName name="_xlnm.Print_Area" localSheetId="1">'Stoka M - Markovice – ul....'!$C$4:$J$76,'Stoka M - Markovice – ul....'!$C$82:$J$109,'Stoka M - Markovice – ul....'!$C$115:$J$443</definedName>
    <definedName name="_xlnm.Print_Titles" localSheetId="1">'Stoka M - Markovice – ul....'!$127:$127</definedName>
    <definedName name="_xlnm._FilterDatabase" localSheetId="2" hidden="1">'Přípojky - Markovice – ul...'!$C$120:$K$274</definedName>
    <definedName name="_xlnm.Print_Area" localSheetId="2">'Přípojky - Markovice – ul...'!$C$4:$J$76,'Přípojky - Markovice – ul...'!$C$82:$J$102,'Přípojky - Markovice – ul...'!$C$108:$J$274</definedName>
    <definedName name="_xlnm.Print_Titles" localSheetId="2">'Přípojky - Markovice – ul...'!$120:$120</definedName>
    <definedName name="_xlnm._FilterDatabase" localSheetId="3" hidden="1">'VON - Markovice – ul. Mír...'!$C$119:$K$189</definedName>
    <definedName name="_xlnm.Print_Area" localSheetId="3">'VON - Markovice – ul. Mír...'!$C$4:$J$76,'VON - Markovice – ul. Mír...'!$C$82:$J$101,'VON - Markovice – ul. Mír...'!$C$107:$J$189</definedName>
    <definedName name="_xlnm.Print_Titles" localSheetId="3">'VON - Markovice – ul. Mír...'!$119:$119</definedName>
    <definedName name="_xlnm.Print_Area" localSheetId="4">'Seznam figur'!$C$4:$G$152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91"/>
  <c r="J20"/>
  <c r="J18"/>
  <c r="E18"/>
  <c r="F117"/>
  <c r="J17"/>
  <c r="J15"/>
  <c r="E15"/>
  <c r="F116"/>
  <c r="J14"/>
  <c r="J12"/>
  <c r="J114"/>
  <c r="E7"/>
  <c r="E85"/>
  <c i="3" r="J37"/>
  <c r="J36"/>
  <c i="1" r="AY96"/>
  <c i="3" r="J35"/>
  <c i="1" r="AX96"/>
  <c i="3" r="BI272"/>
  <c r="BH272"/>
  <c r="BG272"/>
  <c r="BF272"/>
  <c r="T272"/>
  <c r="T271"/>
  <c r="R272"/>
  <c r="R271"/>
  <c r="P272"/>
  <c r="P271"/>
  <c r="BI268"/>
  <c r="BH268"/>
  <c r="BG268"/>
  <c r="BF268"/>
  <c r="T268"/>
  <c r="R268"/>
  <c r="P268"/>
  <c r="BI263"/>
  <c r="BH263"/>
  <c r="BG263"/>
  <c r="BF263"/>
  <c r="T263"/>
  <c r="R263"/>
  <c r="P263"/>
  <c r="BI260"/>
  <c r="BH260"/>
  <c r="BG260"/>
  <c r="BF260"/>
  <c r="T260"/>
  <c r="R260"/>
  <c r="P260"/>
  <c r="BI254"/>
  <c r="BH254"/>
  <c r="BG254"/>
  <c r="BF254"/>
  <c r="T254"/>
  <c r="R254"/>
  <c r="P254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4"/>
  <c r="BH184"/>
  <c r="BG184"/>
  <c r="BF184"/>
  <c r="T184"/>
  <c r="R184"/>
  <c r="P184"/>
  <c r="BI181"/>
  <c r="BH181"/>
  <c r="BG181"/>
  <c r="BF181"/>
  <c r="T181"/>
  <c r="R181"/>
  <c r="P181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5"/>
  <c r="BH155"/>
  <c r="BG155"/>
  <c r="BF155"/>
  <c r="T155"/>
  <c r="R155"/>
  <c r="P155"/>
  <c r="BI152"/>
  <c r="BH152"/>
  <c r="BG152"/>
  <c r="BF152"/>
  <c r="T152"/>
  <c r="R152"/>
  <c r="P152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F115"/>
  <c r="E113"/>
  <c r="F89"/>
  <c r="E87"/>
  <c r="J24"/>
  <c r="E24"/>
  <c r="J118"/>
  <c r="J23"/>
  <c r="J21"/>
  <c r="E21"/>
  <c r="J117"/>
  <c r="J20"/>
  <c r="J18"/>
  <c r="E18"/>
  <c r="F92"/>
  <c r="J17"/>
  <c r="J15"/>
  <c r="E15"/>
  <c r="F117"/>
  <c r="J14"/>
  <c r="J12"/>
  <c r="J89"/>
  <c r="E7"/>
  <c r="E85"/>
  <c i="2" r="J37"/>
  <c r="J36"/>
  <c i="1" r="AY95"/>
  <c i="2" r="J35"/>
  <c i="1" r="AX95"/>
  <c i="2" r="BI442"/>
  <c r="BH442"/>
  <c r="BG442"/>
  <c r="BF442"/>
  <c r="T442"/>
  <c r="T441"/>
  <c r="T440"/>
  <c r="R442"/>
  <c r="R441"/>
  <c r="R440"/>
  <c r="P442"/>
  <c r="P441"/>
  <c r="P440"/>
  <c r="BI437"/>
  <c r="BH437"/>
  <c r="BG437"/>
  <c r="BF437"/>
  <c r="T437"/>
  <c r="T436"/>
  <c r="R437"/>
  <c r="R436"/>
  <c r="P437"/>
  <c r="P436"/>
  <c r="BI433"/>
  <c r="BH433"/>
  <c r="BG433"/>
  <c r="BF433"/>
  <c r="T433"/>
  <c r="R433"/>
  <c r="P433"/>
  <c r="BI430"/>
  <c r="BH430"/>
  <c r="BG430"/>
  <c r="BF430"/>
  <c r="T430"/>
  <c r="R430"/>
  <c r="P430"/>
  <c r="BI425"/>
  <c r="BH425"/>
  <c r="BG425"/>
  <c r="BF425"/>
  <c r="T425"/>
  <c r="R425"/>
  <c r="P425"/>
  <c r="BI420"/>
  <c r="BH420"/>
  <c r="BG420"/>
  <c r="BF420"/>
  <c r="T420"/>
  <c r="R420"/>
  <c r="P420"/>
  <c r="BI417"/>
  <c r="BH417"/>
  <c r="BG417"/>
  <c r="BF417"/>
  <c r="T417"/>
  <c r="R417"/>
  <c r="P417"/>
  <c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39"/>
  <c r="BH339"/>
  <c r="BG339"/>
  <c r="BF339"/>
  <c r="T339"/>
  <c r="R339"/>
  <c r="P339"/>
  <c r="BI333"/>
  <c r="BH333"/>
  <c r="BG333"/>
  <c r="BF333"/>
  <c r="T333"/>
  <c r="R333"/>
  <c r="P333"/>
  <c r="BI324"/>
  <c r="BH324"/>
  <c r="BG324"/>
  <c r="BF324"/>
  <c r="T324"/>
  <c r="R324"/>
  <c r="P324"/>
  <c r="BI316"/>
  <c r="BH316"/>
  <c r="BG316"/>
  <c r="BF316"/>
  <c r="T316"/>
  <c r="R316"/>
  <c r="P316"/>
  <c r="BI311"/>
  <c r="BH311"/>
  <c r="BG311"/>
  <c r="BF311"/>
  <c r="T311"/>
  <c r="R311"/>
  <c r="P311"/>
  <c r="BI305"/>
  <c r="BH305"/>
  <c r="BG305"/>
  <c r="BF305"/>
  <c r="T305"/>
  <c r="R305"/>
  <c r="P305"/>
  <c r="BI300"/>
  <c r="BH300"/>
  <c r="BG300"/>
  <c r="BF300"/>
  <c r="T300"/>
  <c r="R300"/>
  <c r="P300"/>
  <c r="BI293"/>
  <c r="BH293"/>
  <c r="BG293"/>
  <c r="BF293"/>
  <c r="T293"/>
  <c r="R293"/>
  <c r="P293"/>
  <c r="BI288"/>
  <c r="BH288"/>
  <c r="BG288"/>
  <c r="BF288"/>
  <c r="T288"/>
  <c r="R288"/>
  <c r="P288"/>
  <c r="BI283"/>
  <c r="BH283"/>
  <c r="BG283"/>
  <c r="BF283"/>
  <c r="T283"/>
  <c r="R283"/>
  <c r="P283"/>
  <c r="BI277"/>
  <c r="BH277"/>
  <c r="BG277"/>
  <c r="BF277"/>
  <c r="T277"/>
  <c r="T276"/>
  <c r="R277"/>
  <c r="R276"/>
  <c r="P277"/>
  <c r="P276"/>
  <c r="BI273"/>
  <c r="BH273"/>
  <c r="BG273"/>
  <c r="BF273"/>
  <c r="T273"/>
  <c r="R273"/>
  <c r="P273"/>
  <c r="BI268"/>
  <c r="BH268"/>
  <c r="BG268"/>
  <c r="BF268"/>
  <c r="T268"/>
  <c r="R268"/>
  <c r="P268"/>
  <c r="BI264"/>
  <c r="BH264"/>
  <c r="BG264"/>
  <c r="BF264"/>
  <c r="T264"/>
  <c r="R264"/>
  <c r="P264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27"/>
  <c r="BH227"/>
  <c r="BG227"/>
  <c r="BF227"/>
  <c r="T227"/>
  <c r="R227"/>
  <c r="P227"/>
  <c r="BI218"/>
  <c r="BH218"/>
  <c r="BG218"/>
  <c r="BF218"/>
  <c r="T218"/>
  <c r="R218"/>
  <c r="P218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86"/>
  <c r="BH186"/>
  <c r="BG186"/>
  <c r="BF186"/>
  <c r="T186"/>
  <c r="R186"/>
  <c r="P186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F122"/>
  <c r="E120"/>
  <c r="F89"/>
  <c r="E87"/>
  <c r="J24"/>
  <c r="E24"/>
  <c r="J92"/>
  <c r="J23"/>
  <c r="J21"/>
  <c r="E21"/>
  <c r="J124"/>
  <c r="J20"/>
  <c r="J18"/>
  <c r="E18"/>
  <c r="F125"/>
  <c r="J17"/>
  <c r="J15"/>
  <c r="E15"/>
  <c r="F124"/>
  <c r="J14"/>
  <c r="J12"/>
  <c r="J89"/>
  <c r="E7"/>
  <c r="E85"/>
  <c i="1" r="L90"/>
  <c r="AM90"/>
  <c r="AM89"/>
  <c r="L89"/>
  <c r="AM87"/>
  <c r="L87"/>
  <c r="L85"/>
  <c r="L84"/>
  <c i="2" r="BK288"/>
  <c r="J146"/>
  <c r="J283"/>
  <c r="BK151"/>
  <c r="BK387"/>
  <c r="J350"/>
  <c r="BK162"/>
  <c r="BK363"/>
  <c r="BK333"/>
  <c r="J305"/>
  <c r="BK264"/>
  <c r="BK417"/>
  <c r="BK403"/>
  <c r="J395"/>
  <c r="BK381"/>
  <c r="J371"/>
  <c r="J362"/>
  <c r="J324"/>
  <c r="J247"/>
  <c r="J167"/>
  <c r="BK131"/>
  <c i="3" r="J204"/>
  <c r="J127"/>
  <c r="BK234"/>
  <c r="J243"/>
  <c r="J173"/>
  <c r="J145"/>
  <c r="J234"/>
  <c i="4" r="J133"/>
  <c r="J130"/>
  <c r="BK182"/>
  <c r="BK154"/>
  <c r="J136"/>
  <c i="2" r="BK437"/>
  <c r="BK257"/>
  <c r="BK158"/>
  <c r="BK346"/>
  <c r="BK202"/>
  <c r="BK389"/>
  <c r="J348"/>
  <c r="F35"/>
  <c i="3" r="J184"/>
  <c r="J218"/>
  <c r="BK238"/>
  <c r="J245"/>
  <c i="4" r="BK185"/>
  <c r="BK130"/>
  <c r="J139"/>
  <c r="J149"/>
  <c r="BK133"/>
  <c i="2" r="J358"/>
  <c r="J339"/>
  <c r="J254"/>
  <c r="J206"/>
  <c r="J135"/>
  <c r="BK425"/>
  <c r="BK273"/>
  <c r="J186"/>
  <c r="BK430"/>
  <c r="J378"/>
  <c r="J273"/>
  <c r="J209"/>
  <c i="3" r="BK135"/>
  <c r="BK170"/>
  <c i="4" r="J162"/>
  <c r="BK179"/>
  <c r="J170"/>
  <c r="J146"/>
  <c r="J177"/>
  <c r="BK140"/>
  <c r="BK177"/>
  <c i="2" r="BK420"/>
  <c r="BK305"/>
  <c r="J268"/>
  <c r="BK209"/>
  <c r="BK154"/>
  <c r="J430"/>
  <c r="BK339"/>
  <c r="BK247"/>
  <c r="J158"/>
  <c r="BK391"/>
  <c r="J375"/>
  <c r="J257"/>
  <c r="J237"/>
  <c r="BK442"/>
  <c r="J356"/>
  <c r="J346"/>
  <c r="J311"/>
  <c r="J277"/>
  <c r="BK234"/>
  <c r="J420"/>
  <c r="BK411"/>
  <c r="J407"/>
  <c r="J399"/>
  <c r="J391"/>
  <c r="J383"/>
  <c r="BK375"/>
  <c r="BK365"/>
  <c r="J354"/>
  <c r="J333"/>
  <c r="BK277"/>
  <c r="BK227"/>
  <c r="BK172"/>
  <c r="BK146"/>
  <c i="3" r="J260"/>
  <c r="J238"/>
  <c r="J197"/>
  <c r="BK131"/>
  <c r="J249"/>
  <c r="BK194"/>
  <c r="J135"/>
  <c r="BK204"/>
  <c r="J210"/>
  <c r="BK254"/>
  <c r="J140"/>
  <c i="4" r="BK159"/>
  <c r="BK127"/>
  <c r="J154"/>
  <c r="J187"/>
  <c r="BK125"/>
  <c r="J179"/>
  <c r="BK151"/>
  <c r="BK138"/>
  <c i="2" r="BK350"/>
  <c r="J241"/>
  <c r="BK167"/>
  <c r="J425"/>
  <c r="J234"/>
  <c r="J433"/>
  <c r="J373"/>
  <c r="BK241"/>
  <c r="BK371"/>
  <c r="J352"/>
  <c r="BK300"/>
  <c r="BK206"/>
  <c r="J417"/>
  <c r="J403"/>
  <c r="J389"/>
  <c r="BK378"/>
  <c r="J363"/>
  <c r="J316"/>
  <c r="BK254"/>
  <c r="J154"/>
  <c i="3" r="J268"/>
  <c r="BK223"/>
  <c r="BK167"/>
  <c r="BK260"/>
  <c r="BK201"/>
  <c r="BK127"/>
  <c r="BK263"/>
  <c r="J214"/>
  <c r="BK152"/>
  <c i="4" r="J157"/>
  <c r="J34"/>
  <c i="2" r="BK348"/>
  <c r="J218"/>
  <c i="3" r="BK249"/>
  <c r="BK176"/>
  <c r="BK247"/>
  <c r="J170"/>
  <c r="BK214"/>
  <c r="BK163"/>
  <c r="J167"/>
  <c r="BK140"/>
  <c i="4" r="J123"/>
  <c r="J127"/>
  <c r="J185"/>
  <c r="BK162"/>
  <c i="2" r="BK352"/>
  <c r="BK139"/>
  <c r="J365"/>
  <c r="BK316"/>
  <c r="BK293"/>
  <c r="J172"/>
  <c r="J411"/>
  <c r="BK399"/>
  <c r="BK383"/>
  <c r="J369"/>
  <c r="BK358"/>
  <c r="J300"/>
  <c r="BK218"/>
  <c r="J151"/>
  <c i="3" r="BK243"/>
  <c r="J181"/>
  <c r="BK272"/>
  <c r="J163"/>
  <c r="BK184"/>
  <c r="J155"/>
  <c r="J188"/>
  <c r="BK145"/>
  <c i="4" r="J159"/>
  <c r="BK168"/>
  <c r="J168"/>
  <c r="BK149"/>
  <c i="2" r="J437"/>
  <c r="J293"/>
  <c r="BK237"/>
  <c r="J131"/>
  <c r="F34"/>
  <c r="J288"/>
  <c r="J250"/>
  <c r="BK186"/>
  <c r="J139"/>
  <c i="3" r="J254"/>
  <c r="J230"/>
  <c r="BK155"/>
  <c r="BK268"/>
  <c r="J226"/>
  <c r="J176"/>
  <c r="J247"/>
  <c r="J240"/>
  <c r="BK123"/>
  <c r="J201"/>
  <c r="BK230"/>
  <c i="4" r="J165"/>
  <c r="J125"/>
  <c r="J182"/>
  <c r="J138"/>
  <c r="BK170"/>
  <c r="BK139"/>
  <c r="J175"/>
  <c i="2" r="BK354"/>
  <c r="BK283"/>
  <c r="J227"/>
  <c r="J177"/>
  <c r="J34"/>
  <c r="BK268"/>
  <c r="J244"/>
  <c r="J162"/>
  <c r="BK135"/>
  <c i="3" r="BK245"/>
  <c r="BK226"/>
  <c r="BK173"/>
  <c r="J263"/>
  <c r="BK240"/>
  <c r="J191"/>
  <c r="J131"/>
  <c r="J194"/>
  <c r="BK181"/>
  <c r="J152"/>
  <c r="BK191"/>
  <c r="BK218"/>
  <c i="4" r="BK187"/>
  <c r="J151"/>
  <c r="BK157"/>
  <c r="J140"/>
  <c r="BK175"/>
  <c r="BK143"/>
  <c r="BK123"/>
  <c i="2" r="BK362"/>
  <c r="J264"/>
  <c i="1" r="AS94"/>
  <c i="2" r="J442"/>
  <c r="J381"/>
  <c r="BK250"/>
  <c r="BK177"/>
  <c r="BK369"/>
  <c r="BK324"/>
  <c r="BK244"/>
  <c r="BK433"/>
  <c r="BK407"/>
  <c r="BK395"/>
  <c r="J387"/>
  <c r="BK373"/>
  <c r="BK356"/>
  <c r="BK311"/>
  <c r="J202"/>
  <c i="3" r="J272"/>
  <c r="BK210"/>
  <c r="J123"/>
  <c r="BK188"/>
  <c r="BK197"/>
  <c r="J223"/>
  <c r="J220"/>
  <c r="BK220"/>
  <c i="4" r="J143"/>
  <c r="BK165"/>
  <c r="BK136"/>
  <c r="BK146"/>
  <c i="2" r="F36"/>
  <c l="1" r="R130"/>
  <c r="R129"/>
  <c r="R128"/>
  <c r="R282"/>
  <c r="P304"/>
  <c r="P402"/>
  <c r="T130"/>
  <c r="P282"/>
  <c r="T304"/>
  <c r="R416"/>
  <c i="3" r="T259"/>
  <c r="T233"/>
  <c r="T229"/>
  <c i="2" r="T345"/>
  <c r="R292"/>
  <c r="R345"/>
  <c r="T416"/>
  <c i="3" r="T122"/>
  <c r="BK259"/>
  <c r="J259"/>
  <c r="J100"/>
  <c i="2" r="BK130"/>
  <c r="J130"/>
  <c r="J98"/>
  <c r="BK292"/>
  <c r="J292"/>
  <c r="J101"/>
  <c r="R304"/>
  <c r="R402"/>
  <c i="3" r="BK122"/>
  <c r="J122"/>
  <c r="J97"/>
  <c i="4" r="R122"/>
  <c i="2" r="T282"/>
  <c r="P345"/>
  <c r="P416"/>
  <c i="4" r="P122"/>
  <c r="BK184"/>
  <c r="J184"/>
  <c r="J100"/>
  <c i="2" r="P292"/>
  <c r="T292"/>
  <c r="BK402"/>
  <c r="J402"/>
  <c r="J104"/>
  <c i="4" r="BK122"/>
  <c r="J122"/>
  <c r="J98"/>
  <c r="T176"/>
  <c r="BK176"/>
  <c r="J176"/>
  <c r="J99"/>
  <c r="P184"/>
  <c i="2" r="BK282"/>
  <c r="J282"/>
  <c r="J100"/>
  <c r="BK304"/>
  <c r="J304"/>
  <c r="J102"/>
  <c r="BK416"/>
  <c r="J416"/>
  <c r="J105"/>
  <c i="3" r="R122"/>
  <c r="P259"/>
  <c r="P233"/>
  <c r="P229"/>
  <c i="4" r="P176"/>
  <c r="R184"/>
  <c i="2" r="P130"/>
  <c r="P129"/>
  <c r="P128"/>
  <c i="1" r="AU95"/>
  <c i="2" r="BK345"/>
  <c r="J345"/>
  <c r="J103"/>
  <c r="T402"/>
  <c i="3" r="P122"/>
  <c r="R259"/>
  <c r="R233"/>
  <c r="R229"/>
  <c i="4" r="T122"/>
  <c r="T121"/>
  <c r="T120"/>
  <c r="R176"/>
  <c r="T184"/>
  <c i="2" r="BK441"/>
  <c r="J441"/>
  <c r="J108"/>
  <c r="BK436"/>
  <c r="J436"/>
  <c r="J106"/>
  <c r="BK276"/>
  <c r="J276"/>
  <c r="J99"/>
  <c i="3" r="BK233"/>
  <c r="J233"/>
  <c r="J99"/>
  <c r="BK271"/>
  <c r="J271"/>
  <c r="J101"/>
  <c i="4" r="E110"/>
  <c r="BE125"/>
  <c r="BE133"/>
  <c r="BE143"/>
  <c r="BE151"/>
  <c r="BE162"/>
  <c r="BE170"/>
  <c r="BE187"/>
  <c r="F91"/>
  <c r="BE179"/>
  <c r="BE182"/>
  <c i="3" r="BK229"/>
  <c r="J229"/>
  <c r="J98"/>
  <c i="4" r="J92"/>
  <c r="J116"/>
  <c r="J89"/>
  <c r="BE127"/>
  <c r="BE157"/>
  <c r="BE159"/>
  <c r="BE165"/>
  <c r="BE177"/>
  <c r="BE140"/>
  <c r="BE149"/>
  <c r="BE168"/>
  <c i="3" r="BK121"/>
  <c r="J121"/>
  <c r="J96"/>
  <c i="4" r="F92"/>
  <c r="BE123"/>
  <c r="BE139"/>
  <c r="BE130"/>
  <c r="BE175"/>
  <c r="BE136"/>
  <c r="BE138"/>
  <c r="BE146"/>
  <c r="BE154"/>
  <c r="BE185"/>
  <c i="1" r="AW97"/>
  <c i="3" r="J91"/>
  <c r="J115"/>
  <c r="BE163"/>
  <c r="BE167"/>
  <c r="BE184"/>
  <c r="BE191"/>
  <c r="BE226"/>
  <c r="BE123"/>
  <c r="BE152"/>
  <c r="BE170"/>
  <c r="BE188"/>
  <c r="BE201"/>
  <c r="F91"/>
  <c r="F118"/>
  <c r="BE127"/>
  <c r="BE155"/>
  <c r="BE204"/>
  <c r="BE245"/>
  <c r="BE135"/>
  <c r="BE214"/>
  <c r="BE220"/>
  <c r="BE223"/>
  <c r="BE230"/>
  <c r="BE234"/>
  <c r="BE249"/>
  <c r="BE254"/>
  <c r="BE260"/>
  <c r="BE263"/>
  <c r="BE268"/>
  <c r="BE176"/>
  <c r="E111"/>
  <c i="2" r="BK129"/>
  <c r="J129"/>
  <c r="J97"/>
  <c i="3" r="J92"/>
  <c r="BE131"/>
  <c r="BE173"/>
  <c r="BE181"/>
  <c r="BE197"/>
  <c r="BE238"/>
  <c r="BE240"/>
  <c r="BE243"/>
  <c r="BE247"/>
  <c r="BE272"/>
  <c r="BE140"/>
  <c r="BE145"/>
  <c r="BE194"/>
  <c r="BE210"/>
  <c r="BE218"/>
  <c i="2" r="F91"/>
  <c r="F92"/>
  <c r="J122"/>
  <c r="J125"/>
  <c r="BE154"/>
  <c r="BE206"/>
  <c r="BE234"/>
  <c r="BE244"/>
  <c r="BE254"/>
  <c r="BE348"/>
  <c r="BE356"/>
  <c r="BE365"/>
  <c r="BE371"/>
  <c r="BE373"/>
  <c r="BE375"/>
  <c r="BE378"/>
  <c r="BE381"/>
  <c r="BE383"/>
  <c r="BE387"/>
  <c r="BE389"/>
  <c r="BE391"/>
  <c r="BE395"/>
  <c r="BE399"/>
  <c r="BE403"/>
  <c r="BE407"/>
  <c r="BE411"/>
  <c r="BE417"/>
  <c r="BE430"/>
  <c r="BE433"/>
  <c r="BE442"/>
  <c r="E118"/>
  <c r="BE131"/>
  <c r="BE209"/>
  <c r="BE218"/>
  <c r="BE227"/>
  <c r="BE241"/>
  <c r="BE247"/>
  <c r="BE268"/>
  <c r="BE350"/>
  <c r="BE362"/>
  <c r="BE135"/>
  <c r="BE158"/>
  <c r="BE167"/>
  <c r="BE172"/>
  <c r="BE202"/>
  <c r="BE283"/>
  <c r="BE346"/>
  <c r="BE354"/>
  <c r="BE358"/>
  <c r="BE369"/>
  <c i="1" r="AW95"/>
  <c r="BA95"/>
  <c i="2" r="BE146"/>
  <c r="BE257"/>
  <c r="BE264"/>
  <c r="BE277"/>
  <c r="BE300"/>
  <c r="BE333"/>
  <c r="BE420"/>
  <c r="BE425"/>
  <c i="1" r="BB95"/>
  <c r="BC95"/>
  <c i="2" r="J91"/>
  <c r="BE139"/>
  <c r="BE151"/>
  <c r="BE162"/>
  <c r="BE177"/>
  <c r="BE186"/>
  <c r="BE237"/>
  <c r="BE250"/>
  <c r="BE273"/>
  <c r="BE288"/>
  <c r="BE293"/>
  <c r="BE305"/>
  <c r="BE311"/>
  <c r="BE316"/>
  <c r="BE324"/>
  <c r="BE339"/>
  <c r="BE352"/>
  <c r="BE363"/>
  <c r="BE437"/>
  <c i="3" r="F35"/>
  <c i="1" r="BB96"/>
  <c i="3" r="F36"/>
  <c i="1" r="BC96"/>
  <c i="4" r="F35"/>
  <c i="1" r="BB97"/>
  <c i="2" r="F37"/>
  <c i="3" r="J34"/>
  <c i="1" r="AW96"/>
  <c i="4" r="F36"/>
  <c i="1" r="BC97"/>
  <c i="4" r="F37"/>
  <c i="1" r="BD97"/>
  <c i="3" r="F37"/>
  <c i="1" r="BD96"/>
  <c i="3" r="F34"/>
  <c i="1" r="BA96"/>
  <c i="4" r="F34"/>
  <c i="1" r="BA97"/>
  <c i="3" l="1" r="P121"/>
  <c i="1" r="AU96"/>
  <c i="4" r="R121"/>
  <c r="R120"/>
  <c i="3" r="R121"/>
  <c r="T121"/>
  <c i="4" r="P121"/>
  <c r="P120"/>
  <c i="1" r="AU97"/>
  <c i="2" r="T129"/>
  <c r="T128"/>
  <c i="1" r="BD95"/>
  <c i="4" r="BK121"/>
  <c r="BK120"/>
  <c r="J120"/>
  <c r="J96"/>
  <c i="2" r="BK440"/>
  <c r="J440"/>
  <c r="J107"/>
  <c r="BK128"/>
  <c r="J128"/>
  <c r="F33"/>
  <c i="1" r="AZ95"/>
  <c i="2" r="J33"/>
  <c i="1" r="AV95"/>
  <c r="AT95"/>
  <c i="3" r="J33"/>
  <c i="1" r="AV96"/>
  <c r="AT96"/>
  <c i="2" r="J30"/>
  <c i="1" r="AG95"/>
  <c r="BD94"/>
  <c r="W33"/>
  <c r="BC94"/>
  <c r="AY94"/>
  <c i="3" r="F33"/>
  <c i="1" r="AZ96"/>
  <c r="BA94"/>
  <c r="AW94"/>
  <c r="AK30"/>
  <c i="3" r="J30"/>
  <c i="1" r="AG96"/>
  <c r="BB94"/>
  <c r="AX94"/>
  <c i="4" r="F33"/>
  <c i="1" r="AZ97"/>
  <c i="4" r="J33"/>
  <c i="1" r="AV97"/>
  <c r="AT97"/>
  <c i="4" l="1" r="J121"/>
  <c r="J97"/>
  <c i="1" r="AN96"/>
  <c r="AN95"/>
  <c i="2" r="J96"/>
  <c i="3" r="J39"/>
  <c i="2" r="J39"/>
  <c i="4" r="J30"/>
  <c i="1" r="AG97"/>
  <c r="AG94"/>
  <c r="AK26"/>
  <c r="AU94"/>
  <c r="W32"/>
  <c r="AZ94"/>
  <c r="AV94"/>
  <c r="AK29"/>
  <c r="AK35"/>
  <c r="W31"/>
  <c r="W30"/>
  <c i="4" l="1" r="J39"/>
  <c i="1" r="AN97"/>
  <c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<sst xmlns="http://schemas.openxmlformats.org/spreadsheetml/2006/main">
  <si>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</si>
  <si>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</si>
  <si>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</si>
  <si>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</si>
  <si>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</si>
  <si>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{430d92ec-c01b-4d97-b508-ee6b4907f5c1}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</si>
  <si>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</si>
  <si>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</si>
  <si>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</si>
  <si>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</si>
  <si>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</si>
  <si>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</si>
  <si>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</si>
  <si>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</si>
  <si>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MarMirKanal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</si>
  <si>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</si>
  <si>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</si>
  <si>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Markovice – ul. Mírová, kanalizace, DSP, DVZ, DPS</t>
  </si>
  <si>
    <t>KSO:</t>
  </si>
  <si>
    <t>CC-CZ:</t>
  </si>
  <si>
    <t>Místo:</t>
  </si>
  <si>
    <t xml:space="preserve"> </t>
  </si>
  <si>
    <t>Datum:</t>
  </si>
  <si>
    <t>11. 12. 2025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</si>
  <si>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</si>
  <si>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</si>
  <si>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</si>
  <si>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</si>
  <si>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</si>
  <si>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</si>
  <si>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</si>
  <si>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</si>
  <si>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</si>
  <si>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</si>
  <si>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</si>
  <si>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</si>
  <si>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</si>
  <si>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</si>
  <si>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</si>
  <si>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</si>
  <si>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</si>
  <si>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</si>
  <si>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</si>
  <si>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</si>
  <si>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</si>
  <si>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</si>
  <si>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</si>
  <si>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</si>
  <si>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</si>
  <si>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</si>
  <si>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</si>
  <si>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</si>
  <si>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</si>
  <si>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</si>
  <si>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</si>
  <si>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</si>
  <si>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</si>
  <si>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</si>
  <si>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</si>
  <si>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</si>
  <si>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</si>
  <si>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</si>
  <si>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</si>
  <si>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</si>
  <si>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</si>
  <si>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</si>
  <si>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</si>
  <si>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</si>
  <si>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</si>
  <si>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</si>
  <si>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</si>
  <si>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</si>
  <si>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</si>
  <si>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</si>
  <si>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</si>
  <si>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</si>
  <si>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</si>
  <si>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</si>
  <si>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Stoka M</t>
  </si>
  <si>
    <t>Markovice – ul. Mírová – splašková kanalizace</t>
  </si>
  <si>
    <t>STA</t>
  </si>
  <si>
    <t>1</t>
  </si>
  <si>
    <t>{3c2e16b1-e773-42b4-9335-1e35a20f161a}</t>
  </si>
  <si>
    <t>2</t>
  </si>
  <si>
    <t>Přípojky</t>
  </si>
  <si>
    <t>{76e2779f-e740-4d52-909d-59c43d102dac}</t>
  </si>
  <si>
    <t>VON</t>
  </si>
  <si>
    <t>{500f13a0-e2fa-4030-a4e4-4edbde214366}</t>
  </si>
  <si>
    <t>provzasš</t>
  </si>
  <si>
    <t>provizorní zásyp v štěrkové komunikaci</t>
  </si>
  <si>
    <t>76,3</t>
  </si>
  <si>
    <t>provzasa</t>
  </si>
  <si>
    <t>provizorní zásyp v asfaltu</t>
  </si>
  <si>
    <t>12,9</t>
  </si>
  <si>
    <t>KRYCÍ LIST SOUPISU PRACÍ</t>
  </si>
  <si>
    <t>loze</t>
  </si>
  <si>
    <t>Lože pod potrubí</t>
  </si>
  <si>
    <t>9,496</t>
  </si>
  <si>
    <t>obsyp</t>
  </si>
  <si>
    <t>Obsyp potrubí</t>
  </si>
  <si>
    <t>53,52</t>
  </si>
  <si>
    <t>zasyp</t>
  </si>
  <si>
    <t>Zásyp rýh</t>
  </si>
  <si>
    <t>111,67</t>
  </si>
  <si>
    <t>odstrkam</t>
  </si>
  <si>
    <t>odstraněné kamenivo</t>
  </si>
  <si>
    <t>297,94</t>
  </si>
  <si>
    <t>Objekt:</t>
  </si>
  <si>
    <t>ulsyp</t>
  </si>
  <si>
    <t>uložení sypaniny na skládku</t>
  </si>
  <si>
    <t>264,068</t>
  </si>
  <si>
    <t>Stoka M - Markovice – ul. Mírová – splašková kanalizace</t>
  </si>
  <si>
    <t>hlryh</t>
  </si>
  <si>
    <t>Hloubení rýh</t>
  </si>
  <si>
    <t>174,686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</si>
  <si>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</si>
  <si>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</si>
  <si>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</si>
  <si>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</si>
  <si>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</si>
  <si>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</si>
  <si>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</si>
  <si>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</si>
  <si>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</si>
  <si>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</si>
  <si>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</si>
  <si>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</si>
  <si>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</si>
  <si>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</si>
  <si>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</si>
  <si>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</si>
  <si>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</si>
  <si>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</si>
  <si>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</si>
  <si>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</si>
  <si>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</si>
  <si>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</si>
  <si>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</si>
  <si>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</si>
  <si>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</si>
  <si>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</si>
  <si>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</si>
  <si>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</si>
  <si>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</si>
  <si>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</si>
  <si>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</si>
  <si>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</si>
  <si>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</si>
  <si>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</si>
  <si>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</si>
  <si>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113107221</t>
  </si>
  <si>
    <t>Odstranění podkladu z kameniva drceného tl do 100 mm strojně pl přes 200 m2</t>
  </si>
  <si>
    <t>m2</t>
  </si>
  <si>
    <t>4</t>
  </si>
  <si>
    <t>1724204856</t>
  </si>
  <si>
    <t>PP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</si>
  <si>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</si>
  <si>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VV</t>
  </si>
  <si>
    <t>"asfalt - provizorní zásyp"</t>
  </si>
  <si>
    <t>12,9*1</t>
  </si>
  <si>
    <t>113107224</t>
  </si>
  <si>
    <t>Odstranění podkladu z kameniva drceného tl přes 300 do 400 mm strojně pl přes 200 m2</t>
  </si>
  <si>
    <t>1913408215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</si>
  <si>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</si>
  <si>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"štěrk - provizorní zásyp"</t>
  </si>
  <si>
    <t>76,3*1</t>
  </si>
  <si>
    <t>3</t>
  </si>
  <si>
    <t>113107223</t>
  </si>
  <si>
    <t>Odstranění podkladu z kameniva drceného tl přes 200 do 300 mm strojně pl přes 200 m2</t>
  </si>
  <si>
    <t>-1514790470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</si>
  <si>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</si>
  <si>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12,9*1"asfaltový povrch"</t>
  </si>
  <si>
    <t>76,3*1"štěrk rýha"</t>
  </si>
  <si>
    <t>76,3*2,6"štěrk cesta"</t>
  </si>
  <si>
    <t>3,7*2,8"přesah za šachtu"</t>
  </si>
  <si>
    <t>Součet</t>
  </si>
  <si>
    <t>113154513</t>
  </si>
  <si>
    <t>Frézování živičného krytu tl 50 mm pruh š do 0,5 m pl do 500 m2</t>
  </si>
  <si>
    <t>959728370</t>
  </si>
  <si>
    <t>Frézování živičného podkladu nebo krytu s naložením hmot na dopravní prostředek plochy do 500 m2 pruhu šířky do 0,5 m, tloušťky vrstvy 50 mm</t>
  </si>
  <si>
    <t>12,9*0,25*2"asfalt zámek"</t>
  </si>
  <si>
    <t>12,9*0,5*2"asfalt zámek"</t>
  </si>
  <si>
    <t>5</t>
  </si>
  <si>
    <t>113154528</t>
  </si>
  <si>
    <t>Frézování živičného krytu tl 100 mm pruh š přes 0,5 m pl do 500 m2</t>
  </si>
  <si>
    <t>-999420567</t>
  </si>
  <si>
    <t>Frézování živičného podkladu nebo krytu s naložením hmot na dopravní prostředek plochy do 500 m2 pruhu šířky přes 0,5 m, tloušťky vrstvy 100 mm</t>
  </si>
  <si>
    <t>12,9*1"asfalt rýha"</t>
  </si>
  <si>
    <t>6</t>
  </si>
  <si>
    <t>115101202</t>
  </si>
  <si>
    <t>Čerpání vody na dopravní výšku do 10 m průměrný přítok do 1000 l/min</t>
  </si>
  <si>
    <t>hod</t>
  </si>
  <si>
    <t>10</t>
  </si>
  <si>
    <t>Čerpání vody na dopravní výšku do 10 m s uvažovaným průměrným přítokem přes 500 do 1 000 l/min</t>
  </si>
  <si>
    <t>10*10</t>
  </si>
  <si>
    <t>7</t>
  </si>
  <si>
    <t>115101302</t>
  </si>
  <si>
    <t>Pohotovost čerpací soupravy pro dopravní výšku do 10 m přítok do 1000 l/min</t>
  </si>
  <si>
    <t>den</t>
  </si>
  <si>
    <t>Pohotovost záložní čerpací soupravy pro dopravní výšku do 10 m s uvažovaným průměrným přítokem přes 500 do 1 000 l/min</t>
  </si>
  <si>
    <t>8</t>
  </si>
  <si>
    <t>119001401</t>
  </si>
  <si>
    <t>Dočasné zajištění potrubí ocelového nebo litinového DN do 200 mm</t>
  </si>
  <si>
    <t>m</t>
  </si>
  <si>
    <t>14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</si>
  <si>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ocelového nebo litinového, jmenovité světlosti DN do 200 mm</t>
  </si>
  <si>
    <t>"plyn. přípojka"</t>
  </si>
  <si>
    <t>2*1</t>
  </si>
  <si>
    <t>9</t>
  </si>
  <si>
    <t>119001405</t>
  </si>
  <si>
    <t>Dočasné zajištění potrubí z PE DN do 200 mm</t>
  </si>
  <si>
    <t>16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</si>
  <si>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</si>
  <si>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"vod. přípojka"</t>
  </si>
  <si>
    <t>2*1,0</t>
  </si>
  <si>
    <t>119001421</t>
  </si>
  <si>
    <t>Dočasné zajištění kabelů a kabelových tratí ze 3 volně ložených kabelů</t>
  </si>
  <si>
    <t>18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</si>
  <si>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</si>
  <si>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"el. kabely"</t>
  </si>
  <si>
    <t>1*1,0</t>
  </si>
  <si>
    <t>11</t>
  </si>
  <si>
    <t>129001101</t>
  </si>
  <si>
    <t>Příplatek za ztížení odkopávky nebo prokopávky v blízkosti inženýrských sítí</t>
  </si>
  <si>
    <t>m3</t>
  </si>
  <si>
    <t>20</t>
  </si>
  <si>
    <t>Příplatek k cenám vykopávek za ztížení vykopávky v blízkosti podzemního vedení nebo výbušnin v horninách jakékoliv třídy</t>
  </si>
  <si>
    <t>1,032*1,532*2,0</t>
  </si>
  <si>
    <t>"el. kabel"</t>
  </si>
  <si>
    <t>1,05*1,055*1,0</t>
  </si>
  <si>
    <t>132254204</t>
  </si>
  <si>
    <t>Hloubení zapažených rýh š do 2000 mm v hornině třídy těžitelnosti I skupiny 3 objem do 500 m3</t>
  </si>
  <si>
    <t>-277686132</t>
  </si>
  <si>
    <t>Hloubení zapažených rýh šířky přes 800 do 2 000 mm strojně s urovnáním dna do předepsaného profilu a spádu v hornině třídy těžitelnosti I skupiny 3 přes 100 do 500 m3</t>
  </si>
  <si>
    <t>"stoka M"</t>
  </si>
  <si>
    <t>"asf. vozovka - místní"</t>
  </si>
  <si>
    <t>5,6*1,0*2,65-12,9*1,0*0,4</t>
  </si>
  <si>
    <t>7,3*1*2,6-7,3*1*0,4</t>
  </si>
  <si>
    <t>"štěrková cesta"</t>
  </si>
  <si>
    <t>32,2*1,0*2,34-32,2*1*0,3</t>
  </si>
  <si>
    <t>24,7*1*2-24,7*1*0,3</t>
  </si>
  <si>
    <t>19,4*1*1,82-19,4*1*0,3</t>
  </si>
  <si>
    <t>"rozšíření pro šachty - 4ks"</t>
  </si>
  <si>
    <t>1*(2*0,4*1,8*2,32-2*0,4*1,8*0,4)</t>
  </si>
  <si>
    <t>2*(2*0,4*1,8*2,32-2*0,4*1,8*0,3)</t>
  </si>
  <si>
    <t>1*(2*0,4*1,8*2,32-2*0,4*1,8*0,1)</t>
  </si>
  <si>
    <t>174,686*0,4</t>
  </si>
  <si>
    <t>13</t>
  </si>
  <si>
    <t>132354204</t>
  </si>
  <si>
    <t>Hloubení zapažených rýh š do 2000 mm v hornině třídy těžitelnosti II, skupiny 4 objem do 500 m3</t>
  </si>
  <si>
    <t>26</t>
  </si>
  <si>
    <t>Hloubení zapažených rýh šířky přes 800 do 2 000 mm strojně s urovnáním dna do předepsaného profilu a spádu v hornině třídy těžitelnosti II skupiny 4 přes 100 do 500 m3</t>
  </si>
  <si>
    <t>174,686*0,5</t>
  </si>
  <si>
    <t>132454204</t>
  </si>
  <si>
    <t>Hloubení zapažených rýh š do 2000 mm v hornině třídy těžitelnosti II skupiny 5 objem do 500 m3</t>
  </si>
  <si>
    <t>896460066</t>
  </si>
  <si>
    <t>Hloubení zapažených rýh šířky přes 800 do 2 000 mm strojně s urovnáním dna do předepsaného profilu a spádu v hornině třídy těžitelnosti II skupiny 5 přes 100 do 500 m3</t>
  </si>
  <si>
    <t>hlryh*0,1</t>
  </si>
  <si>
    <t>15</t>
  </si>
  <si>
    <t>151811131</t>
  </si>
  <si>
    <t>Osazení pažicího boxu hl výkopu do 4 m š do 1,2 m</t>
  </si>
  <si>
    <t>30</t>
  </si>
  <si>
    <t>Zřízení pažicích boxů pro pažení a rozepření stěn rýh podzemního vedení hloubka výkopu do 4 m, šířka do 1,2 m</t>
  </si>
  <si>
    <t>5,6*2,65*2</t>
  </si>
  <si>
    <t>7,3*2,6*2</t>
  </si>
  <si>
    <t>32,2*2,34*2</t>
  </si>
  <si>
    <t>24,7*2*2</t>
  </si>
  <si>
    <t>19,4*1,82*2</t>
  </si>
  <si>
    <t>151811231</t>
  </si>
  <si>
    <t>Odstranění pažicího boxu hl výkopu do 4 m š do 1,2 m</t>
  </si>
  <si>
    <t>32</t>
  </si>
  <si>
    <t>Odstranění pažicích boxů pro pažení a rozepření stěn rýh podzemního vedení hloubka výkopu do 4 m, šířka do 1,2 m</t>
  </si>
  <si>
    <t>17</t>
  </si>
  <si>
    <t>162651112</t>
  </si>
  <si>
    <t>Vodorovné přemístění přes 4 000 do 5000 m výkopku/sypaniny z horniny třídy těžitelnosti I skupiny 1 až 3</t>
  </si>
  <si>
    <t>671609626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</si>
  <si>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</si>
  <si>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P</t>
  </si>
  <si>
    <t>Poznámka k položce:_x000d_
provizorní zásyp budoucí komunikace, nahradí ho konstrukční vrstvy komunikace, odvoz do 5km na místo určené investorem</t>
  </si>
  <si>
    <t>"provizorní zásyp, před finální úpravou"</t>
  </si>
  <si>
    <t>provzasš*0,3</t>
  </si>
  <si>
    <t>provzasa*0,1</t>
  </si>
  <si>
    <t>162751117</t>
  </si>
  <si>
    <t>Vodorovné přemístění do 10000 m výkopku/sypaniny z horniny třídy těžitelnosti I, skupiny 1 až 3</t>
  </si>
  <si>
    <t>34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</si>
  <si>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</si>
  <si>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hlryh*0,4</t>
  </si>
  <si>
    <t>19</t>
  </si>
  <si>
    <t>162751119</t>
  </si>
  <si>
    <t>Příplatek k vodorovnému přemístění výkopku/sypaniny z horniny třídy těžitelnosti I, skupiny 1 až 3 ZKD 1000 m přes 10000 m</t>
  </si>
  <si>
    <t>36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</si>
  <si>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</si>
  <si>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Poznámka k položce:_x000d_
Poznámka k položce: uvažována skládka Nasavrky (vzdál. 18km)</t>
  </si>
  <si>
    <t>hlryh*0,4*8</t>
  </si>
  <si>
    <t>162751137</t>
  </si>
  <si>
    <t>Vodorovné přemístění do 10000 m výkopku/sypaniny z horniny třídy těžitelnosti II, skupiny 4 a 5</t>
  </si>
  <si>
    <t>38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</si>
  <si>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</si>
  <si>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hlryh*0,6</t>
  </si>
  <si>
    <t>162751139</t>
  </si>
  <si>
    <t>Příplatek k vodorovnému přemístění výkopku/sypaniny z horniny třídy těžitelnosti II, skupiny 4 a 5 ZKD 1000 m přes 10000 m</t>
  </si>
  <si>
    <t>40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</si>
  <si>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</si>
  <si>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hlryh*0,6*8</t>
  </si>
  <si>
    <t>22</t>
  </si>
  <si>
    <t>171251201</t>
  </si>
  <si>
    <t>Uložení sypaniny na skládky nebo meziskládky</t>
  </si>
  <si>
    <t>42</t>
  </si>
  <si>
    <t>Uložení sypaniny na skládky nebo meziskládky bez hutnění s upravením uložené sypaniny do předepsaného tvaru</t>
  </si>
  <si>
    <t>hlryh+odstrkam*0,3</t>
  </si>
  <si>
    <t>23</t>
  </si>
  <si>
    <t>174151101</t>
  </si>
  <si>
    <t>Zásyp jam, šachet rýh nebo kolem objektů sypaninou se zhutněním</t>
  </si>
  <si>
    <t>44</t>
  </si>
  <si>
    <t>Zásyp sypaninou z jakékoliv horniny strojně s uložením výkopku ve vrstvách se zhutněním jam, šachet, rýh nebo kolem objektů v těchto vykopávkách</t>
  </si>
  <si>
    <t>hlryh-loze-obsyp</t>
  </si>
  <si>
    <t>24</t>
  </si>
  <si>
    <t>M</t>
  </si>
  <si>
    <t>58344197</t>
  </si>
  <si>
    <t>štěrkodrť frakce 0/63</t>
  </si>
  <si>
    <t>t</t>
  </si>
  <si>
    <t>2056717875</t>
  </si>
  <si>
    <t>zasyp*2</t>
  </si>
  <si>
    <t>25</t>
  </si>
  <si>
    <t>174251101</t>
  </si>
  <si>
    <t>Zásyp jam, šachet rýh nebo kolem objektů sypaninou bez zhutnění</t>
  </si>
  <si>
    <t>632626618</t>
  </si>
  <si>
    <t>Zásyp sypaninou z jakékoliv horniny strojně s uložením výkopku ve vrstvách bez zhutnění jam, šachet, rýh nebo kolem objektů v těchto vykopávkách</t>
  </si>
  <si>
    <t>Poznámka k položce:_x000d_
provizorní zásyp, nahradí ho konstrukční vrstvy komunikace</t>
  </si>
  <si>
    <t>"provizorní zásyp"</t>
  </si>
  <si>
    <t>provzasš*0,3*1"štěrková cesta"</t>
  </si>
  <si>
    <t>provzasa*0,1*1"asfaltová komunikace"</t>
  </si>
  <si>
    <t>provzas</t>
  </si>
  <si>
    <t>1147935319</t>
  </si>
  <si>
    <t>28,566*2</t>
  </si>
  <si>
    <t>27</t>
  </si>
  <si>
    <t>175151101</t>
  </si>
  <si>
    <t>Obsypání potrubí strojně sypaninou bez prohození, uloženou do 3 m</t>
  </si>
  <si>
    <t>48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</si>
  <si>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</si>
  <si>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89,2*1,0*0,6</t>
  </si>
  <si>
    <t>28</t>
  </si>
  <si>
    <t>58331351</t>
  </si>
  <si>
    <t>písek frakce 0/4</t>
  </si>
  <si>
    <t>-1379274573</t>
  </si>
  <si>
    <t>obsyp*2</t>
  </si>
  <si>
    <t>Zakládání</t>
  </si>
  <si>
    <t>29</t>
  </si>
  <si>
    <t>212752101</t>
  </si>
  <si>
    <t>Trativod z drenážních trubek korugovaných PE-HD SN 4 perforace 360° včetně lože otevřený výkop DN 100 pro liniové stavby</t>
  </si>
  <si>
    <t>58</t>
  </si>
  <si>
    <t>Trativody z drenážních trubek pro liniové stavby a komunikace se zřízením štěrkového lože pod trubky a s jejich obsypem v otevřeném výkopu trubka korugovaná sendvičová PE-HD SN 4 celoperforovaná 360° DN 100</t>
  </si>
  <si>
    <t>89,2</t>
  </si>
  <si>
    <t>Svislé a kompletní konstrukce</t>
  </si>
  <si>
    <t>35931023_R</t>
  </si>
  <si>
    <t>Výplň stok "hubeným betonem"</t>
  </si>
  <si>
    <t>60</t>
  </si>
  <si>
    <t>Poznámka k položce:_x000d_
Poznámka k položce: zrušení stáv. přípojky pro čp. 1296</t>
  </si>
  <si>
    <t>(PI*0,1*0,1*25)</t>
  </si>
  <si>
    <t>31</t>
  </si>
  <si>
    <t>359901211</t>
  </si>
  <si>
    <t>Monitoring stoky jakékoli výšky na nové kanalizaci</t>
  </si>
  <si>
    <t>62</t>
  </si>
  <si>
    <t>Monitoring stok (kamerový systém) jakékoli výšky nová kanalizace</t>
  </si>
  <si>
    <t>Vodorovné konstrukce</t>
  </si>
  <si>
    <t>451572111</t>
  </si>
  <si>
    <t>Lože pod potrubí otevřený výkop z kameniva drobného těženého</t>
  </si>
  <si>
    <t>64</t>
  </si>
  <si>
    <t>Lože pod potrubí, stoky a drobné objekty v otevřeném výkopu z kameniva drobného těženého 0 až 4 mm</t>
  </si>
  <si>
    <t>89,2*1,0*0,1</t>
  </si>
  <si>
    <t>4*(2*0,4*1,8*0,1)</t>
  </si>
  <si>
    <t>33</t>
  </si>
  <si>
    <t>46551710_R</t>
  </si>
  <si>
    <t>Vytvoření kynety ve stávající šachtě</t>
  </si>
  <si>
    <t>kpl</t>
  </si>
  <si>
    <t>66</t>
  </si>
  <si>
    <t>Komunikace pozemní</t>
  </si>
  <si>
    <t>564762111</t>
  </si>
  <si>
    <t>Podklad z vibrovaného štěrku VŠ tl 200 mm</t>
  </si>
  <si>
    <t>68</t>
  </si>
  <si>
    <t xml:space="preserve">Podklad nebo kryt z vibrovaného štěrku VŠ  s rozprostřením, vlhčením a zhutněním, po zhutnění tl. 200 mm</t>
  </si>
  <si>
    <t>76,3*3,74</t>
  </si>
  <si>
    <t>35</t>
  </si>
  <si>
    <t>564931412</t>
  </si>
  <si>
    <t>Asfaltový recyklát plochy přes 100 m2 tl 100 mm</t>
  </si>
  <si>
    <t>2014083734</t>
  </si>
  <si>
    <t>564871016</t>
  </si>
  <si>
    <t>Podklad ze štěrkodrtě ŠD plochy do 100 m2 tl 300 mm</t>
  </si>
  <si>
    <t>72</t>
  </si>
  <si>
    <t>Podklad ze štěrkodrti ŠD s rozprostřením a zhutněním plochy jednotlivě do 100 m2, po zhutnění tl. 300 mm</t>
  </si>
  <si>
    <t>12,9*1,0</t>
  </si>
  <si>
    <t>"rozšíření pro šachty"</t>
  </si>
  <si>
    <t>1*(2*0,4*1,8)</t>
  </si>
  <si>
    <t>37</t>
  </si>
  <si>
    <t>565136101</t>
  </si>
  <si>
    <t>Asfaltový beton vrstva podkladní ACP 16+ tl 50 mm š do 1,5 m</t>
  </si>
  <si>
    <t>74</t>
  </si>
  <si>
    <t>12,9*(0,25*2)</t>
  </si>
  <si>
    <t>1*(0,4*4*0,25)</t>
  </si>
  <si>
    <t>573111112</t>
  </si>
  <si>
    <t>Postřik živičný infiltrační s posypem z asfaltu množství 1 kg/m2</t>
  </si>
  <si>
    <t>76</t>
  </si>
  <si>
    <t>Postřik infiltrační PI z asfaltu silničního s posypem kamenivem, v množství 1,00 kg/m2</t>
  </si>
  <si>
    <t>12,9*2</t>
  </si>
  <si>
    <t>39</t>
  </si>
  <si>
    <t>577144211</t>
  </si>
  <si>
    <t>Asfaltový beton vrstva obrusná ACO 11 (ABS) tř. II tl 50 mm š do 3 m z nemodifikovaného asfaltu</t>
  </si>
  <si>
    <t>78</t>
  </si>
  <si>
    <t xml:space="preserve">Asfaltový beton vrstva obrusná ACO 11 (ABS)  s rozprostřením a se zhutněním z nemodifikovaného asfaltu v pruhu šířky do 3 m tř. II, po zhutnění tl. 50 mm</t>
  </si>
  <si>
    <t>Trubní vedení</t>
  </si>
  <si>
    <t>452112112</t>
  </si>
  <si>
    <t>Osazení betonových prstenců nebo rámů v do 100 mm</t>
  </si>
  <si>
    <t>kus</t>
  </si>
  <si>
    <t>-439226677</t>
  </si>
  <si>
    <t>Osazení betonových dílců prstenců nebo rámů pod poklopy a mříže, výšky do 100 mm</t>
  </si>
  <si>
    <t>41</t>
  </si>
  <si>
    <t>59224185</t>
  </si>
  <si>
    <t>prstenec šachtový vyrovnávací betonový 625x120x60mm</t>
  </si>
  <si>
    <t>210472362</t>
  </si>
  <si>
    <t>59224176</t>
  </si>
  <si>
    <t>prstenec šachtový vyrovnávací betonový 625x120x80mm</t>
  </si>
  <si>
    <t>-1077103422</t>
  </si>
  <si>
    <t>43</t>
  </si>
  <si>
    <t>59224188</t>
  </si>
  <si>
    <t>prstenec šachtový vyrovnávací betonový 625x120x120mm</t>
  </si>
  <si>
    <t>-575854665</t>
  </si>
  <si>
    <t>59224187</t>
  </si>
  <si>
    <t>prstenec šachtový vyrovnávací betonový 625x120x100mm</t>
  </si>
  <si>
    <t>-2133739189</t>
  </si>
  <si>
    <t>45</t>
  </si>
  <si>
    <t>871373123</t>
  </si>
  <si>
    <t>Montáž kanalizačního potrubí hladkého plnostěnného SN 12 z PVC-U DN 315</t>
  </si>
  <si>
    <t>-1730549485</t>
  </si>
  <si>
    <t>Montáž kanalizačního potrubí z tvrdého PVC-U hladkého plnostěnného tuhost SN 12 DN 315</t>
  </si>
  <si>
    <t>46</t>
  </si>
  <si>
    <t>28611109</t>
  </si>
  <si>
    <t>trubka kanalizační PVC-U DN 315x6000mm SN12</t>
  </si>
  <si>
    <t>82</t>
  </si>
  <si>
    <t xml:space="preserve">Poznámka k položce:_x000d_
Poznámka k položce:  materiál - PVC-U se zvýšenou rázovou odolností, barva modrá</t>
  </si>
  <si>
    <t>89,2*1,03</t>
  </si>
  <si>
    <t>47</t>
  </si>
  <si>
    <t>892372121</t>
  </si>
  <si>
    <t>Tlaková zkouška vzduchem šachty DN 1000 těsnícím vakem ucpávkovým</t>
  </si>
  <si>
    <t>úsek</t>
  </si>
  <si>
    <t>88</t>
  </si>
  <si>
    <t>892381111</t>
  </si>
  <si>
    <t>Tlaková zkouška vodou potrubí DN 250, DN 300 nebo 350</t>
  </si>
  <si>
    <t>-463595011</t>
  </si>
  <si>
    <t>Tlakové zkoušky vodou na potrubí DN 250, 300 nebo 350</t>
  </si>
  <si>
    <t>49</t>
  </si>
  <si>
    <t>894118001</t>
  </si>
  <si>
    <t>Příplatek ZKD 0,60 m výšky vstupu na potrubí</t>
  </si>
  <si>
    <t>90</t>
  </si>
  <si>
    <t>Šachty kanalizační zděné Příplatek k cenám za každých dalších 0,60 m výšky vstupu</t>
  </si>
  <si>
    <t>50</t>
  </si>
  <si>
    <t>894410302</t>
  </si>
  <si>
    <t>Osazení betonových dílců pro kanalizační šachty DN 1000 deska zákrytová</t>
  </si>
  <si>
    <t>-280828869</t>
  </si>
  <si>
    <t>Osazení betonových dílců šachet kanalizačních deska zákrytová DN 1000</t>
  </si>
  <si>
    <t>51</t>
  </si>
  <si>
    <t>59224315</t>
  </si>
  <si>
    <t>deska betonová zákrytová pro kruhové šachty 100/62,5x16,5cm</t>
  </si>
  <si>
    <t>-413319460</t>
  </si>
  <si>
    <t>52</t>
  </si>
  <si>
    <t>894411311</t>
  </si>
  <si>
    <t>Osazení betonových nebo železobetonových dílců pro šachty skruží rovných</t>
  </si>
  <si>
    <t>-242523469</t>
  </si>
  <si>
    <t>53</t>
  </si>
  <si>
    <t>59224160</t>
  </si>
  <si>
    <t>skruž kanalizační s ocelovými stupadly 100x25x12cm</t>
  </si>
  <si>
    <t>1024298807</t>
  </si>
  <si>
    <t xml:space="preserve">Poznámka k položce:_x000d_
Stupadla s PE úpravou_x000d_
</t>
  </si>
  <si>
    <t>54</t>
  </si>
  <si>
    <t>59224161</t>
  </si>
  <si>
    <t>skruž kanalizační s ocelovými stupadly 100x50x12cm</t>
  </si>
  <si>
    <t>-769508218</t>
  </si>
  <si>
    <t>55</t>
  </si>
  <si>
    <t>59224162</t>
  </si>
  <si>
    <t>skruž betonová kanalizační se stupadly 100x100x12cm</t>
  </si>
  <si>
    <t>1134507417</t>
  </si>
  <si>
    <t>56</t>
  </si>
  <si>
    <t>59224348</t>
  </si>
  <si>
    <t>těsnění elastomerové pro spojení šachetních dílů DN 1000</t>
  </si>
  <si>
    <t>112</t>
  </si>
  <si>
    <t>57</t>
  </si>
  <si>
    <t>894414111</t>
  </si>
  <si>
    <t>Osazení betonových nebo železobetonových dílců pro šachty skruží základových (dno)</t>
  </si>
  <si>
    <t>1601146636</t>
  </si>
  <si>
    <t>59224337_R</t>
  </si>
  <si>
    <t>dno betonové šachty DN 1000 kanalizační výšky 60cm, VÝROBA NA ZAKÁZKU - TBZ-Q.1 100/60</t>
  </si>
  <si>
    <t>-1851416573</t>
  </si>
  <si>
    <t>Poznámka k položce:_x000d_
Dna včetně vložek a vymezovacích kroužků - vyrobené dle ČSN EN 1401, s těsněním opatřeným podpůrným PP kroužkem odolným do 2,5 bar - podrobnosti viz. Technická zpráva</t>
  </si>
  <si>
    <t>59</t>
  </si>
  <si>
    <t>899104112</t>
  </si>
  <si>
    <t>Osazení poklopů litinových nebo ocelových včetně rámů pro třídu zatížení D400, E600</t>
  </si>
  <si>
    <t>114</t>
  </si>
  <si>
    <t>Osazení poklopů litinových a ocelových včetně rámů pro třídu zatížení D400, E600</t>
  </si>
  <si>
    <t>55241014</t>
  </si>
  <si>
    <t>poklop šachtový třída D400, kruhový rám 785, vstup 600mm, bez ventilace</t>
  </si>
  <si>
    <t>116</t>
  </si>
  <si>
    <t>61</t>
  </si>
  <si>
    <t>899722112</t>
  </si>
  <si>
    <t>Krytí potrubí z plastů výstražnou fólií z PVC přes 20 do 25 cm</t>
  </si>
  <si>
    <t>-1993474101</t>
  </si>
  <si>
    <t>Krytí potrubí z plastů výstražnou fólií z PVC šířky přes 20 do 25 cm</t>
  </si>
  <si>
    <t>Poznámka k položce:_x000d_
modrá polyetylenová páska "Pozor voda" - výstražná folie,</t>
  </si>
  <si>
    <t>Ostatní konstrukce a práce, bourání</t>
  </si>
  <si>
    <t>919732221</t>
  </si>
  <si>
    <t>Styčná spára napojení nového živičného povrchu na stávající za tepla š 15 mm hl 25 mm bez prořezání</t>
  </si>
  <si>
    <t>118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</si>
  <si>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</si>
  <si>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12,9*2+2</t>
  </si>
  <si>
    <t>63</t>
  </si>
  <si>
    <t>919735111</t>
  </si>
  <si>
    <t>Řezání stávajícího živičného krytu hl do 50 mm</t>
  </si>
  <si>
    <t>122</t>
  </si>
  <si>
    <t xml:space="preserve">Řezání stávajícího živičného krytu nebo podkladu  hloubky do 50 mm</t>
  </si>
  <si>
    <t>977151131</t>
  </si>
  <si>
    <t>Jádrové vrty diamantovými korunkami do D 400 mm do stavebních materiálů</t>
  </si>
  <si>
    <t>124</t>
  </si>
  <si>
    <t>Jádrové vrty diamantovými korunkami do stavebních materiálů (železobetonu, betonu, cihel, obkladů, dlažeb, kamene) průměru přes 350 do 400 mm</t>
  </si>
  <si>
    <t>"otvor ve stávající šachtě"</t>
  </si>
  <si>
    <t>0,20</t>
  </si>
  <si>
    <t>997</t>
  </si>
  <si>
    <t>Doprava suti a vybouraných hmot</t>
  </si>
  <si>
    <t>65</t>
  </si>
  <si>
    <t>997211511</t>
  </si>
  <si>
    <t>Vodorovná doprava suti po suchu na vzdálenost do 1 km</t>
  </si>
  <si>
    <t>126</t>
  </si>
  <si>
    <t xml:space="preserve">Vodorovná doprava suti nebo vybouraných hmot  suti se složením a hrubým urovnáním, na vzdálenost do 1 km</t>
  </si>
  <si>
    <t>182,7</t>
  </si>
  <si>
    <t>997211519</t>
  </si>
  <si>
    <t>Příplatek ZKD 1 km u vodorovné dopravy suti</t>
  </si>
  <si>
    <t>128</t>
  </si>
  <si>
    <t xml:space="preserve">Vodorovná doprava suti nebo vybouraných hmot  suti se složením a hrubým urovnáním, na vzdálenost Příplatek k ceně za každý další i započatý 1 km přes 1 km</t>
  </si>
  <si>
    <t>182,7*17</t>
  </si>
  <si>
    <t>67</t>
  </si>
  <si>
    <t>997221615</t>
  </si>
  <si>
    <t>Poplatek za uložení na skládce (skládkovné) stavebního odpadu betonového kód odpadu 17 01 01</t>
  </si>
  <si>
    <t>130</t>
  </si>
  <si>
    <t>Poplatek za uložení stavebního odpadu na skládce (skládkovné) z prostého betonu zatříděného do Katalogu odpadů pod kódem 17 01 01</t>
  </si>
  <si>
    <t>Poznámka k položce:_x000d_
Poznámka k položce: probourání otvoru v šachtě</t>
  </si>
  <si>
    <t>0,006</t>
  </si>
  <si>
    <t>997221655</t>
  </si>
  <si>
    <t>Poplatek za uložení na skládce (skládkovné) zeminy a kamení kód odpadu 17 05 04</t>
  </si>
  <si>
    <t>132</t>
  </si>
  <si>
    <t>Poplatek za uložení stavebního odpadu na skládce (skládkovné) zeminy a kamení zatříděného do Katalogu odpadů pod kódem 17 05 04</t>
  </si>
  <si>
    <t>ulsyp*2</t>
  </si>
  <si>
    <t>69</t>
  </si>
  <si>
    <t>997221875</t>
  </si>
  <si>
    <t>Poplatek za uložení stavebního odpadu na recyklační skládce (skládkovné) asfaltového bez obsahu dehtu zatříděného do Katalogu odpadů pod kódem 17 03 02</t>
  </si>
  <si>
    <t>134</t>
  </si>
  <si>
    <t>2,225+2,967</t>
  </si>
  <si>
    <t>998</t>
  </si>
  <si>
    <t>Přesun hmot</t>
  </si>
  <si>
    <t>70</t>
  </si>
  <si>
    <t>998276101</t>
  </si>
  <si>
    <t>Přesun hmot pro trubní vedení z trub z plastických hmot otevřený výkop</t>
  </si>
  <si>
    <t>136</t>
  </si>
  <si>
    <t>Přesun hmot pro trubní vedení hloubené z trub z plastických hmot nebo sklolaminátových pro vodovody nebo kanalizace v otevřeném výkopu dopravní vzdálenost do 15 m</t>
  </si>
  <si>
    <t>14,6</t>
  </si>
  <si>
    <t>Práce a dodávky M</t>
  </si>
  <si>
    <t>23-M</t>
  </si>
  <si>
    <t>Montáže potrubí</t>
  </si>
  <si>
    <t>71</t>
  </si>
  <si>
    <t>230120051</t>
  </si>
  <si>
    <t>Čištění potrubí profukováním nebo proplachováním DN 300</t>
  </si>
  <si>
    <t>357728744</t>
  </si>
  <si>
    <t>7,6</t>
  </si>
  <si>
    <t>20,064</t>
  </si>
  <si>
    <t>5,112</t>
  </si>
  <si>
    <t>13,816</t>
  </si>
  <si>
    <t>Provizorní zásypy před finálné úpravou</t>
  </si>
  <si>
    <t>2,28</t>
  </si>
  <si>
    <t>lože pod potrubí</t>
  </si>
  <si>
    <t>1,136</t>
  </si>
  <si>
    <t>Přípojky - Markovice – ul. Mírová – splašková kanalizace</t>
  </si>
  <si>
    <t>1 - Zemní práce</t>
  </si>
  <si>
    <t>4 - Vodorovné konstrukce</t>
  </si>
  <si>
    <t xml:space="preserve">      997 - Doprava suti a vybouraných hmot</t>
  </si>
  <si>
    <t>998 - Přesun hmot</t>
  </si>
  <si>
    <t>-1619066348</t>
  </si>
  <si>
    <t>9,5*0,8</t>
  </si>
  <si>
    <t>1464789138</t>
  </si>
  <si>
    <t>3*10</t>
  </si>
  <si>
    <t>-675648878</t>
  </si>
  <si>
    <t>1165761369</t>
  </si>
  <si>
    <t>1*0,8</t>
  </si>
  <si>
    <t>416195630</t>
  </si>
  <si>
    <t>1326497329</t>
  </si>
  <si>
    <t>1,032*1,532*0,8</t>
  </si>
  <si>
    <t>1,05*1,055*0,8</t>
  </si>
  <si>
    <t>121151103.1</t>
  </si>
  <si>
    <t>Sejmutí ornice plochy do 100 m2 tl vrstvy do 200 mm strojně</t>
  </si>
  <si>
    <t>-1042785933</t>
  </si>
  <si>
    <t>Sejmutí ornice strojně při souvislé ploše do 100 m2, tl. vrstvy do 200 mm</t>
  </si>
  <si>
    <t>4,7*0,8</t>
  </si>
  <si>
    <t>1521056341</t>
  </si>
  <si>
    <t>"tráva"</t>
  </si>
  <si>
    <t>4,7*0,8*2-4,7*0,8*0,1</t>
  </si>
  <si>
    <t>9,5*0,8*2-9,5*0,8*0,3</t>
  </si>
  <si>
    <t>-744104778</t>
  </si>
  <si>
    <t>hlryh*0,5</t>
  </si>
  <si>
    <t>1806202149</t>
  </si>
  <si>
    <t>-1233795250</t>
  </si>
  <si>
    <t>14,2*2*2</t>
  </si>
  <si>
    <t>609433432</t>
  </si>
  <si>
    <t>-658473902</t>
  </si>
  <si>
    <t>-192793766</t>
  </si>
  <si>
    <t>-438461498</t>
  </si>
  <si>
    <t>-443845421</t>
  </si>
  <si>
    <t>1242668317</t>
  </si>
  <si>
    <t>-526023359</t>
  </si>
  <si>
    <t>-174497212</t>
  </si>
  <si>
    <t>982240481</t>
  </si>
  <si>
    <t>-1747335468</t>
  </si>
  <si>
    <t>303707814</t>
  </si>
  <si>
    <t>provzas*2</t>
  </si>
  <si>
    <t>1968022630</t>
  </si>
  <si>
    <t>14,2*0,8*0,45</t>
  </si>
  <si>
    <t>863967230</t>
  </si>
  <si>
    <t>181351003.1</t>
  </si>
  <si>
    <t>Rozprostření ornice tl vrstvy do 200 mm pl do 100 m2 v rovině nebo ve svahu do 1:5 strojně</t>
  </si>
  <si>
    <t>1423999301</t>
  </si>
  <si>
    <t>Rozprostření a urovnání ornice v rovině nebo ve svahu sklonu do 1:5 strojně při souvislé ploše do 100 m2, tl. vrstvy do 200 mm</t>
  </si>
  <si>
    <t>181411131</t>
  </si>
  <si>
    <t>Založení parkového trávníku výsevem plochy do 1000 m2 v rovině a ve svahu do 1:5</t>
  </si>
  <si>
    <t>-1524491486</t>
  </si>
  <si>
    <t>Založení trávníku na půdě předem připravené plochy do 1000 m2 výsevem včetně utažení parkového v rovině nebo na svahu do 1:5</t>
  </si>
  <si>
    <t>00572472</t>
  </si>
  <si>
    <t>osivo směs travní krajinná-rovinná</t>
  </si>
  <si>
    <t>kg</t>
  </si>
  <si>
    <t>590006516</t>
  </si>
  <si>
    <t>3,76/3</t>
  </si>
  <si>
    <t>2101726137</t>
  </si>
  <si>
    <t>14,2*0,8*0,1</t>
  </si>
  <si>
    <t>871313121</t>
  </si>
  <si>
    <t>Montáž kanalizačního potrubí z PVC těsněné gumovým kroužkem otevřený výkop sklon do 20 % DN 160</t>
  </si>
  <si>
    <t>Montáž kanalizačního potrubí z plastů z tvrdého PVC těsněných gumovým kroužkem v otevřeném výkopu ve sklonu do 20 % DN 160</t>
  </si>
  <si>
    <t>14,2</t>
  </si>
  <si>
    <t>28611106</t>
  </si>
  <si>
    <t>trubka kanalizační PVC-U plnostěnná jednovrstvá s rázovou odolností DN 160x6000mm SN12</t>
  </si>
  <si>
    <t>-1879449046</t>
  </si>
  <si>
    <t>877315211</t>
  </si>
  <si>
    <t xml:space="preserve">Montáž tvarovek z tvrdého PVC  nebo z polypropylenu jednoosé DN 160</t>
  </si>
  <si>
    <t>28611365_R</t>
  </si>
  <si>
    <t>koleno kanalizační PVC-U 160x45°</t>
  </si>
  <si>
    <t xml:space="preserve">Poznámka k položce:_x000d_
Poznámka k položce:  PVC-U se zvýšenou rázovou odolností, barva modrá</t>
  </si>
  <si>
    <t>877370320</t>
  </si>
  <si>
    <t>Montáž odboček na kanalizačním potrubí z PP nebo tvrdého PVC-U trub hladkých plnostěnných DN 300</t>
  </si>
  <si>
    <t>1038381181</t>
  </si>
  <si>
    <t>Montáž tvarovek na kanalizačním plastovém potrubí z PP nebo PVC-U hladkého plnostěnného odboček DN 300</t>
  </si>
  <si>
    <t>28651037</t>
  </si>
  <si>
    <t>odbočka kanalizační PVC-U plnostěnná s rázovou odolností DN 315/160/45°</t>
  </si>
  <si>
    <t>-1934160485</t>
  </si>
  <si>
    <t>894811165</t>
  </si>
  <si>
    <t>Revizní šachta z PVC typ přímý, DN 400/200 tlak 40 t hl od 1910 do 2280 mm</t>
  </si>
  <si>
    <t>Revizní šachta z tvrdého PVC v otevřeném výkopu typ přímý (DN šachty/DN trubního vedení) DN 400/200, odolnost vnějšímu tlaku 40 t, hloubka od 1910 do 2280 mm</t>
  </si>
  <si>
    <t>Poznámka k položce:_x000d_
Poznámka k položce: Domovní revizní šachta</t>
  </si>
  <si>
    <t>871365811</t>
  </si>
  <si>
    <t>Bourání stávajícího potrubí z PVC nebo PP DN přes 150 do 250</t>
  </si>
  <si>
    <t>Bourání stávajícího potrubí z PVC nebo polypropylenu PP v otevřeném výkopu DN přes 150 do 250</t>
  </si>
  <si>
    <t>Poznámka k položce:_x000d_
Poznámka k položce: bourání stáv. přípojky pro čp. 1296</t>
  </si>
  <si>
    <t>1932253916</t>
  </si>
  <si>
    <t>4,4</t>
  </si>
  <si>
    <t>2107009880</t>
  </si>
  <si>
    <t>4,4*17</t>
  </si>
  <si>
    <t>235337465</t>
  </si>
  <si>
    <t>-2113289315</t>
  </si>
  <si>
    <t>0,362</t>
  </si>
  <si>
    <t>VON - Markovice – ul. Mírová – splašková kanalizace</t>
  </si>
  <si>
    <t>VRN - Vedlejší rozpočtové náklady</t>
  </si>
  <si>
    <t xml:space="preserve">    VRN1 - Průzkumné, zeměměřičské a projektové práce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</si>
  <si>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</si>
  <si>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</si>
  <si>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</si>
  <si>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</si>
  <si>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</si>
  <si>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</si>
  <si>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011434086_R</t>
  </si>
  <si>
    <t>Zajištění povolení čerpání a vypouštění podzemní vody po dobu výstavby</t>
  </si>
  <si>
    <t>011434088_R</t>
  </si>
  <si>
    <t>Ohlášení, příprava staveniště, záchranné prácem zabezpečení archeologických nálezů na místě</t>
  </si>
  <si>
    <t>011434089_R</t>
  </si>
  <si>
    <t>Havariní čerpání podzemních a povrchových vod</t>
  </si>
  <si>
    <t>Poznámka k položce:_x000d_
Poznámka k položce: při živelných pohromách, intenzivních deštích, či letních bouřkách</t>
  </si>
  <si>
    <t>011434090_R</t>
  </si>
  <si>
    <t>Zajištění provozu dalšího subjektu nutného při přeložkách nebo poškození stávajících podzemních sítí . nutné uzavření úseků, zajištění náhradního zásobení</t>
  </si>
  <si>
    <t>Poznámka k položce:_x000d_
Poznámka k položce: při ževelných pohromách, intenzivních deštích, či letních bouřkách</t>
  </si>
  <si>
    <t>011434095_R</t>
  </si>
  <si>
    <t>Oprava, znovuzřízení objektů (oplocení, zídky, potrubí, apod) poškozené, nebo zbořené během výstavby</t>
  </si>
  <si>
    <t>Poznámka k položce:_x000d_
Poznámka k položce: s ohledem na technologii výstavby, Tam, kde není zohledněno v jiných částech výkazů výměr. Např. oprava a znovuzřízení objektů kdy dojde při výstavbě ke změně trasy, technologie pokládky. Dále případné podchycení stávajícího potrubí při křížení, jinde neuvedené (podélné profili, situace) - jedná se o přípojky zjištěné během provádění stavebních prací atd.</t>
  </si>
  <si>
    <t>011503001_R</t>
  </si>
  <si>
    <t>Vypracování kontrolního a zkušebního plánu, provádění předepsaných zkoušek dle kontrolního zkušebního plánu, např. kvality práce, dodávaných materiálů a konstrukcí</t>
  </si>
  <si>
    <t>01200200_1R</t>
  </si>
  <si>
    <t>Vytyčení prostorové polohy stavebních objektů, vytýčení hranic pozemků, vytýčení obvodu staveniště</t>
  </si>
  <si>
    <t>012103001_R</t>
  </si>
  <si>
    <t>Vytyčení stávajících inženýrských sítí, vč. kopání sond pro jejich zjištění, vč. ručních výkopů. Zajištění aktualizace vyjádření správců sítí k existenci sítí.</t>
  </si>
  <si>
    <t>012203000</t>
  </si>
  <si>
    <t>Geodetické práce při provádění stavby</t>
  </si>
  <si>
    <t>Poznámka k položce:_x000d_
Poznámka k položce: Doměření stavby pro účely výstavby (doměření polohopisu, vytyčování kanalizačních šachet a objektů na stokové síti v případě změny jejich umístění oproti projektu, vč. ČOV a ostatních objektů)</t>
  </si>
  <si>
    <t>012203003_R</t>
  </si>
  <si>
    <t>Činnost hydrogeologa a geologa při výkopových pracích</t>
  </si>
  <si>
    <t>Poznámka k položce:_x000d_
Poznámka k položce: Např. pro rozdělení vytěžené zeminy pro uložení na mezideponii pro zpětné zásypy a pro odvoz na skládku, sledování množství čerpané vody a sledování vlivu jejího řerpání na okolí po celou dobu čerpání.</t>
  </si>
  <si>
    <t>012303000.1</t>
  </si>
  <si>
    <t>Geodetické práce po výstavbě</t>
  </si>
  <si>
    <t>kpl…</t>
  </si>
  <si>
    <t>Poznámka k položce:_x000d_
Poznámka k položce: Vyhotovení geodetického zaměření skutečného provedení stavu - ve 3 vyhotoveních v listinné a 1 na CD nosiči v digitálníé formě předepsaného formátu (včetně přeložek, přípojek NN atd.)</t>
  </si>
  <si>
    <t>012303001_R</t>
  </si>
  <si>
    <t>Geometrický plán na zřízení věcného břemene v rozsahu celé stavby (vč. přeložek a přípojek)</t>
  </si>
  <si>
    <t>Vypracování geometrického plánu v rozsahu ustanovení smlouvy o dílo</t>
  </si>
  <si>
    <t>013254000.1</t>
  </si>
  <si>
    <t>Prováděcí dokumentace organizace dopravy v průběhu stavby, dopravní značení, světelná signalizace</t>
  </si>
  <si>
    <t>Poznámka k položce:_x000d_
Poznámka k položce: Instalace, zajištění a údržba provizorního dopravního značení během celého období platnosti provizorního značení (dle vyhl. 30/2001 SB.) na komunikacích ovlivněných stavbou. Rozsah a vzdálenost dle postupu prací zhotovitele. Zajištění správního rozhodnutí, včetně zpracování a projednání projektu dopravního značení a příslušném Dopravním inspektorátu. Zajištění rozhodnutí o povolení zvláštního užívání silnic a místních komunikací. Vypracování návrhu řešení dopravních opatření a dočasného dopravního značení a jeho projednání.</t>
  </si>
  <si>
    <t>013254001_R</t>
  </si>
  <si>
    <t>Dokumentace skutečného provedení stavby (DSPS)</t>
  </si>
  <si>
    <t>Poznámka k položce:_x000d_
Poznámka k položce: Zhotovitel předá objednateli nejpozději při zahájení předávacího řízení následující doklady, jejichž pořízení je součástí díla: 2 ks vyhotovení projektové dokumentace v tištěné formě se zakreslením skutečného provedení stavby do DPS, označené zhotovitelem „Skutečné provedení stavby“ datem a razítkem zhotovitele s podpisem stavbyvedoucího / hlavního stavbyvedoucího na každé jednotlivé složce této PD, které vyhotoví na své náklady zhotovitel stavby</t>
  </si>
  <si>
    <t>013254002_R</t>
  </si>
  <si>
    <t>Náklady spojené s kolaudačním řízením stavby</t>
  </si>
  <si>
    <t>013274001_R</t>
  </si>
  <si>
    <t>Plán zásad organizace výstavby (ZOV)</t>
  </si>
  <si>
    <t>Poznámka k položce:_x000d_
Poznámka k položce: vč. dokukmentace technického stavu stávajících komunikací, budov a objektů (technická zpráva, video, fotodokumentace, zákresy) před zahájením výstavby a sledování vlivů stavby na okolní objekty v průběhu stavby. Členění po stavebních objektech.</t>
  </si>
  <si>
    <t>013294001_R</t>
  </si>
  <si>
    <t>Návrhy Provozních, Havarijních, Povodňových, Požárních a jiných řádů a předpisů nutných pro realizaci a předání díla</t>
  </si>
  <si>
    <t>Poznámka k položce:_x000d_
Poznámka k položce: Návrhy Provozních, Havarijních, Povodňových, Požárních a jiných řádů a předpisů a jejich odsouhlasení s pracovníky správními orgány - pro trvalý provoz (se zapracováním připomínek).</t>
  </si>
  <si>
    <t>013303001_R</t>
  </si>
  <si>
    <t>Náklady spojené s vyřízením požadavků orgánů a organizací nutných před započetím výstavby</t>
  </si>
  <si>
    <t>Poznámka k položce:_x000d_
Poznámka k položce: obsažených v dokladové části: např. kácení zeleně, dopravní trasy, zvláštní užívání komunikací, správní poplatky, ohlášení stavby</t>
  </si>
  <si>
    <t>03110300_1R</t>
  </si>
  <si>
    <t>Zařízení staveniště - příprava, zřízení, provozování, odstranění staveniště</t>
  </si>
  <si>
    <t>03110305_R</t>
  </si>
  <si>
    <t>Vzorek pro zjištění obsahu dehtu v asfaltových komunikacích</t>
  </si>
  <si>
    <t>Vzorek pro zjištění obsahu dehtu v asfaltových komunikacích, odvrty + vzorkování</t>
  </si>
  <si>
    <t>Poznámka k položce:_x000d_
Poznámka k položce: předpoklad 1 kusů + dodatečně 3ks po vrstvách</t>
  </si>
  <si>
    <t>03110306_R</t>
  </si>
  <si>
    <t>Zkoušky zhutnění zásypu</t>
  </si>
  <si>
    <t>-2091650278</t>
  </si>
  <si>
    <t>VRN4</t>
  </si>
  <si>
    <t>Inženýrská činnost</t>
  </si>
  <si>
    <t>043002001_R</t>
  </si>
  <si>
    <t>Komplexní zkoušky včetně inženýrské činnosti, zkoušek a ostatního měření</t>
  </si>
  <si>
    <t>043002002_R</t>
  </si>
  <si>
    <t>Komplexní a technologické zkoušky dle příslušných ČSN</t>
  </si>
  <si>
    <t>Poznámka k položce:_x000d_
Poznámka k položce: dle obecných podmínek technických specifikací a zápisů ve stavebních denících (např. výchozí revize, revizní knihy, zkoušky hutnění apod.) neuvedené v jiných částech výkazů výměr.</t>
  </si>
  <si>
    <t>043002003_R</t>
  </si>
  <si>
    <t>Manipulační předpisy, prohlášení o shodě, tlakové zkoušky jinde neuvedené, revize elektro, zkoušky těsnosti nádrží, provozní zkoušky, které budou prováděny za součinnosti obsluhy (zaškolování obsluhy)</t>
  </si>
  <si>
    <t>VRN7</t>
  </si>
  <si>
    <t>Provozní vlivy</t>
  </si>
  <si>
    <t>07000100_2R</t>
  </si>
  <si>
    <t>Provozní vlivy po celou dobu stavby</t>
  </si>
  <si>
    <t>07210301_R</t>
  </si>
  <si>
    <t>Provedení dopravního značení po celou dobu výstavby vč. poplatků za zvláštní užívání silnic.</t>
  </si>
  <si>
    <t>Poznámka k položce:_x000d_
Poznámka k položce: součástí bude osazení a provozování veškerého dopravníhoznačení dlemprováděcí dokumentace organizace dopravy v průběhu stavby. Bude se jednat o osazenídopravního značení a světelné signalizace v místě provádění prací po celou dobu výstavby. V případě obousměrného střídavého provozu v jednom jízdním pruhu bude doprava v exponovaných místech a časech řízena pracovníky stavby. Dále se bude jednat o zajištění přejezdu vozidel přes překop např. pomocí přejezdové ocelové desky. Dále náklady zajištění uzavírek, údržbu dopravních značek, označení výkopů a případné náhrady veřejným dopravcům za objízdné trasy po dobu trvání objížděk a uzavírek.Dále náklady na oznámení obyvetelům dotčených nemovitostí, kde bude uvažováno s úplnou nebo částečnou uzavírkou komunikace, o zahájení prací vtýdenním předstihu a zajištění přístupu do nemovitostí pomocí přejezdů a přechodů po celou dobu výstavby (pro přilehlé nemovitosti, pro podnikatelské subjekty), zajištění přístupu v místě stavby pro složky záchranného integrovaného systému.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</si>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</sst>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MarMirKanal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Markovice – ul. Mírová, kanalizace, DSP, DVZ, DPS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11. 12. 2025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24.7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'Stoka M - Markovice – ul....'!J30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'Stoka M - Markovice – ul....'!P128</f>
        <v>0</v>
      </c>
      <c r="AV95" s="128">
        <f>'Stoka M - Markovice – ul....'!J33</f>
        <v>0</v>
      </c>
      <c r="AW95" s="128">
        <f>'Stoka M - Markovice – ul....'!J34</f>
        <v>0</v>
      </c>
      <c r="AX95" s="128">
        <f>'Stoka M - Markovice – ul....'!J35</f>
        <v>0</v>
      </c>
      <c r="AY95" s="128">
        <f>'Stoka M - Markovice – ul....'!J36</f>
        <v>0</v>
      </c>
      <c r="AZ95" s="128">
        <f>'Stoka M - Markovice – ul....'!F33</f>
        <v>0</v>
      </c>
      <c r="BA95" s="128">
        <f>'Stoka M - Markovice – ul....'!F34</f>
        <v>0</v>
      </c>
      <c r="BB95" s="128">
        <f>'Stoka M - Markovice – ul....'!F35</f>
        <v>0</v>
      </c>
      <c r="BC95" s="128">
        <f>'Stoka M - Markovice – ul....'!F36</f>
        <v>0</v>
      </c>
      <c r="BD95" s="130">
        <f>'Stoka M - Markovice – ul....'!F37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24.7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79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'Přípojky - Markovice – ul...'!J30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'Přípojky - Markovice – ul...'!P121</f>
        <v>0</v>
      </c>
      <c r="AV96" s="128">
        <f>'Přípojky - Markovice – ul...'!J33</f>
        <v>0</v>
      </c>
      <c r="AW96" s="128">
        <f>'Přípojky - Markovice – ul...'!J34</f>
        <v>0</v>
      </c>
      <c r="AX96" s="128">
        <f>'Přípojky - Markovice – ul...'!J35</f>
        <v>0</v>
      </c>
      <c r="AY96" s="128">
        <f>'Přípojky - Markovice – ul...'!J36</f>
        <v>0</v>
      </c>
      <c r="AZ96" s="128">
        <f>'Přípojky - Markovice – ul...'!F33</f>
        <v>0</v>
      </c>
      <c r="BA96" s="128">
        <f>'Přípojky - Markovice – ul...'!F34</f>
        <v>0</v>
      </c>
      <c r="BB96" s="128">
        <f>'Přípojky - Markovice – ul...'!F35</f>
        <v>0</v>
      </c>
      <c r="BC96" s="128">
        <f>'Přípojky - Markovice – ul...'!F36</f>
        <v>0</v>
      </c>
      <c r="BD96" s="130">
        <f>'Přípojky - Markovice – ul...'!F37</f>
        <v>0</v>
      </c>
      <c r="BE96" s="7"/>
      <c r="BT96" s="131" t="s">
        <v>81</v>
      </c>
      <c r="BV96" s="131" t="s">
        <v>75</v>
      </c>
      <c r="BW96" s="131" t="s">
        <v>85</v>
      </c>
      <c r="BX96" s="131" t="s">
        <v>5</v>
      </c>
      <c r="CL96" s="131" t="s">
        <v>1</v>
      </c>
      <c r="CM96" s="131" t="s">
        <v>83</v>
      </c>
    </row>
    <row r="97" s="7" customFormat="1" ht="24.75" customHeight="1">
      <c r="A97" s="119" t="s">
        <v>77</v>
      </c>
      <c r="B97" s="120"/>
      <c r="C97" s="121"/>
      <c r="D97" s="122" t="s">
        <v>86</v>
      </c>
      <c r="E97" s="122"/>
      <c r="F97" s="122"/>
      <c r="G97" s="122"/>
      <c r="H97" s="122"/>
      <c r="I97" s="123"/>
      <c r="J97" s="122" t="s">
        <v>79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'VON - Markovice – ul. Mír...'!J30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86</v>
      </c>
      <c r="AR97" s="126"/>
      <c r="AS97" s="132">
        <v>0</v>
      </c>
      <c r="AT97" s="133">
        <f>ROUND(SUM(AV97:AW97),2)</f>
        <v>0</v>
      </c>
      <c r="AU97" s="134">
        <f>'VON - Markovice – ul. Mír...'!P120</f>
        <v>0</v>
      </c>
      <c r="AV97" s="133">
        <f>'VON - Markovice – ul. Mír...'!J33</f>
        <v>0</v>
      </c>
      <c r="AW97" s="133">
        <f>'VON - Markovice – ul. Mír...'!J34</f>
        <v>0</v>
      </c>
      <c r="AX97" s="133">
        <f>'VON - Markovice – ul. Mír...'!J35</f>
        <v>0</v>
      </c>
      <c r="AY97" s="133">
        <f>'VON - Markovice – ul. Mír...'!J36</f>
        <v>0</v>
      </c>
      <c r="AZ97" s="133">
        <f>'VON - Markovice – ul. Mír...'!F33</f>
        <v>0</v>
      </c>
      <c r="BA97" s="133">
        <f>'VON - Markovice – ul. Mír...'!F34</f>
        <v>0</v>
      </c>
      <c r="BB97" s="133">
        <f>'VON - Markovice – ul. Mír...'!F35</f>
        <v>0</v>
      </c>
      <c r="BC97" s="133">
        <f>'VON - Markovice – ul. Mír...'!F36</f>
        <v>0</v>
      </c>
      <c r="BD97" s="135">
        <f>'VON - Markovice – ul. Mír...'!F37</f>
        <v>0</v>
      </c>
      <c r="BE97" s="7"/>
      <c r="BT97" s="131" t="s">
        <v>81</v>
      </c>
      <c r="BV97" s="131" t="s">
        <v>75</v>
      </c>
      <c r="BW97" s="131" t="s">
        <v>87</v>
      </c>
      <c r="BX97" s="131" t="s">
        <v>5</v>
      </c>
      <c r="CL97" s="131" t="s">
        <v>1</v>
      </c>
      <c r="CM97" s="131" t="s">
        <v>83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2MWaQDzWiP9vOu6kR9UXA20V0OdBag25IDy7zlaCccORBiZTMRNb7s5CbAc5POcLUJiGKXK24mwoUNUYCSNEtw==" hashValue="QyBDTrp9AAZuZaev7pVa4rg/W9KHrR1FElYkKIG2QkWARAWgDpATsqt9vjhFpWVw96kD/fe0+6nJ/uE3keypcA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toka M - Markovice – ul....'!C2" display="/"/>
    <hyperlink ref="A96" location="'Přípojky - Markovice – ul...'!C2" display="/"/>
    <hyperlink ref="A97" location="'VON - Markovice – ul. Mí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  <c r="AZ2" s="136" t="s">
        <v>88</v>
      </c>
      <c r="BA2" s="136" t="s">
        <v>89</v>
      </c>
      <c r="BB2" s="136" t="s">
        <v>1</v>
      </c>
      <c r="BC2" s="136" t="s">
        <v>90</v>
      </c>
      <c r="BD2" s="136" t="s">
        <v>83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83</v>
      </c>
      <c r="AZ3" s="136" t="s">
        <v>91</v>
      </c>
      <c r="BA3" s="136" t="s">
        <v>92</v>
      </c>
      <c r="BB3" s="136" t="s">
        <v>1</v>
      </c>
      <c r="BC3" s="136" t="s">
        <v>93</v>
      </c>
      <c r="BD3" s="136" t="s">
        <v>83</v>
      </c>
    </row>
    <row r="4" s="1" customFormat="1" ht="24.96" customHeight="1">
      <c r="B4" s="20"/>
      <c r="D4" s="139" t="s">
        <v>94</v>
      </c>
      <c r="L4" s="20"/>
      <c r="M4" s="140" t="s">
        <v>10</v>
      </c>
      <c r="AT4" s="17" t="s">
        <v>4</v>
      </c>
      <c r="AZ4" s="136" t="s">
        <v>95</v>
      </c>
      <c r="BA4" s="136" t="s">
        <v>96</v>
      </c>
      <c r="BB4" s="136" t="s">
        <v>1</v>
      </c>
      <c r="BC4" s="136" t="s">
        <v>97</v>
      </c>
      <c r="BD4" s="136" t="s">
        <v>83</v>
      </c>
    </row>
    <row r="5" s="1" customFormat="1" ht="6.96" customHeight="1">
      <c r="B5" s="20"/>
      <c r="L5" s="20"/>
      <c r="AZ5" s="136" t="s">
        <v>98</v>
      </c>
      <c r="BA5" s="136" t="s">
        <v>99</v>
      </c>
      <c r="BB5" s="136" t="s">
        <v>1</v>
      </c>
      <c r="BC5" s="136" t="s">
        <v>100</v>
      </c>
      <c r="BD5" s="136" t="s">
        <v>83</v>
      </c>
    </row>
    <row r="6" s="1" customFormat="1" ht="12" customHeight="1">
      <c r="B6" s="20"/>
      <c r="D6" s="141" t="s">
        <v>16</v>
      </c>
      <c r="L6" s="20"/>
      <c r="AZ6" s="136" t="s">
        <v>101</v>
      </c>
      <c r="BA6" s="136" t="s">
        <v>102</v>
      </c>
      <c r="BB6" s="136" t="s">
        <v>1</v>
      </c>
      <c r="BC6" s="136" t="s">
        <v>103</v>
      </c>
      <c r="BD6" s="136" t="s">
        <v>83</v>
      </c>
    </row>
    <row r="7" s="1" customFormat="1" ht="16.5" customHeight="1">
      <c r="B7" s="20"/>
      <c r="E7" s="142" t="str">
        <f>'Rekapitulace stavby'!K6</f>
        <v>Markovice – ul. Mírová, kanalizace, DSP, DVZ, DPS</v>
      </c>
      <c r="F7" s="141"/>
      <c r="G7" s="141"/>
      <c r="H7" s="141"/>
      <c r="L7" s="20"/>
      <c r="AZ7" s="136" t="s">
        <v>104</v>
      </c>
      <c r="BA7" s="136" t="s">
        <v>105</v>
      </c>
      <c r="BB7" s="136" t="s">
        <v>1</v>
      </c>
      <c r="BC7" s="136" t="s">
        <v>106</v>
      </c>
      <c r="BD7" s="136" t="s">
        <v>83</v>
      </c>
    </row>
    <row r="8" s="2" customFormat="1" ht="12" customHeight="1">
      <c r="A8" s="38"/>
      <c r="B8" s="44"/>
      <c r="C8" s="38"/>
      <c r="D8" s="141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36" t="s">
        <v>108</v>
      </c>
      <c r="BA8" s="136" t="s">
        <v>109</v>
      </c>
      <c r="BB8" s="136" t="s">
        <v>1</v>
      </c>
      <c r="BC8" s="136" t="s">
        <v>110</v>
      </c>
      <c r="BD8" s="136" t="s">
        <v>83</v>
      </c>
    </row>
    <row r="9" s="2" customFormat="1" ht="16.5" customHeight="1">
      <c r="A9" s="38"/>
      <c r="B9" s="44"/>
      <c r="C9" s="38"/>
      <c r="D9" s="38"/>
      <c r="E9" s="143" t="s">
        <v>111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36" t="s">
        <v>112</v>
      </c>
      <c r="BA9" s="136" t="s">
        <v>113</v>
      </c>
      <c r="BB9" s="136" t="s">
        <v>1</v>
      </c>
      <c r="BC9" s="136" t="s">
        <v>114</v>
      </c>
      <c r="BD9" s="136" t="s">
        <v>83</v>
      </c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11. 12. 2025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26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33</v>
      </c>
      <c r="E30" s="38"/>
      <c r="F30" s="38"/>
      <c r="G30" s="38"/>
      <c r="H30" s="38"/>
      <c r="I30" s="38"/>
      <c r="J30" s="152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35</v>
      </c>
      <c r="G32" s="38"/>
      <c r="H32" s="38"/>
      <c r="I32" s="153" t="s">
        <v>34</v>
      </c>
      <c r="J32" s="153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37</v>
      </c>
      <c r="E33" s="141" t="s">
        <v>38</v>
      </c>
      <c r="F33" s="155">
        <f>ROUND((SUM(BE128:BE443)),  2)</f>
        <v>0</v>
      </c>
      <c r="G33" s="38"/>
      <c r="H33" s="38"/>
      <c r="I33" s="156">
        <v>0.20999999999999999</v>
      </c>
      <c r="J33" s="155">
        <f>ROUND(((SUM(BE128:BE443))*I33),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39</v>
      </c>
      <c r="F34" s="155">
        <f>ROUND((SUM(BF128:BF443)),  2)</f>
        <v>0</v>
      </c>
      <c r="G34" s="38"/>
      <c r="H34" s="38"/>
      <c r="I34" s="156">
        <v>0.12</v>
      </c>
      <c r="J34" s="155">
        <f>ROUND(((SUM(BF128:BF443))*I34),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40</v>
      </c>
      <c r="F35" s="155">
        <f>ROUND((SUM(BG128:BG443)),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41</v>
      </c>
      <c r="F36" s="155">
        <f>ROUND((SUM(BH128:BH443)),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42</v>
      </c>
      <c r="F37" s="155">
        <f>ROUND((SUM(BI128:BI443)),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Markovice – ul. Mírová, kanalizace, DSP, DVZ, DPS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Stoka M - Markovice – ul. Mírová – splašková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11. 12. 2025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7"/>
      <c r="J94" s="178" t="s">
        <v>117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118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119</v>
      </c>
    </row>
    <row r="97" s="9" customFormat="1" ht="24.96" customHeight="1">
      <c r="A97" s="9"/>
      <c r="B97" s="180"/>
      <c r="C97" s="181"/>
      <c r="D97" s="182" t="s">
        <v>120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121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122</v>
      </c>
      <c r="E99" s="189"/>
      <c r="F99" s="189"/>
      <c r="G99" s="189"/>
      <c r="H99" s="189"/>
      <c r="I99" s="189"/>
      <c r="J99" s="190">
        <f>J276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123</v>
      </c>
      <c r="E100" s="189"/>
      <c r="F100" s="189"/>
      <c r="G100" s="189"/>
      <c r="H100" s="189"/>
      <c r="I100" s="189"/>
      <c r="J100" s="190">
        <f>J282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124</v>
      </c>
      <c r="E101" s="189"/>
      <c r="F101" s="189"/>
      <c r="G101" s="189"/>
      <c r="H101" s="189"/>
      <c r="I101" s="189"/>
      <c r="J101" s="190">
        <f>J292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125</v>
      </c>
      <c r="E102" s="189"/>
      <c r="F102" s="189"/>
      <c r="G102" s="189"/>
      <c r="H102" s="189"/>
      <c r="I102" s="189"/>
      <c r="J102" s="190">
        <f>J304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126</v>
      </c>
      <c r="E103" s="189"/>
      <c r="F103" s="189"/>
      <c r="G103" s="189"/>
      <c r="H103" s="189"/>
      <c r="I103" s="189"/>
      <c r="J103" s="190">
        <f>J345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127</v>
      </c>
      <c r="E104" s="189"/>
      <c r="F104" s="189"/>
      <c r="G104" s="189"/>
      <c r="H104" s="189"/>
      <c r="I104" s="189"/>
      <c r="J104" s="190">
        <f>J402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128</v>
      </c>
      <c r="E105" s="189"/>
      <c r="F105" s="189"/>
      <c r="G105" s="189"/>
      <c r="H105" s="189"/>
      <c r="I105" s="189"/>
      <c r="J105" s="190">
        <f>J416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129</v>
      </c>
      <c r="E106" s="189"/>
      <c r="F106" s="189"/>
      <c r="G106" s="189"/>
      <c r="H106" s="189"/>
      <c r="I106" s="189"/>
      <c r="J106" s="190">
        <f>J436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130</v>
      </c>
      <c r="E107" s="183"/>
      <c r="F107" s="183"/>
      <c r="G107" s="183"/>
      <c r="H107" s="183"/>
      <c r="I107" s="183"/>
      <c r="J107" s="184">
        <f>J440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131</v>
      </c>
      <c r="E108" s="189"/>
      <c r="F108" s="189"/>
      <c r="G108" s="189"/>
      <c r="H108" s="189"/>
      <c r="I108" s="189"/>
      <c r="J108" s="190">
        <f>J441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132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75" t="str">
        <f>E7</f>
        <v>Markovice – ul. Mírová, kanalizace, DSP, DVZ, DPS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107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Stoka M - Markovice – ul. Mírová – splašková kanalizace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11. 12. 2025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 xml:space="preserve"> </v>
      </c>
      <c r="G124" s="40"/>
      <c r="H124" s="40"/>
      <c r="I124" s="32" t="s">
        <v>29</v>
      </c>
      <c r="J124" s="36" t="str">
        <f>E21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40"/>
      <c r="E125" s="40"/>
      <c r="F125" s="27" t="str">
        <f>IF(E18="","",E18)</f>
        <v>Vyplň údaj</v>
      </c>
      <c r="G125" s="40"/>
      <c r="H125" s="40"/>
      <c r="I125" s="32" t="s">
        <v>31</v>
      </c>
      <c r="J125" s="36" t="str">
        <f>E24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2"/>
      <c r="B127" s="193"/>
      <c r="C127" s="194" t="s">
        <v>133</v>
      </c>
      <c r="D127" s="195" t="s">
        <v>58</v>
      </c>
      <c r="E127" s="195" t="s">
        <v>54</v>
      </c>
      <c r="F127" s="195" t="s">
        <v>55</v>
      </c>
      <c r="G127" s="195" t="s">
        <v>134</v>
      </c>
      <c r="H127" s="195" t="s">
        <v>135</v>
      </c>
      <c r="I127" s="195" t="s">
        <v>136</v>
      </c>
      <c r="J127" s="196" t="s">
        <v>117</v>
      </c>
      <c r="K127" s="197" t="s">
        <v>137</v>
      </c>
      <c r="L127" s="198"/>
      <c r="M127" s="100" t="s">
        <v>1</v>
      </c>
      <c r="N127" s="101" t="s">
        <v>37</v>
      </c>
      <c r="O127" s="101" t="s">
        <v>138</v>
      </c>
      <c r="P127" s="101" t="s">
        <v>139</v>
      </c>
      <c r="Q127" s="101" t="s">
        <v>140</v>
      </c>
      <c r="R127" s="101" t="s">
        <v>141</v>
      </c>
      <c r="S127" s="101" t="s">
        <v>142</v>
      </c>
      <c r="T127" s="102" t="s">
        <v>143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8"/>
      <c r="B128" s="39"/>
      <c r="C128" s="107" t="s">
        <v>144</v>
      </c>
      <c r="D128" s="40"/>
      <c r="E128" s="40"/>
      <c r="F128" s="40"/>
      <c r="G128" s="40"/>
      <c r="H128" s="40"/>
      <c r="I128" s="40"/>
      <c r="J128" s="199">
        <f>BK128</f>
        <v>0</v>
      </c>
      <c r="K128" s="40"/>
      <c r="L128" s="44"/>
      <c r="M128" s="103"/>
      <c r="N128" s="200"/>
      <c r="O128" s="104"/>
      <c r="P128" s="201">
        <f>P129+P440</f>
        <v>0</v>
      </c>
      <c r="Q128" s="104"/>
      <c r="R128" s="201">
        <f>R129+R440</f>
        <v>587.34099555472005</v>
      </c>
      <c r="S128" s="104"/>
      <c r="T128" s="202">
        <f>T129+T440</f>
        <v>182.73285000000001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72</v>
      </c>
      <c r="AU128" s="17" t="s">
        <v>119</v>
      </c>
      <c r="BK128" s="203">
        <f>BK129+BK440</f>
        <v>0</v>
      </c>
    </row>
    <row r="129" s="12" customFormat="1" ht="25.92" customHeight="1">
      <c r="A129" s="12"/>
      <c r="B129" s="204"/>
      <c r="C129" s="205"/>
      <c r="D129" s="206" t="s">
        <v>72</v>
      </c>
      <c r="E129" s="207" t="s">
        <v>145</v>
      </c>
      <c r="F129" s="207" t="s">
        <v>146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P130+P276+P282+P292+P304+P345+P402+P416+P436</f>
        <v>0</v>
      </c>
      <c r="Q129" s="212"/>
      <c r="R129" s="213">
        <f>R130+R276+R282+R292+R304+R345+R402+R416+R436</f>
        <v>587.34099555472005</v>
      </c>
      <c r="S129" s="212"/>
      <c r="T129" s="214">
        <f>T130+T276+T282+T292+T304+T345+T402+T416+T436</f>
        <v>182.73285000000001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81</v>
      </c>
      <c r="AT129" s="216" t="s">
        <v>72</v>
      </c>
      <c r="AU129" s="216" t="s">
        <v>73</v>
      </c>
      <c r="AY129" s="215" t="s">
        <v>147</v>
      </c>
      <c r="BK129" s="217">
        <f>BK130+BK276+BK282+BK292+BK304+BK345+BK402+BK416+BK436</f>
        <v>0</v>
      </c>
    </row>
    <row r="130" s="12" customFormat="1" ht="22.8" customHeight="1">
      <c r="A130" s="12"/>
      <c r="B130" s="204"/>
      <c r="C130" s="205"/>
      <c r="D130" s="206" t="s">
        <v>72</v>
      </c>
      <c r="E130" s="218" t="s">
        <v>81</v>
      </c>
      <c r="F130" s="218" t="s">
        <v>148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SUM(P131:P275)</f>
        <v>0</v>
      </c>
      <c r="Q130" s="212"/>
      <c r="R130" s="213">
        <f>SUM(R131:R275)</f>
        <v>387.86613467372001</v>
      </c>
      <c r="S130" s="212"/>
      <c r="T130" s="214">
        <f>SUM(T131:T275)</f>
        <v>182.73285000000001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81</v>
      </c>
      <c r="AT130" s="216" t="s">
        <v>72</v>
      </c>
      <c r="AU130" s="216" t="s">
        <v>81</v>
      </c>
      <c r="AY130" s="215" t="s">
        <v>147</v>
      </c>
      <c r="BK130" s="217">
        <f>SUM(BK131:BK275)</f>
        <v>0</v>
      </c>
    </row>
    <row r="131" s="2" customFormat="1" ht="24.15" customHeight="1">
      <c r="A131" s="38"/>
      <c r="B131" s="39"/>
      <c r="C131" s="220" t="s">
        <v>81</v>
      </c>
      <c r="D131" s="220" t="s">
        <v>149</v>
      </c>
      <c r="E131" s="221" t="s">
        <v>150</v>
      </c>
      <c r="F131" s="222" t="s">
        <v>151</v>
      </c>
      <c r="G131" s="223" t="s">
        <v>152</v>
      </c>
      <c r="H131" s="224">
        <v>12.9</v>
      </c>
      <c r="I131" s="225"/>
      <c r="J131" s="226">
        <f>ROUND(I131*H131,2)</f>
        <v>0</v>
      </c>
      <c r="K131" s="227"/>
      <c r="L131" s="44"/>
      <c r="M131" s="228" t="s">
        <v>1</v>
      </c>
      <c r="N131" s="229" t="s">
        <v>38</v>
      </c>
      <c r="O131" s="91"/>
      <c r="P131" s="230">
        <f>O131*H131</f>
        <v>0</v>
      </c>
      <c r="Q131" s="230">
        <v>0</v>
      </c>
      <c r="R131" s="230">
        <f>Q131*H131</f>
        <v>0</v>
      </c>
      <c r="S131" s="230">
        <v>0.17000000000000001</v>
      </c>
      <c r="T131" s="231">
        <f>S131*H131</f>
        <v>2.1930000000000001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2" t="s">
        <v>153</v>
      </c>
      <c r="AT131" s="232" t="s">
        <v>149</v>
      </c>
      <c r="AU131" s="232" t="s">
        <v>83</v>
      </c>
      <c r="AY131" s="17" t="s">
        <v>147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81</v>
      </c>
      <c r="BK131" s="233">
        <f>ROUND(I131*H131,2)</f>
        <v>0</v>
      </c>
      <c r="BL131" s="17" t="s">
        <v>153</v>
      </c>
      <c r="BM131" s="232" t="s">
        <v>154</v>
      </c>
    </row>
    <row r="132" s="2" customFormat="1">
      <c r="A132" s="38"/>
      <c r="B132" s="39"/>
      <c r="C132" s="40"/>
      <c r="D132" s="234" t="s">
        <v>155</v>
      </c>
      <c r="E132" s="40"/>
      <c r="F132" s="235" t="s">
        <v>156</v>
      </c>
      <c r="G132" s="40"/>
      <c r="H132" s="40"/>
      <c r="I132" s="236"/>
      <c r="J132" s="40"/>
      <c r="K132" s="40"/>
      <c r="L132" s="44"/>
      <c r="M132" s="237"/>
      <c r="N132" s="238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155</v>
      </c>
      <c r="AU132" s="17" t="s">
        <v>83</v>
      </c>
    </row>
    <row r="133" s="13" customFormat="1">
      <c r="A133" s="13"/>
      <c r="B133" s="239"/>
      <c r="C133" s="240"/>
      <c r="D133" s="234" t="s">
        <v>157</v>
      </c>
      <c r="E133" s="241" t="s">
        <v>1</v>
      </c>
      <c r="F133" s="242" t="s">
        <v>158</v>
      </c>
      <c r="G133" s="240"/>
      <c r="H133" s="241" t="s">
        <v>1</v>
      </c>
      <c r="I133" s="243"/>
      <c r="J133" s="240"/>
      <c r="K133" s="240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157</v>
      </c>
      <c r="AU133" s="248" t="s">
        <v>83</v>
      </c>
      <c r="AV133" s="13" t="s">
        <v>81</v>
      </c>
      <c r="AW133" s="13" t="s">
        <v>30</v>
      </c>
      <c r="AX133" s="13" t="s">
        <v>73</v>
      </c>
      <c r="AY133" s="248" t="s">
        <v>147</v>
      </c>
    </row>
    <row r="134" s="14" customFormat="1">
      <c r="A134" s="14"/>
      <c r="B134" s="249"/>
      <c r="C134" s="250"/>
      <c r="D134" s="234" t="s">
        <v>157</v>
      </c>
      <c r="E134" s="251" t="s">
        <v>91</v>
      </c>
      <c r="F134" s="252" t="s">
        <v>159</v>
      </c>
      <c r="G134" s="250"/>
      <c r="H134" s="253">
        <v>12.9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157</v>
      </c>
      <c r="AU134" s="259" t="s">
        <v>83</v>
      </c>
      <c r="AV134" s="14" t="s">
        <v>83</v>
      </c>
      <c r="AW134" s="14" t="s">
        <v>30</v>
      </c>
      <c r="AX134" s="14" t="s">
        <v>81</v>
      </c>
      <c r="AY134" s="259" t="s">
        <v>147</v>
      </c>
    </row>
    <row r="135" s="2" customFormat="1" ht="24.15" customHeight="1">
      <c r="A135" s="38"/>
      <c r="B135" s="39"/>
      <c r="C135" s="220" t="s">
        <v>83</v>
      </c>
      <c r="D135" s="220" t="s">
        <v>149</v>
      </c>
      <c r="E135" s="221" t="s">
        <v>160</v>
      </c>
      <c r="F135" s="222" t="s">
        <v>161</v>
      </c>
      <c r="G135" s="223" t="s">
        <v>152</v>
      </c>
      <c r="H135" s="224">
        <v>76.299999999999997</v>
      </c>
      <c r="I135" s="225"/>
      <c r="J135" s="226">
        <f>ROUND(I135*H135,2)</f>
        <v>0</v>
      </c>
      <c r="K135" s="227"/>
      <c r="L135" s="44"/>
      <c r="M135" s="228" t="s">
        <v>1</v>
      </c>
      <c r="N135" s="229" t="s">
        <v>38</v>
      </c>
      <c r="O135" s="91"/>
      <c r="P135" s="230">
        <f>O135*H135</f>
        <v>0</v>
      </c>
      <c r="Q135" s="230">
        <v>0</v>
      </c>
      <c r="R135" s="230">
        <f>Q135*H135</f>
        <v>0</v>
      </c>
      <c r="S135" s="230">
        <v>0.57999999999999996</v>
      </c>
      <c r="T135" s="231">
        <f>S135*H135</f>
        <v>44.253999999999998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2" t="s">
        <v>153</v>
      </c>
      <c r="AT135" s="232" t="s">
        <v>149</v>
      </c>
      <c r="AU135" s="232" t="s">
        <v>83</v>
      </c>
      <c r="AY135" s="17" t="s">
        <v>147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81</v>
      </c>
      <c r="BK135" s="233">
        <f>ROUND(I135*H135,2)</f>
        <v>0</v>
      </c>
      <c r="BL135" s="17" t="s">
        <v>153</v>
      </c>
      <c r="BM135" s="232" t="s">
        <v>162</v>
      </c>
    </row>
    <row r="136" s="2" customFormat="1">
      <c r="A136" s="38"/>
      <c r="B136" s="39"/>
      <c r="C136" s="40"/>
      <c r="D136" s="234" t="s">
        <v>155</v>
      </c>
      <c r="E136" s="40"/>
      <c r="F136" s="235" t="s">
        <v>163</v>
      </c>
      <c r="G136" s="40"/>
      <c r="H136" s="40"/>
      <c r="I136" s="236"/>
      <c r="J136" s="40"/>
      <c r="K136" s="40"/>
      <c r="L136" s="44"/>
      <c r="M136" s="237"/>
      <c r="N136" s="238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155</v>
      </c>
      <c r="AU136" s="17" t="s">
        <v>83</v>
      </c>
    </row>
    <row r="137" s="13" customFormat="1">
      <c r="A137" s="13"/>
      <c r="B137" s="239"/>
      <c r="C137" s="240"/>
      <c r="D137" s="234" t="s">
        <v>157</v>
      </c>
      <c r="E137" s="241" t="s">
        <v>1</v>
      </c>
      <c r="F137" s="242" t="s">
        <v>164</v>
      </c>
      <c r="G137" s="240"/>
      <c r="H137" s="241" t="s">
        <v>1</v>
      </c>
      <c r="I137" s="243"/>
      <c r="J137" s="240"/>
      <c r="K137" s="240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157</v>
      </c>
      <c r="AU137" s="248" t="s">
        <v>83</v>
      </c>
      <c r="AV137" s="13" t="s">
        <v>81</v>
      </c>
      <c r="AW137" s="13" t="s">
        <v>30</v>
      </c>
      <c r="AX137" s="13" t="s">
        <v>73</v>
      </c>
      <c r="AY137" s="248" t="s">
        <v>147</v>
      </c>
    </row>
    <row r="138" s="14" customFormat="1">
      <c r="A138" s="14"/>
      <c r="B138" s="249"/>
      <c r="C138" s="250"/>
      <c r="D138" s="234" t="s">
        <v>157</v>
      </c>
      <c r="E138" s="251" t="s">
        <v>88</v>
      </c>
      <c r="F138" s="252" t="s">
        <v>165</v>
      </c>
      <c r="G138" s="250"/>
      <c r="H138" s="253">
        <v>76.299999999999997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9" t="s">
        <v>157</v>
      </c>
      <c r="AU138" s="259" t="s">
        <v>83</v>
      </c>
      <c r="AV138" s="14" t="s">
        <v>83</v>
      </c>
      <c r="AW138" s="14" t="s">
        <v>30</v>
      </c>
      <c r="AX138" s="14" t="s">
        <v>81</v>
      </c>
      <c r="AY138" s="259" t="s">
        <v>147</v>
      </c>
    </row>
    <row r="139" s="2" customFormat="1" ht="24.15" customHeight="1">
      <c r="A139" s="38"/>
      <c r="B139" s="39"/>
      <c r="C139" s="220" t="s">
        <v>166</v>
      </c>
      <c r="D139" s="220" t="s">
        <v>149</v>
      </c>
      <c r="E139" s="221" t="s">
        <v>167</v>
      </c>
      <c r="F139" s="222" t="s">
        <v>168</v>
      </c>
      <c r="G139" s="223" t="s">
        <v>152</v>
      </c>
      <c r="H139" s="224">
        <v>297.94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38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0.44</v>
      </c>
      <c r="T139" s="231">
        <f>S139*H139</f>
        <v>131.09360000000001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153</v>
      </c>
      <c r="AT139" s="232" t="s">
        <v>149</v>
      </c>
      <c r="AU139" s="232" t="s">
        <v>83</v>
      </c>
      <c r="AY139" s="17" t="s">
        <v>147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81</v>
      </c>
      <c r="BK139" s="233">
        <f>ROUND(I139*H139,2)</f>
        <v>0</v>
      </c>
      <c r="BL139" s="17" t="s">
        <v>153</v>
      </c>
      <c r="BM139" s="232" t="s">
        <v>169</v>
      </c>
    </row>
    <row r="140" s="2" customFormat="1">
      <c r="A140" s="38"/>
      <c r="B140" s="39"/>
      <c r="C140" s="40"/>
      <c r="D140" s="234" t="s">
        <v>155</v>
      </c>
      <c r="E140" s="40"/>
      <c r="F140" s="235" t="s">
        <v>170</v>
      </c>
      <c r="G140" s="40"/>
      <c r="H140" s="40"/>
      <c r="I140" s="236"/>
      <c r="J140" s="40"/>
      <c r="K140" s="40"/>
      <c r="L140" s="44"/>
      <c r="M140" s="237"/>
      <c r="N140" s="238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155</v>
      </c>
      <c r="AU140" s="17" t="s">
        <v>83</v>
      </c>
    </row>
    <row r="141" s="14" customFormat="1">
      <c r="A141" s="14"/>
      <c r="B141" s="249"/>
      <c r="C141" s="250"/>
      <c r="D141" s="234" t="s">
        <v>157</v>
      </c>
      <c r="E141" s="251" t="s">
        <v>1</v>
      </c>
      <c r="F141" s="252" t="s">
        <v>171</v>
      </c>
      <c r="G141" s="250"/>
      <c r="H141" s="253">
        <v>12.9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157</v>
      </c>
      <c r="AU141" s="259" t="s">
        <v>83</v>
      </c>
      <c r="AV141" s="14" t="s">
        <v>83</v>
      </c>
      <c r="AW141" s="14" t="s">
        <v>30</v>
      </c>
      <c r="AX141" s="14" t="s">
        <v>73</v>
      </c>
      <c r="AY141" s="259" t="s">
        <v>147</v>
      </c>
    </row>
    <row r="142" s="14" customFormat="1">
      <c r="A142" s="14"/>
      <c r="B142" s="249"/>
      <c r="C142" s="250"/>
      <c r="D142" s="234" t="s">
        <v>157</v>
      </c>
      <c r="E142" s="251" t="s">
        <v>1</v>
      </c>
      <c r="F142" s="252" t="s">
        <v>172</v>
      </c>
      <c r="G142" s="250"/>
      <c r="H142" s="253">
        <v>76.299999999999997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9" t="s">
        <v>157</v>
      </c>
      <c r="AU142" s="259" t="s">
        <v>83</v>
      </c>
      <c r="AV142" s="14" t="s">
        <v>83</v>
      </c>
      <c r="AW142" s="14" t="s">
        <v>30</v>
      </c>
      <c r="AX142" s="14" t="s">
        <v>73</v>
      </c>
      <c r="AY142" s="259" t="s">
        <v>147</v>
      </c>
    </row>
    <row r="143" s="14" customFormat="1">
      <c r="A143" s="14"/>
      <c r="B143" s="249"/>
      <c r="C143" s="250"/>
      <c r="D143" s="234" t="s">
        <v>157</v>
      </c>
      <c r="E143" s="251" t="s">
        <v>1</v>
      </c>
      <c r="F143" s="252" t="s">
        <v>173</v>
      </c>
      <c r="G143" s="250"/>
      <c r="H143" s="253">
        <v>198.38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9" t="s">
        <v>157</v>
      </c>
      <c r="AU143" s="259" t="s">
        <v>83</v>
      </c>
      <c r="AV143" s="14" t="s">
        <v>83</v>
      </c>
      <c r="AW143" s="14" t="s">
        <v>30</v>
      </c>
      <c r="AX143" s="14" t="s">
        <v>73</v>
      </c>
      <c r="AY143" s="259" t="s">
        <v>147</v>
      </c>
    </row>
    <row r="144" s="14" customFormat="1">
      <c r="A144" s="14"/>
      <c r="B144" s="249"/>
      <c r="C144" s="250"/>
      <c r="D144" s="234" t="s">
        <v>157</v>
      </c>
      <c r="E144" s="251" t="s">
        <v>1</v>
      </c>
      <c r="F144" s="252" t="s">
        <v>174</v>
      </c>
      <c r="G144" s="250"/>
      <c r="H144" s="253">
        <v>10.359999999999999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157</v>
      </c>
      <c r="AU144" s="259" t="s">
        <v>83</v>
      </c>
      <c r="AV144" s="14" t="s">
        <v>83</v>
      </c>
      <c r="AW144" s="14" t="s">
        <v>30</v>
      </c>
      <c r="AX144" s="14" t="s">
        <v>73</v>
      </c>
      <c r="AY144" s="259" t="s">
        <v>147</v>
      </c>
    </row>
    <row r="145" s="15" customFormat="1">
      <c r="A145" s="15"/>
      <c r="B145" s="260"/>
      <c r="C145" s="261"/>
      <c r="D145" s="234" t="s">
        <v>157</v>
      </c>
      <c r="E145" s="262" t="s">
        <v>104</v>
      </c>
      <c r="F145" s="263" t="s">
        <v>175</v>
      </c>
      <c r="G145" s="261"/>
      <c r="H145" s="264">
        <v>297.94</v>
      </c>
      <c r="I145" s="265"/>
      <c r="J145" s="261"/>
      <c r="K145" s="261"/>
      <c r="L145" s="266"/>
      <c r="M145" s="267"/>
      <c r="N145" s="268"/>
      <c r="O145" s="268"/>
      <c r="P145" s="268"/>
      <c r="Q145" s="268"/>
      <c r="R145" s="268"/>
      <c r="S145" s="268"/>
      <c r="T145" s="26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0" t="s">
        <v>157</v>
      </c>
      <c r="AU145" s="270" t="s">
        <v>83</v>
      </c>
      <c r="AV145" s="15" t="s">
        <v>153</v>
      </c>
      <c r="AW145" s="15" t="s">
        <v>30</v>
      </c>
      <c r="AX145" s="15" t="s">
        <v>81</v>
      </c>
      <c r="AY145" s="270" t="s">
        <v>147</v>
      </c>
    </row>
    <row r="146" s="2" customFormat="1" ht="24.15" customHeight="1">
      <c r="A146" s="38"/>
      <c r="B146" s="39"/>
      <c r="C146" s="220" t="s">
        <v>153</v>
      </c>
      <c r="D146" s="220" t="s">
        <v>149</v>
      </c>
      <c r="E146" s="221" t="s">
        <v>176</v>
      </c>
      <c r="F146" s="222" t="s">
        <v>177</v>
      </c>
      <c r="G146" s="223" t="s">
        <v>152</v>
      </c>
      <c r="H146" s="224">
        <v>19.350000000000001</v>
      </c>
      <c r="I146" s="225"/>
      <c r="J146" s="226">
        <f>ROUND(I146*H146,2)</f>
        <v>0</v>
      </c>
      <c r="K146" s="227"/>
      <c r="L146" s="44"/>
      <c r="M146" s="228" t="s">
        <v>1</v>
      </c>
      <c r="N146" s="229" t="s">
        <v>38</v>
      </c>
      <c r="O146" s="91"/>
      <c r="P146" s="230">
        <f>O146*H146</f>
        <v>0</v>
      </c>
      <c r="Q146" s="230">
        <v>1.4280000000000001E-05</v>
      </c>
      <c r="R146" s="230">
        <f>Q146*H146</f>
        <v>0.00027631800000000001</v>
      </c>
      <c r="S146" s="230">
        <v>0.11500000000000001</v>
      </c>
      <c r="T146" s="231">
        <f>S146*H146</f>
        <v>2.2252500000000004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2" t="s">
        <v>153</v>
      </c>
      <c r="AT146" s="232" t="s">
        <v>149</v>
      </c>
      <c r="AU146" s="232" t="s">
        <v>83</v>
      </c>
      <c r="AY146" s="17" t="s">
        <v>147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81</v>
      </c>
      <c r="BK146" s="233">
        <f>ROUND(I146*H146,2)</f>
        <v>0</v>
      </c>
      <c r="BL146" s="17" t="s">
        <v>153</v>
      </c>
      <c r="BM146" s="232" t="s">
        <v>178</v>
      </c>
    </row>
    <row r="147" s="2" customFormat="1">
      <c r="A147" s="38"/>
      <c r="B147" s="39"/>
      <c r="C147" s="40"/>
      <c r="D147" s="234" t="s">
        <v>155</v>
      </c>
      <c r="E147" s="40"/>
      <c r="F147" s="235" t="s">
        <v>179</v>
      </c>
      <c r="G147" s="40"/>
      <c r="H147" s="40"/>
      <c r="I147" s="236"/>
      <c r="J147" s="40"/>
      <c r="K147" s="40"/>
      <c r="L147" s="44"/>
      <c r="M147" s="237"/>
      <c r="N147" s="238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155</v>
      </c>
      <c r="AU147" s="17" t="s">
        <v>83</v>
      </c>
    </row>
    <row r="148" s="14" customFormat="1">
      <c r="A148" s="14"/>
      <c r="B148" s="249"/>
      <c r="C148" s="250"/>
      <c r="D148" s="234" t="s">
        <v>157</v>
      </c>
      <c r="E148" s="251" t="s">
        <v>1</v>
      </c>
      <c r="F148" s="252" t="s">
        <v>180</v>
      </c>
      <c r="G148" s="250"/>
      <c r="H148" s="253">
        <v>6.4500000000000002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157</v>
      </c>
      <c r="AU148" s="259" t="s">
        <v>83</v>
      </c>
      <c r="AV148" s="14" t="s">
        <v>83</v>
      </c>
      <c r="AW148" s="14" t="s">
        <v>30</v>
      </c>
      <c r="AX148" s="14" t="s">
        <v>73</v>
      </c>
      <c r="AY148" s="259" t="s">
        <v>147</v>
      </c>
    </row>
    <row r="149" s="14" customFormat="1">
      <c r="A149" s="14"/>
      <c r="B149" s="249"/>
      <c r="C149" s="250"/>
      <c r="D149" s="234" t="s">
        <v>157</v>
      </c>
      <c r="E149" s="251" t="s">
        <v>1</v>
      </c>
      <c r="F149" s="252" t="s">
        <v>181</v>
      </c>
      <c r="G149" s="250"/>
      <c r="H149" s="253">
        <v>12.9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9" t="s">
        <v>157</v>
      </c>
      <c r="AU149" s="259" t="s">
        <v>83</v>
      </c>
      <c r="AV149" s="14" t="s">
        <v>83</v>
      </c>
      <c r="AW149" s="14" t="s">
        <v>30</v>
      </c>
      <c r="AX149" s="14" t="s">
        <v>73</v>
      </c>
      <c r="AY149" s="259" t="s">
        <v>147</v>
      </c>
    </row>
    <row r="150" s="15" customFormat="1">
      <c r="A150" s="15"/>
      <c r="B150" s="260"/>
      <c r="C150" s="261"/>
      <c r="D150" s="234" t="s">
        <v>157</v>
      </c>
      <c r="E150" s="262" t="s">
        <v>1</v>
      </c>
      <c r="F150" s="263" t="s">
        <v>175</v>
      </c>
      <c r="G150" s="261"/>
      <c r="H150" s="264">
        <v>19.350000000000001</v>
      </c>
      <c r="I150" s="265"/>
      <c r="J150" s="261"/>
      <c r="K150" s="261"/>
      <c r="L150" s="266"/>
      <c r="M150" s="267"/>
      <c r="N150" s="268"/>
      <c r="O150" s="268"/>
      <c r="P150" s="268"/>
      <c r="Q150" s="268"/>
      <c r="R150" s="268"/>
      <c r="S150" s="268"/>
      <c r="T150" s="269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0" t="s">
        <v>157</v>
      </c>
      <c r="AU150" s="270" t="s">
        <v>83</v>
      </c>
      <c r="AV150" s="15" t="s">
        <v>153</v>
      </c>
      <c r="AW150" s="15" t="s">
        <v>30</v>
      </c>
      <c r="AX150" s="15" t="s">
        <v>81</v>
      </c>
      <c r="AY150" s="270" t="s">
        <v>147</v>
      </c>
    </row>
    <row r="151" s="2" customFormat="1" ht="24.15" customHeight="1">
      <c r="A151" s="38"/>
      <c r="B151" s="39"/>
      <c r="C151" s="220" t="s">
        <v>182</v>
      </c>
      <c r="D151" s="220" t="s">
        <v>149</v>
      </c>
      <c r="E151" s="221" t="s">
        <v>183</v>
      </c>
      <c r="F151" s="222" t="s">
        <v>184</v>
      </c>
      <c r="G151" s="223" t="s">
        <v>152</v>
      </c>
      <c r="H151" s="224">
        <v>12.9</v>
      </c>
      <c r="I151" s="225"/>
      <c r="J151" s="226">
        <f>ROUND(I151*H151,2)</f>
        <v>0</v>
      </c>
      <c r="K151" s="227"/>
      <c r="L151" s="44"/>
      <c r="M151" s="228" t="s">
        <v>1</v>
      </c>
      <c r="N151" s="229" t="s">
        <v>38</v>
      </c>
      <c r="O151" s="91"/>
      <c r="P151" s="230">
        <f>O151*H151</f>
        <v>0</v>
      </c>
      <c r="Q151" s="230">
        <v>2.8569999999999999E-05</v>
      </c>
      <c r="R151" s="230">
        <f>Q151*H151</f>
        <v>0.00036855299999999998</v>
      </c>
      <c r="S151" s="230">
        <v>0.23000000000000001</v>
      </c>
      <c r="T151" s="231">
        <f>S151*H151</f>
        <v>2.9670000000000001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2" t="s">
        <v>153</v>
      </c>
      <c r="AT151" s="232" t="s">
        <v>149</v>
      </c>
      <c r="AU151" s="232" t="s">
        <v>83</v>
      </c>
      <c r="AY151" s="17" t="s">
        <v>147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81</v>
      </c>
      <c r="BK151" s="233">
        <f>ROUND(I151*H151,2)</f>
        <v>0</v>
      </c>
      <c r="BL151" s="17" t="s">
        <v>153</v>
      </c>
      <c r="BM151" s="232" t="s">
        <v>185</v>
      </c>
    </row>
    <row r="152" s="2" customFormat="1">
      <c r="A152" s="38"/>
      <c r="B152" s="39"/>
      <c r="C152" s="40"/>
      <c r="D152" s="234" t="s">
        <v>155</v>
      </c>
      <c r="E152" s="40"/>
      <c r="F152" s="235" t="s">
        <v>186</v>
      </c>
      <c r="G152" s="40"/>
      <c r="H152" s="40"/>
      <c r="I152" s="236"/>
      <c r="J152" s="40"/>
      <c r="K152" s="40"/>
      <c r="L152" s="44"/>
      <c r="M152" s="237"/>
      <c r="N152" s="238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155</v>
      </c>
      <c r="AU152" s="17" t="s">
        <v>83</v>
      </c>
    </row>
    <row r="153" s="14" customFormat="1">
      <c r="A153" s="14"/>
      <c r="B153" s="249"/>
      <c r="C153" s="250"/>
      <c r="D153" s="234" t="s">
        <v>157</v>
      </c>
      <c r="E153" s="251" t="s">
        <v>1</v>
      </c>
      <c r="F153" s="252" t="s">
        <v>187</v>
      </c>
      <c r="G153" s="250"/>
      <c r="H153" s="253">
        <v>12.9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9" t="s">
        <v>157</v>
      </c>
      <c r="AU153" s="259" t="s">
        <v>83</v>
      </c>
      <c r="AV153" s="14" t="s">
        <v>83</v>
      </c>
      <c r="AW153" s="14" t="s">
        <v>30</v>
      </c>
      <c r="AX153" s="14" t="s">
        <v>81</v>
      </c>
      <c r="AY153" s="259" t="s">
        <v>147</v>
      </c>
    </row>
    <row r="154" s="2" customFormat="1" ht="24.15" customHeight="1">
      <c r="A154" s="38"/>
      <c r="B154" s="39"/>
      <c r="C154" s="220" t="s">
        <v>188</v>
      </c>
      <c r="D154" s="220" t="s">
        <v>149</v>
      </c>
      <c r="E154" s="221" t="s">
        <v>189</v>
      </c>
      <c r="F154" s="222" t="s">
        <v>190</v>
      </c>
      <c r="G154" s="223" t="s">
        <v>191</v>
      </c>
      <c r="H154" s="224">
        <v>100</v>
      </c>
      <c r="I154" s="225"/>
      <c r="J154" s="226">
        <f>ROUND(I154*H154,2)</f>
        <v>0</v>
      </c>
      <c r="K154" s="227"/>
      <c r="L154" s="44"/>
      <c r="M154" s="228" t="s">
        <v>1</v>
      </c>
      <c r="N154" s="229" t="s">
        <v>38</v>
      </c>
      <c r="O154" s="91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2" t="s">
        <v>153</v>
      </c>
      <c r="AT154" s="232" t="s">
        <v>149</v>
      </c>
      <c r="AU154" s="232" t="s">
        <v>83</v>
      </c>
      <c r="AY154" s="17" t="s">
        <v>147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7" t="s">
        <v>81</v>
      </c>
      <c r="BK154" s="233">
        <f>ROUND(I154*H154,2)</f>
        <v>0</v>
      </c>
      <c r="BL154" s="17" t="s">
        <v>153</v>
      </c>
      <c r="BM154" s="232" t="s">
        <v>192</v>
      </c>
    </row>
    <row r="155" s="2" customFormat="1">
      <c r="A155" s="38"/>
      <c r="B155" s="39"/>
      <c r="C155" s="40"/>
      <c r="D155" s="234" t="s">
        <v>155</v>
      </c>
      <c r="E155" s="40"/>
      <c r="F155" s="235" t="s">
        <v>193</v>
      </c>
      <c r="G155" s="40"/>
      <c r="H155" s="40"/>
      <c r="I155" s="236"/>
      <c r="J155" s="40"/>
      <c r="K155" s="40"/>
      <c r="L155" s="44"/>
      <c r="M155" s="237"/>
      <c r="N155" s="238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155</v>
      </c>
      <c r="AU155" s="17" t="s">
        <v>83</v>
      </c>
    </row>
    <row r="156" s="14" customFormat="1">
      <c r="A156" s="14"/>
      <c r="B156" s="249"/>
      <c r="C156" s="250"/>
      <c r="D156" s="234" t="s">
        <v>157</v>
      </c>
      <c r="E156" s="251" t="s">
        <v>1</v>
      </c>
      <c r="F156" s="252" t="s">
        <v>194</v>
      </c>
      <c r="G156" s="250"/>
      <c r="H156" s="253">
        <v>100</v>
      </c>
      <c r="I156" s="254"/>
      <c r="J156" s="250"/>
      <c r="K156" s="250"/>
      <c r="L156" s="255"/>
      <c r="M156" s="256"/>
      <c r="N156" s="257"/>
      <c r="O156" s="257"/>
      <c r="P156" s="257"/>
      <c r="Q156" s="257"/>
      <c r="R156" s="257"/>
      <c r="S156" s="257"/>
      <c r="T156" s="25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9" t="s">
        <v>157</v>
      </c>
      <c r="AU156" s="259" t="s">
        <v>83</v>
      </c>
      <c r="AV156" s="14" t="s">
        <v>83</v>
      </c>
      <c r="AW156" s="14" t="s">
        <v>30</v>
      </c>
      <c r="AX156" s="14" t="s">
        <v>73</v>
      </c>
      <c r="AY156" s="259" t="s">
        <v>147</v>
      </c>
    </row>
    <row r="157" s="15" customFormat="1">
      <c r="A157" s="15"/>
      <c r="B157" s="260"/>
      <c r="C157" s="261"/>
      <c r="D157" s="234" t="s">
        <v>157</v>
      </c>
      <c r="E157" s="262" t="s">
        <v>1</v>
      </c>
      <c r="F157" s="263" t="s">
        <v>175</v>
      </c>
      <c r="G157" s="261"/>
      <c r="H157" s="264">
        <v>100</v>
      </c>
      <c r="I157" s="265"/>
      <c r="J157" s="261"/>
      <c r="K157" s="261"/>
      <c r="L157" s="266"/>
      <c r="M157" s="267"/>
      <c r="N157" s="268"/>
      <c r="O157" s="268"/>
      <c r="P157" s="268"/>
      <c r="Q157" s="268"/>
      <c r="R157" s="268"/>
      <c r="S157" s="268"/>
      <c r="T157" s="269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0" t="s">
        <v>157</v>
      </c>
      <c r="AU157" s="270" t="s">
        <v>83</v>
      </c>
      <c r="AV157" s="15" t="s">
        <v>153</v>
      </c>
      <c r="AW157" s="15" t="s">
        <v>30</v>
      </c>
      <c r="AX157" s="15" t="s">
        <v>81</v>
      </c>
      <c r="AY157" s="270" t="s">
        <v>147</v>
      </c>
    </row>
    <row r="158" s="2" customFormat="1" ht="24.15" customHeight="1">
      <c r="A158" s="38"/>
      <c r="B158" s="39"/>
      <c r="C158" s="220" t="s">
        <v>195</v>
      </c>
      <c r="D158" s="220" t="s">
        <v>149</v>
      </c>
      <c r="E158" s="221" t="s">
        <v>196</v>
      </c>
      <c r="F158" s="222" t="s">
        <v>197</v>
      </c>
      <c r="G158" s="223" t="s">
        <v>198</v>
      </c>
      <c r="H158" s="224">
        <v>10</v>
      </c>
      <c r="I158" s="225"/>
      <c r="J158" s="226">
        <f>ROUND(I158*H158,2)</f>
        <v>0</v>
      </c>
      <c r="K158" s="227"/>
      <c r="L158" s="44"/>
      <c r="M158" s="228" t="s">
        <v>1</v>
      </c>
      <c r="N158" s="229" t="s">
        <v>38</v>
      </c>
      <c r="O158" s="91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2" t="s">
        <v>153</v>
      </c>
      <c r="AT158" s="232" t="s">
        <v>149</v>
      </c>
      <c r="AU158" s="232" t="s">
        <v>83</v>
      </c>
      <c r="AY158" s="17" t="s">
        <v>147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81</v>
      </c>
      <c r="BK158" s="233">
        <f>ROUND(I158*H158,2)</f>
        <v>0</v>
      </c>
      <c r="BL158" s="17" t="s">
        <v>153</v>
      </c>
      <c r="BM158" s="232" t="s">
        <v>8</v>
      </c>
    </row>
    <row r="159" s="2" customFormat="1">
      <c r="A159" s="38"/>
      <c r="B159" s="39"/>
      <c r="C159" s="40"/>
      <c r="D159" s="234" t="s">
        <v>155</v>
      </c>
      <c r="E159" s="40"/>
      <c r="F159" s="235" t="s">
        <v>199</v>
      </c>
      <c r="G159" s="40"/>
      <c r="H159" s="40"/>
      <c r="I159" s="236"/>
      <c r="J159" s="40"/>
      <c r="K159" s="40"/>
      <c r="L159" s="44"/>
      <c r="M159" s="237"/>
      <c r="N159" s="238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155</v>
      </c>
      <c r="AU159" s="17" t="s">
        <v>83</v>
      </c>
    </row>
    <row r="160" s="14" customFormat="1">
      <c r="A160" s="14"/>
      <c r="B160" s="249"/>
      <c r="C160" s="250"/>
      <c r="D160" s="234" t="s">
        <v>157</v>
      </c>
      <c r="E160" s="251" t="s">
        <v>1</v>
      </c>
      <c r="F160" s="252" t="s">
        <v>192</v>
      </c>
      <c r="G160" s="250"/>
      <c r="H160" s="253">
        <v>10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157</v>
      </c>
      <c r="AU160" s="259" t="s">
        <v>83</v>
      </c>
      <c r="AV160" s="14" t="s">
        <v>83</v>
      </c>
      <c r="AW160" s="14" t="s">
        <v>30</v>
      </c>
      <c r="AX160" s="14" t="s">
        <v>73</v>
      </c>
      <c r="AY160" s="259" t="s">
        <v>147</v>
      </c>
    </row>
    <row r="161" s="15" customFormat="1">
      <c r="A161" s="15"/>
      <c r="B161" s="260"/>
      <c r="C161" s="261"/>
      <c r="D161" s="234" t="s">
        <v>157</v>
      </c>
      <c r="E161" s="262" t="s">
        <v>1</v>
      </c>
      <c r="F161" s="263" t="s">
        <v>175</v>
      </c>
      <c r="G161" s="261"/>
      <c r="H161" s="264">
        <v>10</v>
      </c>
      <c r="I161" s="265"/>
      <c r="J161" s="261"/>
      <c r="K161" s="261"/>
      <c r="L161" s="266"/>
      <c r="M161" s="267"/>
      <c r="N161" s="268"/>
      <c r="O161" s="268"/>
      <c r="P161" s="268"/>
      <c r="Q161" s="268"/>
      <c r="R161" s="268"/>
      <c r="S161" s="268"/>
      <c r="T161" s="269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0" t="s">
        <v>157</v>
      </c>
      <c r="AU161" s="270" t="s">
        <v>83</v>
      </c>
      <c r="AV161" s="15" t="s">
        <v>153</v>
      </c>
      <c r="AW161" s="15" t="s">
        <v>30</v>
      </c>
      <c r="AX161" s="15" t="s">
        <v>81</v>
      </c>
      <c r="AY161" s="270" t="s">
        <v>147</v>
      </c>
    </row>
    <row r="162" s="2" customFormat="1" ht="24.15" customHeight="1">
      <c r="A162" s="38"/>
      <c r="B162" s="39"/>
      <c r="C162" s="220" t="s">
        <v>200</v>
      </c>
      <c r="D162" s="220" t="s">
        <v>149</v>
      </c>
      <c r="E162" s="221" t="s">
        <v>201</v>
      </c>
      <c r="F162" s="222" t="s">
        <v>202</v>
      </c>
      <c r="G162" s="223" t="s">
        <v>203</v>
      </c>
      <c r="H162" s="224">
        <v>2</v>
      </c>
      <c r="I162" s="225"/>
      <c r="J162" s="226">
        <f>ROUND(I162*H162,2)</f>
        <v>0</v>
      </c>
      <c r="K162" s="227"/>
      <c r="L162" s="44"/>
      <c r="M162" s="228" t="s">
        <v>1</v>
      </c>
      <c r="N162" s="229" t="s">
        <v>38</v>
      </c>
      <c r="O162" s="91"/>
      <c r="P162" s="230">
        <f>O162*H162</f>
        <v>0</v>
      </c>
      <c r="Q162" s="230">
        <v>0.0086767000000000007</v>
      </c>
      <c r="R162" s="230">
        <f>Q162*H162</f>
        <v>0.017353400000000001</v>
      </c>
      <c r="S162" s="230">
        <v>0</v>
      </c>
      <c r="T162" s="23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2" t="s">
        <v>153</v>
      </c>
      <c r="AT162" s="232" t="s">
        <v>149</v>
      </c>
      <c r="AU162" s="232" t="s">
        <v>83</v>
      </c>
      <c r="AY162" s="17" t="s">
        <v>147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81</v>
      </c>
      <c r="BK162" s="233">
        <f>ROUND(I162*H162,2)</f>
        <v>0</v>
      </c>
      <c r="BL162" s="17" t="s">
        <v>153</v>
      </c>
      <c r="BM162" s="232" t="s">
        <v>204</v>
      </c>
    </row>
    <row r="163" s="2" customFormat="1">
      <c r="A163" s="38"/>
      <c r="B163" s="39"/>
      <c r="C163" s="40"/>
      <c r="D163" s="234" t="s">
        <v>155</v>
      </c>
      <c r="E163" s="40"/>
      <c r="F163" s="235" t="s">
        <v>205</v>
      </c>
      <c r="G163" s="40"/>
      <c r="H163" s="40"/>
      <c r="I163" s="236"/>
      <c r="J163" s="40"/>
      <c r="K163" s="40"/>
      <c r="L163" s="44"/>
      <c r="M163" s="237"/>
      <c r="N163" s="238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155</v>
      </c>
      <c r="AU163" s="17" t="s">
        <v>83</v>
      </c>
    </row>
    <row r="164" s="13" customFormat="1">
      <c r="A164" s="13"/>
      <c r="B164" s="239"/>
      <c r="C164" s="240"/>
      <c r="D164" s="234" t="s">
        <v>157</v>
      </c>
      <c r="E164" s="241" t="s">
        <v>1</v>
      </c>
      <c r="F164" s="242" t="s">
        <v>206</v>
      </c>
      <c r="G164" s="240"/>
      <c r="H164" s="241" t="s">
        <v>1</v>
      </c>
      <c r="I164" s="243"/>
      <c r="J164" s="240"/>
      <c r="K164" s="240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157</v>
      </c>
      <c r="AU164" s="248" t="s">
        <v>83</v>
      </c>
      <c r="AV164" s="13" t="s">
        <v>81</v>
      </c>
      <c r="AW164" s="13" t="s">
        <v>30</v>
      </c>
      <c r="AX164" s="13" t="s">
        <v>73</v>
      </c>
      <c r="AY164" s="248" t="s">
        <v>147</v>
      </c>
    </row>
    <row r="165" s="14" customFormat="1">
      <c r="A165" s="14"/>
      <c r="B165" s="249"/>
      <c r="C165" s="250"/>
      <c r="D165" s="234" t="s">
        <v>157</v>
      </c>
      <c r="E165" s="251" t="s">
        <v>1</v>
      </c>
      <c r="F165" s="252" t="s">
        <v>207</v>
      </c>
      <c r="G165" s="250"/>
      <c r="H165" s="253">
        <v>2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157</v>
      </c>
      <c r="AU165" s="259" t="s">
        <v>83</v>
      </c>
      <c r="AV165" s="14" t="s">
        <v>83</v>
      </c>
      <c r="AW165" s="14" t="s">
        <v>30</v>
      </c>
      <c r="AX165" s="14" t="s">
        <v>73</v>
      </c>
      <c r="AY165" s="259" t="s">
        <v>147</v>
      </c>
    </row>
    <row r="166" s="15" customFormat="1">
      <c r="A166" s="15"/>
      <c r="B166" s="260"/>
      <c r="C166" s="261"/>
      <c r="D166" s="234" t="s">
        <v>157</v>
      </c>
      <c r="E166" s="262" t="s">
        <v>1</v>
      </c>
      <c r="F166" s="263" t="s">
        <v>175</v>
      </c>
      <c r="G166" s="261"/>
      <c r="H166" s="264">
        <v>2</v>
      </c>
      <c r="I166" s="265"/>
      <c r="J166" s="261"/>
      <c r="K166" s="261"/>
      <c r="L166" s="266"/>
      <c r="M166" s="267"/>
      <c r="N166" s="268"/>
      <c r="O166" s="268"/>
      <c r="P166" s="268"/>
      <c r="Q166" s="268"/>
      <c r="R166" s="268"/>
      <c r="S166" s="268"/>
      <c r="T166" s="26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0" t="s">
        <v>157</v>
      </c>
      <c r="AU166" s="270" t="s">
        <v>83</v>
      </c>
      <c r="AV166" s="15" t="s">
        <v>153</v>
      </c>
      <c r="AW166" s="15" t="s">
        <v>30</v>
      </c>
      <c r="AX166" s="15" t="s">
        <v>81</v>
      </c>
      <c r="AY166" s="270" t="s">
        <v>147</v>
      </c>
    </row>
    <row r="167" s="2" customFormat="1" ht="16.5" customHeight="1">
      <c r="A167" s="38"/>
      <c r="B167" s="39"/>
      <c r="C167" s="220" t="s">
        <v>208</v>
      </c>
      <c r="D167" s="220" t="s">
        <v>149</v>
      </c>
      <c r="E167" s="221" t="s">
        <v>209</v>
      </c>
      <c r="F167" s="222" t="s">
        <v>210</v>
      </c>
      <c r="G167" s="223" t="s">
        <v>203</v>
      </c>
      <c r="H167" s="224">
        <v>2</v>
      </c>
      <c r="I167" s="225"/>
      <c r="J167" s="226">
        <f>ROUND(I167*H167,2)</f>
        <v>0</v>
      </c>
      <c r="K167" s="227"/>
      <c r="L167" s="44"/>
      <c r="M167" s="228" t="s">
        <v>1</v>
      </c>
      <c r="N167" s="229" t="s">
        <v>38</v>
      </c>
      <c r="O167" s="91"/>
      <c r="P167" s="230">
        <f>O167*H167</f>
        <v>0</v>
      </c>
      <c r="Q167" s="230">
        <v>0.036904300000000001</v>
      </c>
      <c r="R167" s="230">
        <f>Q167*H167</f>
        <v>0.073808600000000002</v>
      </c>
      <c r="S167" s="230">
        <v>0</v>
      </c>
      <c r="T167" s="23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2" t="s">
        <v>153</v>
      </c>
      <c r="AT167" s="232" t="s">
        <v>149</v>
      </c>
      <c r="AU167" s="232" t="s">
        <v>83</v>
      </c>
      <c r="AY167" s="17" t="s">
        <v>147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81</v>
      </c>
      <c r="BK167" s="233">
        <f>ROUND(I167*H167,2)</f>
        <v>0</v>
      </c>
      <c r="BL167" s="17" t="s">
        <v>153</v>
      </c>
      <c r="BM167" s="232" t="s">
        <v>211</v>
      </c>
    </row>
    <row r="168" s="2" customFormat="1">
      <c r="A168" s="38"/>
      <c r="B168" s="39"/>
      <c r="C168" s="40"/>
      <c r="D168" s="234" t="s">
        <v>155</v>
      </c>
      <c r="E168" s="40"/>
      <c r="F168" s="235" t="s">
        <v>212</v>
      </c>
      <c r="G168" s="40"/>
      <c r="H168" s="40"/>
      <c r="I168" s="236"/>
      <c r="J168" s="40"/>
      <c r="K168" s="40"/>
      <c r="L168" s="44"/>
      <c r="M168" s="237"/>
      <c r="N168" s="238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155</v>
      </c>
      <c r="AU168" s="17" t="s">
        <v>83</v>
      </c>
    </row>
    <row r="169" s="13" customFormat="1">
      <c r="A169" s="13"/>
      <c r="B169" s="239"/>
      <c r="C169" s="240"/>
      <c r="D169" s="234" t="s">
        <v>157</v>
      </c>
      <c r="E169" s="241" t="s">
        <v>1</v>
      </c>
      <c r="F169" s="242" t="s">
        <v>213</v>
      </c>
      <c r="G169" s="240"/>
      <c r="H169" s="241" t="s">
        <v>1</v>
      </c>
      <c r="I169" s="243"/>
      <c r="J169" s="240"/>
      <c r="K169" s="240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157</v>
      </c>
      <c r="AU169" s="248" t="s">
        <v>83</v>
      </c>
      <c r="AV169" s="13" t="s">
        <v>81</v>
      </c>
      <c r="AW169" s="13" t="s">
        <v>30</v>
      </c>
      <c r="AX169" s="13" t="s">
        <v>73</v>
      </c>
      <c r="AY169" s="248" t="s">
        <v>147</v>
      </c>
    </row>
    <row r="170" s="14" customFormat="1">
      <c r="A170" s="14"/>
      <c r="B170" s="249"/>
      <c r="C170" s="250"/>
      <c r="D170" s="234" t="s">
        <v>157</v>
      </c>
      <c r="E170" s="251" t="s">
        <v>1</v>
      </c>
      <c r="F170" s="252" t="s">
        <v>214</v>
      </c>
      <c r="G170" s="250"/>
      <c r="H170" s="253">
        <v>2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9" t="s">
        <v>157</v>
      </c>
      <c r="AU170" s="259" t="s">
        <v>83</v>
      </c>
      <c r="AV170" s="14" t="s">
        <v>83</v>
      </c>
      <c r="AW170" s="14" t="s">
        <v>30</v>
      </c>
      <c r="AX170" s="14" t="s">
        <v>73</v>
      </c>
      <c r="AY170" s="259" t="s">
        <v>147</v>
      </c>
    </row>
    <row r="171" s="15" customFormat="1">
      <c r="A171" s="15"/>
      <c r="B171" s="260"/>
      <c r="C171" s="261"/>
      <c r="D171" s="234" t="s">
        <v>157</v>
      </c>
      <c r="E171" s="262" t="s">
        <v>1</v>
      </c>
      <c r="F171" s="263" t="s">
        <v>175</v>
      </c>
      <c r="G171" s="261"/>
      <c r="H171" s="264">
        <v>2</v>
      </c>
      <c r="I171" s="265"/>
      <c r="J171" s="261"/>
      <c r="K171" s="261"/>
      <c r="L171" s="266"/>
      <c r="M171" s="267"/>
      <c r="N171" s="268"/>
      <c r="O171" s="268"/>
      <c r="P171" s="268"/>
      <c r="Q171" s="268"/>
      <c r="R171" s="268"/>
      <c r="S171" s="268"/>
      <c r="T171" s="26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0" t="s">
        <v>157</v>
      </c>
      <c r="AU171" s="270" t="s">
        <v>83</v>
      </c>
      <c r="AV171" s="15" t="s">
        <v>153</v>
      </c>
      <c r="AW171" s="15" t="s">
        <v>30</v>
      </c>
      <c r="AX171" s="15" t="s">
        <v>81</v>
      </c>
      <c r="AY171" s="270" t="s">
        <v>147</v>
      </c>
    </row>
    <row r="172" s="2" customFormat="1" ht="24.15" customHeight="1">
      <c r="A172" s="38"/>
      <c r="B172" s="39"/>
      <c r="C172" s="220" t="s">
        <v>192</v>
      </c>
      <c r="D172" s="220" t="s">
        <v>149</v>
      </c>
      <c r="E172" s="221" t="s">
        <v>215</v>
      </c>
      <c r="F172" s="222" t="s">
        <v>216</v>
      </c>
      <c r="G172" s="223" t="s">
        <v>203</v>
      </c>
      <c r="H172" s="224">
        <v>1</v>
      </c>
      <c r="I172" s="225"/>
      <c r="J172" s="226">
        <f>ROUND(I172*H172,2)</f>
        <v>0</v>
      </c>
      <c r="K172" s="227"/>
      <c r="L172" s="44"/>
      <c r="M172" s="228" t="s">
        <v>1</v>
      </c>
      <c r="N172" s="229" t="s">
        <v>38</v>
      </c>
      <c r="O172" s="91"/>
      <c r="P172" s="230">
        <f>O172*H172</f>
        <v>0</v>
      </c>
      <c r="Q172" s="230">
        <v>0.036904300000000001</v>
      </c>
      <c r="R172" s="230">
        <f>Q172*H172</f>
        <v>0.036904300000000001</v>
      </c>
      <c r="S172" s="230">
        <v>0</v>
      </c>
      <c r="T172" s="23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2" t="s">
        <v>153</v>
      </c>
      <c r="AT172" s="232" t="s">
        <v>149</v>
      </c>
      <c r="AU172" s="232" t="s">
        <v>83</v>
      </c>
      <c r="AY172" s="17" t="s">
        <v>147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81</v>
      </c>
      <c r="BK172" s="233">
        <f>ROUND(I172*H172,2)</f>
        <v>0</v>
      </c>
      <c r="BL172" s="17" t="s">
        <v>153</v>
      </c>
      <c r="BM172" s="232" t="s">
        <v>217</v>
      </c>
    </row>
    <row r="173" s="2" customFormat="1">
      <c r="A173" s="38"/>
      <c r="B173" s="39"/>
      <c r="C173" s="40"/>
      <c r="D173" s="234" t="s">
        <v>155</v>
      </c>
      <c r="E173" s="40"/>
      <c r="F173" s="235" t="s">
        <v>218</v>
      </c>
      <c r="G173" s="40"/>
      <c r="H173" s="40"/>
      <c r="I173" s="236"/>
      <c r="J173" s="40"/>
      <c r="K173" s="40"/>
      <c r="L173" s="44"/>
      <c r="M173" s="237"/>
      <c r="N173" s="238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155</v>
      </c>
      <c r="AU173" s="17" t="s">
        <v>83</v>
      </c>
    </row>
    <row r="174" s="13" customFormat="1">
      <c r="A174" s="13"/>
      <c r="B174" s="239"/>
      <c r="C174" s="240"/>
      <c r="D174" s="234" t="s">
        <v>157</v>
      </c>
      <c r="E174" s="241" t="s">
        <v>1</v>
      </c>
      <c r="F174" s="242" t="s">
        <v>219</v>
      </c>
      <c r="G174" s="240"/>
      <c r="H174" s="241" t="s">
        <v>1</v>
      </c>
      <c r="I174" s="243"/>
      <c r="J174" s="240"/>
      <c r="K174" s="240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157</v>
      </c>
      <c r="AU174" s="248" t="s">
        <v>83</v>
      </c>
      <c r="AV174" s="13" t="s">
        <v>81</v>
      </c>
      <c r="AW174" s="13" t="s">
        <v>30</v>
      </c>
      <c r="AX174" s="13" t="s">
        <v>73</v>
      </c>
      <c r="AY174" s="248" t="s">
        <v>147</v>
      </c>
    </row>
    <row r="175" s="14" customFormat="1">
      <c r="A175" s="14"/>
      <c r="B175" s="249"/>
      <c r="C175" s="250"/>
      <c r="D175" s="234" t="s">
        <v>157</v>
      </c>
      <c r="E175" s="251" t="s">
        <v>1</v>
      </c>
      <c r="F175" s="252" t="s">
        <v>220</v>
      </c>
      <c r="G175" s="250"/>
      <c r="H175" s="253">
        <v>1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157</v>
      </c>
      <c r="AU175" s="259" t="s">
        <v>83</v>
      </c>
      <c r="AV175" s="14" t="s">
        <v>83</v>
      </c>
      <c r="AW175" s="14" t="s">
        <v>30</v>
      </c>
      <c r="AX175" s="14" t="s">
        <v>73</v>
      </c>
      <c r="AY175" s="259" t="s">
        <v>147</v>
      </c>
    </row>
    <row r="176" s="15" customFormat="1">
      <c r="A176" s="15"/>
      <c r="B176" s="260"/>
      <c r="C176" s="261"/>
      <c r="D176" s="234" t="s">
        <v>157</v>
      </c>
      <c r="E176" s="262" t="s">
        <v>1</v>
      </c>
      <c r="F176" s="263" t="s">
        <v>175</v>
      </c>
      <c r="G176" s="261"/>
      <c r="H176" s="264">
        <v>1</v>
      </c>
      <c r="I176" s="265"/>
      <c r="J176" s="261"/>
      <c r="K176" s="261"/>
      <c r="L176" s="266"/>
      <c r="M176" s="267"/>
      <c r="N176" s="268"/>
      <c r="O176" s="268"/>
      <c r="P176" s="268"/>
      <c r="Q176" s="268"/>
      <c r="R176" s="268"/>
      <c r="S176" s="268"/>
      <c r="T176" s="269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0" t="s">
        <v>157</v>
      </c>
      <c r="AU176" s="270" t="s">
        <v>83</v>
      </c>
      <c r="AV176" s="15" t="s">
        <v>153</v>
      </c>
      <c r="AW176" s="15" t="s">
        <v>30</v>
      </c>
      <c r="AX176" s="15" t="s">
        <v>81</v>
      </c>
      <c r="AY176" s="270" t="s">
        <v>147</v>
      </c>
    </row>
    <row r="177" s="2" customFormat="1" ht="24.15" customHeight="1">
      <c r="A177" s="38"/>
      <c r="B177" s="39"/>
      <c r="C177" s="220" t="s">
        <v>221</v>
      </c>
      <c r="D177" s="220" t="s">
        <v>149</v>
      </c>
      <c r="E177" s="221" t="s">
        <v>222</v>
      </c>
      <c r="F177" s="222" t="s">
        <v>223</v>
      </c>
      <c r="G177" s="223" t="s">
        <v>224</v>
      </c>
      <c r="H177" s="224">
        <v>7.4320000000000004</v>
      </c>
      <c r="I177" s="225"/>
      <c r="J177" s="226">
        <f>ROUND(I177*H177,2)</f>
        <v>0</v>
      </c>
      <c r="K177" s="227"/>
      <c r="L177" s="44"/>
      <c r="M177" s="228" t="s">
        <v>1</v>
      </c>
      <c r="N177" s="229" t="s">
        <v>38</v>
      </c>
      <c r="O177" s="91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2" t="s">
        <v>153</v>
      </c>
      <c r="AT177" s="232" t="s">
        <v>149</v>
      </c>
      <c r="AU177" s="232" t="s">
        <v>83</v>
      </c>
      <c r="AY177" s="17" t="s">
        <v>147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81</v>
      </c>
      <c r="BK177" s="233">
        <f>ROUND(I177*H177,2)</f>
        <v>0</v>
      </c>
      <c r="BL177" s="17" t="s">
        <v>153</v>
      </c>
      <c r="BM177" s="232" t="s">
        <v>225</v>
      </c>
    </row>
    <row r="178" s="2" customFormat="1">
      <c r="A178" s="38"/>
      <c r="B178" s="39"/>
      <c r="C178" s="40"/>
      <c r="D178" s="234" t="s">
        <v>155</v>
      </c>
      <c r="E178" s="40"/>
      <c r="F178" s="235" t="s">
        <v>226</v>
      </c>
      <c r="G178" s="40"/>
      <c r="H178" s="40"/>
      <c r="I178" s="236"/>
      <c r="J178" s="40"/>
      <c r="K178" s="40"/>
      <c r="L178" s="44"/>
      <c r="M178" s="237"/>
      <c r="N178" s="238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155</v>
      </c>
      <c r="AU178" s="17" t="s">
        <v>83</v>
      </c>
    </row>
    <row r="179" s="13" customFormat="1">
      <c r="A179" s="13"/>
      <c r="B179" s="239"/>
      <c r="C179" s="240"/>
      <c r="D179" s="234" t="s">
        <v>157</v>
      </c>
      <c r="E179" s="241" t="s">
        <v>1</v>
      </c>
      <c r="F179" s="242" t="s">
        <v>206</v>
      </c>
      <c r="G179" s="240"/>
      <c r="H179" s="241" t="s">
        <v>1</v>
      </c>
      <c r="I179" s="243"/>
      <c r="J179" s="240"/>
      <c r="K179" s="240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157</v>
      </c>
      <c r="AU179" s="248" t="s">
        <v>83</v>
      </c>
      <c r="AV179" s="13" t="s">
        <v>81</v>
      </c>
      <c r="AW179" s="13" t="s">
        <v>30</v>
      </c>
      <c r="AX179" s="13" t="s">
        <v>73</v>
      </c>
      <c r="AY179" s="248" t="s">
        <v>147</v>
      </c>
    </row>
    <row r="180" s="14" customFormat="1">
      <c r="A180" s="14"/>
      <c r="B180" s="249"/>
      <c r="C180" s="250"/>
      <c r="D180" s="234" t="s">
        <v>157</v>
      </c>
      <c r="E180" s="251" t="s">
        <v>1</v>
      </c>
      <c r="F180" s="252" t="s">
        <v>227</v>
      </c>
      <c r="G180" s="250"/>
      <c r="H180" s="253">
        <v>3.1619999999999999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157</v>
      </c>
      <c r="AU180" s="259" t="s">
        <v>83</v>
      </c>
      <c r="AV180" s="14" t="s">
        <v>83</v>
      </c>
      <c r="AW180" s="14" t="s">
        <v>30</v>
      </c>
      <c r="AX180" s="14" t="s">
        <v>73</v>
      </c>
      <c r="AY180" s="259" t="s">
        <v>147</v>
      </c>
    </row>
    <row r="181" s="13" customFormat="1">
      <c r="A181" s="13"/>
      <c r="B181" s="239"/>
      <c r="C181" s="240"/>
      <c r="D181" s="234" t="s">
        <v>157</v>
      </c>
      <c r="E181" s="241" t="s">
        <v>1</v>
      </c>
      <c r="F181" s="242" t="s">
        <v>213</v>
      </c>
      <c r="G181" s="240"/>
      <c r="H181" s="241" t="s">
        <v>1</v>
      </c>
      <c r="I181" s="243"/>
      <c r="J181" s="240"/>
      <c r="K181" s="240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157</v>
      </c>
      <c r="AU181" s="248" t="s">
        <v>83</v>
      </c>
      <c r="AV181" s="13" t="s">
        <v>81</v>
      </c>
      <c r="AW181" s="13" t="s">
        <v>30</v>
      </c>
      <c r="AX181" s="13" t="s">
        <v>73</v>
      </c>
      <c r="AY181" s="248" t="s">
        <v>147</v>
      </c>
    </row>
    <row r="182" s="14" customFormat="1">
      <c r="A182" s="14"/>
      <c r="B182" s="249"/>
      <c r="C182" s="250"/>
      <c r="D182" s="234" t="s">
        <v>157</v>
      </c>
      <c r="E182" s="251" t="s">
        <v>1</v>
      </c>
      <c r="F182" s="252" t="s">
        <v>227</v>
      </c>
      <c r="G182" s="250"/>
      <c r="H182" s="253">
        <v>3.1619999999999999</v>
      </c>
      <c r="I182" s="254"/>
      <c r="J182" s="250"/>
      <c r="K182" s="250"/>
      <c r="L182" s="255"/>
      <c r="M182" s="256"/>
      <c r="N182" s="257"/>
      <c r="O182" s="257"/>
      <c r="P182" s="257"/>
      <c r="Q182" s="257"/>
      <c r="R182" s="257"/>
      <c r="S182" s="257"/>
      <c r="T182" s="25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9" t="s">
        <v>157</v>
      </c>
      <c r="AU182" s="259" t="s">
        <v>83</v>
      </c>
      <c r="AV182" s="14" t="s">
        <v>83</v>
      </c>
      <c r="AW182" s="14" t="s">
        <v>30</v>
      </c>
      <c r="AX182" s="14" t="s">
        <v>73</v>
      </c>
      <c r="AY182" s="259" t="s">
        <v>147</v>
      </c>
    </row>
    <row r="183" s="13" customFormat="1">
      <c r="A183" s="13"/>
      <c r="B183" s="239"/>
      <c r="C183" s="240"/>
      <c r="D183" s="234" t="s">
        <v>157</v>
      </c>
      <c r="E183" s="241" t="s">
        <v>1</v>
      </c>
      <c r="F183" s="242" t="s">
        <v>228</v>
      </c>
      <c r="G183" s="240"/>
      <c r="H183" s="241" t="s">
        <v>1</v>
      </c>
      <c r="I183" s="243"/>
      <c r="J183" s="240"/>
      <c r="K183" s="240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157</v>
      </c>
      <c r="AU183" s="248" t="s">
        <v>83</v>
      </c>
      <c r="AV183" s="13" t="s">
        <v>81</v>
      </c>
      <c r="AW183" s="13" t="s">
        <v>30</v>
      </c>
      <c r="AX183" s="13" t="s">
        <v>73</v>
      </c>
      <c r="AY183" s="248" t="s">
        <v>147</v>
      </c>
    </row>
    <row r="184" s="14" customFormat="1">
      <c r="A184" s="14"/>
      <c r="B184" s="249"/>
      <c r="C184" s="250"/>
      <c r="D184" s="234" t="s">
        <v>157</v>
      </c>
      <c r="E184" s="251" t="s">
        <v>1</v>
      </c>
      <c r="F184" s="252" t="s">
        <v>229</v>
      </c>
      <c r="G184" s="250"/>
      <c r="H184" s="253">
        <v>1.1080000000000001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157</v>
      </c>
      <c r="AU184" s="259" t="s">
        <v>83</v>
      </c>
      <c r="AV184" s="14" t="s">
        <v>83</v>
      </c>
      <c r="AW184" s="14" t="s">
        <v>30</v>
      </c>
      <c r="AX184" s="14" t="s">
        <v>73</v>
      </c>
      <c r="AY184" s="259" t="s">
        <v>147</v>
      </c>
    </row>
    <row r="185" s="15" customFormat="1">
      <c r="A185" s="15"/>
      <c r="B185" s="260"/>
      <c r="C185" s="261"/>
      <c r="D185" s="234" t="s">
        <v>157</v>
      </c>
      <c r="E185" s="262" t="s">
        <v>1</v>
      </c>
      <c r="F185" s="263" t="s">
        <v>175</v>
      </c>
      <c r="G185" s="261"/>
      <c r="H185" s="264">
        <v>7.4320000000000004</v>
      </c>
      <c r="I185" s="265"/>
      <c r="J185" s="261"/>
      <c r="K185" s="261"/>
      <c r="L185" s="266"/>
      <c r="M185" s="267"/>
      <c r="N185" s="268"/>
      <c r="O185" s="268"/>
      <c r="P185" s="268"/>
      <c r="Q185" s="268"/>
      <c r="R185" s="268"/>
      <c r="S185" s="268"/>
      <c r="T185" s="26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0" t="s">
        <v>157</v>
      </c>
      <c r="AU185" s="270" t="s">
        <v>83</v>
      </c>
      <c r="AV185" s="15" t="s">
        <v>153</v>
      </c>
      <c r="AW185" s="15" t="s">
        <v>30</v>
      </c>
      <c r="AX185" s="15" t="s">
        <v>81</v>
      </c>
      <c r="AY185" s="270" t="s">
        <v>147</v>
      </c>
    </row>
    <row r="186" s="2" customFormat="1" ht="33" customHeight="1">
      <c r="A186" s="38"/>
      <c r="B186" s="39"/>
      <c r="C186" s="220" t="s">
        <v>8</v>
      </c>
      <c r="D186" s="220" t="s">
        <v>149</v>
      </c>
      <c r="E186" s="221" t="s">
        <v>230</v>
      </c>
      <c r="F186" s="222" t="s">
        <v>231</v>
      </c>
      <c r="G186" s="223" t="s">
        <v>224</v>
      </c>
      <c r="H186" s="224">
        <v>69.873999999999995</v>
      </c>
      <c r="I186" s="225"/>
      <c r="J186" s="226">
        <f>ROUND(I186*H186,2)</f>
        <v>0</v>
      </c>
      <c r="K186" s="227"/>
      <c r="L186" s="44"/>
      <c r="M186" s="228" t="s">
        <v>1</v>
      </c>
      <c r="N186" s="229" t="s">
        <v>38</v>
      </c>
      <c r="O186" s="91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2" t="s">
        <v>153</v>
      </c>
      <c r="AT186" s="232" t="s">
        <v>149</v>
      </c>
      <c r="AU186" s="232" t="s">
        <v>83</v>
      </c>
      <c r="AY186" s="17" t="s">
        <v>147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7" t="s">
        <v>81</v>
      </c>
      <c r="BK186" s="233">
        <f>ROUND(I186*H186,2)</f>
        <v>0</v>
      </c>
      <c r="BL186" s="17" t="s">
        <v>153</v>
      </c>
      <c r="BM186" s="232" t="s">
        <v>232</v>
      </c>
    </row>
    <row r="187" s="2" customFormat="1">
      <c r="A187" s="38"/>
      <c r="B187" s="39"/>
      <c r="C187" s="40"/>
      <c r="D187" s="234" t="s">
        <v>155</v>
      </c>
      <c r="E187" s="40"/>
      <c r="F187" s="235" t="s">
        <v>233</v>
      </c>
      <c r="G187" s="40"/>
      <c r="H187" s="40"/>
      <c r="I187" s="236"/>
      <c r="J187" s="40"/>
      <c r="K187" s="40"/>
      <c r="L187" s="44"/>
      <c r="M187" s="237"/>
      <c r="N187" s="238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155</v>
      </c>
      <c r="AU187" s="17" t="s">
        <v>83</v>
      </c>
    </row>
    <row r="188" s="13" customFormat="1">
      <c r="A188" s="13"/>
      <c r="B188" s="239"/>
      <c r="C188" s="240"/>
      <c r="D188" s="234" t="s">
        <v>157</v>
      </c>
      <c r="E188" s="241" t="s">
        <v>1</v>
      </c>
      <c r="F188" s="242" t="s">
        <v>234</v>
      </c>
      <c r="G188" s="240"/>
      <c r="H188" s="241" t="s">
        <v>1</v>
      </c>
      <c r="I188" s="243"/>
      <c r="J188" s="240"/>
      <c r="K188" s="240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157</v>
      </c>
      <c r="AU188" s="248" t="s">
        <v>83</v>
      </c>
      <c r="AV188" s="13" t="s">
        <v>81</v>
      </c>
      <c r="AW188" s="13" t="s">
        <v>30</v>
      </c>
      <c r="AX188" s="13" t="s">
        <v>73</v>
      </c>
      <c r="AY188" s="248" t="s">
        <v>147</v>
      </c>
    </row>
    <row r="189" s="13" customFormat="1">
      <c r="A189" s="13"/>
      <c r="B189" s="239"/>
      <c r="C189" s="240"/>
      <c r="D189" s="234" t="s">
        <v>157</v>
      </c>
      <c r="E189" s="241" t="s">
        <v>1</v>
      </c>
      <c r="F189" s="242" t="s">
        <v>235</v>
      </c>
      <c r="G189" s="240"/>
      <c r="H189" s="241" t="s">
        <v>1</v>
      </c>
      <c r="I189" s="243"/>
      <c r="J189" s="240"/>
      <c r="K189" s="240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157</v>
      </c>
      <c r="AU189" s="248" t="s">
        <v>83</v>
      </c>
      <c r="AV189" s="13" t="s">
        <v>81</v>
      </c>
      <c r="AW189" s="13" t="s">
        <v>30</v>
      </c>
      <c r="AX189" s="13" t="s">
        <v>73</v>
      </c>
      <c r="AY189" s="248" t="s">
        <v>147</v>
      </c>
    </row>
    <row r="190" s="14" customFormat="1">
      <c r="A190" s="14"/>
      <c r="B190" s="249"/>
      <c r="C190" s="250"/>
      <c r="D190" s="234" t="s">
        <v>157</v>
      </c>
      <c r="E190" s="251" t="s">
        <v>1</v>
      </c>
      <c r="F190" s="252" t="s">
        <v>236</v>
      </c>
      <c r="G190" s="250"/>
      <c r="H190" s="253">
        <v>9.6799999999999997</v>
      </c>
      <c r="I190" s="254"/>
      <c r="J190" s="250"/>
      <c r="K190" s="250"/>
      <c r="L190" s="255"/>
      <c r="M190" s="256"/>
      <c r="N190" s="257"/>
      <c r="O190" s="257"/>
      <c r="P190" s="257"/>
      <c r="Q190" s="257"/>
      <c r="R190" s="257"/>
      <c r="S190" s="257"/>
      <c r="T190" s="25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9" t="s">
        <v>157</v>
      </c>
      <c r="AU190" s="259" t="s">
        <v>83</v>
      </c>
      <c r="AV190" s="14" t="s">
        <v>83</v>
      </c>
      <c r="AW190" s="14" t="s">
        <v>30</v>
      </c>
      <c r="AX190" s="14" t="s">
        <v>73</v>
      </c>
      <c r="AY190" s="259" t="s">
        <v>147</v>
      </c>
    </row>
    <row r="191" s="14" customFormat="1">
      <c r="A191" s="14"/>
      <c r="B191" s="249"/>
      <c r="C191" s="250"/>
      <c r="D191" s="234" t="s">
        <v>157</v>
      </c>
      <c r="E191" s="251" t="s">
        <v>1</v>
      </c>
      <c r="F191" s="252" t="s">
        <v>237</v>
      </c>
      <c r="G191" s="250"/>
      <c r="H191" s="253">
        <v>16.059999999999999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157</v>
      </c>
      <c r="AU191" s="259" t="s">
        <v>83</v>
      </c>
      <c r="AV191" s="14" t="s">
        <v>83</v>
      </c>
      <c r="AW191" s="14" t="s">
        <v>30</v>
      </c>
      <c r="AX191" s="14" t="s">
        <v>73</v>
      </c>
      <c r="AY191" s="259" t="s">
        <v>147</v>
      </c>
    </row>
    <row r="192" s="13" customFormat="1">
      <c r="A192" s="13"/>
      <c r="B192" s="239"/>
      <c r="C192" s="240"/>
      <c r="D192" s="234" t="s">
        <v>157</v>
      </c>
      <c r="E192" s="241" t="s">
        <v>1</v>
      </c>
      <c r="F192" s="242" t="s">
        <v>238</v>
      </c>
      <c r="G192" s="240"/>
      <c r="H192" s="241" t="s">
        <v>1</v>
      </c>
      <c r="I192" s="243"/>
      <c r="J192" s="240"/>
      <c r="K192" s="240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157</v>
      </c>
      <c r="AU192" s="248" t="s">
        <v>83</v>
      </c>
      <c r="AV192" s="13" t="s">
        <v>81</v>
      </c>
      <c r="AW192" s="13" t="s">
        <v>30</v>
      </c>
      <c r="AX192" s="13" t="s">
        <v>73</v>
      </c>
      <c r="AY192" s="248" t="s">
        <v>147</v>
      </c>
    </row>
    <row r="193" s="14" customFormat="1">
      <c r="A193" s="14"/>
      <c r="B193" s="249"/>
      <c r="C193" s="250"/>
      <c r="D193" s="234" t="s">
        <v>157</v>
      </c>
      <c r="E193" s="251" t="s">
        <v>1</v>
      </c>
      <c r="F193" s="252" t="s">
        <v>239</v>
      </c>
      <c r="G193" s="250"/>
      <c r="H193" s="253">
        <v>65.688000000000002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9" t="s">
        <v>157</v>
      </c>
      <c r="AU193" s="259" t="s">
        <v>83</v>
      </c>
      <c r="AV193" s="14" t="s">
        <v>83</v>
      </c>
      <c r="AW193" s="14" t="s">
        <v>30</v>
      </c>
      <c r="AX193" s="14" t="s">
        <v>73</v>
      </c>
      <c r="AY193" s="259" t="s">
        <v>147</v>
      </c>
    </row>
    <row r="194" s="14" customFormat="1">
      <c r="A194" s="14"/>
      <c r="B194" s="249"/>
      <c r="C194" s="250"/>
      <c r="D194" s="234" t="s">
        <v>157</v>
      </c>
      <c r="E194" s="251" t="s">
        <v>1</v>
      </c>
      <c r="F194" s="252" t="s">
        <v>240</v>
      </c>
      <c r="G194" s="250"/>
      <c r="H194" s="253">
        <v>41.990000000000002</v>
      </c>
      <c r="I194" s="254"/>
      <c r="J194" s="250"/>
      <c r="K194" s="250"/>
      <c r="L194" s="255"/>
      <c r="M194" s="256"/>
      <c r="N194" s="257"/>
      <c r="O194" s="257"/>
      <c r="P194" s="257"/>
      <c r="Q194" s="257"/>
      <c r="R194" s="257"/>
      <c r="S194" s="257"/>
      <c r="T194" s="25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9" t="s">
        <v>157</v>
      </c>
      <c r="AU194" s="259" t="s">
        <v>83</v>
      </c>
      <c r="AV194" s="14" t="s">
        <v>83</v>
      </c>
      <c r="AW194" s="14" t="s">
        <v>30</v>
      </c>
      <c r="AX194" s="14" t="s">
        <v>73</v>
      </c>
      <c r="AY194" s="259" t="s">
        <v>147</v>
      </c>
    </row>
    <row r="195" s="14" customFormat="1">
      <c r="A195" s="14"/>
      <c r="B195" s="249"/>
      <c r="C195" s="250"/>
      <c r="D195" s="234" t="s">
        <v>157</v>
      </c>
      <c r="E195" s="251" t="s">
        <v>1</v>
      </c>
      <c r="F195" s="252" t="s">
        <v>241</v>
      </c>
      <c r="G195" s="250"/>
      <c r="H195" s="253">
        <v>29.488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157</v>
      </c>
      <c r="AU195" s="259" t="s">
        <v>83</v>
      </c>
      <c r="AV195" s="14" t="s">
        <v>83</v>
      </c>
      <c r="AW195" s="14" t="s">
        <v>30</v>
      </c>
      <c r="AX195" s="14" t="s">
        <v>73</v>
      </c>
      <c r="AY195" s="259" t="s">
        <v>147</v>
      </c>
    </row>
    <row r="196" s="13" customFormat="1">
      <c r="A196" s="13"/>
      <c r="B196" s="239"/>
      <c r="C196" s="240"/>
      <c r="D196" s="234" t="s">
        <v>157</v>
      </c>
      <c r="E196" s="241" t="s">
        <v>1</v>
      </c>
      <c r="F196" s="242" t="s">
        <v>242</v>
      </c>
      <c r="G196" s="240"/>
      <c r="H196" s="241" t="s">
        <v>1</v>
      </c>
      <c r="I196" s="243"/>
      <c r="J196" s="240"/>
      <c r="K196" s="240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157</v>
      </c>
      <c r="AU196" s="248" t="s">
        <v>83</v>
      </c>
      <c r="AV196" s="13" t="s">
        <v>81</v>
      </c>
      <c r="AW196" s="13" t="s">
        <v>30</v>
      </c>
      <c r="AX196" s="13" t="s">
        <v>73</v>
      </c>
      <c r="AY196" s="248" t="s">
        <v>147</v>
      </c>
    </row>
    <row r="197" s="14" customFormat="1">
      <c r="A197" s="14"/>
      <c r="B197" s="249"/>
      <c r="C197" s="250"/>
      <c r="D197" s="234" t="s">
        <v>157</v>
      </c>
      <c r="E197" s="251" t="s">
        <v>1</v>
      </c>
      <c r="F197" s="252" t="s">
        <v>243</v>
      </c>
      <c r="G197" s="250"/>
      <c r="H197" s="253">
        <v>2.7650000000000001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9" t="s">
        <v>157</v>
      </c>
      <c r="AU197" s="259" t="s">
        <v>83</v>
      </c>
      <c r="AV197" s="14" t="s">
        <v>83</v>
      </c>
      <c r="AW197" s="14" t="s">
        <v>30</v>
      </c>
      <c r="AX197" s="14" t="s">
        <v>73</v>
      </c>
      <c r="AY197" s="259" t="s">
        <v>147</v>
      </c>
    </row>
    <row r="198" s="14" customFormat="1">
      <c r="A198" s="14"/>
      <c r="B198" s="249"/>
      <c r="C198" s="250"/>
      <c r="D198" s="234" t="s">
        <v>157</v>
      </c>
      <c r="E198" s="251" t="s">
        <v>1</v>
      </c>
      <c r="F198" s="252" t="s">
        <v>244</v>
      </c>
      <c r="G198" s="250"/>
      <c r="H198" s="253">
        <v>5.8179999999999996</v>
      </c>
      <c r="I198" s="254"/>
      <c r="J198" s="250"/>
      <c r="K198" s="250"/>
      <c r="L198" s="255"/>
      <c r="M198" s="256"/>
      <c r="N198" s="257"/>
      <c r="O198" s="257"/>
      <c r="P198" s="257"/>
      <c r="Q198" s="257"/>
      <c r="R198" s="257"/>
      <c r="S198" s="257"/>
      <c r="T198" s="25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9" t="s">
        <v>157</v>
      </c>
      <c r="AU198" s="259" t="s">
        <v>83</v>
      </c>
      <c r="AV198" s="14" t="s">
        <v>83</v>
      </c>
      <c r="AW198" s="14" t="s">
        <v>30</v>
      </c>
      <c r="AX198" s="14" t="s">
        <v>73</v>
      </c>
      <c r="AY198" s="259" t="s">
        <v>147</v>
      </c>
    </row>
    <row r="199" s="14" customFormat="1">
      <c r="A199" s="14"/>
      <c r="B199" s="249"/>
      <c r="C199" s="250"/>
      <c r="D199" s="234" t="s">
        <v>157</v>
      </c>
      <c r="E199" s="251" t="s">
        <v>1</v>
      </c>
      <c r="F199" s="252" t="s">
        <v>245</v>
      </c>
      <c r="G199" s="250"/>
      <c r="H199" s="253">
        <v>3.1970000000000001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9" t="s">
        <v>157</v>
      </c>
      <c r="AU199" s="259" t="s">
        <v>83</v>
      </c>
      <c r="AV199" s="14" t="s">
        <v>83</v>
      </c>
      <c r="AW199" s="14" t="s">
        <v>30</v>
      </c>
      <c r="AX199" s="14" t="s">
        <v>73</v>
      </c>
      <c r="AY199" s="259" t="s">
        <v>147</v>
      </c>
    </row>
    <row r="200" s="15" customFormat="1">
      <c r="A200" s="15"/>
      <c r="B200" s="260"/>
      <c r="C200" s="261"/>
      <c r="D200" s="234" t="s">
        <v>157</v>
      </c>
      <c r="E200" s="262" t="s">
        <v>112</v>
      </c>
      <c r="F200" s="263" t="s">
        <v>175</v>
      </c>
      <c r="G200" s="261"/>
      <c r="H200" s="264">
        <v>174.68600000000001</v>
      </c>
      <c r="I200" s="265"/>
      <c r="J200" s="261"/>
      <c r="K200" s="261"/>
      <c r="L200" s="266"/>
      <c r="M200" s="267"/>
      <c r="N200" s="268"/>
      <c r="O200" s="268"/>
      <c r="P200" s="268"/>
      <c r="Q200" s="268"/>
      <c r="R200" s="268"/>
      <c r="S200" s="268"/>
      <c r="T200" s="269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0" t="s">
        <v>157</v>
      </c>
      <c r="AU200" s="270" t="s">
        <v>83</v>
      </c>
      <c r="AV200" s="15" t="s">
        <v>153</v>
      </c>
      <c r="AW200" s="15" t="s">
        <v>30</v>
      </c>
      <c r="AX200" s="15" t="s">
        <v>73</v>
      </c>
      <c r="AY200" s="270" t="s">
        <v>147</v>
      </c>
    </row>
    <row r="201" s="14" customFormat="1">
      <c r="A201" s="14"/>
      <c r="B201" s="249"/>
      <c r="C201" s="250"/>
      <c r="D201" s="234" t="s">
        <v>157</v>
      </c>
      <c r="E201" s="251" t="s">
        <v>1</v>
      </c>
      <c r="F201" s="252" t="s">
        <v>246</v>
      </c>
      <c r="G201" s="250"/>
      <c r="H201" s="253">
        <v>69.873999999999995</v>
      </c>
      <c r="I201" s="254"/>
      <c r="J201" s="250"/>
      <c r="K201" s="250"/>
      <c r="L201" s="255"/>
      <c r="M201" s="256"/>
      <c r="N201" s="257"/>
      <c r="O201" s="257"/>
      <c r="P201" s="257"/>
      <c r="Q201" s="257"/>
      <c r="R201" s="257"/>
      <c r="S201" s="257"/>
      <c r="T201" s="25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9" t="s">
        <v>157</v>
      </c>
      <c r="AU201" s="259" t="s">
        <v>83</v>
      </c>
      <c r="AV201" s="14" t="s">
        <v>83</v>
      </c>
      <c r="AW201" s="14" t="s">
        <v>30</v>
      </c>
      <c r="AX201" s="14" t="s">
        <v>81</v>
      </c>
      <c r="AY201" s="259" t="s">
        <v>147</v>
      </c>
    </row>
    <row r="202" s="2" customFormat="1" ht="33" customHeight="1">
      <c r="A202" s="38"/>
      <c r="B202" s="39"/>
      <c r="C202" s="220" t="s">
        <v>247</v>
      </c>
      <c r="D202" s="220" t="s">
        <v>149</v>
      </c>
      <c r="E202" s="221" t="s">
        <v>248</v>
      </c>
      <c r="F202" s="222" t="s">
        <v>249</v>
      </c>
      <c r="G202" s="223" t="s">
        <v>224</v>
      </c>
      <c r="H202" s="224">
        <v>87.343000000000004</v>
      </c>
      <c r="I202" s="225"/>
      <c r="J202" s="226">
        <f>ROUND(I202*H202,2)</f>
        <v>0</v>
      </c>
      <c r="K202" s="227"/>
      <c r="L202" s="44"/>
      <c r="M202" s="228" t="s">
        <v>1</v>
      </c>
      <c r="N202" s="229" t="s">
        <v>38</v>
      </c>
      <c r="O202" s="91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2" t="s">
        <v>153</v>
      </c>
      <c r="AT202" s="232" t="s">
        <v>149</v>
      </c>
      <c r="AU202" s="232" t="s">
        <v>83</v>
      </c>
      <c r="AY202" s="17" t="s">
        <v>147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7" t="s">
        <v>81</v>
      </c>
      <c r="BK202" s="233">
        <f>ROUND(I202*H202,2)</f>
        <v>0</v>
      </c>
      <c r="BL202" s="17" t="s">
        <v>153</v>
      </c>
      <c r="BM202" s="232" t="s">
        <v>250</v>
      </c>
    </row>
    <row r="203" s="2" customFormat="1">
      <c r="A203" s="38"/>
      <c r="B203" s="39"/>
      <c r="C203" s="40"/>
      <c r="D203" s="234" t="s">
        <v>155</v>
      </c>
      <c r="E203" s="40"/>
      <c r="F203" s="235" t="s">
        <v>251</v>
      </c>
      <c r="G203" s="40"/>
      <c r="H203" s="40"/>
      <c r="I203" s="236"/>
      <c r="J203" s="40"/>
      <c r="K203" s="40"/>
      <c r="L203" s="44"/>
      <c r="M203" s="237"/>
      <c r="N203" s="238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155</v>
      </c>
      <c r="AU203" s="17" t="s">
        <v>83</v>
      </c>
    </row>
    <row r="204" s="14" customFormat="1">
      <c r="A204" s="14"/>
      <c r="B204" s="249"/>
      <c r="C204" s="250"/>
      <c r="D204" s="234" t="s">
        <v>157</v>
      </c>
      <c r="E204" s="251" t="s">
        <v>1</v>
      </c>
      <c r="F204" s="252" t="s">
        <v>252</v>
      </c>
      <c r="G204" s="250"/>
      <c r="H204" s="253">
        <v>87.343000000000004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9" t="s">
        <v>157</v>
      </c>
      <c r="AU204" s="259" t="s">
        <v>83</v>
      </c>
      <c r="AV204" s="14" t="s">
        <v>83</v>
      </c>
      <c r="AW204" s="14" t="s">
        <v>30</v>
      </c>
      <c r="AX204" s="14" t="s">
        <v>73</v>
      </c>
      <c r="AY204" s="259" t="s">
        <v>147</v>
      </c>
    </row>
    <row r="205" s="15" customFormat="1">
      <c r="A205" s="15"/>
      <c r="B205" s="260"/>
      <c r="C205" s="261"/>
      <c r="D205" s="234" t="s">
        <v>157</v>
      </c>
      <c r="E205" s="262" t="s">
        <v>1</v>
      </c>
      <c r="F205" s="263" t="s">
        <v>175</v>
      </c>
      <c r="G205" s="261"/>
      <c r="H205" s="264">
        <v>87.343000000000004</v>
      </c>
      <c r="I205" s="265"/>
      <c r="J205" s="261"/>
      <c r="K205" s="261"/>
      <c r="L205" s="266"/>
      <c r="M205" s="267"/>
      <c r="N205" s="268"/>
      <c r="O205" s="268"/>
      <c r="P205" s="268"/>
      <c r="Q205" s="268"/>
      <c r="R205" s="268"/>
      <c r="S205" s="268"/>
      <c r="T205" s="269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0" t="s">
        <v>157</v>
      </c>
      <c r="AU205" s="270" t="s">
        <v>83</v>
      </c>
      <c r="AV205" s="15" t="s">
        <v>153</v>
      </c>
      <c r="AW205" s="15" t="s">
        <v>30</v>
      </c>
      <c r="AX205" s="15" t="s">
        <v>81</v>
      </c>
      <c r="AY205" s="270" t="s">
        <v>147</v>
      </c>
    </row>
    <row r="206" s="2" customFormat="1" ht="33" customHeight="1">
      <c r="A206" s="38"/>
      <c r="B206" s="39"/>
      <c r="C206" s="220" t="s">
        <v>204</v>
      </c>
      <c r="D206" s="220" t="s">
        <v>149</v>
      </c>
      <c r="E206" s="221" t="s">
        <v>253</v>
      </c>
      <c r="F206" s="222" t="s">
        <v>254</v>
      </c>
      <c r="G206" s="223" t="s">
        <v>224</v>
      </c>
      <c r="H206" s="224">
        <v>17.469000000000001</v>
      </c>
      <c r="I206" s="225"/>
      <c r="J206" s="226">
        <f>ROUND(I206*H206,2)</f>
        <v>0</v>
      </c>
      <c r="K206" s="227"/>
      <c r="L206" s="44"/>
      <c r="M206" s="228" t="s">
        <v>1</v>
      </c>
      <c r="N206" s="229" t="s">
        <v>38</v>
      </c>
      <c r="O206" s="91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2" t="s">
        <v>153</v>
      </c>
      <c r="AT206" s="232" t="s">
        <v>149</v>
      </c>
      <c r="AU206" s="232" t="s">
        <v>83</v>
      </c>
      <c r="AY206" s="17" t="s">
        <v>147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7" t="s">
        <v>81</v>
      </c>
      <c r="BK206" s="233">
        <f>ROUND(I206*H206,2)</f>
        <v>0</v>
      </c>
      <c r="BL206" s="17" t="s">
        <v>153</v>
      </c>
      <c r="BM206" s="232" t="s">
        <v>255</v>
      </c>
    </row>
    <row r="207" s="2" customFormat="1">
      <c r="A207" s="38"/>
      <c r="B207" s="39"/>
      <c r="C207" s="40"/>
      <c r="D207" s="234" t="s">
        <v>155</v>
      </c>
      <c r="E207" s="40"/>
      <c r="F207" s="235" t="s">
        <v>256</v>
      </c>
      <c r="G207" s="40"/>
      <c r="H207" s="40"/>
      <c r="I207" s="236"/>
      <c r="J207" s="40"/>
      <c r="K207" s="40"/>
      <c r="L207" s="44"/>
      <c r="M207" s="237"/>
      <c r="N207" s="238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155</v>
      </c>
      <c r="AU207" s="17" t="s">
        <v>83</v>
      </c>
    </row>
    <row r="208" s="14" customFormat="1">
      <c r="A208" s="14"/>
      <c r="B208" s="249"/>
      <c r="C208" s="250"/>
      <c r="D208" s="234" t="s">
        <v>157</v>
      </c>
      <c r="E208" s="251" t="s">
        <v>1</v>
      </c>
      <c r="F208" s="252" t="s">
        <v>257</v>
      </c>
      <c r="G208" s="250"/>
      <c r="H208" s="253">
        <v>17.469000000000001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9" t="s">
        <v>157</v>
      </c>
      <c r="AU208" s="259" t="s">
        <v>83</v>
      </c>
      <c r="AV208" s="14" t="s">
        <v>83</v>
      </c>
      <c r="AW208" s="14" t="s">
        <v>30</v>
      </c>
      <c r="AX208" s="14" t="s">
        <v>81</v>
      </c>
      <c r="AY208" s="259" t="s">
        <v>147</v>
      </c>
    </row>
    <row r="209" s="2" customFormat="1" ht="21.75" customHeight="1">
      <c r="A209" s="38"/>
      <c r="B209" s="39"/>
      <c r="C209" s="220" t="s">
        <v>258</v>
      </c>
      <c r="D209" s="220" t="s">
        <v>149</v>
      </c>
      <c r="E209" s="221" t="s">
        <v>259</v>
      </c>
      <c r="F209" s="222" t="s">
        <v>260</v>
      </c>
      <c r="G209" s="223" t="s">
        <v>152</v>
      </c>
      <c r="H209" s="224">
        <v>387.75200000000001</v>
      </c>
      <c r="I209" s="225"/>
      <c r="J209" s="226">
        <f>ROUND(I209*H209,2)</f>
        <v>0</v>
      </c>
      <c r="K209" s="227"/>
      <c r="L209" s="44"/>
      <c r="M209" s="228" t="s">
        <v>1</v>
      </c>
      <c r="N209" s="229" t="s">
        <v>38</v>
      </c>
      <c r="O209" s="91"/>
      <c r="P209" s="230">
        <f>O209*H209</f>
        <v>0</v>
      </c>
      <c r="Q209" s="230">
        <v>0.00058135999999999995</v>
      </c>
      <c r="R209" s="230">
        <f>Q209*H209</f>
        <v>0.22542350271999997</v>
      </c>
      <c r="S209" s="230">
        <v>0</v>
      </c>
      <c r="T209" s="231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2" t="s">
        <v>153</v>
      </c>
      <c r="AT209" s="232" t="s">
        <v>149</v>
      </c>
      <c r="AU209" s="232" t="s">
        <v>83</v>
      </c>
      <c r="AY209" s="17" t="s">
        <v>147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81</v>
      </c>
      <c r="BK209" s="233">
        <f>ROUND(I209*H209,2)</f>
        <v>0</v>
      </c>
      <c r="BL209" s="17" t="s">
        <v>153</v>
      </c>
      <c r="BM209" s="232" t="s">
        <v>261</v>
      </c>
    </row>
    <row r="210" s="2" customFormat="1">
      <c r="A210" s="38"/>
      <c r="B210" s="39"/>
      <c r="C210" s="40"/>
      <c r="D210" s="234" t="s">
        <v>155</v>
      </c>
      <c r="E210" s="40"/>
      <c r="F210" s="235" t="s">
        <v>262</v>
      </c>
      <c r="G210" s="40"/>
      <c r="H210" s="40"/>
      <c r="I210" s="236"/>
      <c r="J210" s="40"/>
      <c r="K210" s="40"/>
      <c r="L210" s="44"/>
      <c r="M210" s="237"/>
      <c r="N210" s="238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155</v>
      </c>
      <c r="AU210" s="17" t="s">
        <v>83</v>
      </c>
    </row>
    <row r="211" s="13" customFormat="1">
      <c r="A211" s="13"/>
      <c r="B211" s="239"/>
      <c r="C211" s="240"/>
      <c r="D211" s="234" t="s">
        <v>157</v>
      </c>
      <c r="E211" s="241" t="s">
        <v>1</v>
      </c>
      <c r="F211" s="242" t="s">
        <v>234</v>
      </c>
      <c r="G211" s="240"/>
      <c r="H211" s="241" t="s">
        <v>1</v>
      </c>
      <c r="I211" s="243"/>
      <c r="J211" s="240"/>
      <c r="K211" s="240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157</v>
      </c>
      <c r="AU211" s="248" t="s">
        <v>83</v>
      </c>
      <c r="AV211" s="13" t="s">
        <v>81</v>
      </c>
      <c r="AW211" s="13" t="s">
        <v>30</v>
      </c>
      <c r="AX211" s="13" t="s">
        <v>73</v>
      </c>
      <c r="AY211" s="248" t="s">
        <v>147</v>
      </c>
    </row>
    <row r="212" s="14" customFormat="1">
      <c r="A212" s="14"/>
      <c r="B212" s="249"/>
      <c r="C212" s="250"/>
      <c r="D212" s="234" t="s">
        <v>157</v>
      </c>
      <c r="E212" s="251" t="s">
        <v>1</v>
      </c>
      <c r="F212" s="252" t="s">
        <v>263</v>
      </c>
      <c r="G212" s="250"/>
      <c r="H212" s="253">
        <v>29.68</v>
      </c>
      <c r="I212" s="254"/>
      <c r="J212" s="250"/>
      <c r="K212" s="250"/>
      <c r="L212" s="255"/>
      <c r="M212" s="256"/>
      <c r="N212" s="257"/>
      <c r="O212" s="257"/>
      <c r="P212" s="257"/>
      <c r="Q212" s="257"/>
      <c r="R212" s="257"/>
      <c r="S212" s="257"/>
      <c r="T212" s="25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9" t="s">
        <v>157</v>
      </c>
      <c r="AU212" s="259" t="s">
        <v>83</v>
      </c>
      <c r="AV212" s="14" t="s">
        <v>83</v>
      </c>
      <c r="AW212" s="14" t="s">
        <v>30</v>
      </c>
      <c r="AX212" s="14" t="s">
        <v>73</v>
      </c>
      <c r="AY212" s="259" t="s">
        <v>147</v>
      </c>
    </row>
    <row r="213" s="14" customFormat="1">
      <c r="A213" s="14"/>
      <c r="B213" s="249"/>
      <c r="C213" s="250"/>
      <c r="D213" s="234" t="s">
        <v>157</v>
      </c>
      <c r="E213" s="251" t="s">
        <v>1</v>
      </c>
      <c r="F213" s="252" t="s">
        <v>264</v>
      </c>
      <c r="G213" s="250"/>
      <c r="H213" s="253">
        <v>37.960000000000001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9" t="s">
        <v>157</v>
      </c>
      <c r="AU213" s="259" t="s">
        <v>83</v>
      </c>
      <c r="AV213" s="14" t="s">
        <v>83</v>
      </c>
      <c r="AW213" s="14" t="s">
        <v>30</v>
      </c>
      <c r="AX213" s="14" t="s">
        <v>73</v>
      </c>
      <c r="AY213" s="259" t="s">
        <v>147</v>
      </c>
    </row>
    <row r="214" s="14" customFormat="1">
      <c r="A214" s="14"/>
      <c r="B214" s="249"/>
      <c r="C214" s="250"/>
      <c r="D214" s="234" t="s">
        <v>157</v>
      </c>
      <c r="E214" s="251" t="s">
        <v>1</v>
      </c>
      <c r="F214" s="252" t="s">
        <v>265</v>
      </c>
      <c r="G214" s="250"/>
      <c r="H214" s="253">
        <v>150.696</v>
      </c>
      <c r="I214" s="254"/>
      <c r="J214" s="250"/>
      <c r="K214" s="250"/>
      <c r="L214" s="255"/>
      <c r="M214" s="256"/>
      <c r="N214" s="257"/>
      <c r="O214" s="257"/>
      <c r="P214" s="257"/>
      <c r="Q214" s="257"/>
      <c r="R214" s="257"/>
      <c r="S214" s="257"/>
      <c r="T214" s="25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9" t="s">
        <v>157</v>
      </c>
      <c r="AU214" s="259" t="s">
        <v>83</v>
      </c>
      <c r="AV214" s="14" t="s">
        <v>83</v>
      </c>
      <c r="AW214" s="14" t="s">
        <v>30</v>
      </c>
      <c r="AX214" s="14" t="s">
        <v>73</v>
      </c>
      <c r="AY214" s="259" t="s">
        <v>147</v>
      </c>
    </row>
    <row r="215" s="14" customFormat="1">
      <c r="A215" s="14"/>
      <c r="B215" s="249"/>
      <c r="C215" s="250"/>
      <c r="D215" s="234" t="s">
        <v>157</v>
      </c>
      <c r="E215" s="251" t="s">
        <v>1</v>
      </c>
      <c r="F215" s="252" t="s">
        <v>266</v>
      </c>
      <c r="G215" s="250"/>
      <c r="H215" s="253">
        <v>98.799999999999997</v>
      </c>
      <c r="I215" s="254"/>
      <c r="J215" s="250"/>
      <c r="K215" s="250"/>
      <c r="L215" s="255"/>
      <c r="M215" s="256"/>
      <c r="N215" s="257"/>
      <c r="O215" s="257"/>
      <c r="P215" s="257"/>
      <c r="Q215" s="257"/>
      <c r="R215" s="257"/>
      <c r="S215" s="257"/>
      <c r="T215" s="25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9" t="s">
        <v>157</v>
      </c>
      <c r="AU215" s="259" t="s">
        <v>83</v>
      </c>
      <c r="AV215" s="14" t="s">
        <v>83</v>
      </c>
      <c r="AW215" s="14" t="s">
        <v>30</v>
      </c>
      <c r="AX215" s="14" t="s">
        <v>73</v>
      </c>
      <c r="AY215" s="259" t="s">
        <v>147</v>
      </c>
    </row>
    <row r="216" s="14" customFormat="1">
      <c r="A216" s="14"/>
      <c r="B216" s="249"/>
      <c r="C216" s="250"/>
      <c r="D216" s="234" t="s">
        <v>157</v>
      </c>
      <c r="E216" s="251" t="s">
        <v>1</v>
      </c>
      <c r="F216" s="252" t="s">
        <v>267</v>
      </c>
      <c r="G216" s="250"/>
      <c r="H216" s="253">
        <v>70.616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157</v>
      </c>
      <c r="AU216" s="259" t="s">
        <v>83</v>
      </c>
      <c r="AV216" s="14" t="s">
        <v>83</v>
      </c>
      <c r="AW216" s="14" t="s">
        <v>30</v>
      </c>
      <c r="AX216" s="14" t="s">
        <v>73</v>
      </c>
      <c r="AY216" s="259" t="s">
        <v>147</v>
      </c>
    </row>
    <row r="217" s="15" customFormat="1">
      <c r="A217" s="15"/>
      <c r="B217" s="260"/>
      <c r="C217" s="261"/>
      <c r="D217" s="234" t="s">
        <v>157</v>
      </c>
      <c r="E217" s="262" t="s">
        <v>1</v>
      </c>
      <c r="F217" s="263" t="s">
        <v>175</v>
      </c>
      <c r="G217" s="261"/>
      <c r="H217" s="264">
        <v>387.75200000000001</v>
      </c>
      <c r="I217" s="265"/>
      <c r="J217" s="261"/>
      <c r="K217" s="261"/>
      <c r="L217" s="266"/>
      <c r="M217" s="267"/>
      <c r="N217" s="268"/>
      <c r="O217" s="268"/>
      <c r="P217" s="268"/>
      <c r="Q217" s="268"/>
      <c r="R217" s="268"/>
      <c r="S217" s="268"/>
      <c r="T217" s="269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0" t="s">
        <v>157</v>
      </c>
      <c r="AU217" s="270" t="s">
        <v>83</v>
      </c>
      <c r="AV217" s="15" t="s">
        <v>153</v>
      </c>
      <c r="AW217" s="15" t="s">
        <v>30</v>
      </c>
      <c r="AX217" s="15" t="s">
        <v>81</v>
      </c>
      <c r="AY217" s="270" t="s">
        <v>147</v>
      </c>
    </row>
    <row r="218" s="2" customFormat="1" ht="21.75" customHeight="1">
      <c r="A218" s="38"/>
      <c r="B218" s="39"/>
      <c r="C218" s="220" t="s">
        <v>211</v>
      </c>
      <c r="D218" s="220" t="s">
        <v>149</v>
      </c>
      <c r="E218" s="221" t="s">
        <v>268</v>
      </c>
      <c r="F218" s="222" t="s">
        <v>269</v>
      </c>
      <c r="G218" s="223" t="s">
        <v>152</v>
      </c>
      <c r="H218" s="224">
        <v>387.75200000000001</v>
      </c>
      <c r="I218" s="225"/>
      <c r="J218" s="226">
        <f>ROUND(I218*H218,2)</f>
        <v>0</v>
      </c>
      <c r="K218" s="227"/>
      <c r="L218" s="44"/>
      <c r="M218" s="228" t="s">
        <v>1</v>
      </c>
      <c r="N218" s="229" t="s">
        <v>38</v>
      </c>
      <c r="O218" s="91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2" t="s">
        <v>153</v>
      </c>
      <c r="AT218" s="232" t="s">
        <v>149</v>
      </c>
      <c r="AU218" s="232" t="s">
        <v>83</v>
      </c>
      <c r="AY218" s="17" t="s">
        <v>147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81</v>
      </c>
      <c r="BK218" s="233">
        <f>ROUND(I218*H218,2)</f>
        <v>0</v>
      </c>
      <c r="BL218" s="17" t="s">
        <v>153</v>
      </c>
      <c r="BM218" s="232" t="s">
        <v>270</v>
      </c>
    </row>
    <row r="219" s="2" customFormat="1">
      <c r="A219" s="38"/>
      <c r="B219" s="39"/>
      <c r="C219" s="40"/>
      <c r="D219" s="234" t="s">
        <v>155</v>
      </c>
      <c r="E219" s="40"/>
      <c r="F219" s="235" t="s">
        <v>271</v>
      </c>
      <c r="G219" s="40"/>
      <c r="H219" s="40"/>
      <c r="I219" s="236"/>
      <c r="J219" s="40"/>
      <c r="K219" s="40"/>
      <c r="L219" s="44"/>
      <c r="M219" s="237"/>
      <c r="N219" s="238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155</v>
      </c>
      <c r="AU219" s="17" t="s">
        <v>83</v>
      </c>
    </row>
    <row r="220" s="13" customFormat="1">
      <c r="A220" s="13"/>
      <c r="B220" s="239"/>
      <c r="C220" s="240"/>
      <c r="D220" s="234" t="s">
        <v>157</v>
      </c>
      <c r="E220" s="241" t="s">
        <v>1</v>
      </c>
      <c r="F220" s="242" t="s">
        <v>234</v>
      </c>
      <c r="G220" s="240"/>
      <c r="H220" s="241" t="s">
        <v>1</v>
      </c>
      <c r="I220" s="243"/>
      <c r="J220" s="240"/>
      <c r="K220" s="240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157</v>
      </c>
      <c r="AU220" s="248" t="s">
        <v>83</v>
      </c>
      <c r="AV220" s="13" t="s">
        <v>81</v>
      </c>
      <c r="AW220" s="13" t="s">
        <v>30</v>
      </c>
      <c r="AX220" s="13" t="s">
        <v>73</v>
      </c>
      <c r="AY220" s="248" t="s">
        <v>147</v>
      </c>
    </row>
    <row r="221" s="14" customFormat="1">
      <c r="A221" s="14"/>
      <c r="B221" s="249"/>
      <c r="C221" s="250"/>
      <c r="D221" s="234" t="s">
        <v>157</v>
      </c>
      <c r="E221" s="251" t="s">
        <v>1</v>
      </c>
      <c r="F221" s="252" t="s">
        <v>263</v>
      </c>
      <c r="G221" s="250"/>
      <c r="H221" s="253">
        <v>29.68</v>
      </c>
      <c r="I221" s="254"/>
      <c r="J221" s="250"/>
      <c r="K221" s="250"/>
      <c r="L221" s="255"/>
      <c r="M221" s="256"/>
      <c r="N221" s="257"/>
      <c r="O221" s="257"/>
      <c r="P221" s="257"/>
      <c r="Q221" s="257"/>
      <c r="R221" s="257"/>
      <c r="S221" s="257"/>
      <c r="T221" s="25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9" t="s">
        <v>157</v>
      </c>
      <c r="AU221" s="259" t="s">
        <v>83</v>
      </c>
      <c r="AV221" s="14" t="s">
        <v>83</v>
      </c>
      <c r="AW221" s="14" t="s">
        <v>30</v>
      </c>
      <c r="AX221" s="14" t="s">
        <v>73</v>
      </c>
      <c r="AY221" s="259" t="s">
        <v>147</v>
      </c>
    </row>
    <row r="222" s="14" customFormat="1">
      <c r="A222" s="14"/>
      <c r="B222" s="249"/>
      <c r="C222" s="250"/>
      <c r="D222" s="234" t="s">
        <v>157</v>
      </c>
      <c r="E222" s="251" t="s">
        <v>1</v>
      </c>
      <c r="F222" s="252" t="s">
        <v>264</v>
      </c>
      <c r="G222" s="250"/>
      <c r="H222" s="253">
        <v>37.960000000000001</v>
      </c>
      <c r="I222" s="254"/>
      <c r="J222" s="250"/>
      <c r="K222" s="250"/>
      <c r="L222" s="255"/>
      <c r="M222" s="256"/>
      <c r="N222" s="257"/>
      <c r="O222" s="257"/>
      <c r="P222" s="257"/>
      <c r="Q222" s="257"/>
      <c r="R222" s="257"/>
      <c r="S222" s="257"/>
      <c r="T222" s="25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9" t="s">
        <v>157</v>
      </c>
      <c r="AU222" s="259" t="s">
        <v>83</v>
      </c>
      <c r="AV222" s="14" t="s">
        <v>83</v>
      </c>
      <c r="AW222" s="14" t="s">
        <v>30</v>
      </c>
      <c r="AX222" s="14" t="s">
        <v>73</v>
      </c>
      <c r="AY222" s="259" t="s">
        <v>147</v>
      </c>
    </row>
    <row r="223" s="14" customFormat="1">
      <c r="A223" s="14"/>
      <c r="B223" s="249"/>
      <c r="C223" s="250"/>
      <c r="D223" s="234" t="s">
        <v>157</v>
      </c>
      <c r="E223" s="251" t="s">
        <v>1</v>
      </c>
      <c r="F223" s="252" t="s">
        <v>265</v>
      </c>
      <c r="G223" s="250"/>
      <c r="H223" s="253">
        <v>150.696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9" t="s">
        <v>157</v>
      </c>
      <c r="AU223" s="259" t="s">
        <v>83</v>
      </c>
      <c r="AV223" s="14" t="s">
        <v>83</v>
      </c>
      <c r="AW223" s="14" t="s">
        <v>30</v>
      </c>
      <c r="AX223" s="14" t="s">
        <v>73</v>
      </c>
      <c r="AY223" s="259" t="s">
        <v>147</v>
      </c>
    </row>
    <row r="224" s="14" customFormat="1">
      <c r="A224" s="14"/>
      <c r="B224" s="249"/>
      <c r="C224" s="250"/>
      <c r="D224" s="234" t="s">
        <v>157</v>
      </c>
      <c r="E224" s="251" t="s">
        <v>1</v>
      </c>
      <c r="F224" s="252" t="s">
        <v>266</v>
      </c>
      <c r="G224" s="250"/>
      <c r="H224" s="253">
        <v>98.799999999999997</v>
      </c>
      <c r="I224" s="254"/>
      <c r="J224" s="250"/>
      <c r="K224" s="250"/>
      <c r="L224" s="255"/>
      <c r="M224" s="256"/>
      <c r="N224" s="257"/>
      <c r="O224" s="257"/>
      <c r="P224" s="257"/>
      <c r="Q224" s="257"/>
      <c r="R224" s="257"/>
      <c r="S224" s="257"/>
      <c r="T224" s="25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9" t="s">
        <v>157</v>
      </c>
      <c r="AU224" s="259" t="s">
        <v>83</v>
      </c>
      <c r="AV224" s="14" t="s">
        <v>83</v>
      </c>
      <c r="AW224" s="14" t="s">
        <v>30</v>
      </c>
      <c r="AX224" s="14" t="s">
        <v>73</v>
      </c>
      <c r="AY224" s="259" t="s">
        <v>147</v>
      </c>
    </row>
    <row r="225" s="14" customFormat="1">
      <c r="A225" s="14"/>
      <c r="B225" s="249"/>
      <c r="C225" s="250"/>
      <c r="D225" s="234" t="s">
        <v>157</v>
      </c>
      <c r="E225" s="251" t="s">
        <v>1</v>
      </c>
      <c r="F225" s="252" t="s">
        <v>267</v>
      </c>
      <c r="G225" s="250"/>
      <c r="H225" s="253">
        <v>70.616</v>
      </c>
      <c r="I225" s="254"/>
      <c r="J225" s="250"/>
      <c r="K225" s="250"/>
      <c r="L225" s="255"/>
      <c r="M225" s="256"/>
      <c r="N225" s="257"/>
      <c r="O225" s="257"/>
      <c r="P225" s="257"/>
      <c r="Q225" s="257"/>
      <c r="R225" s="257"/>
      <c r="S225" s="257"/>
      <c r="T225" s="25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9" t="s">
        <v>157</v>
      </c>
      <c r="AU225" s="259" t="s">
        <v>83</v>
      </c>
      <c r="AV225" s="14" t="s">
        <v>83</v>
      </c>
      <c r="AW225" s="14" t="s">
        <v>30</v>
      </c>
      <c r="AX225" s="14" t="s">
        <v>73</v>
      </c>
      <c r="AY225" s="259" t="s">
        <v>147</v>
      </c>
    </row>
    <row r="226" s="15" customFormat="1">
      <c r="A226" s="15"/>
      <c r="B226" s="260"/>
      <c r="C226" s="261"/>
      <c r="D226" s="234" t="s">
        <v>157</v>
      </c>
      <c r="E226" s="262" t="s">
        <v>1</v>
      </c>
      <c r="F226" s="263" t="s">
        <v>175</v>
      </c>
      <c r="G226" s="261"/>
      <c r="H226" s="264">
        <v>387.75200000000001</v>
      </c>
      <c r="I226" s="265"/>
      <c r="J226" s="261"/>
      <c r="K226" s="261"/>
      <c r="L226" s="266"/>
      <c r="M226" s="267"/>
      <c r="N226" s="268"/>
      <c r="O226" s="268"/>
      <c r="P226" s="268"/>
      <c r="Q226" s="268"/>
      <c r="R226" s="268"/>
      <c r="S226" s="268"/>
      <c r="T226" s="269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0" t="s">
        <v>157</v>
      </c>
      <c r="AU226" s="270" t="s">
        <v>83</v>
      </c>
      <c r="AV226" s="15" t="s">
        <v>153</v>
      </c>
      <c r="AW226" s="15" t="s">
        <v>30</v>
      </c>
      <c r="AX226" s="15" t="s">
        <v>81</v>
      </c>
      <c r="AY226" s="270" t="s">
        <v>147</v>
      </c>
    </row>
    <row r="227" s="2" customFormat="1" ht="37.8" customHeight="1">
      <c r="A227" s="38"/>
      <c r="B227" s="39"/>
      <c r="C227" s="220" t="s">
        <v>272</v>
      </c>
      <c r="D227" s="220" t="s">
        <v>149</v>
      </c>
      <c r="E227" s="221" t="s">
        <v>273</v>
      </c>
      <c r="F227" s="222" t="s">
        <v>274</v>
      </c>
      <c r="G227" s="223" t="s">
        <v>224</v>
      </c>
      <c r="H227" s="224">
        <v>24.18</v>
      </c>
      <c r="I227" s="225"/>
      <c r="J227" s="226">
        <f>ROUND(I227*H227,2)</f>
        <v>0</v>
      </c>
      <c r="K227" s="227"/>
      <c r="L227" s="44"/>
      <c r="M227" s="228" t="s">
        <v>1</v>
      </c>
      <c r="N227" s="229" t="s">
        <v>38</v>
      </c>
      <c r="O227" s="91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2" t="s">
        <v>153</v>
      </c>
      <c r="AT227" s="232" t="s">
        <v>149</v>
      </c>
      <c r="AU227" s="232" t="s">
        <v>83</v>
      </c>
      <c r="AY227" s="17" t="s">
        <v>147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7" t="s">
        <v>81</v>
      </c>
      <c r="BK227" s="233">
        <f>ROUND(I227*H227,2)</f>
        <v>0</v>
      </c>
      <c r="BL227" s="17" t="s">
        <v>153</v>
      </c>
      <c r="BM227" s="232" t="s">
        <v>275</v>
      </c>
    </row>
    <row r="228" s="2" customFormat="1">
      <c r="A228" s="38"/>
      <c r="B228" s="39"/>
      <c r="C228" s="40"/>
      <c r="D228" s="234" t="s">
        <v>155</v>
      </c>
      <c r="E228" s="40"/>
      <c r="F228" s="235" t="s">
        <v>276</v>
      </c>
      <c r="G228" s="40"/>
      <c r="H228" s="40"/>
      <c r="I228" s="236"/>
      <c r="J228" s="40"/>
      <c r="K228" s="40"/>
      <c r="L228" s="44"/>
      <c r="M228" s="237"/>
      <c r="N228" s="238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155</v>
      </c>
      <c r="AU228" s="17" t="s">
        <v>83</v>
      </c>
    </row>
    <row r="229" s="2" customFormat="1">
      <c r="A229" s="38"/>
      <c r="B229" s="39"/>
      <c r="C229" s="40"/>
      <c r="D229" s="234" t="s">
        <v>277</v>
      </c>
      <c r="E229" s="40"/>
      <c r="F229" s="271" t="s">
        <v>278</v>
      </c>
      <c r="G229" s="40"/>
      <c r="H229" s="40"/>
      <c r="I229" s="236"/>
      <c r="J229" s="40"/>
      <c r="K229" s="40"/>
      <c r="L229" s="44"/>
      <c r="M229" s="237"/>
      <c r="N229" s="238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277</v>
      </c>
      <c r="AU229" s="17" t="s">
        <v>83</v>
      </c>
    </row>
    <row r="230" s="13" customFormat="1">
      <c r="A230" s="13"/>
      <c r="B230" s="239"/>
      <c r="C230" s="240"/>
      <c r="D230" s="234" t="s">
        <v>157</v>
      </c>
      <c r="E230" s="241" t="s">
        <v>1</v>
      </c>
      <c r="F230" s="242" t="s">
        <v>279</v>
      </c>
      <c r="G230" s="240"/>
      <c r="H230" s="241" t="s">
        <v>1</v>
      </c>
      <c r="I230" s="243"/>
      <c r="J230" s="240"/>
      <c r="K230" s="240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157</v>
      </c>
      <c r="AU230" s="248" t="s">
        <v>83</v>
      </c>
      <c r="AV230" s="13" t="s">
        <v>81</v>
      </c>
      <c r="AW230" s="13" t="s">
        <v>30</v>
      </c>
      <c r="AX230" s="13" t="s">
        <v>73</v>
      </c>
      <c r="AY230" s="248" t="s">
        <v>147</v>
      </c>
    </row>
    <row r="231" s="14" customFormat="1">
      <c r="A231" s="14"/>
      <c r="B231" s="249"/>
      <c r="C231" s="250"/>
      <c r="D231" s="234" t="s">
        <v>157</v>
      </c>
      <c r="E231" s="251" t="s">
        <v>1</v>
      </c>
      <c r="F231" s="252" t="s">
        <v>280</v>
      </c>
      <c r="G231" s="250"/>
      <c r="H231" s="253">
        <v>22.890000000000001</v>
      </c>
      <c r="I231" s="254"/>
      <c r="J231" s="250"/>
      <c r="K231" s="250"/>
      <c r="L231" s="255"/>
      <c r="M231" s="256"/>
      <c r="N231" s="257"/>
      <c r="O231" s="257"/>
      <c r="P231" s="257"/>
      <c r="Q231" s="257"/>
      <c r="R231" s="257"/>
      <c r="S231" s="257"/>
      <c r="T231" s="25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9" t="s">
        <v>157</v>
      </c>
      <c r="AU231" s="259" t="s">
        <v>83</v>
      </c>
      <c r="AV231" s="14" t="s">
        <v>83</v>
      </c>
      <c r="AW231" s="14" t="s">
        <v>30</v>
      </c>
      <c r="AX231" s="14" t="s">
        <v>73</v>
      </c>
      <c r="AY231" s="259" t="s">
        <v>147</v>
      </c>
    </row>
    <row r="232" s="14" customFormat="1">
      <c r="A232" s="14"/>
      <c r="B232" s="249"/>
      <c r="C232" s="250"/>
      <c r="D232" s="234" t="s">
        <v>157</v>
      </c>
      <c r="E232" s="251" t="s">
        <v>1</v>
      </c>
      <c r="F232" s="252" t="s">
        <v>281</v>
      </c>
      <c r="G232" s="250"/>
      <c r="H232" s="253">
        <v>1.29</v>
      </c>
      <c r="I232" s="254"/>
      <c r="J232" s="250"/>
      <c r="K232" s="250"/>
      <c r="L232" s="255"/>
      <c r="M232" s="256"/>
      <c r="N232" s="257"/>
      <c r="O232" s="257"/>
      <c r="P232" s="257"/>
      <c r="Q232" s="257"/>
      <c r="R232" s="257"/>
      <c r="S232" s="257"/>
      <c r="T232" s="25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9" t="s">
        <v>157</v>
      </c>
      <c r="AU232" s="259" t="s">
        <v>83</v>
      </c>
      <c r="AV232" s="14" t="s">
        <v>83</v>
      </c>
      <c r="AW232" s="14" t="s">
        <v>30</v>
      </c>
      <c r="AX232" s="14" t="s">
        <v>73</v>
      </c>
      <c r="AY232" s="259" t="s">
        <v>147</v>
      </c>
    </row>
    <row r="233" s="15" customFormat="1">
      <c r="A233" s="15"/>
      <c r="B233" s="260"/>
      <c r="C233" s="261"/>
      <c r="D233" s="234" t="s">
        <v>157</v>
      </c>
      <c r="E233" s="262" t="s">
        <v>1</v>
      </c>
      <c r="F233" s="263" t="s">
        <v>175</v>
      </c>
      <c r="G233" s="261"/>
      <c r="H233" s="264">
        <v>24.18</v>
      </c>
      <c r="I233" s="265"/>
      <c r="J233" s="261"/>
      <c r="K233" s="261"/>
      <c r="L233" s="266"/>
      <c r="M233" s="267"/>
      <c r="N233" s="268"/>
      <c r="O233" s="268"/>
      <c r="P233" s="268"/>
      <c r="Q233" s="268"/>
      <c r="R233" s="268"/>
      <c r="S233" s="268"/>
      <c r="T233" s="269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0" t="s">
        <v>157</v>
      </c>
      <c r="AU233" s="270" t="s">
        <v>83</v>
      </c>
      <c r="AV233" s="15" t="s">
        <v>153</v>
      </c>
      <c r="AW233" s="15" t="s">
        <v>30</v>
      </c>
      <c r="AX233" s="15" t="s">
        <v>81</v>
      </c>
      <c r="AY233" s="270" t="s">
        <v>147</v>
      </c>
    </row>
    <row r="234" s="2" customFormat="1" ht="33" customHeight="1">
      <c r="A234" s="38"/>
      <c r="B234" s="39"/>
      <c r="C234" s="220" t="s">
        <v>217</v>
      </c>
      <c r="D234" s="220" t="s">
        <v>149</v>
      </c>
      <c r="E234" s="221" t="s">
        <v>282</v>
      </c>
      <c r="F234" s="222" t="s">
        <v>283</v>
      </c>
      <c r="G234" s="223" t="s">
        <v>224</v>
      </c>
      <c r="H234" s="224">
        <v>69.873999999999995</v>
      </c>
      <c r="I234" s="225"/>
      <c r="J234" s="226">
        <f>ROUND(I234*H234,2)</f>
        <v>0</v>
      </c>
      <c r="K234" s="227"/>
      <c r="L234" s="44"/>
      <c r="M234" s="228" t="s">
        <v>1</v>
      </c>
      <c r="N234" s="229" t="s">
        <v>38</v>
      </c>
      <c r="O234" s="91"/>
      <c r="P234" s="230">
        <f>O234*H234</f>
        <v>0</v>
      </c>
      <c r="Q234" s="230">
        <v>0</v>
      </c>
      <c r="R234" s="230">
        <f>Q234*H234</f>
        <v>0</v>
      </c>
      <c r="S234" s="230">
        <v>0</v>
      </c>
      <c r="T234" s="231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2" t="s">
        <v>153</v>
      </c>
      <c r="AT234" s="232" t="s">
        <v>149</v>
      </c>
      <c r="AU234" s="232" t="s">
        <v>83</v>
      </c>
      <c r="AY234" s="17" t="s">
        <v>147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7" t="s">
        <v>81</v>
      </c>
      <c r="BK234" s="233">
        <f>ROUND(I234*H234,2)</f>
        <v>0</v>
      </c>
      <c r="BL234" s="17" t="s">
        <v>153</v>
      </c>
      <c r="BM234" s="232" t="s">
        <v>284</v>
      </c>
    </row>
    <row r="235" s="2" customFormat="1">
      <c r="A235" s="38"/>
      <c r="B235" s="39"/>
      <c r="C235" s="40"/>
      <c r="D235" s="234" t="s">
        <v>155</v>
      </c>
      <c r="E235" s="40"/>
      <c r="F235" s="235" t="s">
        <v>285</v>
      </c>
      <c r="G235" s="40"/>
      <c r="H235" s="40"/>
      <c r="I235" s="236"/>
      <c r="J235" s="40"/>
      <c r="K235" s="40"/>
      <c r="L235" s="44"/>
      <c r="M235" s="237"/>
      <c r="N235" s="238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155</v>
      </c>
      <c r="AU235" s="17" t="s">
        <v>83</v>
      </c>
    </row>
    <row r="236" s="14" customFormat="1">
      <c r="A236" s="14"/>
      <c r="B236" s="249"/>
      <c r="C236" s="250"/>
      <c r="D236" s="234" t="s">
        <v>157</v>
      </c>
      <c r="E236" s="251" t="s">
        <v>1</v>
      </c>
      <c r="F236" s="252" t="s">
        <v>286</v>
      </c>
      <c r="G236" s="250"/>
      <c r="H236" s="253">
        <v>69.873999999999995</v>
      </c>
      <c r="I236" s="254"/>
      <c r="J236" s="250"/>
      <c r="K236" s="250"/>
      <c r="L236" s="255"/>
      <c r="M236" s="256"/>
      <c r="N236" s="257"/>
      <c r="O236" s="257"/>
      <c r="P236" s="257"/>
      <c r="Q236" s="257"/>
      <c r="R236" s="257"/>
      <c r="S236" s="257"/>
      <c r="T236" s="25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9" t="s">
        <v>157</v>
      </c>
      <c r="AU236" s="259" t="s">
        <v>83</v>
      </c>
      <c r="AV236" s="14" t="s">
        <v>83</v>
      </c>
      <c r="AW236" s="14" t="s">
        <v>30</v>
      </c>
      <c r="AX236" s="14" t="s">
        <v>81</v>
      </c>
      <c r="AY236" s="259" t="s">
        <v>147</v>
      </c>
    </row>
    <row r="237" s="2" customFormat="1" ht="37.8" customHeight="1">
      <c r="A237" s="38"/>
      <c r="B237" s="39"/>
      <c r="C237" s="220" t="s">
        <v>287</v>
      </c>
      <c r="D237" s="220" t="s">
        <v>149</v>
      </c>
      <c r="E237" s="221" t="s">
        <v>288</v>
      </c>
      <c r="F237" s="222" t="s">
        <v>289</v>
      </c>
      <c r="G237" s="223" t="s">
        <v>224</v>
      </c>
      <c r="H237" s="224">
        <v>558.995</v>
      </c>
      <c r="I237" s="225"/>
      <c r="J237" s="226">
        <f>ROUND(I237*H237,2)</f>
        <v>0</v>
      </c>
      <c r="K237" s="227"/>
      <c r="L237" s="44"/>
      <c r="M237" s="228" t="s">
        <v>1</v>
      </c>
      <c r="N237" s="229" t="s">
        <v>38</v>
      </c>
      <c r="O237" s="91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2" t="s">
        <v>153</v>
      </c>
      <c r="AT237" s="232" t="s">
        <v>149</v>
      </c>
      <c r="AU237" s="232" t="s">
        <v>83</v>
      </c>
      <c r="AY237" s="17" t="s">
        <v>147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7" t="s">
        <v>81</v>
      </c>
      <c r="BK237" s="233">
        <f>ROUND(I237*H237,2)</f>
        <v>0</v>
      </c>
      <c r="BL237" s="17" t="s">
        <v>153</v>
      </c>
      <c r="BM237" s="232" t="s">
        <v>290</v>
      </c>
    </row>
    <row r="238" s="2" customFormat="1">
      <c r="A238" s="38"/>
      <c r="B238" s="39"/>
      <c r="C238" s="40"/>
      <c r="D238" s="234" t="s">
        <v>155</v>
      </c>
      <c r="E238" s="40"/>
      <c r="F238" s="235" t="s">
        <v>291</v>
      </c>
      <c r="G238" s="40"/>
      <c r="H238" s="40"/>
      <c r="I238" s="236"/>
      <c r="J238" s="40"/>
      <c r="K238" s="40"/>
      <c r="L238" s="44"/>
      <c r="M238" s="237"/>
      <c r="N238" s="238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155</v>
      </c>
      <c r="AU238" s="17" t="s">
        <v>83</v>
      </c>
    </row>
    <row r="239" s="2" customFormat="1">
      <c r="A239" s="38"/>
      <c r="B239" s="39"/>
      <c r="C239" s="40"/>
      <c r="D239" s="234" t="s">
        <v>277</v>
      </c>
      <c r="E239" s="40"/>
      <c r="F239" s="271" t="s">
        <v>292</v>
      </c>
      <c r="G239" s="40"/>
      <c r="H239" s="40"/>
      <c r="I239" s="236"/>
      <c r="J239" s="40"/>
      <c r="K239" s="40"/>
      <c r="L239" s="44"/>
      <c r="M239" s="237"/>
      <c r="N239" s="238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277</v>
      </c>
      <c r="AU239" s="17" t="s">
        <v>83</v>
      </c>
    </row>
    <row r="240" s="14" customFormat="1">
      <c r="A240" s="14"/>
      <c r="B240" s="249"/>
      <c r="C240" s="250"/>
      <c r="D240" s="234" t="s">
        <v>157</v>
      </c>
      <c r="E240" s="251" t="s">
        <v>1</v>
      </c>
      <c r="F240" s="252" t="s">
        <v>293</v>
      </c>
      <c r="G240" s="250"/>
      <c r="H240" s="253">
        <v>558.995</v>
      </c>
      <c r="I240" s="254"/>
      <c r="J240" s="250"/>
      <c r="K240" s="250"/>
      <c r="L240" s="255"/>
      <c r="M240" s="256"/>
      <c r="N240" s="257"/>
      <c r="O240" s="257"/>
      <c r="P240" s="257"/>
      <c r="Q240" s="257"/>
      <c r="R240" s="257"/>
      <c r="S240" s="257"/>
      <c r="T240" s="25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9" t="s">
        <v>157</v>
      </c>
      <c r="AU240" s="259" t="s">
        <v>83</v>
      </c>
      <c r="AV240" s="14" t="s">
        <v>83</v>
      </c>
      <c r="AW240" s="14" t="s">
        <v>30</v>
      </c>
      <c r="AX240" s="14" t="s">
        <v>81</v>
      </c>
      <c r="AY240" s="259" t="s">
        <v>147</v>
      </c>
    </row>
    <row r="241" s="2" customFormat="1" ht="33" customHeight="1">
      <c r="A241" s="38"/>
      <c r="B241" s="39"/>
      <c r="C241" s="220" t="s">
        <v>225</v>
      </c>
      <c r="D241" s="220" t="s">
        <v>149</v>
      </c>
      <c r="E241" s="221" t="s">
        <v>294</v>
      </c>
      <c r="F241" s="222" t="s">
        <v>295</v>
      </c>
      <c r="G241" s="223" t="s">
        <v>224</v>
      </c>
      <c r="H241" s="224">
        <v>104.812</v>
      </c>
      <c r="I241" s="225"/>
      <c r="J241" s="226">
        <f>ROUND(I241*H241,2)</f>
        <v>0</v>
      </c>
      <c r="K241" s="227"/>
      <c r="L241" s="44"/>
      <c r="M241" s="228" t="s">
        <v>1</v>
      </c>
      <c r="N241" s="229" t="s">
        <v>38</v>
      </c>
      <c r="O241" s="91"/>
      <c r="P241" s="230">
        <f>O241*H241</f>
        <v>0</v>
      </c>
      <c r="Q241" s="230">
        <v>0</v>
      </c>
      <c r="R241" s="230">
        <f>Q241*H241</f>
        <v>0</v>
      </c>
      <c r="S241" s="230">
        <v>0</v>
      </c>
      <c r="T241" s="231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2" t="s">
        <v>153</v>
      </c>
      <c r="AT241" s="232" t="s">
        <v>149</v>
      </c>
      <c r="AU241" s="232" t="s">
        <v>83</v>
      </c>
      <c r="AY241" s="17" t="s">
        <v>147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7" t="s">
        <v>81</v>
      </c>
      <c r="BK241" s="233">
        <f>ROUND(I241*H241,2)</f>
        <v>0</v>
      </c>
      <c r="BL241" s="17" t="s">
        <v>153</v>
      </c>
      <c r="BM241" s="232" t="s">
        <v>296</v>
      </c>
    </row>
    <row r="242" s="2" customFormat="1">
      <c r="A242" s="38"/>
      <c r="B242" s="39"/>
      <c r="C242" s="40"/>
      <c r="D242" s="234" t="s">
        <v>155</v>
      </c>
      <c r="E242" s="40"/>
      <c r="F242" s="235" t="s">
        <v>297</v>
      </c>
      <c r="G242" s="40"/>
      <c r="H242" s="40"/>
      <c r="I242" s="236"/>
      <c r="J242" s="40"/>
      <c r="K242" s="40"/>
      <c r="L242" s="44"/>
      <c r="M242" s="237"/>
      <c r="N242" s="238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155</v>
      </c>
      <c r="AU242" s="17" t="s">
        <v>83</v>
      </c>
    </row>
    <row r="243" s="14" customFormat="1">
      <c r="A243" s="14"/>
      <c r="B243" s="249"/>
      <c r="C243" s="250"/>
      <c r="D243" s="234" t="s">
        <v>157</v>
      </c>
      <c r="E243" s="251" t="s">
        <v>1</v>
      </c>
      <c r="F243" s="252" t="s">
        <v>298</v>
      </c>
      <c r="G243" s="250"/>
      <c r="H243" s="253">
        <v>104.812</v>
      </c>
      <c r="I243" s="254"/>
      <c r="J243" s="250"/>
      <c r="K243" s="250"/>
      <c r="L243" s="255"/>
      <c r="M243" s="256"/>
      <c r="N243" s="257"/>
      <c r="O243" s="257"/>
      <c r="P243" s="257"/>
      <c r="Q243" s="257"/>
      <c r="R243" s="257"/>
      <c r="S243" s="257"/>
      <c r="T243" s="25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9" t="s">
        <v>157</v>
      </c>
      <c r="AU243" s="259" t="s">
        <v>83</v>
      </c>
      <c r="AV243" s="14" t="s">
        <v>83</v>
      </c>
      <c r="AW243" s="14" t="s">
        <v>30</v>
      </c>
      <c r="AX243" s="14" t="s">
        <v>81</v>
      </c>
      <c r="AY243" s="259" t="s">
        <v>147</v>
      </c>
    </row>
    <row r="244" s="2" customFormat="1" ht="37.8" customHeight="1">
      <c r="A244" s="38"/>
      <c r="B244" s="39"/>
      <c r="C244" s="220" t="s">
        <v>7</v>
      </c>
      <c r="D244" s="220" t="s">
        <v>149</v>
      </c>
      <c r="E244" s="221" t="s">
        <v>299</v>
      </c>
      <c r="F244" s="222" t="s">
        <v>300</v>
      </c>
      <c r="G244" s="223" t="s">
        <v>224</v>
      </c>
      <c r="H244" s="224">
        <v>838.49300000000005</v>
      </c>
      <c r="I244" s="225"/>
      <c r="J244" s="226">
        <f>ROUND(I244*H244,2)</f>
        <v>0</v>
      </c>
      <c r="K244" s="227"/>
      <c r="L244" s="44"/>
      <c r="M244" s="228" t="s">
        <v>1</v>
      </c>
      <c r="N244" s="229" t="s">
        <v>38</v>
      </c>
      <c r="O244" s="91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2" t="s">
        <v>153</v>
      </c>
      <c r="AT244" s="232" t="s">
        <v>149</v>
      </c>
      <c r="AU244" s="232" t="s">
        <v>83</v>
      </c>
      <c r="AY244" s="17" t="s">
        <v>147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7" t="s">
        <v>81</v>
      </c>
      <c r="BK244" s="233">
        <f>ROUND(I244*H244,2)</f>
        <v>0</v>
      </c>
      <c r="BL244" s="17" t="s">
        <v>153</v>
      </c>
      <c r="BM244" s="232" t="s">
        <v>301</v>
      </c>
    </row>
    <row r="245" s="2" customFormat="1">
      <c r="A245" s="38"/>
      <c r="B245" s="39"/>
      <c r="C245" s="40"/>
      <c r="D245" s="234" t="s">
        <v>155</v>
      </c>
      <c r="E245" s="40"/>
      <c r="F245" s="235" t="s">
        <v>302</v>
      </c>
      <c r="G245" s="40"/>
      <c r="H245" s="40"/>
      <c r="I245" s="236"/>
      <c r="J245" s="40"/>
      <c r="K245" s="40"/>
      <c r="L245" s="44"/>
      <c r="M245" s="237"/>
      <c r="N245" s="238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155</v>
      </c>
      <c r="AU245" s="17" t="s">
        <v>83</v>
      </c>
    </row>
    <row r="246" s="14" customFormat="1">
      <c r="A246" s="14"/>
      <c r="B246" s="249"/>
      <c r="C246" s="250"/>
      <c r="D246" s="234" t="s">
        <v>157</v>
      </c>
      <c r="E246" s="251" t="s">
        <v>1</v>
      </c>
      <c r="F246" s="252" t="s">
        <v>303</v>
      </c>
      <c r="G246" s="250"/>
      <c r="H246" s="253">
        <v>838.49300000000005</v>
      </c>
      <c r="I246" s="254"/>
      <c r="J246" s="250"/>
      <c r="K246" s="250"/>
      <c r="L246" s="255"/>
      <c r="M246" s="256"/>
      <c r="N246" s="257"/>
      <c r="O246" s="257"/>
      <c r="P246" s="257"/>
      <c r="Q246" s="257"/>
      <c r="R246" s="257"/>
      <c r="S246" s="257"/>
      <c r="T246" s="258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9" t="s">
        <v>157</v>
      </c>
      <c r="AU246" s="259" t="s">
        <v>83</v>
      </c>
      <c r="AV246" s="14" t="s">
        <v>83</v>
      </c>
      <c r="AW246" s="14" t="s">
        <v>30</v>
      </c>
      <c r="AX246" s="14" t="s">
        <v>81</v>
      </c>
      <c r="AY246" s="259" t="s">
        <v>147</v>
      </c>
    </row>
    <row r="247" s="2" customFormat="1" ht="16.5" customHeight="1">
      <c r="A247" s="38"/>
      <c r="B247" s="39"/>
      <c r="C247" s="220" t="s">
        <v>304</v>
      </c>
      <c r="D247" s="220" t="s">
        <v>149</v>
      </c>
      <c r="E247" s="221" t="s">
        <v>305</v>
      </c>
      <c r="F247" s="222" t="s">
        <v>306</v>
      </c>
      <c r="G247" s="223" t="s">
        <v>224</v>
      </c>
      <c r="H247" s="224">
        <v>264.06799999999998</v>
      </c>
      <c r="I247" s="225"/>
      <c r="J247" s="226">
        <f>ROUND(I247*H247,2)</f>
        <v>0</v>
      </c>
      <c r="K247" s="227"/>
      <c r="L247" s="44"/>
      <c r="M247" s="228" t="s">
        <v>1</v>
      </c>
      <c r="N247" s="229" t="s">
        <v>38</v>
      </c>
      <c r="O247" s="91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2" t="s">
        <v>153</v>
      </c>
      <c r="AT247" s="232" t="s">
        <v>149</v>
      </c>
      <c r="AU247" s="232" t="s">
        <v>83</v>
      </c>
      <c r="AY247" s="17" t="s">
        <v>147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7" t="s">
        <v>81</v>
      </c>
      <c r="BK247" s="233">
        <f>ROUND(I247*H247,2)</f>
        <v>0</v>
      </c>
      <c r="BL247" s="17" t="s">
        <v>153</v>
      </c>
      <c r="BM247" s="232" t="s">
        <v>307</v>
      </c>
    </row>
    <row r="248" s="2" customFormat="1">
      <c r="A248" s="38"/>
      <c r="B248" s="39"/>
      <c r="C248" s="40"/>
      <c r="D248" s="234" t="s">
        <v>155</v>
      </c>
      <c r="E248" s="40"/>
      <c r="F248" s="235" t="s">
        <v>308</v>
      </c>
      <c r="G248" s="40"/>
      <c r="H248" s="40"/>
      <c r="I248" s="236"/>
      <c r="J248" s="40"/>
      <c r="K248" s="40"/>
      <c r="L248" s="44"/>
      <c r="M248" s="237"/>
      <c r="N248" s="238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155</v>
      </c>
      <c r="AU248" s="17" t="s">
        <v>83</v>
      </c>
    </row>
    <row r="249" s="14" customFormat="1">
      <c r="A249" s="14"/>
      <c r="B249" s="249"/>
      <c r="C249" s="250"/>
      <c r="D249" s="234" t="s">
        <v>157</v>
      </c>
      <c r="E249" s="251" t="s">
        <v>108</v>
      </c>
      <c r="F249" s="252" t="s">
        <v>309</v>
      </c>
      <c r="G249" s="250"/>
      <c r="H249" s="253">
        <v>264.06799999999998</v>
      </c>
      <c r="I249" s="254"/>
      <c r="J249" s="250"/>
      <c r="K249" s="250"/>
      <c r="L249" s="255"/>
      <c r="M249" s="256"/>
      <c r="N249" s="257"/>
      <c r="O249" s="257"/>
      <c r="P249" s="257"/>
      <c r="Q249" s="257"/>
      <c r="R249" s="257"/>
      <c r="S249" s="257"/>
      <c r="T249" s="25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9" t="s">
        <v>157</v>
      </c>
      <c r="AU249" s="259" t="s">
        <v>83</v>
      </c>
      <c r="AV249" s="14" t="s">
        <v>83</v>
      </c>
      <c r="AW249" s="14" t="s">
        <v>30</v>
      </c>
      <c r="AX249" s="14" t="s">
        <v>81</v>
      </c>
      <c r="AY249" s="259" t="s">
        <v>147</v>
      </c>
    </row>
    <row r="250" s="2" customFormat="1" ht="24.15" customHeight="1">
      <c r="A250" s="38"/>
      <c r="B250" s="39"/>
      <c r="C250" s="220" t="s">
        <v>310</v>
      </c>
      <c r="D250" s="220" t="s">
        <v>149</v>
      </c>
      <c r="E250" s="221" t="s">
        <v>311</v>
      </c>
      <c r="F250" s="222" t="s">
        <v>312</v>
      </c>
      <c r="G250" s="223" t="s">
        <v>224</v>
      </c>
      <c r="H250" s="224">
        <v>111.67</v>
      </c>
      <c r="I250" s="225"/>
      <c r="J250" s="226">
        <f>ROUND(I250*H250,2)</f>
        <v>0</v>
      </c>
      <c r="K250" s="227"/>
      <c r="L250" s="44"/>
      <c r="M250" s="228" t="s">
        <v>1</v>
      </c>
      <c r="N250" s="229" t="s">
        <v>38</v>
      </c>
      <c r="O250" s="91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2" t="s">
        <v>153</v>
      </c>
      <c r="AT250" s="232" t="s">
        <v>149</v>
      </c>
      <c r="AU250" s="232" t="s">
        <v>83</v>
      </c>
      <c r="AY250" s="17" t="s">
        <v>147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7" t="s">
        <v>81</v>
      </c>
      <c r="BK250" s="233">
        <f>ROUND(I250*H250,2)</f>
        <v>0</v>
      </c>
      <c r="BL250" s="17" t="s">
        <v>153</v>
      </c>
      <c r="BM250" s="232" t="s">
        <v>313</v>
      </c>
    </row>
    <row r="251" s="2" customFormat="1">
      <c r="A251" s="38"/>
      <c r="B251" s="39"/>
      <c r="C251" s="40"/>
      <c r="D251" s="234" t="s">
        <v>155</v>
      </c>
      <c r="E251" s="40"/>
      <c r="F251" s="235" t="s">
        <v>314</v>
      </c>
      <c r="G251" s="40"/>
      <c r="H251" s="40"/>
      <c r="I251" s="236"/>
      <c r="J251" s="40"/>
      <c r="K251" s="40"/>
      <c r="L251" s="44"/>
      <c r="M251" s="237"/>
      <c r="N251" s="238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155</v>
      </c>
      <c r="AU251" s="17" t="s">
        <v>83</v>
      </c>
    </row>
    <row r="252" s="14" customFormat="1">
      <c r="A252" s="14"/>
      <c r="B252" s="249"/>
      <c r="C252" s="250"/>
      <c r="D252" s="234" t="s">
        <v>157</v>
      </c>
      <c r="E252" s="251" t="s">
        <v>1</v>
      </c>
      <c r="F252" s="252" t="s">
        <v>315</v>
      </c>
      <c r="G252" s="250"/>
      <c r="H252" s="253">
        <v>111.67</v>
      </c>
      <c r="I252" s="254"/>
      <c r="J252" s="250"/>
      <c r="K252" s="250"/>
      <c r="L252" s="255"/>
      <c r="M252" s="256"/>
      <c r="N252" s="257"/>
      <c r="O252" s="257"/>
      <c r="P252" s="257"/>
      <c r="Q252" s="257"/>
      <c r="R252" s="257"/>
      <c r="S252" s="257"/>
      <c r="T252" s="25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9" t="s">
        <v>157</v>
      </c>
      <c r="AU252" s="259" t="s">
        <v>83</v>
      </c>
      <c r="AV252" s="14" t="s">
        <v>83</v>
      </c>
      <c r="AW252" s="14" t="s">
        <v>30</v>
      </c>
      <c r="AX252" s="14" t="s">
        <v>73</v>
      </c>
      <c r="AY252" s="259" t="s">
        <v>147</v>
      </c>
    </row>
    <row r="253" s="15" customFormat="1">
      <c r="A253" s="15"/>
      <c r="B253" s="260"/>
      <c r="C253" s="261"/>
      <c r="D253" s="234" t="s">
        <v>157</v>
      </c>
      <c r="E253" s="262" t="s">
        <v>101</v>
      </c>
      <c r="F253" s="263" t="s">
        <v>175</v>
      </c>
      <c r="G253" s="261"/>
      <c r="H253" s="264">
        <v>111.67</v>
      </c>
      <c r="I253" s="265"/>
      <c r="J253" s="261"/>
      <c r="K253" s="261"/>
      <c r="L253" s="266"/>
      <c r="M253" s="267"/>
      <c r="N253" s="268"/>
      <c r="O253" s="268"/>
      <c r="P253" s="268"/>
      <c r="Q253" s="268"/>
      <c r="R253" s="268"/>
      <c r="S253" s="268"/>
      <c r="T253" s="269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0" t="s">
        <v>157</v>
      </c>
      <c r="AU253" s="270" t="s">
        <v>83</v>
      </c>
      <c r="AV253" s="15" t="s">
        <v>153</v>
      </c>
      <c r="AW253" s="15" t="s">
        <v>30</v>
      </c>
      <c r="AX253" s="15" t="s">
        <v>81</v>
      </c>
      <c r="AY253" s="270" t="s">
        <v>147</v>
      </c>
    </row>
    <row r="254" s="2" customFormat="1" ht="16.5" customHeight="1">
      <c r="A254" s="38"/>
      <c r="B254" s="39"/>
      <c r="C254" s="272" t="s">
        <v>316</v>
      </c>
      <c r="D254" s="272" t="s">
        <v>317</v>
      </c>
      <c r="E254" s="273" t="s">
        <v>318</v>
      </c>
      <c r="F254" s="274" t="s">
        <v>319</v>
      </c>
      <c r="G254" s="275" t="s">
        <v>320</v>
      </c>
      <c r="H254" s="276">
        <v>223.34</v>
      </c>
      <c r="I254" s="277"/>
      <c r="J254" s="278">
        <f>ROUND(I254*H254,2)</f>
        <v>0</v>
      </c>
      <c r="K254" s="279"/>
      <c r="L254" s="280"/>
      <c r="M254" s="281" t="s">
        <v>1</v>
      </c>
      <c r="N254" s="282" t="s">
        <v>38</v>
      </c>
      <c r="O254" s="91"/>
      <c r="P254" s="230">
        <f>O254*H254</f>
        <v>0</v>
      </c>
      <c r="Q254" s="230">
        <v>1</v>
      </c>
      <c r="R254" s="230">
        <f>Q254*H254</f>
        <v>223.34</v>
      </c>
      <c r="S254" s="230">
        <v>0</v>
      </c>
      <c r="T254" s="231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2" t="s">
        <v>200</v>
      </c>
      <c r="AT254" s="232" t="s">
        <v>317</v>
      </c>
      <c r="AU254" s="232" t="s">
        <v>83</v>
      </c>
      <c r="AY254" s="17" t="s">
        <v>147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7" t="s">
        <v>81</v>
      </c>
      <c r="BK254" s="233">
        <f>ROUND(I254*H254,2)</f>
        <v>0</v>
      </c>
      <c r="BL254" s="17" t="s">
        <v>153</v>
      </c>
      <c r="BM254" s="232" t="s">
        <v>321</v>
      </c>
    </row>
    <row r="255" s="2" customFormat="1">
      <c r="A255" s="38"/>
      <c r="B255" s="39"/>
      <c r="C255" s="40"/>
      <c r="D255" s="234" t="s">
        <v>155</v>
      </c>
      <c r="E255" s="40"/>
      <c r="F255" s="235" t="s">
        <v>319</v>
      </c>
      <c r="G255" s="40"/>
      <c r="H255" s="40"/>
      <c r="I255" s="236"/>
      <c r="J255" s="40"/>
      <c r="K255" s="40"/>
      <c r="L255" s="44"/>
      <c r="M255" s="237"/>
      <c r="N255" s="238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155</v>
      </c>
      <c r="AU255" s="17" t="s">
        <v>83</v>
      </c>
    </row>
    <row r="256" s="14" customFormat="1">
      <c r="A256" s="14"/>
      <c r="B256" s="249"/>
      <c r="C256" s="250"/>
      <c r="D256" s="234" t="s">
        <v>157</v>
      </c>
      <c r="E256" s="251" t="s">
        <v>1</v>
      </c>
      <c r="F256" s="252" t="s">
        <v>322</v>
      </c>
      <c r="G256" s="250"/>
      <c r="H256" s="253">
        <v>223.34</v>
      </c>
      <c r="I256" s="254"/>
      <c r="J256" s="250"/>
      <c r="K256" s="250"/>
      <c r="L256" s="255"/>
      <c r="M256" s="256"/>
      <c r="N256" s="257"/>
      <c r="O256" s="257"/>
      <c r="P256" s="257"/>
      <c r="Q256" s="257"/>
      <c r="R256" s="257"/>
      <c r="S256" s="257"/>
      <c r="T256" s="25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9" t="s">
        <v>157</v>
      </c>
      <c r="AU256" s="259" t="s">
        <v>83</v>
      </c>
      <c r="AV256" s="14" t="s">
        <v>83</v>
      </c>
      <c r="AW256" s="14" t="s">
        <v>30</v>
      </c>
      <c r="AX256" s="14" t="s">
        <v>81</v>
      </c>
      <c r="AY256" s="259" t="s">
        <v>147</v>
      </c>
    </row>
    <row r="257" s="2" customFormat="1" ht="24.15" customHeight="1">
      <c r="A257" s="38"/>
      <c r="B257" s="39"/>
      <c r="C257" s="220" t="s">
        <v>323</v>
      </c>
      <c r="D257" s="220" t="s">
        <v>149</v>
      </c>
      <c r="E257" s="221" t="s">
        <v>324</v>
      </c>
      <c r="F257" s="222" t="s">
        <v>325</v>
      </c>
      <c r="G257" s="223" t="s">
        <v>224</v>
      </c>
      <c r="H257" s="224">
        <v>24.18</v>
      </c>
      <c r="I257" s="225"/>
      <c r="J257" s="226">
        <f>ROUND(I257*H257,2)</f>
        <v>0</v>
      </c>
      <c r="K257" s="227"/>
      <c r="L257" s="44"/>
      <c r="M257" s="228" t="s">
        <v>1</v>
      </c>
      <c r="N257" s="229" t="s">
        <v>38</v>
      </c>
      <c r="O257" s="91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2" t="s">
        <v>153</v>
      </c>
      <c r="AT257" s="232" t="s">
        <v>149</v>
      </c>
      <c r="AU257" s="232" t="s">
        <v>83</v>
      </c>
      <c r="AY257" s="17" t="s">
        <v>147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7" t="s">
        <v>81</v>
      </c>
      <c r="BK257" s="233">
        <f>ROUND(I257*H257,2)</f>
        <v>0</v>
      </c>
      <c r="BL257" s="17" t="s">
        <v>153</v>
      </c>
      <c r="BM257" s="232" t="s">
        <v>326</v>
      </c>
    </row>
    <row r="258" s="2" customFormat="1">
      <c r="A258" s="38"/>
      <c r="B258" s="39"/>
      <c r="C258" s="40"/>
      <c r="D258" s="234" t="s">
        <v>155</v>
      </c>
      <c r="E258" s="40"/>
      <c r="F258" s="235" t="s">
        <v>327</v>
      </c>
      <c r="G258" s="40"/>
      <c r="H258" s="40"/>
      <c r="I258" s="236"/>
      <c r="J258" s="40"/>
      <c r="K258" s="40"/>
      <c r="L258" s="44"/>
      <c r="M258" s="237"/>
      <c r="N258" s="238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155</v>
      </c>
      <c r="AU258" s="17" t="s">
        <v>83</v>
      </c>
    </row>
    <row r="259" s="2" customFormat="1">
      <c r="A259" s="38"/>
      <c r="B259" s="39"/>
      <c r="C259" s="40"/>
      <c r="D259" s="234" t="s">
        <v>277</v>
      </c>
      <c r="E259" s="40"/>
      <c r="F259" s="271" t="s">
        <v>328</v>
      </c>
      <c r="G259" s="40"/>
      <c r="H259" s="40"/>
      <c r="I259" s="236"/>
      <c r="J259" s="40"/>
      <c r="K259" s="40"/>
      <c r="L259" s="44"/>
      <c r="M259" s="237"/>
      <c r="N259" s="238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277</v>
      </c>
      <c r="AU259" s="17" t="s">
        <v>83</v>
      </c>
    </row>
    <row r="260" s="13" customFormat="1">
      <c r="A260" s="13"/>
      <c r="B260" s="239"/>
      <c r="C260" s="240"/>
      <c r="D260" s="234" t="s">
        <v>157</v>
      </c>
      <c r="E260" s="241" t="s">
        <v>1</v>
      </c>
      <c r="F260" s="242" t="s">
        <v>329</v>
      </c>
      <c r="G260" s="240"/>
      <c r="H260" s="241" t="s">
        <v>1</v>
      </c>
      <c r="I260" s="243"/>
      <c r="J260" s="240"/>
      <c r="K260" s="240"/>
      <c r="L260" s="244"/>
      <c r="M260" s="245"/>
      <c r="N260" s="246"/>
      <c r="O260" s="246"/>
      <c r="P260" s="246"/>
      <c r="Q260" s="246"/>
      <c r="R260" s="246"/>
      <c r="S260" s="246"/>
      <c r="T260" s="24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8" t="s">
        <v>157</v>
      </c>
      <c r="AU260" s="248" t="s">
        <v>83</v>
      </c>
      <c r="AV260" s="13" t="s">
        <v>81</v>
      </c>
      <c r="AW260" s="13" t="s">
        <v>30</v>
      </c>
      <c r="AX260" s="13" t="s">
        <v>73</v>
      </c>
      <c r="AY260" s="248" t="s">
        <v>147</v>
      </c>
    </row>
    <row r="261" s="14" customFormat="1">
      <c r="A261" s="14"/>
      <c r="B261" s="249"/>
      <c r="C261" s="250"/>
      <c r="D261" s="234" t="s">
        <v>157</v>
      </c>
      <c r="E261" s="251" t="s">
        <v>1</v>
      </c>
      <c r="F261" s="252" t="s">
        <v>330</v>
      </c>
      <c r="G261" s="250"/>
      <c r="H261" s="253">
        <v>22.890000000000001</v>
      </c>
      <c r="I261" s="254"/>
      <c r="J261" s="250"/>
      <c r="K261" s="250"/>
      <c r="L261" s="255"/>
      <c r="M261" s="256"/>
      <c r="N261" s="257"/>
      <c r="O261" s="257"/>
      <c r="P261" s="257"/>
      <c r="Q261" s="257"/>
      <c r="R261" s="257"/>
      <c r="S261" s="257"/>
      <c r="T261" s="25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9" t="s">
        <v>157</v>
      </c>
      <c r="AU261" s="259" t="s">
        <v>83</v>
      </c>
      <c r="AV261" s="14" t="s">
        <v>83</v>
      </c>
      <c r="AW261" s="14" t="s">
        <v>30</v>
      </c>
      <c r="AX261" s="14" t="s">
        <v>73</v>
      </c>
      <c r="AY261" s="259" t="s">
        <v>147</v>
      </c>
    </row>
    <row r="262" s="14" customFormat="1">
      <c r="A262" s="14"/>
      <c r="B262" s="249"/>
      <c r="C262" s="250"/>
      <c r="D262" s="234" t="s">
        <v>157</v>
      </c>
      <c r="E262" s="251" t="s">
        <v>1</v>
      </c>
      <c r="F262" s="252" t="s">
        <v>331</v>
      </c>
      <c r="G262" s="250"/>
      <c r="H262" s="253">
        <v>1.29</v>
      </c>
      <c r="I262" s="254"/>
      <c r="J262" s="250"/>
      <c r="K262" s="250"/>
      <c r="L262" s="255"/>
      <c r="M262" s="256"/>
      <c r="N262" s="257"/>
      <c r="O262" s="257"/>
      <c r="P262" s="257"/>
      <c r="Q262" s="257"/>
      <c r="R262" s="257"/>
      <c r="S262" s="257"/>
      <c r="T262" s="258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9" t="s">
        <v>157</v>
      </c>
      <c r="AU262" s="259" t="s">
        <v>83</v>
      </c>
      <c r="AV262" s="14" t="s">
        <v>83</v>
      </c>
      <c r="AW262" s="14" t="s">
        <v>30</v>
      </c>
      <c r="AX262" s="14" t="s">
        <v>73</v>
      </c>
      <c r="AY262" s="259" t="s">
        <v>147</v>
      </c>
    </row>
    <row r="263" s="15" customFormat="1">
      <c r="A263" s="15"/>
      <c r="B263" s="260"/>
      <c r="C263" s="261"/>
      <c r="D263" s="234" t="s">
        <v>157</v>
      </c>
      <c r="E263" s="262" t="s">
        <v>332</v>
      </c>
      <c r="F263" s="263" t="s">
        <v>175</v>
      </c>
      <c r="G263" s="261"/>
      <c r="H263" s="264">
        <v>24.18</v>
      </c>
      <c r="I263" s="265"/>
      <c r="J263" s="261"/>
      <c r="K263" s="261"/>
      <c r="L263" s="266"/>
      <c r="M263" s="267"/>
      <c r="N263" s="268"/>
      <c r="O263" s="268"/>
      <c r="P263" s="268"/>
      <c r="Q263" s="268"/>
      <c r="R263" s="268"/>
      <c r="S263" s="268"/>
      <c r="T263" s="269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0" t="s">
        <v>157</v>
      </c>
      <c r="AU263" s="270" t="s">
        <v>83</v>
      </c>
      <c r="AV263" s="15" t="s">
        <v>153</v>
      </c>
      <c r="AW263" s="15" t="s">
        <v>30</v>
      </c>
      <c r="AX263" s="15" t="s">
        <v>81</v>
      </c>
      <c r="AY263" s="270" t="s">
        <v>147</v>
      </c>
    </row>
    <row r="264" s="2" customFormat="1" ht="16.5" customHeight="1">
      <c r="A264" s="38"/>
      <c r="B264" s="39"/>
      <c r="C264" s="272" t="s">
        <v>250</v>
      </c>
      <c r="D264" s="272" t="s">
        <v>317</v>
      </c>
      <c r="E264" s="273" t="s">
        <v>318</v>
      </c>
      <c r="F264" s="274" t="s">
        <v>319</v>
      </c>
      <c r="G264" s="275" t="s">
        <v>320</v>
      </c>
      <c r="H264" s="276">
        <v>57.131999999999998</v>
      </c>
      <c r="I264" s="277"/>
      <c r="J264" s="278">
        <f>ROUND(I264*H264,2)</f>
        <v>0</v>
      </c>
      <c r="K264" s="279"/>
      <c r="L264" s="280"/>
      <c r="M264" s="281" t="s">
        <v>1</v>
      </c>
      <c r="N264" s="282" t="s">
        <v>38</v>
      </c>
      <c r="O264" s="91"/>
      <c r="P264" s="230">
        <f>O264*H264</f>
        <v>0</v>
      </c>
      <c r="Q264" s="230">
        <v>1</v>
      </c>
      <c r="R264" s="230">
        <f>Q264*H264</f>
        <v>57.131999999999998</v>
      </c>
      <c r="S264" s="230">
        <v>0</v>
      </c>
      <c r="T264" s="231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2" t="s">
        <v>200</v>
      </c>
      <c r="AT264" s="232" t="s">
        <v>317</v>
      </c>
      <c r="AU264" s="232" t="s">
        <v>83</v>
      </c>
      <c r="AY264" s="17" t="s">
        <v>147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7" t="s">
        <v>81</v>
      </c>
      <c r="BK264" s="233">
        <f>ROUND(I264*H264,2)</f>
        <v>0</v>
      </c>
      <c r="BL264" s="17" t="s">
        <v>153</v>
      </c>
      <c r="BM264" s="232" t="s">
        <v>333</v>
      </c>
    </row>
    <row r="265" s="2" customFormat="1">
      <c r="A265" s="38"/>
      <c r="B265" s="39"/>
      <c r="C265" s="40"/>
      <c r="D265" s="234" t="s">
        <v>155</v>
      </c>
      <c r="E265" s="40"/>
      <c r="F265" s="235" t="s">
        <v>319</v>
      </c>
      <c r="G265" s="40"/>
      <c r="H265" s="40"/>
      <c r="I265" s="236"/>
      <c r="J265" s="40"/>
      <c r="K265" s="40"/>
      <c r="L265" s="44"/>
      <c r="M265" s="237"/>
      <c r="N265" s="238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155</v>
      </c>
      <c r="AU265" s="17" t="s">
        <v>83</v>
      </c>
    </row>
    <row r="266" s="13" customFormat="1">
      <c r="A266" s="13"/>
      <c r="B266" s="239"/>
      <c r="C266" s="240"/>
      <c r="D266" s="234" t="s">
        <v>157</v>
      </c>
      <c r="E266" s="241" t="s">
        <v>1</v>
      </c>
      <c r="F266" s="242" t="s">
        <v>158</v>
      </c>
      <c r="G266" s="240"/>
      <c r="H266" s="241" t="s">
        <v>1</v>
      </c>
      <c r="I266" s="243"/>
      <c r="J266" s="240"/>
      <c r="K266" s="240"/>
      <c r="L266" s="244"/>
      <c r="M266" s="245"/>
      <c r="N266" s="246"/>
      <c r="O266" s="246"/>
      <c r="P266" s="246"/>
      <c r="Q266" s="246"/>
      <c r="R266" s="246"/>
      <c r="S266" s="246"/>
      <c r="T266" s="24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8" t="s">
        <v>157</v>
      </c>
      <c r="AU266" s="248" t="s">
        <v>83</v>
      </c>
      <c r="AV266" s="13" t="s">
        <v>81</v>
      </c>
      <c r="AW266" s="13" t="s">
        <v>30</v>
      </c>
      <c r="AX266" s="13" t="s">
        <v>73</v>
      </c>
      <c r="AY266" s="248" t="s">
        <v>147</v>
      </c>
    </row>
    <row r="267" s="14" customFormat="1">
      <c r="A267" s="14"/>
      <c r="B267" s="249"/>
      <c r="C267" s="250"/>
      <c r="D267" s="234" t="s">
        <v>157</v>
      </c>
      <c r="E267" s="251" t="s">
        <v>1</v>
      </c>
      <c r="F267" s="252" t="s">
        <v>334</v>
      </c>
      <c r="G267" s="250"/>
      <c r="H267" s="253">
        <v>57.131999999999998</v>
      </c>
      <c r="I267" s="254"/>
      <c r="J267" s="250"/>
      <c r="K267" s="250"/>
      <c r="L267" s="255"/>
      <c r="M267" s="256"/>
      <c r="N267" s="257"/>
      <c r="O267" s="257"/>
      <c r="P267" s="257"/>
      <c r="Q267" s="257"/>
      <c r="R267" s="257"/>
      <c r="S267" s="257"/>
      <c r="T267" s="25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9" t="s">
        <v>157</v>
      </c>
      <c r="AU267" s="259" t="s">
        <v>83</v>
      </c>
      <c r="AV267" s="14" t="s">
        <v>83</v>
      </c>
      <c r="AW267" s="14" t="s">
        <v>30</v>
      </c>
      <c r="AX267" s="14" t="s">
        <v>81</v>
      </c>
      <c r="AY267" s="259" t="s">
        <v>147</v>
      </c>
    </row>
    <row r="268" s="2" customFormat="1" ht="24.15" customHeight="1">
      <c r="A268" s="38"/>
      <c r="B268" s="39"/>
      <c r="C268" s="220" t="s">
        <v>335</v>
      </c>
      <c r="D268" s="220" t="s">
        <v>149</v>
      </c>
      <c r="E268" s="221" t="s">
        <v>336</v>
      </c>
      <c r="F268" s="222" t="s">
        <v>337</v>
      </c>
      <c r="G268" s="223" t="s">
        <v>224</v>
      </c>
      <c r="H268" s="224">
        <v>53.520000000000003</v>
      </c>
      <c r="I268" s="225"/>
      <c r="J268" s="226">
        <f>ROUND(I268*H268,2)</f>
        <v>0</v>
      </c>
      <c r="K268" s="227"/>
      <c r="L268" s="44"/>
      <c r="M268" s="228" t="s">
        <v>1</v>
      </c>
      <c r="N268" s="229" t="s">
        <v>38</v>
      </c>
      <c r="O268" s="91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2" t="s">
        <v>153</v>
      </c>
      <c r="AT268" s="232" t="s">
        <v>149</v>
      </c>
      <c r="AU268" s="232" t="s">
        <v>83</v>
      </c>
      <c r="AY268" s="17" t="s">
        <v>147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7" t="s">
        <v>81</v>
      </c>
      <c r="BK268" s="233">
        <f>ROUND(I268*H268,2)</f>
        <v>0</v>
      </c>
      <c r="BL268" s="17" t="s">
        <v>153</v>
      </c>
      <c r="BM268" s="232" t="s">
        <v>338</v>
      </c>
    </row>
    <row r="269" s="2" customFormat="1">
      <c r="A269" s="38"/>
      <c r="B269" s="39"/>
      <c r="C269" s="40"/>
      <c r="D269" s="234" t="s">
        <v>155</v>
      </c>
      <c r="E269" s="40"/>
      <c r="F269" s="235" t="s">
        <v>339</v>
      </c>
      <c r="G269" s="40"/>
      <c r="H269" s="40"/>
      <c r="I269" s="236"/>
      <c r="J269" s="40"/>
      <c r="K269" s="40"/>
      <c r="L269" s="44"/>
      <c r="M269" s="237"/>
      <c r="N269" s="238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155</v>
      </c>
      <c r="AU269" s="17" t="s">
        <v>83</v>
      </c>
    </row>
    <row r="270" s="13" customFormat="1">
      <c r="A270" s="13"/>
      <c r="B270" s="239"/>
      <c r="C270" s="240"/>
      <c r="D270" s="234" t="s">
        <v>157</v>
      </c>
      <c r="E270" s="241" t="s">
        <v>1</v>
      </c>
      <c r="F270" s="242" t="s">
        <v>234</v>
      </c>
      <c r="G270" s="240"/>
      <c r="H270" s="241" t="s">
        <v>1</v>
      </c>
      <c r="I270" s="243"/>
      <c r="J270" s="240"/>
      <c r="K270" s="240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157</v>
      </c>
      <c r="AU270" s="248" t="s">
        <v>83</v>
      </c>
      <c r="AV270" s="13" t="s">
        <v>81</v>
      </c>
      <c r="AW270" s="13" t="s">
        <v>30</v>
      </c>
      <c r="AX270" s="13" t="s">
        <v>73</v>
      </c>
      <c r="AY270" s="248" t="s">
        <v>147</v>
      </c>
    </row>
    <row r="271" s="14" customFormat="1">
      <c r="A271" s="14"/>
      <c r="B271" s="249"/>
      <c r="C271" s="250"/>
      <c r="D271" s="234" t="s">
        <v>157</v>
      </c>
      <c r="E271" s="251" t="s">
        <v>1</v>
      </c>
      <c r="F271" s="252" t="s">
        <v>340</v>
      </c>
      <c r="G271" s="250"/>
      <c r="H271" s="253">
        <v>53.520000000000003</v>
      </c>
      <c r="I271" s="254"/>
      <c r="J271" s="250"/>
      <c r="K271" s="250"/>
      <c r="L271" s="255"/>
      <c r="M271" s="256"/>
      <c r="N271" s="257"/>
      <c r="O271" s="257"/>
      <c r="P271" s="257"/>
      <c r="Q271" s="257"/>
      <c r="R271" s="257"/>
      <c r="S271" s="257"/>
      <c r="T271" s="25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9" t="s">
        <v>157</v>
      </c>
      <c r="AU271" s="259" t="s">
        <v>83</v>
      </c>
      <c r="AV271" s="14" t="s">
        <v>83</v>
      </c>
      <c r="AW271" s="14" t="s">
        <v>30</v>
      </c>
      <c r="AX271" s="14" t="s">
        <v>73</v>
      </c>
      <c r="AY271" s="259" t="s">
        <v>147</v>
      </c>
    </row>
    <row r="272" s="15" customFormat="1">
      <c r="A272" s="15"/>
      <c r="B272" s="260"/>
      <c r="C272" s="261"/>
      <c r="D272" s="234" t="s">
        <v>157</v>
      </c>
      <c r="E272" s="262" t="s">
        <v>98</v>
      </c>
      <c r="F272" s="263" t="s">
        <v>175</v>
      </c>
      <c r="G272" s="261"/>
      <c r="H272" s="264">
        <v>53.520000000000003</v>
      </c>
      <c r="I272" s="265"/>
      <c r="J272" s="261"/>
      <c r="K272" s="261"/>
      <c r="L272" s="266"/>
      <c r="M272" s="267"/>
      <c r="N272" s="268"/>
      <c r="O272" s="268"/>
      <c r="P272" s="268"/>
      <c r="Q272" s="268"/>
      <c r="R272" s="268"/>
      <c r="S272" s="268"/>
      <c r="T272" s="269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0" t="s">
        <v>157</v>
      </c>
      <c r="AU272" s="270" t="s">
        <v>83</v>
      </c>
      <c r="AV272" s="15" t="s">
        <v>153</v>
      </c>
      <c r="AW272" s="15" t="s">
        <v>30</v>
      </c>
      <c r="AX272" s="15" t="s">
        <v>81</v>
      </c>
      <c r="AY272" s="270" t="s">
        <v>147</v>
      </c>
    </row>
    <row r="273" s="2" customFormat="1" ht="16.5" customHeight="1">
      <c r="A273" s="38"/>
      <c r="B273" s="39"/>
      <c r="C273" s="272" t="s">
        <v>341</v>
      </c>
      <c r="D273" s="272" t="s">
        <v>317</v>
      </c>
      <c r="E273" s="273" t="s">
        <v>342</v>
      </c>
      <c r="F273" s="274" t="s">
        <v>343</v>
      </c>
      <c r="G273" s="275" t="s">
        <v>320</v>
      </c>
      <c r="H273" s="276">
        <v>107.04000000000001</v>
      </c>
      <c r="I273" s="277"/>
      <c r="J273" s="278">
        <f>ROUND(I273*H273,2)</f>
        <v>0</v>
      </c>
      <c r="K273" s="279"/>
      <c r="L273" s="280"/>
      <c r="M273" s="281" t="s">
        <v>1</v>
      </c>
      <c r="N273" s="282" t="s">
        <v>38</v>
      </c>
      <c r="O273" s="91"/>
      <c r="P273" s="230">
        <f>O273*H273</f>
        <v>0</v>
      </c>
      <c r="Q273" s="230">
        <v>1</v>
      </c>
      <c r="R273" s="230">
        <f>Q273*H273</f>
        <v>107.04000000000001</v>
      </c>
      <c r="S273" s="230">
        <v>0</v>
      </c>
      <c r="T273" s="231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2" t="s">
        <v>200</v>
      </c>
      <c r="AT273" s="232" t="s">
        <v>317</v>
      </c>
      <c r="AU273" s="232" t="s">
        <v>83</v>
      </c>
      <c r="AY273" s="17" t="s">
        <v>147</v>
      </c>
      <c r="BE273" s="233">
        <f>IF(N273="základní",J273,0)</f>
        <v>0</v>
      </c>
      <c r="BF273" s="233">
        <f>IF(N273="snížená",J273,0)</f>
        <v>0</v>
      </c>
      <c r="BG273" s="233">
        <f>IF(N273="zákl. přenesená",J273,0)</f>
        <v>0</v>
      </c>
      <c r="BH273" s="233">
        <f>IF(N273="sníž. přenesená",J273,0)</f>
        <v>0</v>
      </c>
      <c r="BI273" s="233">
        <f>IF(N273="nulová",J273,0)</f>
        <v>0</v>
      </c>
      <c r="BJ273" s="17" t="s">
        <v>81</v>
      </c>
      <c r="BK273" s="233">
        <f>ROUND(I273*H273,2)</f>
        <v>0</v>
      </c>
      <c r="BL273" s="17" t="s">
        <v>153</v>
      </c>
      <c r="BM273" s="232" t="s">
        <v>344</v>
      </c>
    </row>
    <row r="274" s="2" customFormat="1">
      <c r="A274" s="38"/>
      <c r="B274" s="39"/>
      <c r="C274" s="40"/>
      <c r="D274" s="234" t="s">
        <v>155</v>
      </c>
      <c r="E274" s="40"/>
      <c r="F274" s="235" t="s">
        <v>343</v>
      </c>
      <c r="G274" s="40"/>
      <c r="H274" s="40"/>
      <c r="I274" s="236"/>
      <c r="J274" s="40"/>
      <c r="K274" s="40"/>
      <c r="L274" s="44"/>
      <c r="M274" s="237"/>
      <c r="N274" s="238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155</v>
      </c>
      <c r="AU274" s="17" t="s">
        <v>83</v>
      </c>
    </row>
    <row r="275" s="14" customFormat="1">
      <c r="A275" s="14"/>
      <c r="B275" s="249"/>
      <c r="C275" s="250"/>
      <c r="D275" s="234" t="s">
        <v>157</v>
      </c>
      <c r="E275" s="251" t="s">
        <v>1</v>
      </c>
      <c r="F275" s="252" t="s">
        <v>345</v>
      </c>
      <c r="G275" s="250"/>
      <c r="H275" s="253">
        <v>107.04000000000001</v>
      </c>
      <c r="I275" s="254"/>
      <c r="J275" s="250"/>
      <c r="K275" s="250"/>
      <c r="L275" s="255"/>
      <c r="M275" s="256"/>
      <c r="N275" s="257"/>
      <c r="O275" s="257"/>
      <c r="P275" s="257"/>
      <c r="Q275" s="257"/>
      <c r="R275" s="257"/>
      <c r="S275" s="257"/>
      <c r="T275" s="25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9" t="s">
        <v>157</v>
      </c>
      <c r="AU275" s="259" t="s">
        <v>83</v>
      </c>
      <c r="AV275" s="14" t="s">
        <v>83</v>
      </c>
      <c r="AW275" s="14" t="s">
        <v>30</v>
      </c>
      <c r="AX275" s="14" t="s">
        <v>81</v>
      </c>
      <c r="AY275" s="259" t="s">
        <v>147</v>
      </c>
    </row>
    <row r="276" s="12" customFormat="1" ht="22.8" customHeight="1">
      <c r="A276" s="12"/>
      <c r="B276" s="204"/>
      <c r="C276" s="205"/>
      <c r="D276" s="206" t="s">
        <v>72</v>
      </c>
      <c r="E276" s="218" t="s">
        <v>83</v>
      </c>
      <c r="F276" s="218" t="s">
        <v>346</v>
      </c>
      <c r="G276" s="205"/>
      <c r="H276" s="205"/>
      <c r="I276" s="208"/>
      <c r="J276" s="219">
        <f>BK276</f>
        <v>0</v>
      </c>
      <c r="K276" s="205"/>
      <c r="L276" s="210"/>
      <c r="M276" s="211"/>
      <c r="N276" s="212"/>
      <c r="O276" s="212"/>
      <c r="P276" s="213">
        <f>SUM(P277:P281)</f>
        <v>0</v>
      </c>
      <c r="Q276" s="212"/>
      <c r="R276" s="213">
        <f>SUM(R277:R281)</f>
        <v>18.25866912</v>
      </c>
      <c r="S276" s="212"/>
      <c r="T276" s="214">
        <f>SUM(T277:T281)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5" t="s">
        <v>81</v>
      </c>
      <c r="AT276" s="216" t="s">
        <v>72</v>
      </c>
      <c r="AU276" s="216" t="s">
        <v>81</v>
      </c>
      <c r="AY276" s="215" t="s">
        <v>147</v>
      </c>
      <c r="BK276" s="217">
        <f>SUM(BK277:BK281)</f>
        <v>0</v>
      </c>
    </row>
    <row r="277" s="2" customFormat="1" ht="37.8" customHeight="1">
      <c r="A277" s="38"/>
      <c r="B277" s="39"/>
      <c r="C277" s="220" t="s">
        <v>347</v>
      </c>
      <c r="D277" s="220" t="s">
        <v>149</v>
      </c>
      <c r="E277" s="221" t="s">
        <v>348</v>
      </c>
      <c r="F277" s="222" t="s">
        <v>349</v>
      </c>
      <c r="G277" s="223" t="s">
        <v>203</v>
      </c>
      <c r="H277" s="224">
        <v>89.200000000000003</v>
      </c>
      <c r="I277" s="225"/>
      <c r="J277" s="226">
        <f>ROUND(I277*H277,2)</f>
        <v>0</v>
      </c>
      <c r="K277" s="227"/>
      <c r="L277" s="44"/>
      <c r="M277" s="228" t="s">
        <v>1</v>
      </c>
      <c r="N277" s="229" t="s">
        <v>38</v>
      </c>
      <c r="O277" s="91"/>
      <c r="P277" s="230">
        <f>O277*H277</f>
        <v>0</v>
      </c>
      <c r="Q277" s="230">
        <v>0.2046936</v>
      </c>
      <c r="R277" s="230">
        <f>Q277*H277</f>
        <v>18.25866912</v>
      </c>
      <c r="S277" s="230">
        <v>0</v>
      </c>
      <c r="T277" s="231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2" t="s">
        <v>153</v>
      </c>
      <c r="AT277" s="232" t="s">
        <v>149</v>
      </c>
      <c r="AU277" s="232" t="s">
        <v>83</v>
      </c>
      <c r="AY277" s="17" t="s">
        <v>147</v>
      </c>
      <c r="BE277" s="233">
        <f>IF(N277="základní",J277,0)</f>
        <v>0</v>
      </c>
      <c r="BF277" s="233">
        <f>IF(N277="snížená",J277,0)</f>
        <v>0</v>
      </c>
      <c r="BG277" s="233">
        <f>IF(N277="zákl. přenesená",J277,0)</f>
        <v>0</v>
      </c>
      <c r="BH277" s="233">
        <f>IF(N277="sníž. přenesená",J277,0)</f>
        <v>0</v>
      </c>
      <c r="BI277" s="233">
        <f>IF(N277="nulová",J277,0)</f>
        <v>0</v>
      </c>
      <c r="BJ277" s="17" t="s">
        <v>81</v>
      </c>
      <c r="BK277" s="233">
        <f>ROUND(I277*H277,2)</f>
        <v>0</v>
      </c>
      <c r="BL277" s="17" t="s">
        <v>153</v>
      </c>
      <c r="BM277" s="232" t="s">
        <v>350</v>
      </c>
    </row>
    <row r="278" s="2" customFormat="1">
      <c r="A278" s="38"/>
      <c r="B278" s="39"/>
      <c r="C278" s="40"/>
      <c r="D278" s="234" t="s">
        <v>155</v>
      </c>
      <c r="E278" s="40"/>
      <c r="F278" s="235" t="s">
        <v>351</v>
      </c>
      <c r="G278" s="40"/>
      <c r="H278" s="40"/>
      <c r="I278" s="236"/>
      <c r="J278" s="40"/>
      <c r="K278" s="40"/>
      <c r="L278" s="44"/>
      <c r="M278" s="237"/>
      <c r="N278" s="238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155</v>
      </c>
      <c r="AU278" s="17" t="s">
        <v>83</v>
      </c>
    </row>
    <row r="279" s="13" customFormat="1">
      <c r="A279" s="13"/>
      <c r="B279" s="239"/>
      <c r="C279" s="240"/>
      <c r="D279" s="234" t="s">
        <v>157</v>
      </c>
      <c r="E279" s="241" t="s">
        <v>1</v>
      </c>
      <c r="F279" s="242" t="s">
        <v>234</v>
      </c>
      <c r="G279" s="240"/>
      <c r="H279" s="241" t="s">
        <v>1</v>
      </c>
      <c r="I279" s="243"/>
      <c r="J279" s="240"/>
      <c r="K279" s="240"/>
      <c r="L279" s="244"/>
      <c r="M279" s="245"/>
      <c r="N279" s="246"/>
      <c r="O279" s="246"/>
      <c r="P279" s="246"/>
      <c r="Q279" s="246"/>
      <c r="R279" s="246"/>
      <c r="S279" s="246"/>
      <c r="T279" s="24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8" t="s">
        <v>157</v>
      </c>
      <c r="AU279" s="248" t="s">
        <v>83</v>
      </c>
      <c r="AV279" s="13" t="s">
        <v>81</v>
      </c>
      <c r="AW279" s="13" t="s">
        <v>30</v>
      </c>
      <c r="AX279" s="13" t="s">
        <v>73</v>
      </c>
      <c r="AY279" s="248" t="s">
        <v>147</v>
      </c>
    </row>
    <row r="280" s="14" customFormat="1">
      <c r="A280" s="14"/>
      <c r="B280" s="249"/>
      <c r="C280" s="250"/>
      <c r="D280" s="234" t="s">
        <v>157</v>
      </c>
      <c r="E280" s="251" t="s">
        <v>1</v>
      </c>
      <c r="F280" s="252" t="s">
        <v>352</v>
      </c>
      <c r="G280" s="250"/>
      <c r="H280" s="253">
        <v>89.200000000000003</v>
      </c>
      <c r="I280" s="254"/>
      <c r="J280" s="250"/>
      <c r="K280" s="250"/>
      <c r="L280" s="255"/>
      <c r="M280" s="256"/>
      <c r="N280" s="257"/>
      <c r="O280" s="257"/>
      <c r="P280" s="257"/>
      <c r="Q280" s="257"/>
      <c r="R280" s="257"/>
      <c r="S280" s="257"/>
      <c r="T280" s="25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9" t="s">
        <v>157</v>
      </c>
      <c r="AU280" s="259" t="s">
        <v>83</v>
      </c>
      <c r="AV280" s="14" t="s">
        <v>83</v>
      </c>
      <c r="AW280" s="14" t="s">
        <v>30</v>
      </c>
      <c r="AX280" s="14" t="s">
        <v>73</v>
      </c>
      <c r="AY280" s="259" t="s">
        <v>147</v>
      </c>
    </row>
    <row r="281" s="15" customFormat="1">
      <c r="A281" s="15"/>
      <c r="B281" s="260"/>
      <c r="C281" s="261"/>
      <c r="D281" s="234" t="s">
        <v>157</v>
      </c>
      <c r="E281" s="262" t="s">
        <v>1</v>
      </c>
      <c r="F281" s="263" t="s">
        <v>175</v>
      </c>
      <c r="G281" s="261"/>
      <c r="H281" s="264">
        <v>89.200000000000003</v>
      </c>
      <c r="I281" s="265"/>
      <c r="J281" s="261"/>
      <c r="K281" s="261"/>
      <c r="L281" s="266"/>
      <c r="M281" s="267"/>
      <c r="N281" s="268"/>
      <c r="O281" s="268"/>
      <c r="P281" s="268"/>
      <c r="Q281" s="268"/>
      <c r="R281" s="268"/>
      <c r="S281" s="268"/>
      <c r="T281" s="269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0" t="s">
        <v>157</v>
      </c>
      <c r="AU281" s="270" t="s">
        <v>83</v>
      </c>
      <c r="AV281" s="15" t="s">
        <v>153</v>
      </c>
      <c r="AW281" s="15" t="s">
        <v>30</v>
      </c>
      <c r="AX281" s="15" t="s">
        <v>81</v>
      </c>
      <c r="AY281" s="270" t="s">
        <v>147</v>
      </c>
    </row>
    <row r="282" s="12" customFormat="1" ht="22.8" customHeight="1">
      <c r="A282" s="12"/>
      <c r="B282" s="204"/>
      <c r="C282" s="205"/>
      <c r="D282" s="206" t="s">
        <v>72</v>
      </c>
      <c r="E282" s="218" t="s">
        <v>166</v>
      </c>
      <c r="F282" s="218" t="s">
        <v>353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SUM(P283:P291)</f>
        <v>0</v>
      </c>
      <c r="Q282" s="212"/>
      <c r="R282" s="213">
        <f>SUM(R283:R291)</f>
        <v>0</v>
      </c>
      <c r="S282" s="212"/>
      <c r="T282" s="214">
        <f>SUM(T283:T291)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81</v>
      </c>
      <c r="AT282" s="216" t="s">
        <v>72</v>
      </c>
      <c r="AU282" s="216" t="s">
        <v>81</v>
      </c>
      <c r="AY282" s="215" t="s">
        <v>147</v>
      </c>
      <c r="BK282" s="217">
        <f>SUM(BK283:BK291)</f>
        <v>0</v>
      </c>
    </row>
    <row r="283" s="2" customFormat="1" ht="16.5" customHeight="1">
      <c r="A283" s="38"/>
      <c r="B283" s="39"/>
      <c r="C283" s="220" t="s">
        <v>261</v>
      </c>
      <c r="D283" s="220" t="s">
        <v>149</v>
      </c>
      <c r="E283" s="221" t="s">
        <v>354</v>
      </c>
      <c r="F283" s="222" t="s">
        <v>355</v>
      </c>
      <c r="G283" s="223" t="s">
        <v>224</v>
      </c>
      <c r="H283" s="224">
        <v>0.78500000000000003</v>
      </c>
      <c r="I283" s="225"/>
      <c r="J283" s="226">
        <f>ROUND(I283*H283,2)</f>
        <v>0</v>
      </c>
      <c r="K283" s="227"/>
      <c r="L283" s="44"/>
      <c r="M283" s="228" t="s">
        <v>1</v>
      </c>
      <c r="N283" s="229" t="s">
        <v>38</v>
      </c>
      <c r="O283" s="91"/>
      <c r="P283" s="230">
        <f>O283*H283</f>
        <v>0</v>
      </c>
      <c r="Q283" s="230">
        <v>0</v>
      </c>
      <c r="R283" s="230">
        <f>Q283*H283</f>
        <v>0</v>
      </c>
      <c r="S283" s="230">
        <v>0</v>
      </c>
      <c r="T283" s="231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2" t="s">
        <v>153</v>
      </c>
      <c r="AT283" s="232" t="s">
        <v>149</v>
      </c>
      <c r="AU283" s="232" t="s">
        <v>83</v>
      </c>
      <c r="AY283" s="17" t="s">
        <v>147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7" t="s">
        <v>81</v>
      </c>
      <c r="BK283" s="233">
        <f>ROUND(I283*H283,2)</f>
        <v>0</v>
      </c>
      <c r="BL283" s="17" t="s">
        <v>153</v>
      </c>
      <c r="BM283" s="232" t="s">
        <v>356</v>
      </c>
    </row>
    <row r="284" s="2" customFormat="1">
      <c r="A284" s="38"/>
      <c r="B284" s="39"/>
      <c r="C284" s="40"/>
      <c r="D284" s="234" t="s">
        <v>155</v>
      </c>
      <c r="E284" s="40"/>
      <c r="F284" s="235" t="s">
        <v>355</v>
      </c>
      <c r="G284" s="40"/>
      <c r="H284" s="40"/>
      <c r="I284" s="236"/>
      <c r="J284" s="40"/>
      <c r="K284" s="40"/>
      <c r="L284" s="44"/>
      <c r="M284" s="237"/>
      <c r="N284" s="238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155</v>
      </c>
      <c r="AU284" s="17" t="s">
        <v>83</v>
      </c>
    </row>
    <row r="285" s="2" customFormat="1">
      <c r="A285" s="38"/>
      <c r="B285" s="39"/>
      <c r="C285" s="40"/>
      <c r="D285" s="234" t="s">
        <v>277</v>
      </c>
      <c r="E285" s="40"/>
      <c r="F285" s="271" t="s">
        <v>357</v>
      </c>
      <c r="G285" s="40"/>
      <c r="H285" s="40"/>
      <c r="I285" s="236"/>
      <c r="J285" s="40"/>
      <c r="K285" s="40"/>
      <c r="L285" s="44"/>
      <c r="M285" s="237"/>
      <c r="N285" s="238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277</v>
      </c>
      <c r="AU285" s="17" t="s">
        <v>83</v>
      </c>
    </row>
    <row r="286" s="14" customFormat="1">
      <c r="A286" s="14"/>
      <c r="B286" s="249"/>
      <c r="C286" s="250"/>
      <c r="D286" s="234" t="s">
        <v>157</v>
      </c>
      <c r="E286" s="251" t="s">
        <v>1</v>
      </c>
      <c r="F286" s="252" t="s">
        <v>358</v>
      </c>
      <c r="G286" s="250"/>
      <c r="H286" s="253">
        <v>0.78500000000000003</v>
      </c>
      <c r="I286" s="254"/>
      <c r="J286" s="250"/>
      <c r="K286" s="250"/>
      <c r="L286" s="255"/>
      <c r="M286" s="256"/>
      <c r="N286" s="257"/>
      <c r="O286" s="257"/>
      <c r="P286" s="257"/>
      <c r="Q286" s="257"/>
      <c r="R286" s="257"/>
      <c r="S286" s="257"/>
      <c r="T286" s="25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9" t="s">
        <v>157</v>
      </c>
      <c r="AU286" s="259" t="s">
        <v>83</v>
      </c>
      <c r="AV286" s="14" t="s">
        <v>83</v>
      </c>
      <c r="AW286" s="14" t="s">
        <v>30</v>
      </c>
      <c r="AX286" s="14" t="s">
        <v>73</v>
      </c>
      <c r="AY286" s="259" t="s">
        <v>147</v>
      </c>
    </row>
    <row r="287" s="15" customFormat="1">
      <c r="A287" s="15"/>
      <c r="B287" s="260"/>
      <c r="C287" s="261"/>
      <c r="D287" s="234" t="s">
        <v>157</v>
      </c>
      <c r="E287" s="262" t="s">
        <v>1</v>
      </c>
      <c r="F287" s="263" t="s">
        <v>175</v>
      </c>
      <c r="G287" s="261"/>
      <c r="H287" s="264">
        <v>0.78500000000000003</v>
      </c>
      <c r="I287" s="265"/>
      <c r="J287" s="261"/>
      <c r="K287" s="261"/>
      <c r="L287" s="266"/>
      <c r="M287" s="267"/>
      <c r="N287" s="268"/>
      <c r="O287" s="268"/>
      <c r="P287" s="268"/>
      <c r="Q287" s="268"/>
      <c r="R287" s="268"/>
      <c r="S287" s="268"/>
      <c r="T287" s="269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0" t="s">
        <v>157</v>
      </c>
      <c r="AU287" s="270" t="s">
        <v>83</v>
      </c>
      <c r="AV287" s="15" t="s">
        <v>153</v>
      </c>
      <c r="AW287" s="15" t="s">
        <v>30</v>
      </c>
      <c r="AX287" s="15" t="s">
        <v>81</v>
      </c>
      <c r="AY287" s="270" t="s">
        <v>147</v>
      </c>
    </row>
    <row r="288" s="2" customFormat="1" ht="21.75" customHeight="1">
      <c r="A288" s="38"/>
      <c r="B288" s="39"/>
      <c r="C288" s="220" t="s">
        <v>359</v>
      </c>
      <c r="D288" s="220" t="s">
        <v>149</v>
      </c>
      <c r="E288" s="221" t="s">
        <v>360</v>
      </c>
      <c r="F288" s="222" t="s">
        <v>361</v>
      </c>
      <c r="G288" s="223" t="s">
        <v>203</v>
      </c>
      <c r="H288" s="224">
        <v>89.200000000000003</v>
      </c>
      <c r="I288" s="225"/>
      <c r="J288" s="226">
        <f>ROUND(I288*H288,2)</f>
        <v>0</v>
      </c>
      <c r="K288" s="227"/>
      <c r="L288" s="44"/>
      <c r="M288" s="228" t="s">
        <v>1</v>
      </c>
      <c r="N288" s="229" t="s">
        <v>38</v>
      </c>
      <c r="O288" s="91"/>
      <c r="P288" s="230">
        <f>O288*H288</f>
        <v>0</v>
      </c>
      <c r="Q288" s="230">
        <v>0</v>
      </c>
      <c r="R288" s="230">
        <f>Q288*H288</f>
        <v>0</v>
      </c>
      <c r="S288" s="230">
        <v>0</v>
      </c>
      <c r="T288" s="231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2" t="s">
        <v>153</v>
      </c>
      <c r="AT288" s="232" t="s">
        <v>149</v>
      </c>
      <c r="AU288" s="232" t="s">
        <v>83</v>
      </c>
      <c r="AY288" s="17" t="s">
        <v>147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7" t="s">
        <v>81</v>
      </c>
      <c r="BK288" s="233">
        <f>ROUND(I288*H288,2)</f>
        <v>0</v>
      </c>
      <c r="BL288" s="17" t="s">
        <v>153</v>
      </c>
      <c r="BM288" s="232" t="s">
        <v>362</v>
      </c>
    </row>
    <row r="289" s="2" customFormat="1">
      <c r="A289" s="38"/>
      <c r="B289" s="39"/>
      <c r="C289" s="40"/>
      <c r="D289" s="234" t="s">
        <v>155</v>
      </c>
      <c r="E289" s="40"/>
      <c r="F289" s="235" t="s">
        <v>363</v>
      </c>
      <c r="G289" s="40"/>
      <c r="H289" s="40"/>
      <c r="I289" s="236"/>
      <c r="J289" s="40"/>
      <c r="K289" s="40"/>
      <c r="L289" s="44"/>
      <c r="M289" s="237"/>
      <c r="N289" s="238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155</v>
      </c>
      <c r="AU289" s="17" t="s">
        <v>83</v>
      </c>
    </row>
    <row r="290" s="14" customFormat="1">
      <c r="A290" s="14"/>
      <c r="B290" s="249"/>
      <c r="C290" s="250"/>
      <c r="D290" s="234" t="s">
        <v>157</v>
      </c>
      <c r="E290" s="251" t="s">
        <v>1</v>
      </c>
      <c r="F290" s="252" t="s">
        <v>352</v>
      </c>
      <c r="G290" s="250"/>
      <c r="H290" s="253">
        <v>89.200000000000003</v>
      </c>
      <c r="I290" s="254"/>
      <c r="J290" s="250"/>
      <c r="K290" s="250"/>
      <c r="L290" s="255"/>
      <c r="M290" s="256"/>
      <c r="N290" s="257"/>
      <c r="O290" s="257"/>
      <c r="P290" s="257"/>
      <c r="Q290" s="257"/>
      <c r="R290" s="257"/>
      <c r="S290" s="257"/>
      <c r="T290" s="25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9" t="s">
        <v>157</v>
      </c>
      <c r="AU290" s="259" t="s">
        <v>83</v>
      </c>
      <c r="AV290" s="14" t="s">
        <v>83</v>
      </c>
      <c r="AW290" s="14" t="s">
        <v>30</v>
      </c>
      <c r="AX290" s="14" t="s">
        <v>73</v>
      </c>
      <c r="AY290" s="259" t="s">
        <v>147</v>
      </c>
    </row>
    <row r="291" s="15" customFormat="1">
      <c r="A291" s="15"/>
      <c r="B291" s="260"/>
      <c r="C291" s="261"/>
      <c r="D291" s="234" t="s">
        <v>157</v>
      </c>
      <c r="E291" s="262" t="s">
        <v>1</v>
      </c>
      <c r="F291" s="263" t="s">
        <v>175</v>
      </c>
      <c r="G291" s="261"/>
      <c r="H291" s="264">
        <v>89.200000000000003</v>
      </c>
      <c r="I291" s="265"/>
      <c r="J291" s="261"/>
      <c r="K291" s="261"/>
      <c r="L291" s="266"/>
      <c r="M291" s="267"/>
      <c r="N291" s="268"/>
      <c r="O291" s="268"/>
      <c r="P291" s="268"/>
      <c r="Q291" s="268"/>
      <c r="R291" s="268"/>
      <c r="S291" s="268"/>
      <c r="T291" s="269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0" t="s">
        <v>157</v>
      </c>
      <c r="AU291" s="270" t="s">
        <v>83</v>
      </c>
      <c r="AV291" s="15" t="s">
        <v>153</v>
      </c>
      <c r="AW291" s="15" t="s">
        <v>30</v>
      </c>
      <c r="AX291" s="15" t="s">
        <v>81</v>
      </c>
      <c r="AY291" s="270" t="s">
        <v>147</v>
      </c>
    </row>
    <row r="292" s="12" customFormat="1" ht="22.8" customHeight="1">
      <c r="A292" s="12"/>
      <c r="B292" s="204"/>
      <c r="C292" s="205"/>
      <c r="D292" s="206" t="s">
        <v>72</v>
      </c>
      <c r="E292" s="218" t="s">
        <v>153</v>
      </c>
      <c r="F292" s="218" t="s">
        <v>364</v>
      </c>
      <c r="G292" s="205"/>
      <c r="H292" s="205"/>
      <c r="I292" s="208"/>
      <c r="J292" s="219">
        <f>BK292</f>
        <v>0</v>
      </c>
      <c r="K292" s="205"/>
      <c r="L292" s="210"/>
      <c r="M292" s="211"/>
      <c r="N292" s="212"/>
      <c r="O292" s="212"/>
      <c r="P292" s="213">
        <f>SUM(P293:P303)</f>
        <v>0</v>
      </c>
      <c r="Q292" s="212"/>
      <c r="R292" s="213">
        <f>SUM(R293:R303)</f>
        <v>17.95475192</v>
      </c>
      <c r="S292" s="212"/>
      <c r="T292" s="214">
        <f>SUM(T293:T303)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5" t="s">
        <v>81</v>
      </c>
      <c r="AT292" s="216" t="s">
        <v>72</v>
      </c>
      <c r="AU292" s="216" t="s">
        <v>81</v>
      </c>
      <c r="AY292" s="215" t="s">
        <v>147</v>
      </c>
      <c r="BK292" s="217">
        <f>SUM(BK293:BK303)</f>
        <v>0</v>
      </c>
    </row>
    <row r="293" s="2" customFormat="1" ht="24.15" customHeight="1">
      <c r="A293" s="38"/>
      <c r="B293" s="39"/>
      <c r="C293" s="220" t="s">
        <v>270</v>
      </c>
      <c r="D293" s="220" t="s">
        <v>149</v>
      </c>
      <c r="E293" s="221" t="s">
        <v>365</v>
      </c>
      <c r="F293" s="222" t="s">
        <v>366</v>
      </c>
      <c r="G293" s="223" t="s">
        <v>224</v>
      </c>
      <c r="H293" s="224">
        <v>9.4960000000000004</v>
      </c>
      <c r="I293" s="225"/>
      <c r="J293" s="226">
        <f>ROUND(I293*H293,2)</f>
        <v>0</v>
      </c>
      <c r="K293" s="227"/>
      <c r="L293" s="44"/>
      <c r="M293" s="228" t="s">
        <v>1</v>
      </c>
      <c r="N293" s="229" t="s">
        <v>38</v>
      </c>
      <c r="O293" s="91"/>
      <c r="P293" s="230">
        <f>O293*H293</f>
        <v>0</v>
      </c>
      <c r="Q293" s="230">
        <v>1.8907700000000001</v>
      </c>
      <c r="R293" s="230">
        <f>Q293*H293</f>
        <v>17.95475192</v>
      </c>
      <c r="S293" s="230">
        <v>0</v>
      </c>
      <c r="T293" s="231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2" t="s">
        <v>153</v>
      </c>
      <c r="AT293" s="232" t="s">
        <v>149</v>
      </c>
      <c r="AU293" s="232" t="s">
        <v>83</v>
      </c>
      <c r="AY293" s="17" t="s">
        <v>147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7" t="s">
        <v>81</v>
      </c>
      <c r="BK293" s="233">
        <f>ROUND(I293*H293,2)</f>
        <v>0</v>
      </c>
      <c r="BL293" s="17" t="s">
        <v>153</v>
      </c>
      <c r="BM293" s="232" t="s">
        <v>367</v>
      </c>
    </row>
    <row r="294" s="2" customFormat="1">
      <c r="A294" s="38"/>
      <c r="B294" s="39"/>
      <c r="C294" s="40"/>
      <c r="D294" s="234" t="s">
        <v>155</v>
      </c>
      <c r="E294" s="40"/>
      <c r="F294" s="235" t="s">
        <v>368</v>
      </c>
      <c r="G294" s="40"/>
      <c r="H294" s="40"/>
      <c r="I294" s="236"/>
      <c r="J294" s="40"/>
      <c r="K294" s="40"/>
      <c r="L294" s="44"/>
      <c r="M294" s="237"/>
      <c r="N294" s="238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155</v>
      </c>
      <c r="AU294" s="17" t="s">
        <v>83</v>
      </c>
    </row>
    <row r="295" s="13" customFormat="1">
      <c r="A295" s="13"/>
      <c r="B295" s="239"/>
      <c r="C295" s="240"/>
      <c r="D295" s="234" t="s">
        <v>157</v>
      </c>
      <c r="E295" s="241" t="s">
        <v>1</v>
      </c>
      <c r="F295" s="242" t="s">
        <v>234</v>
      </c>
      <c r="G295" s="240"/>
      <c r="H295" s="241" t="s">
        <v>1</v>
      </c>
      <c r="I295" s="243"/>
      <c r="J295" s="240"/>
      <c r="K295" s="240"/>
      <c r="L295" s="244"/>
      <c r="M295" s="245"/>
      <c r="N295" s="246"/>
      <c r="O295" s="246"/>
      <c r="P295" s="246"/>
      <c r="Q295" s="246"/>
      <c r="R295" s="246"/>
      <c r="S295" s="246"/>
      <c r="T295" s="24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8" t="s">
        <v>157</v>
      </c>
      <c r="AU295" s="248" t="s">
        <v>83</v>
      </c>
      <c r="AV295" s="13" t="s">
        <v>81</v>
      </c>
      <c r="AW295" s="13" t="s">
        <v>30</v>
      </c>
      <c r="AX295" s="13" t="s">
        <v>73</v>
      </c>
      <c r="AY295" s="248" t="s">
        <v>147</v>
      </c>
    </row>
    <row r="296" s="14" customFormat="1">
      <c r="A296" s="14"/>
      <c r="B296" s="249"/>
      <c r="C296" s="250"/>
      <c r="D296" s="234" t="s">
        <v>157</v>
      </c>
      <c r="E296" s="251" t="s">
        <v>1</v>
      </c>
      <c r="F296" s="252" t="s">
        <v>369</v>
      </c>
      <c r="G296" s="250"/>
      <c r="H296" s="253">
        <v>8.9199999999999999</v>
      </c>
      <c r="I296" s="254"/>
      <c r="J296" s="250"/>
      <c r="K296" s="250"/>
      <c r="L296" s="255"/>
      <c r="M296" s="256"/>
      <c r="N296" s="257"/>
      <c r="O296" s="257"/>
      <c r="P296" s="257"/>
      <c r="Q296" s="257"/>
      <c r="R296" s="257"/>
      <c r="S296" s="257"/>
      <c r="T296" s="258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9" t="s">
        <v>157</v>
      </c>
      <c r="AU296" s="259" t="s">
        <v>83</v>
      </c>
      <c r="AV296" s="14" t="s">
        <v>83</v>
      </c>
      <c r="AW296" s="14" t="s">
        <v>30</v>
      </c>
      <c r="AX296" s="14" t="s">
        <v>73</v>
      </c>
      <c r="AY296" s="259" t="s">
        <v>147</v>
      </c>
    </row>
    <row r="297" s="13" customFormat="1">
      <c r="A297" s="13"/>
      <c r="B297" s="239"/>
      <c r="C297" s="240"/>
      <c r="D297" s="234" t="s">
        <v>157</v>
      </c>
      <c r="E297" s="241" t="s">
        <v>1</v>
      </c>
      <c r="F297" s="242" t="s">
        <v>242</v>
      </c>
      <c r="G297" s="240"/>
      <c r="H297" s="241" t="s">
        <v>1</v>
      </c>
      <c r="I297" s="243"/>
      <c r="J297" s="240"/>
      <c r="K297" s="240"/>
      <c r="L297" s="244"/>
      <c r="M297" s="245"/>
      <c r="N297" s="246"/>
      <c r="O297" s="246"/>
      <c r="P297" s="246"/>
      <c r="Q297" s="246"/>
      <c r="R297" s="246"/>
      <c r="S297" s="246"/>
      <c r="T297" s="24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8" t="s">
        <v>157</v>
      </c>
      <c r="AU297" s="248" t="s">
        <v>83</v>
      </c>
      <c r="AV297" s="13" t="s">
        <v>81</v>
      </c>
      <c r="AW297" s="13" t="s">
        <v>30</v>
      </c>
      <c r="AX297" s="13" t="s">
        <v>73</v>
      </c>
      <c r="AY297" s="248" t="s">
        <v>147</v>
      </c>
    </row>
    <row r="298" s="14" customFormat="1">
      <c r="A298" s="14"/>
      <c r="B298" s="249"/>
      <c r="C298" s="250"/>
      <c r="D298" s="234" t="s">
        <v>157</v>
      </c>
      <c r="E298" s="251" t="s">
        <v>1</v>
      </c>
      <c r="F298" s="252" t="s">
        <v>370</v>
      </c>
      <c r="G298" s="250"/>
      <c r="H298" s="253">
        <v>0.57599999999999996</v>
      </c>
      <c r="I298" s="254"/>
      <c r="J298" s="250"/>
      <c r="K298" s="250"/>
      <c r="L298" s="255"/>
      <c r="M298" s="256"/>
      <c r="N298" s="257"/>
      <c r="O298" s="257"/>
      <c r="P298" s="257"/>
      <c r="Q298" s="257"/>
      <c r="R298" s="257"/>
      <c r="S298" s="257"/>
      <c r="T298" s="258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9" t="s">
        <v>157</v>
      </c>
      <c r="AU298" s="259" t="s">
        <v>83</v>
      </c>
      <c r="AV298" s="14" t="s">
        <v>83</v>
      </c>
      <c r="AW298" s="14" t="s">
        <v>30</v>
      </c>
      <c r="AX298" s="14" t="s">
        <v>73</v>
      </c>
      <c r="AY298" s="259" t="s">
        <v>147</v>
      </c>
    </row>
    <row r="299" s="15" customFormat="1">
      <c r="A299" s="15"/>
      <c r="B299" s="260"/>
      <c r="C299" s="261"/>
      <c r="D299" s="234" t="s">
        <v>157</v>
      </c>
      <c r="E299" s="262" t="s">
        <v>95</v>
      </c>
      <c r="F299" s="263" t="s">
        <v>175</v>
      </c>
      <c r="G299" s="261"/>
      <c r="H299" s="264">
        <v>9.4960000000000004</v>
      </c>
      <c r="I299" s="265"/>
      <c r="J299" s="261"/>
      <c r="K299" s="261"/>
      <c r="L299" s="266"/>
      <c r="M299" s="267"/>
      <c r="N299" s="268"/>
      <c r="O299" s="268"/>
      <c r="P299" s="268"/>
      <c r="Q299" s="268"/>
      <c r="R299" s="268"/>
      <c r="S299" s="268"/>
      <c r="T299" s="269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0" t="s">
        <v>157</v>
      </c>
      <c r="AU299" s="270" t="s">
        <v>83</v>
      </c>
      <c r="AV299" s="15" t="s">
        <v>153</v>
      </c>
      <c r="AW299" s="15" t="s">
        <v>30</v>
      </c>
      <c r="AX299" s="15" t="s">
        <v>81</v>
      </c>
      <c r="AY299" s="270" t="s">
        <v>147</v>
      </c>
    </row>
    <row r="300" s="2" customFormat="1" ht="16.5" customHeight="1">
      <c r="A300" s="38"/>
      <c r="B300" s="39"/>
      <c r="C300" s="220" t="s">
        <v>371</v>
      </c>
      <c r="D300" s="220" t="s">
        <v>149</v>
      </c>
      <c r="E300" s="221" t="s">
        <v>372</v>
      </c>
      <c r="F300" s="222" t="s">
        <v>373</v>
      </c>
      <c r="G300" s="223" t="s">
        <v>374</v>
      </c>
      <c r="H300" s="224">
        <v>1</v>
      </c>
      <c r="I300" s="225"/>
      <c r="J300" s="226">
        <f>ROUND(I300*H300,2)</f>
        <v>0</v>
      </c>
      <c r="K300" s="227"/>
      <c r="L300" s="44"/>
      <c r="M300" s="228" t="s">
        <v>1</v>
      </c>
      <c r="N300" s="229" t="s">
        <v>38</v>
      </c>
      <c r="O300" s="91"/>
      <c r="P300" s="230">
        <f>O300*H300</f>
        <v>0</v>
      </c>
      <c r="Q300" s="230">
        <v>0</v>
      </c>
      <c r="R300" s="230">
        <f>Q300*H300</f>
        <v>0</v>
      </c>
      <c r="S300" s="230">
        <v>0</v>
      </c>
      <c r="T300" s="231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2" t="s">
        <v>153</v>
      </c>
      <c r="AT300" s="232" t="s">
        <v>149</v>
      </c>
      <c r="AU300" s="232" t="s">
        <v>83</v>
      </c>
      <c r="AY300" s="17" t="s">
        <v>147</v>
      </c>
      <c r="BE300" s="233">
        <f>IF(N300="základní",J300,0)</f>
        <v>0</v>
      </c>
      <c r="BF300" s="233">
        <f>IF(N300="snížená",J300,0)</f>
        <v>0</v>
      </c>
      <c r="BG300" s="233">
        <f>IF(N300="zákl. přenesená",J300,0)</f>
        <v>0</v>
      </c>
      <c r="BH300" s="233">
        <f>IF(N300="sníž. přenesená",J300,0)</f>
        <v>0</v>
      </c>
      <c r="BI300" s="233">
        <f>IF(N300="nulová",J300,0)</f>
        <v>0</v>
      </c>
      <c r="BJ300" s="17" t="s">
        <v>81</v>
      </c>
      <c r="BK300" s="233">
        <f>ROUND(I300*H300,2)</f>
        <v>0</v>
      </c>
      <c r="BL300" s="17" t="s">
        <v>153</v>
      </c>
      <c r="BM300" s="232" t="s">
        <v>375</v>
      </c>
    </row>
    <row r="301" s="2" customFormat="1">
      <c r="A301" s="38"/>
      <c r="B301" s="39"/>
      <c r="C301" s="40"/>
      <c r="D301" s="234" t="s">
        <v>155</v>
      </c>
      <c r="E301" s="40"/>
      <c r="F301" s="235" t="s">
        <v>373</v>
      </c>
      <c r="G301" s="40"/>
      <c r="H301" s="40"/>
      <c r="I301" s="236"/>
      <c r="J301" s="40"/>
      <c r="K301" s="40"/>
      <c r="L301" s="44"/>
      <c r="M301" s="237"/>
      <c r="N301" s="238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155</v>
      </c>
      <c r="AU301" s="17" t="s">
        <v>83</v>
      </c>
    </row>
    <row r="302" s="14" customFormat="1">
      <c r="A302" s="14"/>
      <c r="B302" s="249"/>
      <c r="C302" s="250"/>
      <c r="D302" s="234" t="s">
        <v>157</v>
      </c>
      <c r="E302" s="251" t="s">
        <v>1</v>
      </c>
      <c r="F302" s="252" t="s">
        <v>81</v>
      </c>
      <c r="G302" s="250"/>
      <c r="H302" s="253">
        <v>1</v>
      </c>
      <c r="I302" s="254"/>
      <c r="J302" s="250"/>
      <c r="K302" s="250"/>
      <c r="L302" s="255"/>
      <c r="M302" s="256"/>
      <c r="N302" s="257"/>
      <c r="O302" s="257"/>
      <c r="P302" s="257"/>
      <c r="Q302" s="257"/>
      <c r="R302" s="257"/>
      <c r="S302" s="257"/>
      <c r="T302" s="25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9" t="s">
        <v>157</v>
      </c>
      <c r="AU302" s="259" t="s">
        <v>83</v>
      </c>
      <c r="AV302" s="14" t="s">
        <v>83</v>
      </c>
      <c r="AW302" s="14" t="s">
        <v>30</v>
      </c>
      <c r="AX302" s="14" t="s">
        <v>73</v>
      </c>
      <c r="AY302" s="259" t="s">
        <v>147</v>
      </c>
    </row>
    <row r="303" s="15" customFormat="1">
      <c r="A303" s="15"/>
      <c r="B303" s="260"/>
      <c r="C303" s="261"/>
      <c r="D303" s="234" t="s">
        <v>157</v>
      </c>
      <c r="E303" s="262" t="s">
        <v>1</v>
      </c>
      <c r="F303" s="263" t="s">
        <v>175</v>
      </c>
      <c r="G303" s="261"/>
      <c r="H303" s="264">
        <v>1</v>
      </c>
      <c r="I303" s="265"/>
      <c r="J303" s="261"/>
      <c r="K303" s="261"/>
      <c r="L303" s="266"/>
      <c r="M303" s="267"/>
      <c r="N303" s="268"/>
      <c r="O303" s="268"/>
      <c r="P303" s="268"/>
      <c r="Q303" s="268"/>
      <c r="R303" s="268"/>
      <c r="S303" s="268"/>
      <c r="T303" s="269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0" t="s">
        <v>157</v>
      </c>
      <c r="AU303" s="270" t="s">
        <v>83</v>
      </c>
      <c r="AV303" s="15" t="s">
        <v>153</v>
      </c>
      <c r="AW303" s="15" t="s">
        <v>30</v>
      </c>
      <c r="AX303" s="15" t="s">
        <v>81</v>
      </c>
      <c r="AY303" s="270" t="s">
        <v>147</v>
      </c>
    </row>
    <row r="304" s="12" customFormat="1" ht="22.8" customHeight="1">
      <c r="A304" s="12"/>
      <c r="B304" s="204"/>
      <c r="C304" s="205"/>
      <c r="D304" s="206" t="s">
        <v>72</v>
      </c>
      <c r="E304" s="218" t="s">
        <v>182</v>
      </c>
      <c r="F304" s="218" t="s">
        <v>376</v>
      </c>
      <c r="G304" s="205"/>
      <c r="H304" s="205"/>
      <c r="I304" s="208"/>
      <c r="J304" s="219">
        <f>BK304</f>
        <v>0</v>
      </c>
      <c r="K304" s="205"/>
      <c r="L304" s="210"/>
      <c r="M304" s="211"/>
      <c r="N304" s="212"/>
      <c r="O304" s="212"/>
      <c r="P304" s="213">
        <f>SUM(P305:P344)</f>
        <v>0</v>
      </c>
      <c r="Q304" s="212"/>
      <c r="R304" s="213">
        <f>SUM(R305:R344)</f>
        <v>148.66139588000002</v>
      </c>
      <c r="S304" s="212"/>
      <c r="T304" s="214">
        <f>SUM(T305:T344)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5" t="s">
        <v>81</v>
      </c>
      <c r="AT304" s="216" t="s">
        <v>72</v>
      </c>
      <c r="AU304" s="216" t="s">
        <v>81</v>
      </c>
      <c r="AY304" s="215" t="s">
        <v>147</v>
      </c>
      <c r="BK304" s="217">
        <f>SUM(BK305:BK344)</f>
        <v>0</v>
      </c>
    </row>
    <row r="305" s="2" customFormat="1" ht="16.5" customHeight="1">
      <c r="A305" s="38"/>
      <c r="B305" s="39"/>
      <c r="C305" s="220" t="s">
        <v>284</v>
      </c>
      <c r="D305" s="220" t="s">
        <v>149</v>
      </c>
      <c r="E305" s="221" t="s">
        <v>377</v>
      </c>
      <c r="F305" s="222" t="s">
        <v>378</v>
      </c>
      <c r="G305" s="223" t="s">
        <v>152</v>
      </c>
      <c r="H305" s="224">
        <v>285.36200000000002</v>
      </c>
      <c r="I305" s="225"/>
      <c r="J305" s="226">
        <f>ROUND(I305*H305,2)</f>
        <v>0</v>
      </c>
      <c r="K305" s="227"/>
      <c r="L305" s="44"/>
      <c r="M305" s="228" t="s">
        <v>1</v>
      </c>
      <c r="N305" s="229" t="s">
        <v>38</v>
      </c>
      <c r="O305" s="91"/>
      <c r="P305" s="230">
        <f>O305*H305</f>
        <v>0</v>
      </c>
      <c r="Q305" s="230">
        <v>0.48574000000000001</v>
      </c>
      <c r="R305" s="230">
        <f>Q305*H305</f>
        <v>138.61173788000002</v>
      </c>
      <c r="S305" s="230">
        <v>0</v>
      </c>
      <c r="T305" s="231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2" t="s">
        <v>153</v>
      </c>
      <c r="AT305" s="232" t="s">
        <v>149</v>
      </c>
      <c r="AU305" s="232" t="s">
        <v>83</v>
      </c>
      <c r="AY305" s="17" t="s">
        <v>147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7" t="s">
        <v>81</v>
      </c>
      <c r="BK305" s="233">
        <f>ROUND(I305*H305,2)</f>
        <v>0</v>
      </c>
      <c r="BL305" s="17" t="s">
        <v>153</v>
      </c>
      <c r="BM305" s="232" t="s">
        <v>379</v>
      </c>
    </row>
    <row r="306" s="2" customFormat="1">
      <c r="A306" s="38"/>
      <c r="B306" s="39"/>
      <c r="C306" s="40"/>
      <c r="D306" s="234" t="s">
        <v>155</v>
      </c>
      <c r="E306" s="40"/>
      <c r="F306" s="235" t="s">
        <v>380</v>
      </c>
      <c r="G306" s="40"/>
      <c r="H306" s="40"/>
      <c r="I306" s="236"/>
      <c r="J306" s="40"/>
      <c r="K306" s="40"/>
      <c r="L306" s="44"/>
      <c r="M306" s="237"/>
      <c r="N306" s="238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155</v>
      </c>
      <c r="AU306" s="17" t="s">
        <v>83</v>
      </c>
    </row>
    <row r="307" s="13" customFormat="1">
      <c r="A307" s="13"/>
      <c r="B307" s="239"/>
      <c r="C307" s="240"/>
      <c r="D307" s="234" t="s">
        <v>157</v>
      </c>
      <c r="E307" s="241" t="s">
        <v>1</v>
      </c>
      <c r="F307" s="242" t="s">
        <v>234</v>
      </c>
      <c r="G307" s="240"/>
      <c r="H307" s="241" t="s">
        <v>1</v>
      </c>
      <c r="I307" s="243"/>
      <c r="J307" s="240"/>
      <c r="K307" s="240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157</v>
      </c>
      <c r="AU307" s="248" t="s">
        <v>83</v>
      </c>
      <c r="AV307" s="13" t="s">
        <v>81</v>
      </c>
      <c r="AW307" s="13" t="s">
        <v>30</v>
      </c>
      <c r="AX307" s="13" t="s">
        <v>73</v>
      </c>
      <c r="AY307" s="248" t="s">
        <v>147</v>
      </c>
    </row>
    <row r="308" s="13" customFormat="1">
      <c r="A308" s="13"/>
      <c r="B308" s="239"/>
      <c r="C308" s="240"/>
      <c r="D308" s="234" t="s">
        <v>157</v>
      </c>
      <c r="E308" s="241" t="s">
        <v>1</v>
      </c>
      <c r="F308" s="242" t="s">
        <v>238</v>
      </c>
      <c r="G308" s="240"/>
      <c r="H308" s="241" t="s">
        <v>1</v>
      </c>
      <c r="I308" s="243"/>
      <c r="J308" s="240"/>
      <c r="K308" s="240"/>
      <c r="L308" s="244"/>
      <c r="M308" s="245"/>
      <c r="N308" s="246"/>
      <c r="O308" s="246"/>
      <c r="P308" s="246"/>
      <c r="Q308" s="246"/>
      <c r="R308" s="246"/>
      <c r="S308" s="246"/>
      <c r="T308" s="24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8" t="s">
        <v>157</v>
      </c>
      <c r="AU308" s="248" t="s">
        <v>83</v>
      </c>
      <c r="AV308" s="13" t="s">
        <v>81</v>
      </c>
      <c r="AW308" s="13" t="s">
        <v>30</v>
      </c>
      <c r="AX308" s="13" t="s">
        <v>73</v>
      </c>
      <c r="AY308" s="248" t="s">
        <v>147</v>
      </c>
    </row>
    <row r="309" s="14" customFormat="1">
      <c r="A309" s="14"/>
      <c r="B309" s="249"/>
      <c r="C309" s="250"/>
      <c r="D309" s="234" t="s">
        <v>157</v>
      </c>
      <c r="E309" s="251" t="s">
        <v>1</v>
      </c>
      <c r="F309" s="252" t="s">
        <v>381</v>
      </c>
      <c r="G309" s="250"/>
      <c r="H309" s="253">
        <v>285.36200000000002</v>
      </c>
      <c r="I309" s="254"/>
      <c r="J309" s="250"/>
      <c r="K309" s="250"/>
      <c r="L309" s="255"/>
      <c r="M309" s="256"/>
      <c r="N309" s="257"/>
      <c r="O309" s="257"/>
      <c r="P309" s="257"/>
      <c r="Q309" s="257"/>
      <c r="R309" s="257"/>
      <c r="S309" s="257"/>
      <c r="T309" s="258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9" t="s">
        <v>157</v>
      </c>
      <c r="AU309" s="259" t="s">
        <v>83</v>
      </c>
      <c r="AV309" s="14" t="s">
        <v>83</v>
      </c>
      <c r="AW309" s="14" t="s">
        <v>30</v>
      </c>
      <c r="AX309" s="14" t="s">
        <v>73</v>
      </c>
      <c r="AY309" s="259" t="s">
        <v>147</v>
      </c>
    </row>
    <row r="310" s="15" customFormat="1">
      <c r="A310" s="15"/>
      <c r="B310" s="260"/>
      <c r="C310" s="261"/>
      <c r="D310" s="234" t="s">
        <v>157</v>
      </c>
      <c r="E310" s="262" t="s">
        <v>1</v>
      </c>
      <c r="F310" s="263" t="s">
        <v>175</v>
      </c>
      <c r="G310" s="261"/>
      <c r="H310" s="264">
        <v>285.36200000000002</v>
      </c>
      <c r="I310" s="265"/>
      <c r="J310" s="261"/>
      <c r="K310" s="261"/>
      <c r="L310" s="266"/>
      <c r="M310" s="267"/>
      <c r="N310" s="268"/>
      <c r="O310" s="268"/>
      <c r="P310" s="268"/>
      <c r="Q310" s="268"/>
      <c r="R310" s="268"/>
      <c r="S310" s="268"/>
      <c r="T310" s="269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0" t="s">
        <v>157</v>
      </c>
      <c r="AU310" s="270" t="s">
        <v>83</v>
      </c>
      <c r="AV310" s="15" t="s">
        <v>153</v>
      </c>
      <c r="AW310" s="15" t="s">
        <v>30</v>
      </c>
      <c r="AX310" s="15" t="s">
        <v>81</v>
      </c>
      <c r="AY310" s="270" t="s">
        <v>147</v>
      </c>
    </row>
    <row r="311" s="2" customFormat="1" ht="21.75" customHeight="1">
      <c r="A311" s="38"/>
      <c r="B311" s="39"/>
      <c r="C311" s="220" t="s">
        <v>382</v>
      </c>
      <c r="D311" s="220" t="s">
        <v>149</v>
      </c>
      <c r="E311" s="221" t="s">
        <v>383</v>
      </c>
      <c r="F311" s="222" t="s">
        <v>384</v>
      </c>
      <c r="G311" s="223" t="s">
        <v>152</v>
      </c>
      <c r="H311" s="224">
        <v>285.36200000000002</v>
      </c>
      <c r="I311" s="225"/>
      <c r="J311" s="226">
        <f>ROUND(I311*H311,2)</f>
        <v>0</v>
      </c>
      <c r="K311" s="227"/>
      <c r="L311" s="44"/>
      <c r="M311" s="228" t="s">
        <v>1</v>
      </c>
      <c r="N311" s="229" t="s">
        <v>38</v>
      </c>
      <c r="O311" s="91"/>
      <c r="P311" s="230">
        <f>O311*H311</f>
        <v>0</v>
      </c>
      <c r="Q311" s="230">
        <v>0</v>
      </c>
      <c r="R311" s="230">
        <f>Q311*H311</f>
        <v>0</v>
      </c>
      <c r="S311" s="230">
        <v>0</v>
      </c>
      <c r="T311" s="231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2" t="s">
        <v>153</v>
      </c>
      <c r="AT311" s="232" t="s">
        <v>149</v>
      </c>
      <c r="AU311" s="232" t="s">
        <v>83</v>
      </c>
      <c r="AY311" s="17" t="s">
        <v>147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7" t="s">
        <v>81</v>
      </c>
      <c r="BK311" s="233">
        <f>ROUND(I311*H311,2)</f>
        <v>0</v>
      </c>
      <c r="BL311" s="17" t="s">
        <v>153</v>
      </c>
      <c r="BM311" s="232" t="s">
        <v>385</v>
      </c>
    </row>
    <row r="312" s="13" customFormat="1">
      <c r="A312" s="13"/>
      <c r="B312" s="239"/>
      <c r="C312" s="240"/>
      <c r="D312" s="234" t="s">
        <v>157</v>
      </c>
      <c r="E312" s="241" t="s">
        <v>1</v>
      </c>
      <c r="F312" s="242" t="s">
        <v>234</v>
      </c>
      <c r="G312" s="240"/>
      <c r="H312" s="241" t="s">
        <v>1</v>
      </c>
      <c r="I312" s="243"/>
      <c r="J312" s="240"/>
      <c r="K312" s="240"/>
      <c r="L312" s="244"/>
      <c r="M312" s="245"/>
      <c r="N312" s="246"/>
      <c r="O312" s="246"/>
      <c r="P312" s="246"/>
      <c r="Q312" s="246"/>
      <c r="R312" s="246"/>
      <c r="S312" s="246"/>
      <c r="T312" s="24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8" t="s">
        <v>157</v>
      </c>
      <c r="AU312" s="248" t="s">
        <v>83</v>
      </c>
      <c r="AV312" s="13" t="s">
        <v>81</v>
      </c>
      <c r="AW312" s="13" t="s">
        <v>30</v>
      </c>
      <c r="AX312" s="13" t="s">
        <v>73</v>
      </c>
      <c r="AY312" s="248" t="s">
        <v>147</v>
      </c>
    </row>
    <row r="313" s="13" customFormat="1">
      <c r="A313" s="13"/>
      <c r="B313" s="239"/>
      <c r="C313" s="240"/>
      <c r="D313" s="234" t="s">
        <v>157</v>
      </c>
      <c r="E313" s="241" t="s">
        <v>1</v>
      </c>
      <c r="F313" s="242" t="s">
        <v>238</v>
      </c>
      <c r="G313" s="240"/>
      <c r="H313" s="241" t="s">
        <v>1</v>
      </c>
      <c r="I313" s="243"/>
      <c r="J313" s="240"/>
      <c r="K313" s="240"/>
      <c r="L313" s="244"/>
      <c r="M313" s="245"/>
      <c r="N313" s="246"/>
      <c r="O313" s="246"/>
      <c r="P313" s="246"/>
      <c r="Q313" s="246"/>
      <c r="R313" s="246"/>
      <c r="S313" s="246"/>
      <c r="T313" s="24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8" t="s">
        <v>157</v>
      </c>
      <c r="AU313" s="248" t="s">
        <v>83</v>
      </c>
      <c r="AV313" s="13" t="s">
        <v>81</v>
      </c>
      <c r="AW313" s="13" t="s">
        <v>30</v>
      </c>
      <c r="AX313" s="13" t="s">
        <v>73</v>
      </c>
      <c r="AY313" s="248" t="s">
        <v>147</v>
      </c>
    </row>
    <row r="314" s="14" customFormat="1">
      <c r="A314" s="14"/>
      <c r="B314" s="249"/>
      <c r="C314" s="250"/>
      <c r="D314" s="234" t="s">
        <v>157</v>
      </c>
      <c r="E314" s="251" t="s">
        <v>1</v>
      </c>
      <c r="F314" s="252" t="s">
        <v>381</v>
      </c>
      <c r="G314" s="250"/>
      <c r="H314" s="253">
        <v>285.36200000000002</v>
      </c>
      <c r="I314" s="254"/>
      <c r="J314" s="250"/>
      <c r="K314" s="250"/>
      <c r="L314" s="255"/>
      <c r="M314" s="256"/>
      <c r="N314" s="257"/>
      <c r="O314" s="257"/>
      <c r="P314" s="257"/>
      <c r="Q314" s="257"/>
      <c r="R314" s="257"/>
      <c r="S314" s="257"/>
      <c r="T314" s="258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9" t="s">
        <v>157</v>
      </c>
      <c r="AU314" s="259" t="s">
        <v>83</v>
      </c>
      <c r="AV314" s="14" t="s">
        <v>83</v>
      </c>
      <c r="AW314" s="14" t="s">
        <v>30</v>
      </c>
      <c r="AX314" s="14" t="s">
        <v>73</v>
      </c>
      <c r="AY314" s="259" t="s">
        <v>147</v>
      </c>
    </row>
    <row r="315" s="15" customFormat="1">
      <c r="A315" s="15"/>
      <c r="B315" s="260"/>
      <c r="C315" s="261"/>
      <c r="D315" s="234" t="s">
        <v>157</v>
      </c>
      <c r="E315" s="262" t="s">
        <v>1</v>
      </c>
      <c r="F315" s="263" t="s">
        <v>175</v>
      </c>
      <c r="G315" s="261"/>
      <c r="H315" s="264">
        <v>285.36200000000002</v>
      </c>
      <c r="I315" s="265"/>
      <c r="J315" s="261"/>
      <c r="K315" s="261"/>
      <c r="L315" s="266"/>
      <c r="M315" s="267"/>
      <c r="N315" s="268"/>
      <c r="O315" s="268"/>
      <c r="P315" s="268"/>
      <c r="Q315" s="268"/>
      <c r="R315" s="268"/>
      <c r="S315" s="268"/>
      <c r="T315" s="269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0" t="s">
        <v>157</v>
      </c>
      <c r="AU315" s="270" t="s">
        <v>83</v>
      </c>
      <c r="AV315" s="15" t="s">
        <v>153</v>
      </c>
      <c r="AW315" s="15" t="s">
        <v>30</v>
      </c>
      <c r="AX315" s="15" t="s">
        <v>81</v>
      </c>
      <c r="AY315" s="270" t="s">
        <v>147</v>
      </c>
    </row>
    <row r="316" s="2" customFormat="1" ht="21.75" customHeight="1">
      <c r="A316" s="38"/>
      <c r="B316" s="39"/>
      <c r="C316" s="220" t="s">
        <v>290</v>
      </c>
      <c r="D316" s="220" t="s">
        <v>149</v>
      </c>
      <c r="E316" s="221" t="s">
        <v>386</v>
      </c>
      <c r="F316" s="222" t="s">
        <v>387</v>
      </c>
      <c r="G316" s="223" t="s">
        <v>152</v>
      </c>
      <c r="H316" s="224">
        <v>14.34</v>
      </c>
      <c r="I316" s="225"/>
      <c r="J316" s="226">
        <f>ROUND(I316*H316,2)</f>
        <v>0</v>
      </c>
      <c r="K316" s="227"/>
      <c r="L316" s="44"/>
      <c r="M316" s="228" t="s">
        <v>1</v>
      </c>
      <c r="N316" s="229" t="s">
        <v>38</v>
      </c>
      <c r="O316" s="91"/>
      <c r="P316" s="230">
        <f>O316*H316</f>
        <v>0</v>
      </c>
      <c r="Q316" s="230">
        <v>0.68999999999999995</v>
      </c>
      <c r="R316" s="230">
        <f>Q316*H316</f>
        <v>9.8945999999999987</v>
      </c>
      <c r="S316" s="230">
        <v>0</v>
      </c>
      <c r="T316" s="231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2" t="s">
        <v>153</v>
      </c>
      <c r="AT316" s="232" t="s">
        <v>149</v>
      </c>
      <c r="AU316" s="232" t="s">
        <v>83</v>
      </c>
      <c r="AY316" s="17" t="s">
        <v>147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7" t="s">
        <v>81</v>
      </c>
      <c r="BK316" s="233">
        <f>ROUND(I316*H316,2)</f>
        <v>0</v>
      </c>
      <c r="BL316" s="17" t="s">
        <v>153</v>
      </c>
      <c r="BM316" s="232" t="s">
        <v>388</v>
      </c>
    </row>
    <row r="317" s="2" customFormat="1">
      <c r="A317" s="38"/>
      <c r="B317" s="39"/>
      <c r="C317" s="40"/>
      <c r="D317" s="234" t="s">
        <v>155</v>
      </c>
      <c r="E317" s="40"/>
      <c r="F317" s="235" t="s">
        <v>389</v>
      </c>
      <c r="G317" s="40"/>
      <c r="H317" s="40"/>
      <c r="I317" s="236"/>
      <c r="J317" s="40"/>
      <c r="K317" s="40"/>
      <c r="L317" s="44"/>
      <c r="M317" s="237"/>
      <c r="N317" s="238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155</v>
      </c>
      <c r="AU317" s="17" t="s">
        <v>83</v>
      </c>
    </row>
    <row r="318" s="13" customFormat="1">
      <c r="A318" s="13"/>
      <c r="B318" s="239"/>
      <c r="C318" s="240"/>
      <c r="D318" s="234" t="s">
        <v>157</v>
      </c>
      <c r="E318" s="241" t="s">
        <v>1</v>
      </c>
      <c r="F318" s="242" t="s">
        <v>234</v>
      </c>
      <c r="G318" s="240"/>
      <c r="H318" s="241" t="s">
        <v>1</v>
      </c>
      <c r="I318" s="243"/>
      <c r="J318" s="240"/>
      <c r="K318" s="240"/>
      <c r="L318" s="244"/>
      <c r="M318" s="245"/>
      <c r="N318" s="246"/>
      <c r="O318" s="246"/>
      <c r="P318" s="246"/>
      <c r="Q318" s="246"/>
      <c r="R318" s="246"/>
      <c r="S318" s="246"/>
      <c r="T318" s="24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8" t="s">
        <v>157</v>
      </c>
      <c r="AU318" s="248" t="s">
        <v>83</v>
      </c>
      <c r="AV318" s="13" t="s">
        <v>81</v>
      </c>
      <c r="AW318" s="13" t="s">
        <v>30</v>
      </c>
      <c r="AX318" s="13" t="s">
        <v>73</v>
      </c>
      <c r="AY318" s="248" t="s">
        <v>147</v>
      </c>
    </row>
    <row r="319" s="13" customFormat="1">
      <c r="A319" s="13"/>
      <c r="B319" s="239"/>
      <c r="C319" s="240"/>
      <c r="D319" s="234" t="s">
        <v>157</v>
      </c>
      <c r="E319" s="241" t="s">
        <v>1</v>
      </c>
      <c r="F319" s="242" t="s">
        <v>235</v>
      </c>
      <c r="G319" s="240"/>
      <c r="H319" s="241" t="s">
        <v>1</v>
      </c>
      <c r="I319" s="243"/>
      <c r="J319" s="240"/>
      <c r="K319" s="240"/>
      <c r="L319" s="244"/>
      <c r="M319" s="245"/>
      <c r="N319" s="246"/>
      <c r="O319" s="246"/>
      <c r="P319" s="246"/>
      <c r="Q319" s="246"/>
      <c r="R319" s="246"/>
      <c r="S319" s="246"/>
      <c r="T319" s="247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8" t="s">
        <v>157</v>
      </c>
      <c r="AU319" s="248" t="s">
        <v>83</v>
      </c>
      <c r="AV319" s="13" t="s">
        <v>81</v>
      </c>
      <c r="AW319" s="13" t="s">
        <v>30</v>
      </c>
      <c r="AX319" s="13" t="s">
        <v>73</v>
      </c>
      <c r="AY319" s="248" t="s">
        <v>147</v>
      </c>
    </row>
    <row r="320" s="14" customFormat="1">
      <c r="A320" s="14"/>
      <c r="B320" s="249"/>
      <c r="C320" s="250"/>
      <c r="D320" s="234" t="s">
        <v>157</v>
      </c>
      <c r="E320" s="251" t="s">
        <v>1</v>
      </c>
      <c r="F320" s="252" t="s">
        <v>390</v>
      </c>
      <c r="G320" s="250"/>
      <c r="H320" s="253">
        <v>12.9</v>
      </c>
      <c r="I320" s="254"/>
      <c r="J320" s="250"/>
      <c r="K320" s="250"/>
      <c r="L320" s="255"/>
      <c r="M320" s="256"/>
      <c r="N320" s="257"/>
      <c r="O320" s="257"/>
      <c r="P320" s="257"/>
      <c r="Q320" s="257"/>
      <c r="R320" s="257"/>
      <c r="S320" s="257"/>
      <c r="T320" s="258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9" t="s">
        <v>157</v>
      </c>
      <c r="AU320" s="259" t="s">
        <v>83</v>
      </c>
      <c r="AV320" s="14" t="s">
        <v>83</v>
      </c>
      <c r="AW320" s="14" t="s">
        <v>30</v>
      </c>
      <c r="AX320" s="14" t="s">
        <v>73</v>
      </c>
      <c r="AY320" s="259" t="s">
        <v>147</v>
      </c>
    </row>
    <row r="321" s="13" customFormat="1">
      <c r="A321" s="13"/>
      <c r="B321" s="239"/>
      <c r="C321" s="240"/>
      <c r="D321" s="234" t="s">
        <v>157</v>
      </c>
      <c r="E321" s="241" t="s">
        <v>1</v>
      </c>
      <c r="F321" s="242" t="s">
        <v>391</v>
      </c>
      <c r="G321" s="240"/>
      <c r="H321" s="241" t="s">
        <v>1</v>
      </c>
      <c r="I321" s="243"/>
      <c r="J321" s="240"/>
      <c r="K321" s="240"/>
      <c r="L321" s="244"/>
      <c r="M321" s="245"/>
      <c r="N321" s="246"/>
      <c r="O321" s="246"/>
      <c r="P321" s="246"/>
      <c r="Q321" s="246"/>
      <c r="R321" s="246"/>
      <c r="S321" s="246"/>
      <c r="T321" s="24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8" t="s">
        <v>157</v>
      </c>
      <c r="AU321" s="248" t="s">
        <v>83</v>
      </c>
      <c r="AV321" s="13" t="s">
        <v>81</v>
      </c>
      <c r="AW321" s="13" t="s">
        <v>30</v>
      </c>
      <c r="AX321" s="13" t="s">
        <v>73</v>
      </c>
      <c r="AY321" s="248" t="s">
        <v>147</v>
      </c>
    </row>
    <row r="322" s="14" customFormat="1">
      <c r="A322" s="14"/>
      <c r="B322" s="249"/>
      <c r="C322" s="250"/>
      <c r="D322" s="234" t="s">
        <v>157</v>
      </c>
      <c r="E322" s="251" t="s">
        <v>1</v>
      </c>
      <c r="F322" s="252" t="s">
        <v>392</v>
      </c>
      <c r="G322" s="250"/>
      <c r="H322" s="253">
        <v>1.44</v>
      </c>
      <c r="I322" s="254"/>
      <c r="J322" s="250"/>
      <c r="K322" s="250"/>
      <c r="L322" s="255"/>
      <c r="M322" s="256"/>
      <c r="N322" s="257"/>
      <c r="O322" s="257"/>
      <c r="P322" s="257"/>
      <c r="Q322" s="257"/>
      <c r="R322" s="257"/>
      <c r="S322" s="257"/>
      <c r="T322" s="258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9" t="s">
        <v>157</v>
      </c>
      <c r="AU322" s="259" t="s">
        <v>83</v>
      </c>
      <c r="AV322" s="14" t="s">
        <v>83</v>
      </c>
      <c r="AW322" s="14" t="s">
        <v>30</v>
      </c>
      <c r="AX322" s="14" t="s">
        <v>73</v>
      </c>
      <c r="AY322" s="259" t="s">
        <v>147</v>
      </c>
    </row>
    <row r="323" s="15" customFormat="1">
      <c r="A323" s="15"/>
      <c r="B323" s="260"/>
      <c r="C323" s="261"/>
      <c r="D323" s="234" t="s">
        <v>157</v>
      </c>
      <c r="E323" s="262" t="s">
        <v>1</v>
      </c>
      <c r="F323" s="263" t="s">
        <v>175</v>
      </c>
      <c r="G323" s="261"/>
      <c r="H323" s="264">
        <v>14.34</v>
      </c>
      <c r="I323" s="265"/>
      <c r="J323" s="261"/>
      <c r="K323" s="261"/>
      <c r="L323" s="266"/>
      <c r="M323" s="267"/>
      <c r="N323" s="268"/>
      <c r="O323" s="268"/>
      <c r="P323" s="268"/>
      <c r="Q323" s="268"/>
      <c r="R323" s="268"/>
      <c r="S323" s="268"/>
      <c r="T323" s="269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0" t="s">
        <v>157</v>
      </c>
      <c r="AU323" s="270" t="s">
        <v>83</v>
      </c>
      <c r="AV323" s="15" t="s">
        <v>153</v>
      </c>
      <c r="AW323" s="15" t="s">
        <v>30</v>
      </c>
      <c r="AX323" s="15" t="s">
        <v>81</v>
      </c>
      <c r="AY323" s="270" t="s">
        <v>147</v>
      </c>
    </row>
    <row r="324" s="2" customFormat="1" ht="24.15" customHeight="1">
      <c r="A324" s="38"/>
      <c r="B324" s="39"/>
      <c r="C324" s="220" t="s">
        <v>393</v>
      </c>
      <c r="D324" s="220" t="s">
        <v>149</v>
      </c>
      <c r="E324" s="221" t="s">
        <v>394</v>
      </c>
      <c r="F324" s="222" t="s">
        <v>395</v>
      </c>
      <c r="G324" s="223" t="s">
        <v>152</v>
      </c>
      <c r="H324" s="224">
        <v>21.190000000000001</v>
      </c>
      <c r="I324" s="225"/>
      <c r="J324" s="226">
        <f>ROUND(I324*H324,2)</f>
        <v>0</v>
      </c>
      <c r="K324" s="227"/>
      <c r="L324" s="44"/>
      <c r="M324" s="228" t="s">
        <v>1</v>
      </c>
      <c r="N324" s="229" t="s">
        <v>38</v>
      </c>
      <c r="O324" s="91"/>
      <c r="P324" s="230">
        <f>O324*H324</f>
        <v>0</v>
      </c>
      <c r="Q324" s="230">
        <v>0</v>
      </c>
      <c r="R324" s="230">
        <f>Q324*H324</f>
        <v>0</v>
      </c>
      <c r="S324" s="230">
        <v>0</v>
      </c>
      <c r="T324" s="231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2" t="s">
        <v>153</v>
      </c>
      <c r="AT324" s="232" t="s">
        <v>149</v>
      </c>
      <c r="AU324" s="232" t="s">
        <v>83</v>
      </c>
      <c r="AY324" s="17" t="s">
        <v>147</v>
      </c>
      <c r="BE324" s="233">
        <f>IF(N324="základní",J324,0)</f>
        <v>0</v>
      </c>
      <c r="BF324" s="233">
        <f>IF(N324="snížená",J324,0)</f>
        <v>0</v>
      </c>
      <c r="BG324" s="233">
        <f>IF(N324="zákl. přenesená",J324,0)</f>
        <v>0</v>
      </c>
      <c r="BH324" s="233">
        <f>IF(N324="sníž. přenesená",J324,0)</f>
        <v>0</v>
      </c>
      <c r="BI324" s="233">
        <f>IF(N324="nulová",J324,0)</f>
        <v>0</v>
      </c>
      <c r="BJ324" s="17" t="s">
        <v>81</v>
      </c>
      <c r="BK324" s="233">
        <f>ROUND(I324*H324,2)</f>
        <v>0</v>
      </c>
      <c r="BL324" s="17" t="s">
        <v>153</v>
      </c>
      <c r="BM324" s="232" t="s">
        <v>396</v>
      </c>
    </row>
    <row r="325" s="13" customFormat="1">
      <c r="A325" s="13"/>
      <c r="B325" s="239"/>
      <c r="C325" s="240"/>
      <c r="D325" s="234" t="s">
        <v>157</v>
      </c>
      <c r="E325" s="241" t="s">
        <v>1</v>
      </c>
      <c r="F325" s="242" t="s">
        <v>234</v>
      </c>
      <c r="G325" s="240"/>
      <c r="H325" s="241" t="s">
        <v>1</v>
      </c>
      <c r="I325" s="243"/>
      <c r="J325" s="240"/>
      <c r="K325" s="240"/>
      <c r="L325" s="244"/>
      <c r="M325" s="245"/>
      <c r="N325" s="246"/>
      <c r="O325" s="246"/>
      <c r="P325" s="246"/>
      <c r="Q325" s="246"/>
      <c r="R325" s="246"/>
      <c r="S325" s="246"/>
      <c r="T325" s="24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8" t="s">
        <v>157</v>
      </c>
      <c r="AU325" s="248" t="s">
        <v>83</v>
      </c>
      <c r="AV325" s="13" t="s">
        <v>81</v>
      </c>
      <c r="AW325" s="13" t="s">
        <v>30</v>
      </c>
      <c r="AX325" s="13" t="s">
        <v>73</v>
      </c>
      <c r="AY325" s="248" t="s">
        <v>147</v>
      </c>
    </row>
    <row r="326" s="13" customFormat="1">
      <c r="A326" s="13"/>
      <c r="B326" s="239"/>
      <c r="C326" s="240"/>
      <c r="D326" s="234" t="s">
        <v>157</v>
      </c>
      <c r="E326" s="241" t="s">
        <v>1</v>
      </c>
      <c r="F326" s="242" t="s">
        <v>235</v>
      </c>
      <c r="G326" s="240"/>
      <c r="H326" s="241" t="s">
        <v>1</v>
      </c>
      <c r="I326" s="243"/>
      <c r="J326" s="240"/>
      <c r="K326" s="240"/>
      <c r="L326" s="244"/>
      <c r="M326" s="245"/>
      <c r="N326" s="246"/>
      <c r="O326" s="246"/>
      <c r="P326" s="246"/>
      <c r="Q326" s="246"/>
      <c r="R326" s="246"/>
      <c r="S326" s="246"/>
      <c r="T326" s="24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8" t="s">
        <v>157</v>
      </c>
      <c r="AU326" s="248" t="s">
        <v>83</v>
      </c>
      <c r="AV326" s="13" t="s">
        <v>81</v>
      </c>
      <c r="AW326" s="13" t="s">
        <v>30</v>
      </c>
      <c r="AX326" s="13" t="s">
        <v>73</v>
      </c>
      <c r="AY326" s="248" t="s">
        <v>147</v>
      </c>
    </row>
    <row r="327" s="14" customFormat="1">
      <c r="A327" s="14"/>
      <c r="B327" s="249"/>
      <c r="C327" s="250"/>
      <c r="D327" s="234" t="s">
        <v>157</v>
      </c>
      <c r="E327" s="251" t="s">
        <v>1</v>
      </c>
      <c r="F327" s="252" t="s">
        <v>390</v>
      </c>
      <c r="G327" s="250"/>
      <c r="H327" s="253">
        <v>12.9</v>
      </c>
      <c r="I327" s="254"/>
      <c r="J327" s="250"/>
      <c r="K327" s="250"/>
      <c r="L327" s="255"/>
      <c r="M327" s="256"/>
      <c r="N327" s="257"/>
      <c r="O327" s="257"/>
      <c r="P327" s="257"/>
      <c r="Q327" s="257"/>
      <c r="R327" s="257"/>
      <c r="S327" s="257"/>
      <c r="T327" s="258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9" t="s">
        <v>157</v>
      </c>
      <c r="AU327" s="259" t="s">
        <v>83</v>
      </c>
      <c r="AV327" s="14" t="s">
        <v>83</v>
      </c>
      <c r="AW327" s="14" t="s">
        <v>30</v>
      </c>
      <c r="AX327" s="14" t="s">
        <v>73</v>
      </c>
      <c r="AY327" s="259" t="s">
        <v>147</v>
      </c>
    </row>
    <row r="328" s="14" customFormat="1">
      <c r="A328" s="14"/>
      <c r="B328" s="249"/>
      <c r="C328" s="250"/>
      <c r="D328" s="234" t="s">
        <v>157</v>
      </c>
      <c r="E328" s="251" t="s">
        <v>1</v>
      </c>
      <c r="F328" s="252" t="s">
        <v>397</v>
      </c>
      <c r="G328" s="250"/>
      <c r="H328" s="253">
        <v>6.4500000000000002</v>
      </c>
      <c r="I328" s="254"/>
      <c r="J328" s="250"/>
      <c r="K328" s="250"/>
      <c r="L328" s="255"/>
      <c r="M328" s="256"/>
      <c r="N328" s="257"/>
      <c r="O328" s="257"/>
      <c r="P328" s="257"/>
      <c r="Q328" s="257"/>
      <c r="R328" s="257"/>
      <c r="S328" s="257"/>
      <c r="T328" s="258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9" t="s">
        <v>157</v>
      </c>
      <c r="AU328" s="259" t="s">
        <v>83</v>
      </c>
      <c r="AV328" s="14" t="s">
        <v>83</v>
      </c>
      <c r="AW328" s="14" t="s">
        <v>30</v>
      </c>
      <c r="AX328" s="14" t="s">
        <v>73</v>
      </c>
      <c r="AY328" s="259" t="s">
        <v>147</v>
      </c>
    </row>
    <row r="329" s="13" customFormat="1">
      <c r="A329" s="13"/>
      <c r="B329" s="239"/>
      <c r="C329" s="240"/>
      <c r="D329" s="234" t="s">
        <v>157</v>
      </c>
      <c r="E329" s="241" t="s">
        <v>1</v>
      </c>
      <c r="F329" s="242" t="s">
        <v>391</v>
      </c>
      <c r="G329" s="240"/>
      <c r="H329" s="241" t="s">
        <v>1</v>
      </c>
      <c r="I329" s="243"/>
      <c r="J329" s="240"/>
      <c r="K329" s="240"/>
      <c r="L329" s="244"/>
      <c r="M329" s="245"/>
      <c r="N329" s="246"/>
      <c r="O329" s="246"/>
      <c r="P329" s="246"/>
      <c r="Q329" s="246"/>
      <c r="R329" s="246"/>
      <c r="S329" s="246"/>
      <c r="T329" s="24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8" t="s">
        <v>157</v>
      </c>
      <c r="AU329" s="248" t="s">
        <v>83</v>
      </c>
      <c r="AV329" s="13" t="s">
        <v>81</v>
      </c>
      <c r="AW329" s="13" t="s">
        <v>30</v>
      </c>
      <c r="AX329" s="13" t="s">
        <v>73</v>
      </c>
      <c r="AY329" s="248" t="s">
        <v>147</v>
      </c>
    </row>
    <row r="330" s="14" customFormat="1">
      <c r="A330" s="14"/>
      <c r="B330" s="249"/>
      <c r="C330" s="250"/>
      <c r="D330" s="234" t="s">
        <v>157</v>
      </c>
      <c r="E330" s="251" t="s">
        <v>1</v>
      </c>
      <c r="F330" s="252" t="s">
        <v>392</v>
      </c>
      <c r="G330" s="250"/>
      <c r="H330" s="253">
        <v>1.44</v>
      </c>
      <c r="I330" s="254"/>
      <c r="J330" s="250"/>
      <c r="K330" s="250"/>
      <c r="L330" s="255"/>
      <c r="M330" s="256"/>
      <c r="N330" s="257"/>
      <c r="O330" s="257"/>
      <c r="P330" s="257"/>
      <c r="Q330" s="257"/>
      <c r="R330" s="257"/>
      <c r="S330" s="257"/>
      <c r="T330" s="258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9" t="s">
        <v>157</v>
      </c>
      <c r="AU330" s="259" t="s">
        <v>83</v>
      </c>
      <c r="AV330" s="14" t="s">
        <v>83</v>
      </c>
      <c r="AW330" s="14" t="s">
        <v>30</v>
      </c>
      <c r="AX330" s="14" t="s">
        <v>73</v>
      </c>
      <c r="AY330" s="259" t="s">
        <v>147</v>
      </c>
    </row>
    <row r="331" s="14" customFormat="1">
      <c r="A331" s="14"/>
      <c r="B331" s="249"/>
      <c r="C331" s="250"/>
      <c r="D331" s="234" t="s">
        <v>157</v>
      </c>
      <c r="E331" s="251" t="s">
        <v>1</v>
      </c>
      <c r="F331" s="252" t="s">
        <v>398</v>
      </c>
      <c r="G331" s="250"/>
      <c r="H331" s="253">
        <v>0.40000000000000002</v>
      </c>
      <c r="I331" s="254"/>
      <c r="J331" s="250"/>
      <c r="K331" s="250"/>
      <c r="L331" s="255"/>
      <c r="M331" s="256"/>
      <c r="N331" s="257"/>
      <c r="O331" s="257"/>
      <c r="P331" s="257"/>
      <c r="Q331" s="257"/>
      <c r="R331" s="257"/>
      <c r="S331" s="257"/>
      <c r="T331" s="258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9" t="s">
        <v>157</v>
      </c>
      <c r="AU331" s="259" t="s">
        <v>83</v>
      </c>
      <c r="AV331" s="14" t="s">
        <v>83</v>
      </c>
      <c r="AW331" s="14" t="s">
        <v>30</v>
      </c>
      <c r="AX331" s="14" t="s">
        <v>73</v>
      </c>
      <c r="AY331" s="259" t="s">
        <v>147</v>
      </c>
    </row>
    <row r="332" s="15" customFormat="1">
      <c r="A332" s="15"/>
      <c r="B332" s="260"/>
      <c r="C332" s="261"/>
      <c r="D332" s="234" t="s">
        <v>157</v>
      </c>
      <c r="E332" s="262" t="s">
        <v>1</v>
      </c>
      <c r="F332" s="263" t="s">
        <v>175</v>
      </c>
      <c r="G332" s="261"/>
      <c r="H332" s="264">
        <v>21.190000000000001</v>
      </c>
      <c r="I332" s="265"/>
      <c r="J332" s="261"/>
      <c r="K332" s="261"/>
      <c r="L332" s="266"/>
      <c r="M332" s="267"/>
      <c r="N332" s="268"/>
      <c r="O332" s="268"/>
      <c r="P332" s="268"/>
      <c r="Q332" s="268"/>
      <c r="R332" s="268"/>
      <c r="S332" s="268"/>
      <c r="T332" s="269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70" t="s">
        <v>157</v>
      </c>
      <c r="AU332" s="270" t="s">
        <v>83</v>
      </c>
      <c r="AV332" s="15" t="s">
        <v>153</v>
      </c>
      <c r="AW332" s="15" t="s">
        <v>30</v>
      </c>
      <c r="AX332" s="15" t="s">
        <v>81</v>
      </c>
      <c r="AY332" s="270" t="s">
        <v>147</v>
      </c>
    </row>
    <row r="333" s="2" customFormat="1" ht="24.15" customHeight="1">
      <c r="A333" s="38"/>
      <c r="B333" s="39"/>
      <c r="C333" s="220" t="s">
        <v>296</v>
      </c>
      <c r="D333" s="220" t="s">
        <v>149</v>
      </c>
      <c r="E333" s="221" t="s">
        <v>399</v>
      </c>
      <c r="F333" s="222" t="s">
        <v>400</v>
      </c>
      <c r="G333" s="223" t="s">
        <v>152</v>
      </c>
      <c r="H333" s="224">
        <v>25.800000000000001</v>
      </c>
      <c r="I333" s="225"/>
      <c r="J333" s="226">
        <f>ROUND(I333*H333,2)</f>
        <v>0</v>
      </c>
      <c r="K333" s="227"/>
      <c r="L333" s="44"/>
      <c r="M333" s="228" t="s">
        <v>1</v>
      </c>
      <c r="N333" s="229" t="s">
        <v>38</v>
      </c>
      <c r="O333" s="91"/>
      <c r="P333" s="230">
        <f>O333*H333</f>
        <v>0</v>
      </c>
      <c r="Q333" s="230">
        <v>0.0060099999999999997</v>
      </c>
      <c r="R333" s="230">
        <f>Q333*H333</f>
        <v>0.155058</v>
      </c>
      <c r="S333" s="230">
        <v>0</v>
      </c>
      <c r="T333" s="231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2" t="s">
        <v>153</v>
      </c>
      <c r="AT333" s="232" t="s">
        <v>149</v>
      </c>
      <c r="AU333" s="232" t="s">
        <v>83</v>
      </c>
      <c r="AY333" s="17" t="s">
        <v>147</v>
      </c>
      <c r="BE333" s="233">
        <f>IF(N333="základní",J333,0)</f>
        <v>0</v>
      </c>
      <c r="BF333" s="233">
        <f>IF(N333="snížená",J333,0)</f>
        <v>0</v>
      </c>
      <c r="BG333" s="233">
        <f>IF(N333="zákl. přenesená",J333,0)</f>
        <v>0</v>
      </c>
      <c r="BH333" s="233">
        <f>IF(N333="sníž. přenesená",J333,0)</f>
        <v>0</v>
      </c>
      <c r="BI333" s="233">
        <f>IF(N333="nulová",J333,0)</f>
        <v>0</v>
      </c>
      <c r="BJ333" s="17" t="s">
        <v>81</v>
      </c>
      <c r="BK333" s="233">
        <f>ROUND(I333*H333,2)</f>
        <v>0</v>
      </c>
      <c r="BL333" s="17" t="s">
        <v>153</v>
      </c>
      <c r="BM333" s="232" t="s">
        <v>401</v>
      </c>
    </row>
    <row r="334" s="2" customFormat="1">
      <c r="A334" s="38"/>
      <c r="B334" s="39"/>
      <c r="C334" s="40"/>
      <c r="D334" s="234" t="s">
        <v>155</v>
      </c>
      <c r="E334" s="40"/>
      <c r="F334" s="235" t="s">
        <v>402</v>
      </c>
      <c r="G334" s="40"/>
      <c r="H334" s="40"/>
      <c r="I334" s="236"/>
      <c r="J334" s="40"/>
      <c r="K334" s="40"/>
      <c r="L334" s="44"/>
      <c r="M334" s="237"/>
      <c r="N334" s="238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155</v>
      </c>
      <c r="AU334" s="17" t="s">
        <v>83</v>
      </c>
    </row>
    <row r="335" s="13" customFormat="1">
      <c r="A335" s="13"/>
      <c r="B335" s="239"/>
      <c r="C335" s="240"/>
      <c r="D335" s="234" t="s">
        <v>157</v>
      </c>
      <c r="E335" s="241" t="s">
        <v>1</v>
      </c>
      <c r="F335" s="242" t="s">
        <v>234</v>
      </c>
      <c r="G335" s="240"/>
      <c r="H335" s="241" t="s">
        <v>1</v>
      </c>
      <c r="I335" s="243"/>
      <c r="J335" s="240"/>
      <c r="K335" s="240"/>
      <c r="L335" s="244"/>
      <c r="M335" s="245"/>
      <c r="N335" s="246"/>
      <c r="O335" s="246"/>
      <c r="P335" s="246"/>
      <c r="Q335" s="246"/>
      <c r="R335" s="246"/>
      <c r="S335" s="246"/>
      <c r="T335" s="24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8" t="s">
        <v>157</v>
      </c>
      <c r="AU335" s="248" t="s">
        <v>83</v>
      </c>
      <c r="AV335" s="13" t="s">
        <v>81</v>
      </c>
      <c r="AW335" s="13" t="s">
        <v>30</v>
      </c>
      <c r="AX335" s="13" t="s">
        <v>73</v>
      </c>
      <c r="AY335" s="248" t="s">
        <v>147</v>
      </c>
    </row>
    <row r="336" s="13" customFormat="1">
      <c r="A336" s="13"/>
      <c r="B336" s="239"/>
      <c r="C336" s="240"/>
      <c r="D336" s="234" t="s">
        <v>157</v>
      </c>
      <c r="E336" s="241" t="s">
        <v>1</v>
      </c>
      <c r="F336" s="242" t="s">
        <v>235</v>
      </c>
      <c r="G336" s="240"/>
      <c r="H336" s="241" t="s">
        <v>1</v>
      </c>
      <c r="I336" s="243"/>
      <c r="J336" s="240"/>
      <c r="K336" s="240"/>
      <c r="L336" s="244"/>
      <c r="M336" s="245"/>
      <c r="N336" s="246"/>
      <c r="O336" s="246"/>
      <c r="P336" s="246"/>
      <c r="Q336" s="246"/>
      <c r="R336" s="246"/>
      <c r="S336" s="246"/>
      <c r="T336" s="24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8" t="s">
        <v>157</v>
      </c>
      <c r="AU336" s="248" t="s">
        <v>83</v>
      </c>
      <c r="AV336" s="13" t="s">
        <v>81</v>
      </c>
      <c r="AW336" s="13" t="s">
        <v>30</v>
      </c>
      <c r="AX336" s="13" t="s">
        <v>73</v>
      </c>
      <c r="AY336" s="248" t="s">
        <v>147</v>
      </c>
    </row>
    <row r="337" s="14" customFormat="1">
      <c r="A337" s="14"/>
      <c r="B337" s="249"/>
      <c r="C337" s="250"/>
      <c r="D337" s="234" t="s">
        <v>157</v>
      </c>
      <c r="E337" s="251" t="s">
        <v>1</v>
      </c>
      <c r="F337" s="252" t="s">
        <v>403</v>
      </c>
      <c r="G337" s="250"/>
      <c r="H337" s="253">
        <v>25.800000000000001</v>
      </c>
      <c r="I337" s="254"/>
      <c r="J337" s="250"/>
      <c r="K337" s="250"/>
      <c r="L337" s="255"/>
      <c r="M337" s="256"/>
      <c r="N337" s="257"/>
      <c r="O337" s="257"/>
      <c r="P337" s="257"/>
      <c r="Q337" s="257"/>
      <c r="R337" s="257"/>
      <c r="S337" s="257"/>
      <c r="T337" s="258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9" t="s">
        <v>157</v>
      </c>
      <c r="AU337" s="259" t="s">
        <v>83</v>
      </c>
      <c r="AV337" s="14" t="s">
        <v>83</v>
      </c>
      <c r="AW337" s="14" t="s">
        <v>30</v>
      </c>
      <c r="AX337" s="14" t="s">
        <v>73</v>
      </c>
      <c r="AY337" s="259" t="s">
        <v>147</v>
      </c>
    </row>
    <row r="338" s="15" customFormat="1">
      <c r="A338" s="15"/>
      <c r="B338" s="260"/>
      <c r="C338" s="261"/>
      <c r="D338" s="234" t="s">
        <v>157</v>
      </c>
      <c r="E338" s="262" t="s">
        <v>1</v>
      </c>
      <c r="F338" s="263" t="s">
        <v>175</v>
      </c>
      <c r="G338" s="261"/>
      <c r="H338" s="264">
        <v>25.800000000000001</v>
      </c>
      <c r="I338" s="265"/>
      <c r="J338" s="261"/>
      <c r="K338" s="261"/>
      <c r="L338" s="266"/>
      <c r="M338" s="267"/>
      <c r="N338" s="268"/>
      <c r="O338" s="268"/>
      <c r="P338" s="268"/>
      <c r="Q338" s="268"/>
      <c r="R338" s="268"/>
      <c r="S338" s="268"/>
      <c r="T338" s="269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0" t="s">
        <v>157</v>
      </c>
      <c r="AU338" s="270" t="s">
        <v>83</v>
      </c>
      <c r="AV338" s="15" t="s">
        <v>153</v>
      </c>
      <c r="AW338" s="15" t="s">
        <v>30</v>
      </c>
      <c r="AX338" s="15" t="s">
        <v>81</v>
      </c>
      <c r="AY338" s="270" t="s">
        <v>147</v>
      </c>
    </row>
    <row r="339" s="2" customFormat="1" ht="33" customHeight="1">
      <c r="A339" s="38"/>
      <c r="B339" s="39"/>
      <c r="C339" s="220" t="s">
        <v>404</v>
      </c>
      <c r="D339" s="220" t="s">
        <v>149</v>
      </c>
      <c r="E339" s="221" t="s">
        <v>405</v>
      </c>
      <c r="F339" s="222" t="s">
        <v>406</v>
      </c>
      <c r="G339" s="223" t="s">
        <v>152</v>
      </c>
      <c r="H339" s="224">
        <v>25.800000000000001</v>
      </c>
      <c r="I339" s="225"/>
      <c r="J339" s="226">
        <f>ROUND(I339*H339,2)</f>
        <v>0</v>
      </c>
      <c r="K339" s="227"/>
      <c r="L339" s="44"/>
      <c r="M339" s="228" t="s">
        <v>1</v>
      </c>
      <c r="N339" s="229" t="s">
        <v>38</v>
      </c>
      <c r="O339" s="91"/>
      <c r="P339" s="230">
        <f>O339*H339</f>
        <v>0</v>
      </c>
      <c r="Q339" s="230">
        <v>0</v>
      </c>
      <c r="R339" s="230">
        <f>Q339*H339</f>
        <v>0</v>
      </c>
      <c r="S339" s="230">
        <v>0</v>
      </c>
      <c r="T339" s="231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2" t="s">
        <v>153</v>
      </c>
      <c r="AT339" s="232" t="s">
        <v>149</v>
      </c>
      <c r="AU339" s="232" t="s">
        <v>83</v>
      </c>
      <c r="AY339" s="17" t="s">
        <v>147</v>
      </c>
      <c r="BE339" s="233">
        <f>IF(N339="základní",J339,0)</f>
        <v>0</v>
      </c>
      <c r="BF339" s="233">
        <f>IF(N339="snížená",J339,0)</f>
        <v>0</v>
      </c>
      <c r="BG339" s="233">
        <f>IF(N339="zákl. přenesená",J339,0)</f>
        <v>0</v>
      </c>
      <c r="BH339" s="233">
        <f>IF(N339="sníž. přenesená",J339,0)</f>
        <v>0</v>
      </c>
      <c r="BI339" s="233">
        <f>IF(N339="nulová",J339,0)</f>
        <v>0</v>
      </c>
      <c r="BJ339" s="17" t="s">
        <v>81</v>
      </c>
      <c r="BK339" s="233">
        <f>ROUND(I339*H339,2)</f>
        <v>0</v>
      </c>
      <c r="BL339" s="17" t="s">
        <v>153</v>
      </c>
      <c r="BM339" s="232" t="s">
        <v>407</v>
      </c>
    </row>
    <row r="340" s="2" customFormat="1">
      <c r="A340" s="38"/>
      <c r="B340" s="39"/>
      <c r="C340" s="40"/>
      <c r="D340" s="234" t="s">
        <v>155</v>
      </c>
      <c r="E340" s="40"/>
      <c r="F340" s="235" t="s">
        <v>408</v>
      </c>
      <c r="G340" s="40"/>
      <c r="H340" s="40"/>
      <c r="I340" s="236"/>
      <c r="J340" s="40"/>
      <c r="K340" s="40"/>
      <c r="L340" s="44"/>
      <c r="M340" s="237"/>
      <c r="N340" s="238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155</v>
      </c>
      <c r="AU340" s="17" t="s">
        <v>83</v>
      </c>
    </row>
    <row r="341" s="13" customFormat="1">
      <c r="A341" s="13"/>
      <c r="B341" s="239"/>
      <c r="C341" s="240"/>
      <c r="D341" s="234" t="s">
        <v>157</v>
      </c>
      <c r="E341" s="241" t="s">
        <v>1</v>
      </c>
      <c r="F341" s="242" t="s">
        <v>234</v>
      </c>
      <c r="G341" s="240"/>
      <c r="H341" s="241" t="s">
        <v>1</v>
      </c>
      <c r="I341" s="243"/>
      <c r="J341" s="240"/>
      <c r="K341" s="240"/>
      <c r="L341" s="244"/>
      <c r="M341" s="245"/>
      <c r="N341" s="246"/>
      <c r="O341" s="246"/>
      <c r="P341" s="246"/>
      <c r="Q341" s="246"/>
      <c r="R341" s="246"/>
      <c r="S341" s="246"/>
      <c r="T341" s="24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8" t="s">
        <v>157</v>
      </c>
      <c r="AU341" s="248" t="s">
        <v>83</v>
      </c>
      <c r="AV341" s="13" t="s">
        <v>81</v>
      </c>
      <c r="AW341" s="13" t="s">
        <v>30</v>
      </c>
      <c r="AX341" s="13" t="s">
        <v>73</v>
      </c>
      <c r="AY341" s="248" t="s">
        <v>147</v>
      </c>
    </row>
    <row r="342" s="13" customFormat="1">
      <c r="A342" s="13"/>
      <c r="B342" s="239"/>
      <c r="C342" s="240"/>
      <c r="D342" s="234" t="s">
        <v>157</v>
      </c>
      <c r="E342" s="241" t="s">
        <v>1</v>
      </c>
      <c r="F342" s="242" t="s">
        <v>235</v>
      </c>
      <c r="G342" s="240"/>
      <c r="H342" s="241" t="s">
        <v>1</v>
      </c>
      <c r="I342" s="243"/>
      <c r="J342" s="240"/>
      <c r="K342" s="240"/>
      <c r="L342" s="244"/>
      <c r="M342" s="245"/>
      <c r="N342" s="246"/>
      <c r="O342" s="246"/>
      <c r="P342" s="246"/>
      <c r="Q342" s="246"/>
      <c r="R342" s="246"/>
      <c r="S342" s="246"/>
      <c r="T342" s="24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8" t="s">
        <v>157</v>
      </c>
      <c r="AU342" s="248" t="s">
        <v>83</v>
      </c>
      <c r="AV342" s="13" t="s">
        <v>81</v>
      </c>
      <c r="AW342" s="13" t="s">
        <v>30</v>
      </c>
      <c r="AX342" s="13" t="s">
        <v>73</v>
      </c>
      <c r="AY342" s="248" t="s">
        <v>147</v>
      </c>
    </row>
    <row r="343" s="14" customFormat="1">
      <c r="A343" s="14"/>
      <c r="B343" s="249"/>
      <c r="C343" s="250"/>
      <c r="D343" s="234" t="s">
        <v>157</v>
      </c>
      <c r="E343" s="251" t="s">
        <v>1</v>
      </c>
      <c r="F343" s="252" t="s">
        <v>403</v>
      </c>
      <c r="G343" s="250"/>
      <c r="H343" s="253">
        <v>25.800000000000001</v>
      </c>
      <c r="I343" s="254"/>
      <c r="J343" s="250"/>
      <c r="K343" s="250"/>
      <c r="L343" s="255"/>
      <c r="M343" s="256"/>
      <c r="N343" s="257"/>
      <c r="O343" s="257"/>
      <c r="P343" s="257"/>
      <c r="Q343" s="257"/>
      <c r="R343" s="257"/>
      <c r="S343" s="257"/>
      <c r="T343" s="25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9" t="s">
        <v>157</v>
      </c>
      <c r="AU343" s="259" t="s">
        <v>83</v>
      </c>
      <c r="AV343" s="14" t="s">
        <v>83</v>
      </c>
      <c r="AW343" s="14" t="s">
        <v>30</v>
      </c>
      <c r="AX343" s="14" t="s">
        <v>73</v>
      </c>
      <c r="AY343" s="259" t="s">
        <v>147</v>
      </c>
    </row>
    <row r="344" s="15" customFormat="1">
      <c r="A344" s="15"/>
      <c r="B344" s="260"/>
      <c r="C344" s="261"/>
      <c r="D344" s="234" t="s">
        <v>157</v>
      </c>
      <c r="E344" s="262" t="s">
        <v>1</v>
      </c>
      <c r="F344" s="263" t="s">
        <v>175</v>
      </c>
      <c r="G344" s="261"/>
      <c r="H344" s="264">
        <v>25.800000000000001</v>
      </c>
      <c r="I344" s="265"/>
      <c r="J344" s="261"/>
      <c r="K344" s="261"/>
      <c r="L344" s="266"/>
      <c r="M344" s="267"/>
      <c r="N344" s="268"/>
      <c r="O344" s="268"/>
      <c r="P344" s="268"/>
      <c r="Q344" s="268"/>
      <c r="R344" s="268"/>
      <c r="S344" s="268"/>
      <c r="T344" s="269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0" t="s">
        <v>157</v>
      </c>
      <c r="AU344" s="270" t="s">
        <v>83</v>
      </c>
      <c r="AV344" s="15" t="s">
        <v>153</v>
      </c>
      <c r="AW344" s="15" t="s">
        <v>30</v>
      </c>
      <c r="AX344" s="15" t="s">
        <v>81</v>
      </c>
      <c r="AY344" s="270" t="s">
        <v>147</v>
      </c>
    </row>
    <row r="345" s="12" customFormat="1" ht="22.8" customHeight="1">
      <c r="A345" s="12"/>
      <c r="B345" s="204"/>
      <c r="C345" s="205"/>
      <c r="D345" s="206" t="s">
        <v>72</v>
      </c>
      <c r="E345" s="218" t="s">
        <v>200</v>
      </c>
      <c r="F345" s="218" t="s">
        <v>409</v>
      </c>
      <c r="G345" s="205"/>
      <c r="H345" s="205"/>
      <c r="I345" s="208"/>
      <c r="J345" s="219">
        <f>BK345</f>
        <v>0</v>
      </c>
      <c r="K345" s="205"/>
      <c r="L345" s="210"/>
      <c r="M345" s="211"/>
      <c r="N345" s="212"/>
      <c r="O345" s="212"/>
      <c r="P345" s="213">
        <f>SUM(P346:P401)</f>
        <v>0</v>
      </c>
      <c r="Q345" s="212"/>
      <c r="R345" s="213">
        <f>SUM(R346:R401)</f>
        <v>14.583238999999999</v>
      </c>
      <c r="S345" s="212"/>
      <c r="T345" s="214">
        <f>SUM(T346:T401)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5" t="s">
        <v>81</v>
      </c>
      <c r="AT345" s="216" t="s">
        <v>72</v>
      </c>
      <c r="AU345" s="216" t="s">
        <v>81</v>
      </c>
      <c r="AY345" s="215" t="s">
        <v>147</v>
      </c>
      <c r="BK345" s="217">
        <f>SUM(BK346:BK401)</f>
        <v>0</v>
      </c>
    </row>
    <row r="346" s="2" customFormat="1" ht="21.75" customHeight="1">
      <c r="A346" s="38"/>
      <c r="B346" s="39"/>
      <c r="C346" s="220" t="s">
        <v>301</v>
      </c>
      <c r="D346" s="220" t="s">
        <v>149</v>
      </c>
      <c r="E346" s="221" t="s">
        <v>410</v>
      </c>
      <c r="F346" s="222" t="s">
        <v>411</v>
      </c>
      <c r="G346" s="223" t="s">
        <v>412</v>
      </c>
      <c r="H346" s="224">
        <v>5</v>
      </c>
      <c r="I346" s="225"/>
      <c r="J346" s="226">
        <f>ROUND(I346*H346,2)</f>
        <v>0</v>
      </c>
      <c r="K346" s="227"/>
      <c r="L346" s="44"/>
      <c r="M346" s="228" t="s">
        <v>1</v>
      </c>
      <c r="N346" s="229" t="s">
        <v>38</v>
      </c>
      <c r="O346" s="91"/>
      <c r="P346" s="230">
        <f>O346*H346</f>
        <v>0</v>
      </c>
      <c r="Q346" s="230">
        <v>0.223938</v>
      </c>
      <c r="R346" s="230">
        <f>Q346*H346</f>
        <v>1.1196900000000001</v>
      </c>
      <c r="S346" s="230">
        <v>0</v>
      </c>
      <c r="T346" s="231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2" t="s">
        <v>153</v>
      </c>
      <c r="AT346" s="232" t="s">
        <v>149</v>
      </c>
      <c r="AU346" s="232" t="s">
        <v>83</v>
      </c>
      <c r="AY346" s="17" t="s">
        <v>147</v>
      </c>
      <c r="BE346" s="233">
        <f>IF(N346="základní",J346,0)</f>
        <v>0</v>
      </c>
      <c r="BF346" s="233">
        <f>IF(N346="snížená",J346,0)</f>
        <v>0</v>
      </c>
      <c r="BG346" s="233">
        <f>IF(N346="zákl. přenesená",J346,0)</f>
        <v>0</v>
      </c>
      <c r="BH346" s="233">
        <f>IF(N346="sníž. přenesená",J346,0)</f>
        <v>0</v>
      </c>
      <c r="BI346" s="233">
        <f>IF(N346="nulová",J346,0)</f>
        <v>0</v>
      </c>
      <c r="BJ346" s="17" t="s">
        <v>81</v>
      </c>
      <c r="BK346" s="233">
        <f>ROUND(I346*H346,2)</f>
        <v>0</v>
      </c>
      <c r="BL346" s="17" t="s">
        <v>153</v>
      </c>
      <c r="BM346" s="232" t="s">
        <v>413</v>
      </c>
    </row>
    <row r="347" s="2" customFormat="1">
      <c r="A347" s="38"/>
      <c r="B347" s="39"/>
      <c r="C347" s="40"/>
      <c r="D347" s="234" t="s">
        <v>155</v>
      </c>
      <c r="E347" s="40"/>
      <c r="F347" s="235" t="s">
        <v>414</v>
      </c>
      <c r="G347" s="40"/>
      <c r="H347" s="40"/>
      <c r="I347" s="236"/>
      <c r="J347" s="40"/>
      <c r="K347" s="40"/>
      <c r="L347" s="44"/>
      <c r="M347" s="237"/>
      <c r="N347" s="238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155</v>
      </c>
      <c r="AU347" s="17" t="s">
        <v>83</v>
      </c>
    </row>
    <row r="348" s="2" customFormat="1" ht="24.15" customHeight="1">
      <c r="A348" s="38"/>
      <c r="B348" s="39"/>
      <c r="C348" s="272" t="s">
        <v>415</v>
      </c>
      <c r="D348" s="272" t="s">
        <v>317</v>
      </c>
      <c r="E348" s="273" t="s">
        <v>416</v>
      </c>
      <c r="F348" s="274" t="s">
        <v>417</v>
      </c>
      <c r="G348" s="275" t="s">
        <v>412</v>
      </c>
      <c r="H348" s="276">
        <v>1</v>
      </c>
      <c r="I348" s="277"/>
      <c r="J348" s="278">
        <f>ROUND(I348*H348,2)</f>
        <v>0</v>
      </c>
      <c r="K348" s="279"/>
      <c r="L348" s="280"/>
      <c r="M348" s="281" t="s">
        <v>1</v>
      </c>
      <c r="N348" s="282" t="s">
        <v>38</v>
      </c>
      <c r="O348" s="91"/>
      <c r="P348" s="230">
        <f>O348*H348</f>
        <v>0</v>
      </c>
      <c r="Q348" s="230">
        <v>0.040000000000000001</v>
      </c>
      <c r="R348" s="230">
        <f>Q348*H348</f>
        <v>0.040000000000000001</v>
      </c>
      <c r="S348" s="230">
        <v>0</v>
      </c>
      <c r="T348" s="231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2" t="s">
        <v>200</v>
      </c>
      <c r="AT348" s="232" t="s">
        <v>317</v>
      </c>
      <c r="AU348" s="232" t="s">
        <v>83</v>
      </c>
      <c r="AY348" s="17" t="s">
        <v>147</v>
      </c>
      <c r="BE348" s="233">
        <f>IF(N348="základní",J348,0)</f>
        <v>0</v>
      </c>
      <c r="BF348" s="233">
        <f>IF(N348="snížená",J348,0)</f>
        <v>0</v>
      </c>
      <c r="BG348" s="233">
        <f>IF(N348="zákl. přenesená",J348,0)</f>
        <v>0</v>
      </c>
      <c r="BH348" s="233">
        <f>IF(N348="sníž. přenesená",J348,0)</f>
        <v>0</v>
      </c>
      <c r="BI348" s="233">
        <f>IF(N348="nulová",J348,0)</f>
        <v>0</v>
      </c>
      <c r="BJ348" s="17" t="s">
        <v>81</v>
      </c>
      <c r="BK348" s="233">
        <f>ROUND(I348*H348,2)</f>
        <v>0</v>
      </c>
      <c r="BL348" s="17" t="s">
        <v>153</v>
      </c>
      <c r="BM348" s="232" t="s">
        <v>418</v>
      </c>
    </row>
    <row r="349" s="2" customFormat="1">
      <c r="A349" s="38"/>
      <c r="B349" s="39"/>
      <c r="C349" s="40"/>
      <c r="D349" s="234" t="s">
        <v>155</v>
      </c>
      <c r="E349" s="40"/>
      <c r="F349" s="235" t="s">
        <v>417</v>
      </c>
      <c r="G349" s="40"/>
      <c r="H349" s="40"/>
      <c r="I349" s="236"/>
      <c r="J349" s="40"/>
      <c r="K349" s="40"/>
      <c r="L349" s="44"/>
      <c r="M349" s="237"/>
      <c r="N349" s="238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155</v>
      </c>
      <c r="AU349" s="17" t="s">
        <v>83</v>
      </c>
    </row>
    <row r="350" s="2" customFormat="1" ht="24.15" customHeight="1">
      <c r="A350" s="38"/>
      <c r="B350" s="39"/>
      <c r="C350" s="272" t="s">
        <v>307</v>
      </c>
      <c r="D350" s="272" t="s">
        <v>317</v>
      </c>
      <c r="E350" s="273" t="s">
        <v>419</v>
      </c>
      <c r="F350" s="274" t="s">
        <v>420</v>
      </c>
      <c r="G350" s="275" t="s">
        <v>412</v>
      </c>
      <c r="H350" s="276">
        <v>1</v>
      </c>
      <c r="I350" s="277"/>
      <c r="J350" s="278">
        <f>ROUND(I350*H350,2)</f>
        <v>0</v>
      </c>
      <c r="K350" s="279"/>
      <c r="L350" s="280"/>
      <c r="M350" s="281" t="s">
        <v>1</v>
      </c>
      <c r="N350" s="282" t="s">
        <v>38</v>
      </c>
      <c r="O350" s="91"/>
      <c r="P350" s="230">
        <f>O350*H350</f>
        <v>0</v>
      </c>
      <c r="Q350" s="230">
        <v>0.050999999999999997</v>
      </c>
      <c r="R350" s="230">
        <f>Q350*H350</f>
        <v>0.050999999999999997</v>
      </c>
      <c r="S350" s="230">
        <v>0</v>
      </c>
      <c r="T350" s="231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2" t="s">
        <v>200</v>
      </c>
      <c r="AT350" s="232" t="s">
        <v>317</v>
      </c>
      <c r="AU350" s="232" t="s">
        <v>83</v>
      </c>
      <c r="AY350" s="17" t="s">
        <v>147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7" t="s">
        <v>81</v>
      </c>
      <c r="BK350" s="233">
        <f>ROUND(I350*H350,2)</f>
        <v>0</v>
      </c>
      <c r="BL350" s="17" t="s">
        <v>153</v>
      </c>
      <c r="BM350" s="232" t="s">
        <v>421</v>
      </c>
    </row>
    <row r="351" s="2" customFormat="1">
      <c r="A351" s="38"/>
      <c r="B351" s="39"/>
      <c r="C351" s="40"/>
      <c r="D351" s="234" t="s">
        <v>155</v>
      </c>
      <c r="E351" s="40"/>
      <c r="F351" s="235" t="s">
        <v>420</v>
      </c>
      <c r="G351" s="40"/>
      <c r="H351" s="40"/>
      <c r="I351" s="236"/>
      <c r="J351" s="40"/>
      <c r="K351" s="40"/>
      <c r="L351" s="44"/>
      <c r="M351" s="237"/>
      <c r="N351" s="238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155</v>
      </c>
      <c r="AU351" s="17" t="s">
        <v>83</v>
      </c>
    </row>
    <row r="352" s="2" customFormat="1" ht="24.15" customHeight="1">
      <c r="A352" s="38"/>
      <c r="B352" s="39"/>
      <c r="C352" s="272" t="s">
        <v>422</v>
      </c>
      <c r="D352" s="272" t="s">
        <v>317</v>
      </c>
      <c r="E352" s="273" t="s">
        <v>423</v>
      </c>
      <c r="F352" s="274" t="s">
        <v>424</v>
      </c>
      <c r="G352" s="275" t="s">
        <v>412</v>
      </c>
      <c r="H352" s="276">
        <v>2</v>
      </c>
      <c r="I352" s="277"/>
      <c r="J352" s="278">
        <f>ROUND(I352*H352,2)</f>
        <v>0</v>
      </c>
      <c r="K352" s="279"/>
      <c r="L352" s="280"/>
      <c r="M352" s="281" t="s">
        <v>1</v>
      </c>
      <c r="N352" s="282" t="s">
        <v>38</v>
      </c>
      <c r="O352" s="91"/>
      <c r="P352" s="230">
        <f>O352*H352</f>
        <v>0</v>
      </c>
      <c r="Q352" s="230">
        <v>0.081000000000000003</v>
      </c>
      <c r="R352" s="230">
        <f>Q352*H352</f>
        <v>0.16200000000000001</v>
      </c>
      <c r="S352" s="230">
        <v>0</v>
      </c>
      <c r="T352" s="231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2" t="s">
        <v>200</v>
      </c>
      <c r="AT352" s="232" t="s">
        <v>317</v>
      </c>
      <c r="AU352" s="232" t="s">
        <v>83</v>
      </c>
      <c r="AY352" s="17" t="s">
        <v>147</v>
      </c>
      <c r="BE352" s="233">
        <f>IF(N352="základní",J352,0)</f>
        <v>0</v>
      </c>
      <c r="BF352" s="233">
        <f>IF(N352="snížená",J352,0)</f>
        <v>0</v>
      </c>
      <c r="BG352" s="233">
        <f>IF(N352="zákl. přenesená",J352,0)</f>
        <v>0</v>
      </c>
      <c r="BH352" s="233">
        <f>IF(N352="sníž. přenesená",J352,0)</f>
        <v>0</v>
      </c>
      <c r="BI352" s="233">
        <f>IF(N352="nulová",J352,0)</f>
        <v>0</v>
      </c>
      <c r="BJ352" s="17" t="s">
        <v>81</v>
      </c>
      <c r="BK352" s="233">
        <f>ROUND(I352*H352,2)</f>
        <v>0</v>
      </c>
      <c r="BL352" s="17" t="s">
        <v>153</v>
      </c>
      <c r="BM352" s="232" t="s">
        <v>425</v>
      </c>
    </row>
    <row r="353" s="2" customFormat="1">
      <c r="A353" s="38"/>
      <c r="B353" s="39"/>
      <c r="C353" s="40"/>
      <c r="D353" s="234" t="s">
        <v>155</v>
      </c>
      <c r="E353" s="40"/>
      <c r="F353" s="235" t="s">
        <v>424</v>
      </c>
      <c r="G353" s="40"/>
      <c r="H353" s="40"/>
      <c r="I353" s="236"/>
      <c r="J353" s="40"/>
      <c r="K353" s="40"/>
      <c r="L353" s="44"/>
      <c r="M353" s="237"/>
      <c r="N353" s="238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155</v>
      </c>
      <c r="AU353" s="17" t="s">
        <v>83</v>
      </c>
    </row>
    <row r="354" s="2" customFormat="1" ht="24.15" customHeight="1">
      <c r="A354" s="38"/>
      <c r="B354" s="39"/>
      <c r="C354" s="272" t="s">
        <v>313</v>
      </c>
      <c r="D354" s="272" t="s">
        <v>317</v>
      </c>
      <c r="E354" s="273" t="s">
        <v>426</v>
      </c>
      <c r="F354" s="274" t="s">
        <v>427</v>
      </c>
      <c r="G354" s="275" t="s">
        <v>412</v>
      </c>
      <c r="H354" s="276">
        <v>1</v>
      </c>
      <c r="I354" s="277"/>
      <c r="J354" s="278">
        <f>ROUND(I354*H354,2)</f>
        <v>0</v>
      </c>
      <c r="K354" s="279"/>
      <c r="L354" s="280"/>
      <c r="M354" s="281" t="s">
        <v>1</v>
      </c>
      <c r="N354" s="282" t="s">
        <v>38</v>
      </c>
      <c r="O354" s="91"/>
      <c r="P354" s="230">
        <f>O354*H354</f>
        <v>0</v>
      </c>
      <c r="Q354" s="230">
        <v>0.068000000000000005</v>
      </c>
      <c r="R354" s="230">
        <f>Q354*H354</f>
        <v>0.068000000000000005</v>
      </c>
      <c r="S354" s="230">
        <v>0</v>
      </c>
      <c r="T354" s="231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2" t="s">
        <v>200</v>
      </c>
      <c r="AT354" s="232" t="s">
        <v>317</v>
      </c>
      <c r="AU354" s="232" t="s">
        <v>83</v>
      </c>
      <c r="AY354" s="17" t="s">
        <v>147</v>
      </c>
      <c r="BE354" s="233">
        <f>IF(N354="základní",J354,0)</f>
        <v>0</v>
      </c>
      <c r="BF354" s="233">
        <f>IF(N354="snížená",J354,0)</f>
        <v>0</v>
      </c>
      <c r="BG354" s="233">
        <f>IF(N354="zákl. přenesená",J354,0)</f>
        <v>0</v>
      </c>
      <c r="BH354" s="233">
        <f>IF(N354="sníž. přenesená",J354,0)</f>
        <v>0</v>
      </c>
      <c r="BI354" s="233">
        <f>IF(N354="nulová",J354,0)</f>
        <v>0</v>
      </c>
      <c r="BJ354" s="17" t="s">
        <v>81</v>
      </c>
      <c r="BK354" s="233">
        <f>ROUND(I354*H354,2)</f>
        <v>0</v>
      </c>
      <c r="BL354" s="17" t="s">
        <v>153</v>
      </c>
      <c r="BM354" s="232" t="s">
        <v>428</v>
      </c>
    </row>
    <row r="355" s="2" customFormat="1">
      <c r="A355" s="38"/>
      <c r="B355" s="39"/>
      <c r="C355" s="40"/>
      <c r="D355" s="234" t="s">
        <v>155</v>
      </c>
      <c r="E355" s="40"/>
      <c r="F355" s="235" t="s">
        <v>427</v>
      </c>
      <c r="G355" s="40"/>
      <c r="H355" s="40"/>
      <c r="I355" s="236"/>
      <c r="J355" s="40"/>
      <c r="K355" s="40"/>
      <c r="L355" s="44"/>
      <c r="M355" s="237"/>
      <c r="N355" s="238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155</v>
      </c>
      <c r="AU355" s="17" t="s">
        <v>83</v>
      </c>
    </row>
    <row r="356" s="2" customFormat="1" ht="24.15" customHeight="1">
      <c r="A356" s="38"/>
      <c r="B356" s="39"/>
      <c r="C356" s="220" t="s">
        <v>429</v>
      </c>
      <c r="D356" s="220" t="s">
        <v>149</v>
      </c>
      <c r="E356" s="221" t="s">
        <v>430</v>
      </c>
      <c r="F356" s="222" t="s">
        <v>431</v>
      </c>
      <c r="G356" s="223" t="s">
        <v>203</v>
      </c>
      <c r="H356" s="224">
        <v>89.200000000000003</v>
      </c>
      <c r="I356" s="225"/>
      <c r="J356" s="226">
        <f>ROUND(I356*H356,2)</f>
        <v>0</v>
      </c>
      <c r="K356" s="227"/>
      <c r="L356" s="44"/>
      <c r="M356" s="228" t="s">
        <v>1</v>
      </c>
      <c r="N356" s="229" t="s">
        <v>38</v>
      </c>
      <c r="O356" s="91"/>
      <c r="P356" s="230">
        <f>O356*H356</f>
        <v>0</v>
      </c>
      <c r="Q356" s="230">
        <v>2.0000000000000002E-05</v>
      </c>
      <c r="R356" s="230">
        <f>Q356*H356</f>
        <v>0.0017840000000000002</v>
      </c>
      <c r="S356" s="230">
        <v>0</v>
      </c>
      <c r="T356" s="231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2" t="s">
        <v>153</v>
      </c>
      <c r="AT356" s="232" t="s">
        <v>149</v>
      </c>
      <c r="AU356" s="232" t="s">
        <v>83</v>
      </c>
      <c r="AY356" s="17" t="s">
        <v>147</v>
      </c>
      <c r="BE356" s="233">
        <f>IF(N356="základní",J356,0)</f>
        <v>0</v>
      </c>
      <c r="BF356" s="233">
        <f>IF(N356="snížená",J356,0)</f>
        <v>0</v>
      </c>
      <c r="BG356" s="233">
        <f>IF(N356="zákl. přenesená",J356,0)</f>
        <v>0</v>
      </c>
      <c r="BH356" s="233">
        <f>IF(N356="sníž. přenesená",J356,0)</f>
        <v>0</v>
      </c>
      <c r="BI356" s="233">
        <f>IF(N356="nulová",J356,0)</f>
        <v>0</v>
      </c>
      <c r="BJ356" s="17" t="s">
        <v>81</v>
      </c>
      <c r="BK356" s="233">
        <f>ROUND(I356*H356,2)</f>
        <v>0</v>
      </c>
      <c r="BL356" s="17" t="s">
        <v>153</v>
      </c>
      <c r="BM356" s="232" t="s">
        <v>432</v>
      </c>
    </row>
    <row r="357" s="2" customFormat="1">
      <c r="A357" s="38"/>
      <c r="B357" s="39"/>
      <c r="C357" s="40"/>
      <c r="D357" s="234" t="s">
        <v>155</v>
      </c>
      <c r="E357" s="40"/>
      <c r="F357" s="235" t="s">
        <v>433</v>
      </c>
      <c r="G357" s="40"/>
      <c r="H357" s="40"/>
      <c r="I357" s="236"/>
      <c r="J357" s="40"/>
      <c r="K357" s="40"/>
      <c r="L357" s="44"/>
      <c r="M357" s="237"/>
      <c r="N357" s="238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155</v>
      </c>
      <c r="AU357" s="17" t="s">
        <v>83</v>
      </c>
    </row>
    <row r="358" s="2" customFormat="1" ht="21.75" customHeight="1">
      <c r="A358" s="38"/>
      <c r="B358" s="39"/>
      <c r="C358" s="272" t="s">
        <v>434</v>
      </c>
      <c r="D358" s="272" t="s">
        <v>317</v>
      </c>
      <c r="E358" s="273" t="s">
        <v>435</v>
      </c>
      <c r="F358" s="274" t="s">
        <v>436</v>
      </c>
      <c r="G358" s="275" t="s">
        <v>203</v>
      </c>
      <c r="H358" s="276">
        <v>91.876000000000005</v>
      </c>
      <c r="I358" s="277"/>
      <c r="J358" s="278">
        <f>ROUND(I358*H358,2)</f>
        <v>0</v>
      </c>
      <c r="K358" s="279"/>
      <c r="L358" s="280"/>
      <c r="M358" s="281" t="s">
        <v>1</v>
      </c>
      <c r="N358" s="282" t="s">
        <v>38</v>
      </c>
      <c r="O358" s="91"/>
      <c r="P358" s="230">
        <f>O358*H358</f>
        <v>0</v>
      </c>
      <c r="Q358" s="230">
        <v>0</v>
      </c>
      <c r="R358" s="230">
        <f>Q358*H358</f>
        <v>0</v>
      </c>
      <c r="S358" s="230">
        <v>0</v>
      </c>
      <c r="T358" s="231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2" t="s">
        <v>200</v>
      </c>
      <c r="AT358" s="232" t="s">
        <v>317</v>
      </c>
      <c r="AU358" s="232" t="s">
        <v>83</v>
      </c>
      <c r="AY358" s="17" t="s">
        <v>147</v>
      </c>
      <c r="BE358" s="233">
        <f>IF(N358="základní",J358,0)</f>
        <v>0</v>
      </c>
      <c r="BF358" s="233">
        <f>IF(N358="snížená",J358,0)</f>
        <v>0</v>
      </c>
      <c r="BG358" s="233">
        <f>IF(N358="zákl. přenesená",J358,0)</f>
        <v>0</v>
      </c>
      <c r="BH358" s="233">
        <f>IF(N358="sníž. přenesená",J358,0)</f>
        <v>0</v>
      </c>
      <c r="BI358" s="233">
        <f>IF(N358="nulová",J358,0)</f>
        <v>0</v>
      </c>
      <c r="BJ358" s="17" t="s">
        <v>81</v>
      </c>
      <c r="BK358" s="233">
        <f>ROUND(I358*H358,2)</f>
        <v>0</v>
      </c>
      <c r="BL358" s="17" t="s">
        <v>153</v>
      </c>
      <c r="BM358" s="232" t="s">
        <v>437</v>
      </c>
    </row>
    <row r="359" s="2" customFormat="1">
      <c r="A359" s="38"/>
      <c r="B359" s="39"/>
      <c r="C359" s="40"/>
      <c r="D359" s="234" t="s">
        <v>155</v>
      </c>
      <c r="E359" s="40"/>
      <c r="F359" s="235" t="s">
        <v>436</v>
      </c>
      <c r="G359" s="40"/>
      <c r="H359" s="40"/>
      <c r="I359" s="236"/>
      <c r="J359" s="40"/>
      <c r="K359" s="40"/>
      <c r="L359" s="44"/>
      <c r="M359" s="237"/>
      <c r="N359" s="238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155</v>
      </c>
      <c r="AU359" s="17" t="s">
        <v>83</v>
      </c>
    </row>
    <row r="360" s="2" customFormat="1">
      <c r="A360" s="38"/>
      <c r="B360" s="39"/>
      <c r="C360" s="40"/>
      <c r="D360" s="234" t="s">
        <v>277</v>
      </c>
      <c r="E360" s="40"/>
      <c r="F360" s="271" t="s">
        <v>438</v>
      </c>
      <c r="G360" s="40"/>
      <c r="H360" s="40"/>
      <c r="I360" s="236"/>
      <c r="J360" s="40"/>
      <c r="K360" s="40"/>
      <c r="L360" s="44"/>
      <c r="M360" s="237"/>
      <c r="N360" s="238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277</v>
      </c>
      <c r="AU360" s="17" t="s">
        <v>83</v>
      </c>
    </row>
    <row r="361" s="14" customFormat="1">
      <c r="A361" s="14"/>
      <c r="B361" s="249"/>
      <c r="C361" s="250"/>
      <c r="D361" s="234" t="s">
        <v>157</v>
      </c>
      <c r="E361" s="251" t="s">
        <v>1</v>
      </c>
      <c r="F361" s="252" t="s">
        <v>439</v>
      </c>
      <c r="G361" s="250"/>
      <c r="H361" s="253">
        <v>91.876000000000005</v>
      </c>
      <c r="I361" s="254"/>
      <c r="J361" s="250"/>
      <c r="K361" s="250"/>
      <c r="L361" s="255"/>
      <c r="M361" s="256"/>
      <c r="N361" s="257"/>
      <c r="O361" s="257"/>
      <c r="P361" s="257"/>
      <c r="Q361" s="257"/>
      <c r="R361" s="257"/>
      <c r="S361" s="257"/>
      <c r="T361" s="258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9" t="s">
        <v>157</v>
      </c>
      <c r="AU361" s="259" t="s">
        <v>83</v>
      </c>
      <c r="AV361" s="14" t="s">
        <v>83</v>
      </c>
      <c r="AW361" s="14" t="s">
        <v>30</v>
      </c>
      <c r="AX361" s="14" t="s">
        <v>81</v>
      </c>
      <c r="AY361" s="259" t="s">
        <v>147</v>
      </c>
    </row>
    <row r="362" s="2" customFormat="1" ht="24.15" customHeight="1">
      <c r="A362" s="38"/>
      <c r="B362" s="39"/>
      <c r="C362" s="220" t="s">
        <v>440</v>
      </c>
      <c r="D362" s="220" t="s">
        <v>149</v>
      </c>
      <c r="E362" s="221" t="s">
        <v>441</v>
      </c>
      <c r="F362" s="222" t="s">
        <v>442</v>
      </c>
      <c r="G362" s="223" t="s">
        <v>443</v>
      </c>
      <c r="H362" s="224">
        <v>4</v>
      </c>
      <c r="I362" s="225"/>
      <c r="J362" s="226">
        <f>ROUND(I362*H362,2)</f>
        <v>0</v>
      </c>
      <c r="K362" s="227"/>
      <c r="L362" s="44"/>
      <c r="M362" s="228" t="s">
        <v>1</v>
      </c>
      <c r="N362" s="229" t="s">
        <v>38</v>
      </c>
      <c r="O362" s="91"/>
      <c r="P362" s="230">
        <f>O362*H362</f>
        <v>0</v>
      </c>
      <c r="Q362" s="230">
        <v>0.0003102</v>
      </c>
      <c r="R362" s="230">
        <f>Q362*H362</f>
        <v>0.0012408</v>
      </c>
      <c r="S362" s="230">
        <v>0</v>
      </c>
      <c r="T362" s="231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2" t="s">
        <v>153</v>
      </c>
      <c r="AT362" s="232" t="s">
        <v>149</v>
      </c>
      <c r="AU362" s="232" t="s">
        <v>83</v>
      </c>
      <c r="AY362" s="17" t="s">
        <v>147</v>
      </c>
      <c r="BE362" s="233">
        <f>IF(N362="základní",J362,0)</f>
        <v>0</v>
      </c>
      <c r="BF362" s="233">
        <f>IF(N362="snížená",J362,0)</f>
        <v>0</v>
      </c>
      <c r="BG362" s="233">
        <f>IF(N362="zákl. přenesená",J362,0)</f>
        <v>0</v>
      </c>
      <c r="BH362" s="233">
        <f>IF(N362="sníž. přenesená",J362,0)</f>
        <v>0</v>
      </c>
      <c r="BI362" s="233">
        <f>IF(N362="nulová",J362,0)</f>
        <v>0</v>
      </c>
      <c r="BJ362" s="17" t="s">
        <v>81</v>
      </c>
      <c r="BK362" s="233">
        <f>ROUND(I362*H362,2)</f>
        <v>0</v>
      </c>
      <c r="BL362" s="17" t="s">
        <v>153</v>
      </c>
      <c r="BM362" s="232" t="s">
        <v>444</v>
      </c>
    </row>
    <row r="363" s="2" customFormat="1" ht="24.15" customHeight="1">
      <c r="A363" s="38"/>
      <c r="B363" s="39"/>
      <c r="C363" s="220" t="s">
        <v>338</v>
      </c>
      <c r="D363" s="220" t="s">
        <v>149</v>
      </c>
      <c r="E363" s="221" t="s">
        <v>445</v>
      </c>
      <c r="F363" s="222" t="s">
        <v>446</v>
      </c>
      <c r="G363" s="223" t="s">
        <v>203</v>
      </c>
      <c r="H363" s="224">
        <v>89.200000000000003</v>
      </c>
      <c r="I363" s="225"/>
      <c r="J363" s="226">
        <f>ROUND(I363*H363,2)</f>
        <v>0</v>
      </c>
      <c r="K363" s="227"/>
      <c r="L363" s="44"/>
      <c r="M363" s="228" t="s">
        <v>1</v>
      </c>
      <c r="N363" s="229" t="s">
        <v>38</v>
      </c>
      <c r="O363" s="91"/>
      <c r="P363" s="230">
        <f>O363*H363</f>
        <v>0</v>
      </c>
      <c r="Q363" s="230">
        <v>0</v>
      </c>
      <c r="R363" s="230">
        <f>Q363*H363</f>
        <v>0</v>
      </c>
      <c r="S363" s="230">
        <v>0</v>
      </c>
      <c r="T363" s="231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2" t="s">
        <v>153</v>
      </c>
      <c r="AT363" s="232" t="s">
        <v>149</v>
      </c>
      <c r="AU363" s="232" t="s">
        <v>83</v>
      </c>
      <c r="AY363" s="17" t="s">
        <v>147</v>
      </c>
      <c r="BE363" s="233">
        <f>IF(N363="základní",J363,0)</f>
        <v>0</v>
      </c>
      <c r="BF363" s="233">
        <f>IF(N363="snížená",J363,0)</f>
        <v>0</v>
      </c>
      <c r="BG363" s="233">
        <f>IF(N363="zákl. přenesená",J363,0)</f>
        <v>0</v>
      </c>
      <c r="BH363" s="233">
        <f>IF(N363="sníž. přenesená",J363,0)</f>
        <v>0</v>
      </c>
      <c r="BI363" s="233">
        <f>IF(N363="nulová",J363,0)</f>
        <v>0</v>
      </c>
      <c r="BJ363" s="17" t="s">
        <v>81</v>
      </c>
      <c r="BK363" s="233">
        <f>ROUND(I363*H363,2)</f>
        <v>0</v>
      </c>
      <c r="BL363" s="17" t="s">
        <v>153</v>
      </c>
      <c r="BM363" s="232" t="s">
        <v>447</v>
      </c>
    </row>
    <row r="364" s="2" customFormat="1">
      <c r="A364" s="38"/>
      <c r="B364" s="39"/>
      <c r="C364" s="40"/>
      <c r="D364" s="234" t="s">
        <v>155</v>
      </c>
      <c r="E364" s="40"/>
      <c r="F364" s="235" t="s">
        <v>448</v>
      </c>
      <c r="G364" s="40"/>
      <c r="H364" s="40"/>
      <c r="I364" s="236"/>
      <c r="J364" s="40"/>
      <c r="K364" s="40"/>
      <c r="L364" s="44"/>
      <c r="M364" s="237"/>
      <c r="N364" s="238"/>
      <c r="O364" s="91"/>
      <c r="P364" s="91"/>
      <c r="Q364" s="91"/>
      <c r="R364" s="91"/>
      <c r="S364" s="91"/>
      <c r="T364" s="92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155</v>
      </c>
      <c r="AU364" s="17" t="s">
        <v>83</v>
      </c>
    </row>
    <row r="365" s="2" customFormat="1" ht="16.5" customHeight="1">
      <c r="A365" s="38"/>
      <c r="B365" s="39"/>
      <c r="C365" s="220" t="s">
        <v>449</v>
      </c>
      <c r="D365" s="220" t="s">
        <v>149</v>
      </c>
      <c r="E365" s="221" t="s">
        <v>450</v>
      </c>
      <c r="F365" s="222" t="s">
        <v>451</v>
      </c>
      <c r="G365" s="223" t="s">
        <v>412</v>
      </c>
      <c r="H365" s="224">
        <v>5</v>
      </c>
      <c r="I365" s="225"/>
      <c r="J365" s="226">
        <f>ROUND(I365*H365,2)</f>
        <v>0</v>
      </c>
      <c r="K365" s="227"/>
      <c r="L365" s="44"/>
      <c r="M365" s="228" t="s">
        <v>1</v>
      </c>
      <c r="N365" s="229" t="s">
        <v>38</v>
      </c>
      <c r="O365" s="91"/>
      <c r="P365" s="230">
        <f>O365*H365</f>
        <v>0</v>
      </c>
      <c r="Q365" s="230">
        <v>0.035748000000000002</v>
      </c>
      <c r="R365" s="230">
        <f>Q365*H365</f>
        <v>0.17874000000000001</v>
      </c>
      <c r="S365" s="230">
        <v>0</v>
      </c>
      <c r="T365" s="231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2" t="s">
        <v>153</v>
      </c>
      <c r="AT365" s="232" t="s">
        <v>149</v>
      </c>
      <c r="AU365" s="232" t="s">
        <v>83</v>
      </c>
      <c r="AY365" s="17" t="s">
        <v>147</v>
      </c>
      <c r="BE365" s="233">
        <f>IF(N365="základní",J365,0)</f>
        <v>0</v>
      </c>
      <c r="BF365" s="233">
        <f>IF(N365="snížená",J365,0)</f>
        <v>0</v>
      </c>
      <c r="BG365" s="233">
        <f>IF(N365="zákl. přenesená",J365,0)</f>
        <v>0</v>
      </c>
      <c r="BH365" s="233">
        <f>IF(N365="sníž. přenesená",J365,0)</f>
        <v>0</v>
      </c>
      <c r="BI365" s="233">
        <f>IF(N365="nulová",J365,0)</f>
        <v>0</v>
      </c>
      <c r="BJ365" s="17" t="s">
        <v>81</v>
      </c>
      <c r="BK365" s="233">
        <f>ROUND(I365*H365,2)</f>
        <v>0</v>
      </c>
      <c r="BL365" s="17" t="s">
        <v>153</v>
      </c>
      <c r="BM365" s="232" t="s">
        <v>452</v>
      </c>
    </row>
    <row r="366" s="2" customFormat="1">
      <c r="A366" s="38"/>
      <c r="B366" s="39"/>
      <c r="C366" s="40"/>
      <c r="D366" s="234" t="s">
        <v>155</v>
      </c>
      <c r="E366" s="40"/>
      <c r="F366" s="235" t="s">
        <v>453</v>
      </c>
      <c r="G366" s="40"/>
      <c r="H366" s="40"/>
      <c r="I366" s="236"/>
      <c r="J366" s="40"/>
      <c r="K366" s="40"/>
      <c r="L366" s="44"/>
      <c r="M366" s="237"/>
      <c r="N366" s="238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155</v>
      </c>
      <c r="AU366" s="17" t="s">
        <v>83</v>
      </c>
    </row>
    <row r="367" s="14" customFormat="1">
      <c r="A367" s="14"/>
      <c r="B367" s="249"/>
      <c r="C367" s="250"/>
      <c r="D367" s="234" t="s">
        <v>157</v>
      </c>
      <c r="E367" s="251" t="s">
        <v>1</v>
      </c>
      <c r="F367" s="252" t="s">
        <v>182</v>
      </c>
      <c r="G367" s="250"/>
      <c r="H367" s="253">
        <v>5</v>
      </c>
      <c r="I367" s="254"/>
      <c r="J367" s="250"/>
      <c r="K367" s="250"/>
      <c r="L367" s="255"/>
      <c r="M367" s="256"/>
      <c r="N367" s="257"/>
      <c r="O367" s="257"/>
      <c r="P367" s="257"/>
      <c r="Q367" s="257"/>
      <c r="R367" s="257"/>
      <c r="S367" s="257"/>
      <c r="T367" s="25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9" t="s">
        <v>157</v>
      </c>
      <c r="AU367" s="259" t="s">
        <v>83</v>
      </c>
      <c r="AV367" s="14" t="s">
        <v>83</v>
      </c>
      <c r="AW367" s="14" t="s">
        <v>30</v>
      </c>
      <c r="AX367" s="14" t="s">
        <v>73</v>
      </c>
      <c r="AY367" s="259" t="s">
        <v>147</v>
      </c>
    </row>
    <row r="368" s="15" customFormat="1">
      <c r="A368" s="15"/>
      <c r="B368" s="260"/>
      <c r="C368" s="261"/>
      <c r="D368" s="234" t="s">
        <v>157</v>
      </c>
      <c r="E368" s="262" t="s">
        <v>1</v>
      </c>
      <c r="F368" s="263" t="s">
        <v>175</v>
      </c>
      <c r="G368" s="261"/>
      <c r="H368" s="264">
        <v>5</v>
      </c>
      <c r="I368" s="265"/>
      <c r="J368" s="261"/>
      <c r="K368" s="261"/>
      <c r="L368" s="266"/>
      <c r="M368" s="267"/>
      <c r="N368" s="268"/>
      <c r="O368" s="268"/>
      <c r="P368" s="268"/>
      <c r="Q368" s="268"/>
      <c r="R368" s="268"/>
      <c r="S368" s="268"/>
      <c r="T368" s="269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0" t="s">
        <v>157</v>
      </c>
      <c r="AU368" s="270" t="s">
        <v>83</v>
      </c>
      <c r="AV368" s="15" t="s">
        <v>153</v>
      </c>
      <c r="AW368" s="15" t="s">
        <v>30</v>
      </c>
      <c r="AX368" s="15" t="s">
        <v>81</v>
      </c>
      <c r="AY368" s="270" t="s">
        <v>147</v>
      </c>
    </row>
    <row r="369" s="2" customFormat="1" ht="24.15" customHeight="1">
      <c r="A369" s="38"/>
      <c r="B369" s="39"/>
      <c r="C369" s="220" t="s">
        <v>454</v>
      </c>
      <c r="D369" s="220" t="s">
        <v>149</v>
      </c>
      <c r="E369" s="221" t="s">
        <v>455</v>
      </c>
      <c r="F369" s="222" t="s">
        <v>456</v>
      </c>
      <c r="G369" s="223" t="s">
        <v>412</v>
      </c>
      <c r="H369" s="224">
        <v>4</v>
      </c>
      <c r="I369" s="225"/>
      <c r="J369" s="226">
        <f>ROUND(I369*H369,2)</f>
        <v>0</v>
      </c>
      <c r="K369" s="227"/>
      <c r="L369" s="44"/>
      <c r="M369" s="228" t="s">
        <v>1</v>
      </c>
      <c r="N369" s="229" t="s">
        <v>38</v>
      </c>
      <c r="O369" s="91"/>
      <c r="P369" s="230">
        <f>O369*H369</f>
        <v>0</v>
      </c>
      <c r="Q369" s="230">
        <v>0.0098899999999999995</v>
      </c>
      <c r="R369" s="230">
        <f>Q369*H369</f>
        <v>0.039559999999999998</v>
      </c>
      <c r="S369" s="230">
        <v>0</v>
      </c>
      <c r="T369" s="231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2" t="s">
        <v>153</v>
      </c>
      <c r="AT369" s="232" t="s">
        <v>149</v>
      </c>
      <c r="AU369" s="232" t="s">
        <v>83</v>
      </c>
      <c r="AY369" s="17" t="s">
        <v>147</v>
      </c>
      <c r="BE369" s="233">
        <f>IF(N369="základní",J369,0)</f>
        <v>0</v>
      </c>
      <c r="BF369" s="233">
        <f>IF(N369="snížená",J369,0)</f>
        <v>0</v>
      </c>
      <c r="BG369" s="233">
        <f>IF(N369="zákl. přenesená",J369,0)</f>
        <v>0</v>
      </c>
      <c r="BH369" s="233">
        <f>IF(N369="sníž. přenesená",J369,0)</f>
        <v>0</v>
      </c>
      <c r="BI369" s="233">
        <f>IF(N369="nulová",J369,0)</f>
        <v>0</v>
      </c>
      <c r="BJ369" s="17" t="s">
        <v>81</v>
      </c>
      <c r="BK369" s="233">
        <f>ROUND(I369*H369,2)</f>
        <v>0</v>
      </c>
      <c r="BL369" s="17" t="s">
        <v>153</v>
      </c>
      <c r="BM369" s="232" t="s">
        <v>457</v>
      </c>
    </row>
    <row r="370" s="2" customFormat="1">
      <c r="A370" s="38"/>
      <c r="B370" s="39"/>
      <c r="C370" s="40"/>
      <c r="D370" s="234" t="s">
        <v>155</v>
      </c>
      <c r="E370" s="40"/>
      <c r="F370" s="235" t="s">
        <v>458</v>
      </c>
      <c r="G370" s="40"/>
      <c r="H370" s="40"/>
      <c r="I370" s="236"/>
      <c r="J370" s="40"/>
      <c r="K370" s="40"/>
      <c r="L370" s="44"/>
      <c r="M370" s="237"/>
      <c r="N370" s="238"/>
      <c r="O370" s="91"/>
      <c r="P370" s="91"/>
      <c r="Q370" s="91"/>
      <c r="R370" s="91"/>
      <c r="S370" s="91"/>
      <c r="T370" s="92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155</v>
      </c>
      <c r="AU370" s="17" t="s">
        <v>83</v>
      </c>
    </row>
    <row r="371" s="2" customFormat="1" ht="24.15" customHeight="1">
      <c r="A371" s="38"/>
      <c r="B371" s="39"/>
      <c r="C371" s="272" t="s">
        <v>459</v>
      </c>
      <c r="D371" s="272" t="s">
        <v>317</v>
      </c>
      <c r="E371" s="273" t="s">
        <v>460</v>
      </c>
      <c r="F371" s="274" t="s">
        <v>461</v>
      </c>
      <c r="G371" s="275" t="s">
        <v>412</v>
      </c>
      <c r="H371" s="276">
        <v>4</v>
      </c>
      <c r="I371" s="277"/>
      <c r="J371" s="278">
        <f>ROUND(I371*H371,2)</f>
        <v>0</v>
      </c>
      <c r="K371" s="279"/>
      <c r="L371" s="280"/>
      <c r="M371" s="281" t="s">
        <v>1</v>
      </c>
      <c r="N371" s="282" t="s">
        <v>38</v>
      </c>
      <c r="O371" s="91"/>
      <c r="P371" s="230">
        <f>O371*H371</f>
        <v>0</v>
      </c>
      <c r="Q371" s="230">
        <v>0.44900000000000001</v>
      </c>
      <c r="R371" s="230">
        <f>Q371*H371</f>
        <v>1.796</v>
      </c>
      <c r="S371" s="230">
        <v>0</v>
      </c>
      <c r="T371" s="231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2" t="s">
        <v>200</v>
      </c>
      <c r="AT371" s="232" t="s">
        <v>317</v>
      </c>
      <c r="AU371" s="232" t="s">
        <v>83</v>
      </c>
      <c r="AY371" s="17" t="s">
        <v>147</v>
      </c>
      <c r="BE371" s="233">
        <f>IF(N371="základní",J371,0)</f>
        <v>0</v>
      </c>
      <c r="BF371" s="233">
        <f>IF(N371="snížená",J371,0)</f>
        <v>0</v>
      </c>
      <c r="BG371" s="233">
        <f>IF(N371="zákl. přenesená",J371,0)</f>
        <v>0</v>
      </c>
      <c r="BH371" s="233">
        <f>IF(N371="sníž. přenesená",J371,0)</f>
        <v>0</v>
      </c>
      <c r="BI371" s="233">
        <f>IF(N371="nulová",J371,0)</f>
        <v>0</v>
      </c>
      <c r="BJ371" s="17" t="s">
        <v>81</v>
      </c>
      <c r="BK371" s="233">
        <f>ROUND(I371*H371,2)</f>
        <v>0</v>
      </c>
      <c r="BL371" s="17" t="s">
        <v>153</v>
      </c>
      <c r="BM371" s="232" t="s">
        <v>462</v>
      </c>
    </row>
    <row r="372" s="2" customFormat="1">
      <c r="A372" s="38"/>
      <c r="B372" s="39"/>
      <c r="C372" s="40"/>
      <c r="D372" s="234" t="s">
        <v>155</v>
      </c>
      <c r="E372" s="40"/>
      <c r="F372" s="235" t="s">
        <v>461</v>
      </c>
      <c r="G372" s="40"/>
      <c r="H372" s="40"/>
      <c r="I372" s="236"/>
      <c r="J372" s="40"/>
      <c r="K372" s="40"/>
      <c r="L372" s="44"/>
      <c r="M372" s="237"/>
      <c r="N372" s="238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155</v>
      </c>
      <c r="AU372" s="17" t="s">
        <v>83</v>
      </c>
    </row>
    <row r="373" s="2" customFormat="1" ht="24.15" customHeight="1">
      <c r="A373" s="38"/>
      <c r="B373" s="39"/>
      <c r="C373" s="220" t="s">
        <v>463</v>
      </c>
      <c r="D373" s="220" t="s">
        <v>149</v>
      </c>
      <c r="E373" s="221" t="s">
        <v>464</v>
      </c>
      <c r="F373" s="222" t="s">
        <v>465</v>
      </c>
      <c r="G373" s="223" t="s">
        <v>412</v>
      </c>
      <c r="H373" s="224">
        <v>6</v>
      </c>
      <c r="I373" s="225"/>
      <c r="J373" s="226">
        <f>ROUND(I373*H373,2)</f>
        <v>0</v>
      </c>
      <c r="K373" s="227"/>
      <c r="L373" s="44"/>
      <c r="M373" s="228" t="s">
        <v>1</v>
      </c>
      <c r="N373" s="229" t="s">
        <v>38</v>
      </c>
      <c r="O373" s="91"/>
      <c r="P373" s="230">
        <f>O373*H373</f>
        <v>0</v>
      </c>
      <c r="Q373" s="230">
        <v>0.010186000000000001</v>
      </c>
      <c r="R373" s="230">
        <f>Q373*H373</f>
        <v>0.061116000000000004</v>
      </c>
      <c r="S373" s="230">
        <v>0</v>
      </c>
      <c r="T373" s="231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2" t="s">
        <v>153</v>
      </c>
      <c r="AT373" s="232" t="s">
        <v>149</v>
      </c>
      <c r="AU373" s="232" t="s">
        <v>83</v>
      </c>
      <c r="AY373" s="17" t="s">
        <v>147</v>
      </c>
      <c r="BE373" s="233">
        <f>IF(N373="základní",J373,0)</f>
        <v>0</v>
      </c>
      <c r="BF373" s="233">
        <f>IF(N373="snížená",J373,0)</f>
        <v>0</v>
      </c>
      <c r="BG373" s="233">
        <f>IF(N373="zákl. přenesená",J373,0)</f>
        <v>0</v>
      </c>
      <c r="BH373" s="233">
        <f>IF(N373="sníž. přenesená",J373,0)</f>
        <v>0</v>
      </c>
      <c r="BI373" s="233">
        <f>IF(N373="nulová",J373,0)</f>
        <v>0</v>
      </c>
      <c r="BJ373" s="17" t="s">
        <v>81</v>
      </c>
      <c r="BK373" s="233">
        <f>ROUND(I373*H373,2)</f>
        <v>0</v>
      </c>
      <c r="BL373" s="17" t="s">
        <v>153</v>
      </c>
      <c r="BM373" s="232" t="s">
        <v>466</v>
      </c>
    </row>
    <row r="374" s="2" customFormat="1">
      <c r="A374" s="38"/>
      <c r="B374" s="39"/>
      <c r="C374" s="40"/>
      <c r="D374" s="234" t="s">
        <v>155</v>
      </c>
      <c r="E374" s="40"/>
      <c r="F374" s="235" t="s">
        <v>465</v>
      </c>
      <c r="G374" s="40"/>
      <c r="H374" s="40"/>
      <c r="I374" s="236"/>
      <c r="J374" s="40"/>
      <c r="K374" s="40"/>
      <c r="L374" s="44"/>
      <c r="M374" s="237"/>
      <c r="N374" s="238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155</v>
      </c>
      <c r="AU374" s="17" t="s">
        <v>83</v>
      </c>
    </row>
    <row r="375" s="2" customFormat="1" ht="21.75" customHeight="1">
      <c r="A375" s="38"/>
      <c r="B375" s="39"/>
      <c r="C375" s="272" t="s">
        <v>467</v>
      </c>
      <c r="D375" s="272" t="s">
        <v>317</v>
      </c>
      <c r="E375" s="273" t="s">
        <v>468</v>
      </c>
      <c r="F375" s="274" t="s">
        <v>469</v>
      </c>
      <c r="G375" s="275" t="s">
        <v>412</v>
      </c>
      <c r="H375" s="276">
        <v>1</v>
      </c>
      <c r="I375" s="277"/>
      <c r="J375" s="278">
        <f>ROUND(I375*H375,2)</f>
        <v>0</v>
      </c>
      <c r="K375" s="279"/>
      <c r="L375" s="280"/>
      <c r="M375" s="281" t="s">
        <v>1</v>
      </c>
      <c r="N375" s="282" t="s">
        <v>38</v>
      </c>
      <c r="O375" s="91"/>
      <c r="P375" s="230">
        <f>O375*H375</f>
        <v>0</v>
      </c>
      <c r="Q375" s="230">
        <v>0.254</v>
      </c>
      <c r="R375" s="230">
        <f>Q375*H375</f>
        <v>0.254</v>
      </c>
      <c r="S375" s="230">
        <v>0</v>
      </c>
      <c r="T375" s="231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2" t="s">
        <v>200</v>
      </c>
      <c r="AT375" s="232" t="s">
        <v>317</v>
      </c>
      <c r="AU375" s="232" t="s">
        <v>83</v>
      </c>
      <c r="AY375" s="17" t="s">
        <v>147</v>
      </c>
      <c r="BE375" s="233">
        <f>IF(N375="základní",J375,0)</f>
        <v>0</v>
      </c>
      <c r="BF375" s="233">
        <f>IF(N375="snížená",J375,0)</f>
        <v>0</v>
      </c>
      <c r="BG375" s="233">
        <f>IF(N375="zákl. přenesená",J375,0)</f>
        <v>0</v>
      </c>
      <c r="BH375" s="233">
        <f>IF(N375="sníž. přenesená",J375,0)</f>
        <v>0</v>
      </c>
      <c r="BI375" s="233">
        <f>IF(N375="nulová",J375,0)</f>
        <v>0</v>
      </c>
      <c r="BJ375" s="17" t="s">
        <v>81</v>
      </c>
      <c r="BK375" s="233">
        <f>ROUND(I375*H375,2)</f>
        <v>0</v>
      </c>
      <c r="BL375" s="17" t="s">
        <v>153</v>
      </c>
      <c r="BM375" s="232" t="s">
        <v>470</v>
      </c>
    </row>
    <row r="376" s="2" customFormat="1">
      <c r="A376" s="38"/>
      <c r="B376" s="39"/>
      <c r="C376" s="40"/>
      <c r="D376" s="234" t="s">
        <v>155</v>
      </c>
      <c r="E376" s="40"/>
      <c r="F376" s="235" t="s">
        <v>469</v>
      </c>
      <c r="G376" s="40"/>
      <c r="H376" s="40"/>
      <c r="I376" s="236"/>
      <c r="J376" s="40"/>
      <c r="K376" s="40"/>
      <c r="L376" s="44"/>
      <c r="M376" s="237"/>
      <c r="N376" s="238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155</v>
      </c>
      <c r="AU376" s="17" t="s">
        <v>83</v>
      </c>
    </row>
    <row r="377" s="2" customFormat="1">
      <c r="A377" s="38"/>
      <c r="B377" s="39"/>
      <c r="C377" s="40"/>
      <c r="D377" s="234" t="s">
        <v>277</v>
      </c>
      <c r="E377" s="40"/>
      <c r="F377" s="271" t="s">
        <v>471</v>
      </c>
      <c r="G377" s="40"/>
      <c r="H377" s="40"/>
      <c r="I377" s="236"/>
      <c r="J377" s="40"/>
      <c r="K377" s="40"/>
      <c r="L377" s="44"/>
      <c r="M377" s="237"/>
      <c r="N377" s="238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277</v>
      </c>
      <c r="AU377" s="17" t="s">
        <v>83</v>
      </c>
    </row>
    <row r="378" s="2" customFormat="1" ht="21.75" customHeight="1">
      <c r="A378" s="38"/>
      <c r="B378" s="39"/>
      <c r="C378" s="272" t="s">
        <v>472</v>
      </c>
      <c r="D378" s="272" t="s">
        <v>317</v>
      </c>
      <c r="E378" s="273" t="s">
        <v>473</v>
      </c>
      <c r="F378" s="274" t="s">
        <v>474</v>
      </c>
      <c r="G378" s="275" t="s">
        <v>412</v>
      </c>
      <c r="H378" s="276">
        <v>2</v>
      </c>
      <c r="I378" s="277"/>
      <c r="J378" s="278">
        <f>ROUND(I378*H378,2)</f>
        <v>0</v>
      </c>
      <c r="K378" s="279"/>
      <c r="L378" s="280"/>
      <c r="M378" s="281" t="s">
        <v>1</v>
      </c>
      <c r="N378" s="282" t="s">
        <v>38</v>
      </c>
      <c r="O378" s="91"/>
      <c r="P378" s="230">
        <f>O378*H378</f>
        <v>0</v>
      </c>
      <c r="Q378" s="230">
        <v>0.50600000000000001</v>
      </c>
      <c r="R378" s="230">
        <f>Q378*H378</f>
        <v>1.012</v>
      </c>
      <c r="S378" s="230">
        <v>0</v>
      </c>
      <c r="T378" s="231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2" t="s">
        <v>200</v>
      </c>
      <c r="AT378" s="232" t="s">
        <v>317</v>
      </c>
      <c r="AU378" s="232" t="s">
        <v>83</v>
      </c>
      <c r="AY378" s="17" t="s">
        <v>147</v>
      </c>
      <c r="BE378" s="233">
        <f>IF(N378="základní",J378,0)</f>
        <v>0</v>
      </c>
      <c r="BF378" s="233">
        <f>IF(N378="snížená",J378,0)</f>
        <v>0</v>
      </c>
      <c r="BG378" s="233">
        <f>IF(N378="zákl. přenesená",J378,0)</f>
        <v>0</v>
      </c>
      <c r="BH378" s="233">
        <f>IF(N378="sníž. přenesená",J378,0)</f>
        <v>0</v>
      </c>
      <c r="BI378" s="233">
        <f>IF(N378="nulová",J378,0)</f>
        <v>0</v>
      </c>
      <c r="BJ378" s="17" t="s">
        <v>81</v>
      </c>
      <c r="BK378" s="233">
        <f>ROUND(I378*H378,2)</f>
        <v>0</v>
      </c>
      <c r="BL378" s="17" t="s">
        <v>153</v>
      </c>
      <c r="BM378" s="232" t="s">
        <v>475</v>
      </c>
    </row>
    <row r="379" s="2" customFormat="1">
      <c r="A379" s="38"/>
      <c r="B379" s="39"/>
      <c r="C379" s="40"/>
      <c r="D379" s="234" t="s">
        <v>155</v>
      </c>
      <c r="E379" s="40"/>
      <c r="F379" s="235" t="s">
        <v>474</v>
      </c>
      <c r="G379" s="40"/>
      <c r="H379" s="40"/>
      <c r="I379" s="236"/>
      <c r="J379" s="40"/>
      <c r="K379" s="40"/>
      <c r="L379" s="44"/>
      <c r="M379" s="237"/>
      <c r="N379" s="238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155</v>
      </c>
      <c r="AU379" s="17" t="s">
        <v>83</v>
      </c>
    </row>
    <row r="380" s="2" customFormat="1">
      <c r="A380" s="38"/>
      <c r="B380" s="39"/>
      <c r="C380" s="40"/>
      <c r="D380" s="234" t="s">
        <v>277</v>
      </c>
      <c r="E380" s="40"/>
      <c r="F380" s="271" t="s">
        <v>471</v>
      </c>
      <c r="G380" s="40"/>
      <c r="H380" s="40"/>
      <c r="I380" s="236"/>
      <c r="J380" s="40"/>
      <c r="K380" s="40"/>
      <c r="L380" s="44"/>
      <c r="M380" s="237"/>
      <c r="N380" s="238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277</v>
      </c>
      <c r="AU380" s="17" t="s">
        <v>83</v>
      </c>
    </row>
    <row r="381" s="2" customFormat="1" ht="21.75" customHeight="1">
      <c r="A381" s="38"/>
      <c r="B381" s="39"/>
      <c r="C381" s="272" t="s">
        <v>476</v>
      </c>
      <c r="D381" s="272" t="s">
        <v>317</v>
      </c>
      <c r="E381" s="273" t="s">
        <v>477</v>
      </c>
      <c r="F381" s="274" t="s">
        <v>478</v>
      </c>
      <c r="G381" s="275" t="s">
        <v>412</v>
      </c>
      <c r="H381" s="276">
        <v>3</v>
      </c>
      <c r="I381" s="277"/>
      <c r="J381" s="278">
        <f>ROUND(I381*H381,2)</f>
        <v>0</v>
      </c>
      <c r="K381" s="279"/>
      <c r="L381" s="280"/>
      <c r="M381" s="281" t="s">
        <v>1</v>
      </c>
      <c r="N381" s="282" t="s">
        <v>38</v>
      </c>
      <c r="O381" s="91"/>
      <c r="P381" s="230">
        <f>O381*H381</f>
        <v>0</v>
      </c>
      <c r="Q381" s="230">
        <v>1.0129999999999999</v>
      </c>
      <c r="R381" s="230">
        <f>Q381*H381</f>
        <v>3.0389999999999997</v>
      </c>
      <c r="S381" s="230">
        <v>0</v>
      </c>
      <c r="T381" s="231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2" t="s">
        <v>200</v>
      </c>
      <c r="AT381" s="232" t="s">
        <v>317</v>
      </c>
      <c r="AU381" s="232" t="s">
        <v>83</v>
      </c>
      <c r="AY381" s="17" t="s">
        <v>147</v>
      </c>
      <c r="BE381" s="233">
        <f>IF(N381="základní",J381,0)</f>
        <v>0</v>
      </c>
      <c r="BF381" s="233">
        <f>IF(N381="snížená",J381,0)</f>
        <v>0</v>
      </c>
      <c r="BG381" s="233">
        <f>IF(N381="zákl. přenesená",J381,0)</f>
        <v>0</v>
      </c>
      <c r="BH381" s="233">
        <f>IF(N381="sníž. přenesená",J381,0)</f>
        <v>0</v>
      </c>
      <c r="BI381" s="233">
        <f>IF(N381="nulová",J381,0)</f>
        <v>0</v>
      </c>
      <c r="BJ381" s="17" t="s">
        <v>81</v>
      </c>
      <c r="BK381" s="233">
        <f>ROUND(I381*H381,2)</f>
        <v>0</v>
      </c>
      <c r="BL381" s="17" t="s">
        <v>153</v>
      </c>
      <c r="BM381" s="232" t="s">
        <v>479</v>
      </c>
    </row>
    <row r="382" s="2" customFormat="1">
      <c r="A382" s="38"/>
      <c r="B382" s="39"/>
      <c r="C382" s="40"/>
      <c r="D382" s="234" t="s">
        <v>155</v>
      </c>
      <c r="E382" s="40"/>
      <c r="F382" s="235" t="s">
        <v>478</v>
      </c>
      <c r="G382" s="40"/>
      <c r="H382" s="40"/>
      <c r="I382" s="236"/>
      <c r="J382" s="40"/>
      <c r="K382" s="40"/>
      <c r="L382" s="44"/>
      <c r="M382" s="237"/>
      <c r="N382" s="238"/>
      <c r="O382" s="91"/>
      <c r="P382" s="91"/>
      <c r="Q382" s="91"/>
      <c r="R382" s="91"/>
      <c r="S382" s="91"/>
      <c r="T382" s="92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155</v>
      </c>
      <c r="AU382" s="17" t="s">
        <v>83</v>
      </c>
    </row>
    <row r="383" s="2" customFormat="1" ht="24.15" customHeight="1">
      <c r="A383" s="38"/>
      <c r="B383" s="39"/>
      <c r="C383" s="272" t="s">
        <v>480</v>
      </c>
      <c r="D383" s="272" t="s">
        <v>317</v>
      </c>
      <c r="E383" s="273" t="s">
        <v>481</v>
      </c>
      <c r="F383" s="274" t="s">
        <v>482</v>
      </c>
      <c r="G383" s="275" t="s">
        <v>412</v>
      </c>
      <c r="H383" s="276">
        <v>10</v>
      </c>
      <c r="I383" s="277"/>
      <c r="J383" s="278">
        <f>ROUND(I383*H383,2)</f>
        <v>0</v>
      </c>
      <c r="K383" s="279"/>
      <c r="L383" s="280"/>
      <c r="M383" s="281" t="s">
        <v>1</v>
      </c>
      <c r="N383" s="282" t="s">
        <v>38</v>
      </c>
      <c r="O383" s="91"/>
      <c r="P383" s="230">
        <f>O383*H383</f>
        <v>0</v>
      </c>
      <c r="Q383" s="230">
        <v>0.002</v>
      </c>
      <c r="R383" s="230">
        <f>Q383*H383</f>
        <v>0.02</v>
      </c>
      <c r="S383" s="230">
        <v>0</v>
      </c>
      <c r="T383" s="231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2" t="s">
        <v>200</v>
      </c>
      <c r="AT383" s="232" t="s">
        <v>317</v>
      </c>
      <c r="AU383" s="232" t="s">
        <v>83</v>
      </c>
      <c r="AY383" s="17" t="s">
        <v>147</v>
      </c>
      <c r="BE383" s="233">
        <f>IF(N383="základní",J383,0)</f>
        <v>0</v>
      </c>
      <c r="BF383" s="233">
        <f>IF(N383="snížená",J383,0)</f>
        <v>0</v>
      </c>
      <c r="BG383" s="233">
        <f>IF(N383="zákl. přenesená",J383,0)</f>
        <v>0</v>
      </c>
      <c r="BH383" s="233">
        <f>IF(N383="sníž. přenesená",J383,0)</f>
        <v>0</v>
      </c>
      <c r="BI383" s="233">
        <f>IF(N383="nulová",J383,0)</f>
        <v>0</v>
      </c>
      <c r="BJ383" s="17" t="s">
        <v>81</v>
      </c>
      <c r="BK383" s="233">
        <f>ROUND(I383*H383,2)</f>
        <v>0</v>
      </c>
      <c r="BL383" s="17" t="s">
        <v>153</v>
      </c>
      <c r="BM383" s="232" t="s">
        <v>483</v>
      </c>
    </row>
    <row r="384" s="2" customFormat="1">
      <c r="A384" s="38"/>
      <c r="B384" s="39"/>
      <c r="C384" s="40"/>
      <c r="D384" s="234" t="s">
        <v>155</v>
      </c>
      <c r="E384" s="40"/>
      <c r="F384" s="235" t="s">
        <v>482</v>
      </c>
      <c r="G384" s="40"/>
      <c r="H384" s="40"/>
      <c r="I384" s="236"/>
      <c r="J384" s="40"/>
      <c r="K384" s="40"/>
      <c r="L384" s="44"/>
      <c r="M384" s="237"/>
      <c r="N384" s="238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155</v>
      </c>
      <c r="AU384" s="17" t="s">
        <v>83</v>
      </c>
    </row>
    <row r="385" s="14" customFormat="1">
      <c r="A385" s="14"/>
      <c r="B385" s="249"/>
      <c r="C385" s="250"/>
      <c r="D385" s="234" t="s">
        <v>157</v>
      </c>
      <c r="E385" s="251" t="s">
        <v>1</v>
      </c>
      <c r="F385" s="252" t="s">
        <v>192</v>
      </c>
      <c r="G385" s="250"/>
      <c r="H385" s="253">
        <v>10</v>
      </c>
      <c r="I385" s="254"/>
      <c r="J385" s="250"/>
      <c r="K385" s="250"/>
      <c r="L385" s="255"/>
      <c r="M385" s="256"/>
      <c r="N385" s="257"/>
      <c r="O385" s="257"/>
      <c r="P385" s="257"/>
      <c r="Q385" s="257"/>
      <c r="R385" s="257"/>
      <c r="S385" s="257"/>
      <c r="T385" s="258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9" t="s">
        <v>157</v>
      </c>
      <c r="AU385" s="259" t="s">
        <v>83</v>
      </c>
      <c r="AV385" s="14" t="s">
        <v>83</v>
      </c>
      <c r="AW385" s="14" t="s">
        <v>30</v>
      </c>
      <c r="AX385" s="14" t="s">
        <v>73</v>
      </c>
      <c r="AY385" s="259" t="s">
        <v>147</v>
      </c>
    </row>
    <row r="386" s="15" customFormat="1">
      <c r="A386" s="15"/>
      <c r="B386" s="260"/>
      <c r="C386" s="261"/>
      <c r="D386" s="234" t="s">
        <v>157</v>
      </c>
      <c r="E386" s="262" t="s">
        <v>1</v>
      </c>
      <c r="F386" s="263" t="s">
        <v>175</v>
      </c>
      <c r="G386" s="261"/>
      <c r="H386" s="264">
        <v>10</v>
      </c>
      <c r="I386" s="265"/>
      <c r="J386" s="261"/>
      <c r="K386" s="261"/>
      <c r="L386" s="266"/>
      <c r="M386" s="267"/>
      <c r="N386" s="268"/>
      <c r="O386" s="268"/>
      <c r="P386" s="268"/>
      <c r="Q386" s="268"/>
      <c r="R386" s="268"/>
      <c r="S386" s="268"/>
      <c r="T386" s="269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70" t="s">
        <v>157</v>
      </c>
      <c r="AU386" s="270" t="s">
        <v>83</v>
      </c>
      <c r="AV386" s="15" t="s">
        <v>153</v>
      </c>
      <c r="AW386" s="15" t="s">
        <v>30</v>
      </c>
      <c r="AX386" s="15" t="s">
        <v>81</v>
      </c>
      <c r="AY386" s="270" t="s">
        <v>147</v>
      </c>
    </row>
    <row r="387" s="2" customFormat="1" ht="24.15" customHeight="1">
      <c r="A387" s="38"/>
      <c r="B387" s="39"/>
      <c r="C387" s="220" t="s">
        <v>484</v>
      </c>
      <c r="D387" s="220" t="s">
        <v>149</v>
      </c>
      <c r="E387" s="221" t="s">
        <v>485</v>
      </c>
      <c r="F387" s="222" t="s">
        <v>486</v>
      </c>
      <c r="G387" s="223" t="s">
        <v>412</v>
      </c>
      <c r="H387" s="224">
        <v>4</v>
      </c>
      <c r="I387" s="225"/>
      <c r="J387" s="226">
        <f>ROUND(I387*H387,2)</f>
        <v>0</v>
      </c>
      <c r="K387" s="227"/>
      <c r="L387" s="44"/>
      <c r="M387" s="228" t="s">
        <v>1</v>
      </c>
      <c r="N387" s="229" t="s">
        <v>38</v>
      </c>
      <c r="O387" s="91"/>
      <c r="P387" s="230">
        <f>O387*H387</f>
        <v>0</v>
      </c>
      <c r="Q387" s="230">
        <v>0.028538000000000001</v>
      </c>
      <c r="R387" s="230">
        <f>Q387*H387</f>
        <v>0.114152</v>
      </c>
      <c r="S387" s="230">
        <v>0</v>
      </c>
      <c r="T387" s="231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2" t="s">
        <v>153</v>
      </c>
      <c r="AT387" s="232" t="s">
        <v>149</v>
      </c>
      <c r="AU387" s="232" t="s">
        <v>83</v>
      </c>
      <c r="AY387" s="17" t="s">
        <v>147</v>
      </c>
      <c r="BE387" s="233">
        <f>IF(N387="základní",J387,0)</f>
        <v>0</v>
      </c>
      <c r="BF387" s="233">
        <f>IF(N387="snížená",J387,0)</f>
        <v>0</v>
      </c>
      <c r="BG387" s="233">
        <f>IF(N387="zákl. přenesená",J387,0)</f>
        <v>0</v>
      </c>
      <c r="BH387" s="233">
        <f>IF(N387="sníž. přenesená",J387,0)</f>
        <v>0</v>
      </c>
      <c r="BI387" s="233">
        <f>IF(N387="nulová",J387,0)</f>
        <v>0</v>
      </c>
      <c r="BJ387" s="17" t="s">
        <v>81</v>
      </c>
      <c r="BK387" s="233">
        <f>ROUND(I387*H387,2)</f>
        <v>0</v>
      </c>
      <c r="BL387" s="17" t="s">
        <v>153</v>
      </c>
      <c r="BM387" s="232" t="s">
        <v>487</v>
      </c>
    </row>
    <row r="388" s="2" customFormat="1">
      <c r="A388" s="38"/>
      <c r="B388" s="39"/>
      <c r="C388" s="40"/>
      <c r="D388" s="234" t="s">
        <v>155</v>
      </c>
      <c r="E388" s="40"/>
      <c r="F388" s="235" t="s">
        <v>486</v>
      </c>
      <c r="G388" s="40"/>
      <c r="H388" s="40"/>
      <c r="I388" s="236"/>
      <c r="J388" s="40"/>
      <c r="K388" s="40"/>
      <c r="L388" s="44"/>
      <c r="M388" s="237"/>
      <c r="N388" s="238"/>
      <c r="O388" s="91"/>
      <c r="P388" s="91"/>
      <c r="Q388" s="91"/>
      <c r="R388" s="91"/>
      <c r="S388" s="91"/>
      <c r="T388" s="92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155</v>
      </c>
      <c r="AU388" s="17" t="s">
        <v>83</v>
      </c>
    </row>
    <row r="389" s="2" customFormat="1" ht="24.15" customHeight="1">
      <c r="A389" s="38"/>
      <c r="B389" s="39"/>
      <c r="C389" s="272" t="s">
        <v>350</v>
      </c>
      <c r="D389" s="272" t="s">
        <v>317</v>
      </c>
      <c r="E389" s="273" t="s">
        <v>488</v>
      </c>
      <c r="F389" s="274" t="s">
        <v>489</v>
      </c>
      <c r="G389" s="275" t="s">
        <v>412</v>
      </c>
      <c r="H389" s="276">
        <v>4</v>
      </c>
      <c r="I389" s="277"/>
      <c r="J389" s="278">
        <f>ROUND(I389*H389,2)</f>
        <v>0</v>
      </c>
      <c r="K389" s="279"/>
      <c r="L389" s="280"/>
      <c r="M389" s="281" t="s">
        <v>1</v>
      </c>
      <c r="N389" s="282" t="s">
        <v>38</v>
      </c>
      <c r="O389" s="91"/>
      <c r="P389" s="230">
        <f>O389*H389</f>
        <v>0</v>
      </c>
      <c r="Q389" s="230">
        <v>1.6000000000000001</v>
      </c>
      <c r="R389" s="230">
        <f>Q389*H389</f>
        <v>6.4000000000000004</v>
      </c>
      <c r="S389" s="230">
        <v>0</v>
      </c>
      <c r="T389" s="231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2" t="s">
        <v>200</v>
      </c>
      <c r="AT389" s="232" t="s">
        <v>317</v>
      </c>
      <c r="AU389" s="232" t="s">
        <v>83</v>
      </c>
      <c r="AY389" s="17" t="s">
        <v>147</v>
      </c>
      <c r="BE389" s="233">
        <f>IF(N389="základní",J389,0)</f>
        <v>0</v>
      </c>
      <c r="BF389" s="233">
        <f>IF(N389="snížená",J389,0)</f>
        <v>0</v>
      </c>
      <c r="BG389" s="233">
        <f>IF(N389="zákl. přenesená",J389,0)</f>
        <v>0</v>
      </c>
      <c r="BH389" s="233">
        <f>IF(N389="sníž. přenesená",J389,0)</f>
        <v>0</v>
      </c>
      <c r="BI389" s="233">
        <f>IF(N389="nulová",J389,0)</f>
        <v>0</v>
      </c>
      <c r="BJ389" s="17" t="s">
        <v>81</v>
      </c>
      <c r="BK389" s="233">
        <f>ROUND(I389*H389,2)</f>
        <v>0</v>
      </c>
      <c r="BL389" s="17" t="s">
        <v>153</v>
      </c>
      <c r="BM389" s="232" t="s">
        <v>490</v>
      </c>
    </row>
    <row r="390" s="2" customFormat="1">
      <c r="A390" s="38"/>
      <c r="B390" s="39"/>
      <c r="C390" s="40"/>
      <c r="D390" s="234" t="s">
        <v>277</v>
      </c>
      <c r="E390" s="40"/>
      <c r="F390" s="271" t="s">
        <v>491</v>
      </c>
      <c r="G390" s="40"/>
      <c r="H390" s="40"/>
      <c r="I390" s="236"/>
      <c r="J390" s="40"/>
      <c r="K390" s="40"/>
      <c r="L390" s="44"/>
      <c r="M390" s="237"/>
      <c r="N390" s="238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277</v>
      </c>
      <c r="AU390" s="17" t="s">
        <v>83</v>
      </c>
    </row>
    <row r="391" s="2" customFormat="1" ht="24.15" customHeight="1">
      <c r="A391" s="38"/>
      <c r="B391" s="39"/>
      <c r="C391" s="220" t="s">
        <v>492</v>
      </c>
      <c r="D391" s="220" t="s">
        <v>149</v>
      </c>
      <c r="E391" s="221" t="s">
        <v>493</v>
      </c>
      <c r="F391" s="222" t="s">
        <v>494</v>
      </c>
      <c r="G391" s="223" t="s">
        <v>412</v>
      </c>
      <c r="H391" s="224">
        <v>4</v>
      </c>
      <c r="I391" s="225"/>
      <c r="J391" s="226">
        <f>ROUND(I391*H391,2)</f>
        <v>0</v>
      </c>
      <c r="K391" s="227"/>
      <c r="L391" s="44"/>
      <c r="M391" s="228" t="s">
        <v>1</v>
      </c>
      <c r="N391" s="229" t="s">
        <v>38</v>
      </c>
      <c r="O391" s="91"/>
      <c r="P391" s="230">
        <f>O391*H391</f>
        <v>0</v>
      </c>
      <c r="Q391" s="230">
        <v>0</v>
      </c>
      <c r="R391" s="230">
        <f>Q391*H391</f>
        <v>0</v>
      </c>
      <c r="S391" s="230">
        <v>0</v>
      </c>
      <c r="T391" s="231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2" t="s">
        <v>153</v>
      </c>
      <c r="AT391" s="232" t="s">
        <v>149</v>
      </c>
      <c r="AU391" s="232" t="s">
        <v>83</v>
      </c>
      <c r="AY391" s="17" t="s">
        <v>147</v>
      </c>
      <c r="BE391" s="233">
        <f>IF(N391="základní",J391,0)</f>
        <v>0</v>
      </c>
      <c r="BF391" s="233">
        <f>IF(N391="snížená",J391,0)</f>
        <v>0</v>
      </c>
      <c r="BG391" s="233">
        <f>IF(N391="zákl. přenesená",J391,0)</f>
        <v>0</v>
      </c>
      <c r="BH391" s="233">
        <f>IF(N391="sníž. přenesená",J391,0)</f>
        <v>0</v>
      </c>
      <c r="BI391" s="233">
        <f>IF(N391="nulová",J391,0)</f>
        <v>0</v>
      </c>
      <c r="BJ391" s="17" t="s">
        <v>81</v>
      </c>
      <c r="BK391" s="233">
        <f>ROUND(I391*H391,2)</f>
        <v>0</v>
      </c>
      <c r="BL391" s="17" t="s">
        <v>153</v>
      </c>
      <c r="BM391" s="232" t="s">
        <v>495</v>
      </c>
    </row>
    <row r="392" s="2" customFormat="1">
      <c r="A392" s="38"/>
      <c r="B392" s="39"/>
      <c r="C392" s="40"/>
      <c r="D392" s="234" t="s">
        <v>155</v>
      </c>
      <c r="E392" s="40"/>
      <c r="F392" s="235" t="s">
        <v>496</v>
      </c>
      <c r="G392" s="40"/>
      <c r="H392" s="40"/>
      <c r="I392" s="236"/>
      <c r="J392" s="40"/>
      <c r="K392" s="40"/>
      <c r="L392" s="44"/>
      <c r="M392" s="237"/>
      <c r="N392" s="238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155</v>
      </c>
      <c r="AU392" s="17" t="s">
        <v>83</v>
      </c>
    </row>
    <row r="393" s="14" customFormat="1">
      <c r="A393" s="14"/>
      <c r="B393" s="249"/>
      <c r="C393" s="250"/>
      <c r="D393" s="234" t="s">
        <v>157</v>
      </c>
      <c r="E393" s="251" t="s">
        <v>1</v>
      </c>
      <c r="F393" s="252" t="s">
        <v>153</v>
      </c>
      <c r="G393" s="250"/>
      <c r="H393" s="253">
        <v>4</v>
      </c>
      <c r="I393" s="254"/>
      <c r="J393" s="250"/>
      <c r="K393" s="250"/>
      <c r="L393" s="255"/>
      <c r="M393" s="256"/>
      <c r="N393" s="257"/>
      <c r="O393" s="257"/>
      <c r="P393" s="257"/>
      <c r="Q393" s="257"/>
      <c r="R393" s="257"/>
      <c r="S393" s="257"/>
      <c r="T393" s="258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9" t="s">
        <v>157</v>
      </c>
      <c r="AU393" s="259" t="s">
        <v>83</v>
      </c>
      <c r="AV393" s="14" t="s">
        <v>83</v>
      </c>
      <c r="AW393" s="14" t="s">
        <v>30</v>
      </c>
      <c r="AX393" s="14" t="s">
        <v>73</v>
      </c>
      <c r="AY393" s="259" t="s">
        <v>147</v>
      </c>
    </row>
    <row r="394" s="15" customFormat="1">
      <c r="A394" s="15"/>
      <c r="B394" s="260"/>
      <c r="C394" s="261"/>
      <c r="D394" s="234" t="s">
        <v>157</v>
      </c>
      <c r="E394" s="262" t="s">
        <v>1</v>
      </c>
      <c r="F394" s="263" t="s">
        <v>175</v>
      </c>
      <c r="G394" s="261"/>
      <c r="H394" s="264">
        <v>4</v>
      </c>
      <c r="I394" s="265"/>
      <c r="J394" s="261"/>
      <c r="K394" s="261"/>
      <c r="L394" s="266"/>
      <c r="M394" s="267"/>
      <c r="N394" s="268"/>
      <c r="O394" s="268"/>
      <c r="P394" s="268"/>
      <c r="Q394" s="268"/>
      <c r="R394" s="268"/>
      <c r="S394" s="268"/>
      <c r="T394" s="269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70" t="s">
        <v>157</v>
      </c>
      <c r="AU394" s="270" t="s">
        <v>83</v>
      </c>
      <c r="AV394" s="15" t="s">
        <v>153</v>
      </c>
      <c r="AW394" s="15" t="s">
        <v>30</v>
      </c>
      <c r="AX394" s="15" t="s">
        <v>81</v>
      </c>
      <c r="AY394" s="270" t="s">
        <v>147</v>
      </c>
    </row>
    <row r="395" s="2" customFormat="1" ht="24.15" customHeight="1">
      <c r="A395" s="38"/>
      <c r="B395" s="39"/>
      <c r="C395" s="272" t="s">
        <v>356</v>
      </c>
      <c r="D395" s="272" t="s">
        <v>317</v>
      </c>
      <c r="E395" s="273" t="s">
        <v>497</v>
      </c>
      <c r="F395" s="274" t="s">
        <v>498</v>
      </c>
      <c r="G395" s="275" t="s">
        <v>412</v>
      </c>
      <c r="H395" s="276">
        <v>4</v>
      </c>
      <c r="I395" s="277"/>
      <c r="J395" s="278">
        <f>ROUND(I395*H395,2)</f>
        <v>0</v>
      </c>
      <c r="K395" s="279"/>
      <c r="L395" s="280"/>
      <c r="M395" s="281" t="s">
        <v>1</v>
      </c>
      <c r="N395" s="282" t="s">
        <v>38</v>
      </c>
      <c r="O395" s="91"/>
      <c r="P395" s="230">
        <f>O395*H395</f>
        <v>0</v>
      </c>
      <c r="Q395" s="230">
        <v>0.054600000000000003</v>
      </c>
      <c r="R395" s="230">
        <f>Q395*H395</f>
        <v>0.21840000000000001</v>
      </c>
      <c r="S395" s="230">
        <v>0</v>
      </c>
      <c r="T395" s="231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2" t="s">
        <v>200</v>
      </c>
      <c r="AT395" s="232" t="s">
        <v>317</v>
      </c>
      <c r="AU395" s="232" t="s">
        <v>83</v>
      </c>
      <c r="AY395" s="17" t="s">
        <v>147</v>
      </c>
      <c r="BE395" s="233">
        <f>IF(N395="základní",J395,0)</f>
        <v>0</v>
      </c>
      <c r="BF395" s="233">
        <f>IF(N395="snížená",J395,0)</f>
        <v>0</v>
      </c>
      <c r="BG395" s="233">
        <f>IF(N395="zákl. přenesená",J395,0)</f>
        <v>0</v>
      </c>
      <c r="BH395" s="233">
        <f>IF(N395="sníž. přenesená",J395,0)</f>
        <v>0</v>
      </c>
      <c r="BI395" s="233">
        <f>IF(N395="nulová",J395,0)</f>
        <v>0</v>
      </c>
      <c r="BJ395" s="17" t="s">
        <v>81</v>
      </c>
      <c r="BK395" s="233">
        <f>ROUND(I395*H395,2)</f>
        <v>0</v>
      </c>
      <c r="BL395" s="17" t="s">
        <v>153</v>
      </c>
      <c r="BM395" s="232" t="s">
        <v>499</v>
      </c>
    </row>
    <row r="396" s="2" customFormat="1">
      <c r="A396" s="38"/>
      <c r="B396" s="39"/>
      <c r="C396" s="40"/>
      <c r="D396" s="234" t="s">
        <v>155</v>
      </c>
      <c r="E396" s="40"/>
      <c r="F396" s="235" t="s">
        <v>498</v>
      </c>
      <c r="G396" s="40"/>
      <c r="H396" s="40"/>
      <c r="I396" s="236"/>
      <c r="J396" s="40"/>
      <c r="K396" s="40"/>
      <c r="L396" s="44"/>
      <c r="M396" s="237"/>
      <c r="N396" s="238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155</v>
      </c>
      <c r="AU396" s="17" t="s">
        <v>83</v>
      </c>
    </row>
    <row r="397" s="14" customFormat="1">
      <c r="A397" s="14"/>
      <c r="B397" s="249"/>
      <c r="C397" s="250"/>
      <c r="D397" s="234" t="s">
        <v>157</v>
      </c>
      <c r="E397" s="251" t="s">
        <v>1</v>
      </c>
      <c r="F397" s="252" t="s">
        <v>153</v>
      </c>
      <c r="G397" s="250"/>
      <c r="H397" s="253">
        <v>4</v>
      </c>
      <c r="I397" s="254"/>
      <c r="J397" s="250"/>
      <c r="K397" s="250"/>
      <c r="L397" s="255"/>
      <c r="M397" s="256"/>
      <c r="N397" s="257"/>
      <c r="O397" s="257"/>
      <c r="P397" s="257"/>
      <c r="Q397" s="257"/>
      <c r="R397" s="257"/>
      <c r="S397" s="257"/>
      <c r="T397" s="258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9" t="s">
        <v>157</v>
      </c>
      <c r="AU397" s="259" t="s">
        <v>83</v>
      </c>
      <c r="AV397" s="14" t="s">
        <v>83</v>
      </c>
      <c r="AW397" s="14" t="s">
        <v>30</v>
      </c>
      <c r="AX397" s="14" t="s">
        <v>73</v>
      </c>
      <c r="AY397" s="259" t="s">
        <v>147</v>
      </c>
    </row>
    <row r="398" s="15" customFormat="1">
      <c r="A398" s="15"/>
      <c r="B398" s="260"/>
      <c r="C398" s="261"/>
      <c r="D398" s="234" t="s">
        <v>157</v>
      </c>
      <c r="E398" s="262" t="s">
        <v>1</v>
      </c>
      <c r="F398" s="263" t="s">
        <v>175</v>
      </c>
      <c r="G398" s="261"/>
      <c r="H398" s="264">
        <v>4</v>
      </c>
      <c r="I398" s="265"/>
      <c r="J398" s="261"/>
      <c r="K398" s="261"/>
      <c r="L398" s="266"/>
      <c r="M398" s="267"/>
      <c r="N398" s="268"/>
      <c r="O398" s="268"/>
      <c r="P398" s="268"/>
      <c r="Q398" s="268"/>
      <c r="R398" s="268"/>
      <c r="S398" s="268"/>
      <c r="T398" s="269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0" t="s">
        <v>157</v>
      </c>
      <c r="AU398" s="270" t="s">
        <v>83</v>
      </c>
      <c r="AV398" s="15" t="s">
        <v>153</v>
      </c>
      <c r="AW398" s="15" t="s">
        <v>30</v>
      </c>
      <c r="AX398" s="15" t="s">
        <v>81</v>
      </c>
      <c r="AY398" s="270" t="s">
        <v>147</v>
      </c>
    </row>
    <row r="399" s="2" customFormat="1" ht="24.15" customHeight="1">
      <c r="A399" s="38"/>
      <c r="B399" s="39"/>
      <c r="C399" s="220" t="s">
        <v>500</v>
      </c>
      <c r="D399" s="220" t="s">
        <v>149</v>
      </c>
      <c r="E399" s="221" t="s">
        <v>501</v>
      </c>
      <c r="F399" s="222" t="s">
        <v>502</v>
      </c>
      <c r="G399" s="223" t="s">
        <v>203</v>
      </c>
      <c r="H399" s="224">
        <v>89.200000000000003</v>
      </c>
      <c r="I399" s="225"/>
      <c r="J399" s="226">
        <f>ROUND(I399*H399,2)</f>
        <v>0</v>
      </c>
      <c r="K399" s="227"/>
      <c r="L399" s="44"/>
      <c r="M399" s="228" t="s">
        <v>1</v>
      </c>
      <c r="N399" s="229" t="s">
        <v>38</v>
      </c>
      <c r="O399" s="91"/>
      <c r="P399" s="230">
        <f>O399*H399</f>
        <v>0</v>
      </c>
      <c r="Q399" s="230">
        <v>7.3499999999999998E-05</v>
      </c>
      <c r="R399" s="230">
        <f>Q399*H399</f>
        <v>0.0065561999999999999</v>
      </c>
      <c r="S399" s="230">
        <v>0</v>
      </c>
      <c r="T399" s="231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2" t="s">
        <v>153</v>
      </c>
      <c r="AT399" s="232" t="s">
        <v>149</v>
      </c>
      <c r="AU399" s="232" t="s">
        <v>83</v>
      </c>
      <c r="AY399" s="17" t="s">
        <v>147</v>
      </c>
      <c r="BE399" s="233">
        <f>IF(N399="základní",J399,0)</f>
        <v>0</v>
      </c>
      <c r="BF399" s="233">
        <f>IF(N399="snížená",J399,0)</f>
        <v>0</v>
      </c>
      <c r="BG399" s="233">
        <f>IF(N399="zákl. přenesená",J399,0)</f>
        <v>0</v>
      </c>
      <c r="BH399" s="233">
        <f>IF(N399="sníž. přenesená",J399,0)</f>
        <v>0</v>
      </c>
      <c r="BI399" s="233">
        <f>IF(N399="nulová",J399,0)</f>
        <v>0</v>
      </c>
      <c r="BJ399" s="17" t="s">
        <v>81</v>
      </c>
      <c r="BK399" s="233">
        <f>ROUND(I399*H399,2)</f>
        <v>0</v>
      </c>
      <c r="BL399" s="17" t="s">
        <v>153</v>
      </c>
      <c r="BM399" s="232" t="s">
        <v>503</v>
      </c>
    </row>
    <row r="400" s="2" customFormat="1">
      <c r="A400" s="38"/>
      <c r="B400" s="39"/>
      <c r="C400" s="40"/>
      <c r="D400" s="234" t="s">
        <v>155</v>
      </c>
      <c r="E400" s="40"/>
      <c r="F400" s="235" t="s">
        <v>504</v>
      </c>
      <c r="G400" s="40"/>
      <c r="H400" s="40"/>
      <c r="I400" s="236"/>
      <c r="J400" s="40"/>
      <c r="K400" s="40"/>
      <c r="L400" s="44"/>
      <c r="M400" s="237"/>
      <c r="N400" s="238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155</v>
      </c>
      <c r="AU400" s="17" t="s">
        <v>83</v>
      </c>
    </row>
    <row r="401" s="2" customFormat="1">
      <c r="A401" s="38"/>
      <c r="B401" s="39"/>
      <c r="C401" s="40"/>
      <c r="D401" s="234" t="s">
        <v>277</v>
      </c>
      <c r="E401" s="40"/>
      <c r="F401" s="271" t="s">
        <v>505</v>
      </c>
      <c r="G401" s="40"/>
      <c r="H401" s="40"/>
      <c r="I401" s="236"/>
      <c r="J401" s="40"/>
      <c r="K401" s="40"/>
      <c r="L401" s="44"/>
      <c r="M401" s="237"/>
      <c r="N401" s="238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277</v>
      </c>
      <c r="AU401" s="17" t="s">
        <v>83</v>
      </c>
    </row>
    <row r="402" s="12" customFormat="1" ht="22.8" customHeight="1">
      <c r="A402" s="12"/>
      <c r="B402" s="204"/>
      <c r="C402" s="205"/>
      <c r="D402" s="206" t="s">
        <v>72</v>
      </c>
      <c r="E402" s="218" t="s">
        <v>208</v>
      </c>
      <c r="F402" s="218" t="s">
        <v>506</v>
      </c>
      <c r="G402" s="205"/>
      <c r="H402" s="205"/>
      <c r="I402" s="208"/>
      <c r="J402" s="219">
        <f>BK402</f>
        <v>0</v>
      </c>
      <c r="K402" s="205"/>
      <c r="L402" s="210"/>
      <c r="M402" s="211"/>
      <c r="N402" s="212"/>
      <c r="O402" s="212"/>
      <c r="P402" s="213">
        <f>SUM(P403:P415)</f>
        <v>0</v>
      </c>
      <c r="Q402" s="212"/>
      <c r="R402" s="213">
        <f>SUM(R403:R415)</f>
        <v>0.016804961</v>
      </c>
      <c r="S402" s="212"/>
      <c r="T402" s="214">
        <f>SUM(T403:T415)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15" t="s">
        <v>81</v>
      </c>
      <c r="AT402" s="216" t="s">
        <v>72</v>
      </c>
      <c r="AU402" s="216" t="s">
        <v>81</v>
      </c>
      <c r="AY402" s="215" t="s">
        <v>147</v>
      </c>
      <c r="BK402" s="217">
        <f>SUM(BK403:BK415)</f>
        <v>0</v>
      </c>
    </row>
    <row r="403" s="2" customFormat="1" ht="33" customHeight="1">
      <c r="A403" s="38"/>
      <c r="B403" s="39"/>
      <c r="C403" s="220" t="s">
        <v>362</v>
      </c>
      <c r="D403" s="220" t="s">
        <v>149</v>
      </c>
      <c r="E403" s="221" t="s">
        <v>507</v>
      </c>
      <c r="F403" s="222" t="s">
        <v>508</v>
      </c>
      <c r="G403" s="223" t="s">
        <v>203</v>
      </c>
      <c r="H403" s="224">
        <v>27.800000000000001</v>
      </c>
      <c r="I403" s="225"/>
      <c r="J403" s="226">
        <f>ROUND(I403*H403,2)</f>
        <v>0</v>
      </c>
      <c r="K403" s="227"/>
      <c r="L403" s="44"/>
      <c r="M403" s="228" t="s">
        <v>1</v>
      </c>
      <c r="N403" s="229" t="s">
        <v>38</v>
      </c>
      <c r="O403" s="91"/>
      <c r="P403" s="230">
        <f>O403*H403</f>
        <v>0</v>
      </c>
      <c r="Q403" s="230">
        <v>0.00060320000000000003</v>
      </c>
      <c r="R403" s="230">
        <f>Q403*H403</f>
        <v>0.016768959999999999</v>
      </c>
      <c r="S403" s="230">
        <v>0</v>
      </c>
      <c r="T403" s="231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2" t="s">
        <v>153</v>
      </c>
      <c r="AT403" s="232" t="s">
        <v>149</v>
      </c>
      <c r="AU403" s="232" t="s">
        <v>83</v>
      </c>
      <c r="AY403" s="17" t="s">
        <v>147</v>
      </c>
      <c r="BE403" s="233">
        <f>IF(N403="základní",J403,0)</f>
        <v>0</v>
      </c>
      <c r="BF403" s="233">
        <f>IF(N403="snížená",J403,0)</f>
        <v>0</v>
      </c>
      <c r="BG403" s="233">
        <f>IF(N403="zákl. přenesená",J403,0)</f>
        <v>0</v>
      </c>
      <c r="BH403" s="233">
        <f>IF(N403="sníž. přenesená",J403,0)</f>
        <v>0</v>
      </c>
      <c r="BI403" s="233">
        <f>IF(N403="nulová",J403,0)</f>
        <v>0</v>
      </c>
      <c r="BJ403" s="17" t="s">
        <v>81</v>
      </c>
      <c r="BK403" s="233">
        <f>ROUND(I403*H403,2)</f>
        <v>0</v>
      </c>
      <c r="BL403" s="17" t="s">
        <v>153</v>
      </c>
      <c r="BM403" s="232" t="s">
        <v>509</v>
      </c>
    </row>
    <row r="404" s="2" customFormat="1">
      <c r="A404" s="38"/>
      <c r="B404" s="39"/>
      <c r="C404" s="40"/>
      <c r="D404" s="234" t="s">
        <v>155</v>
      </c>
      <c r="E404" s="40"/>
      <c r="F404" s="235" t="s">
        <v>510</v>
      </c>
      <c r="G404" s="40"/>
      <c r="H404" s="40"/>
      <c r="I404" s="236"/>
      <c r="J404" s="40"/>
      <c r="K404" s="40"/>
      <c r="L404" s="44"/>
      <c r="M404" s="237"/>
      <c r="N404" s="238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155</v>
      </c>
      <c r="AU404" s="17" t="s">
        <v>83</v>
      </c>
    </row>
    <row r="405" s="14" customFormat="1">
      <c r="A405" s="14"/>
      <c r="B405" s="249"/>
      <c r="C405" s="250"/>
      <c r="D405" s="234" t="s">
        <v>157</v>
      </c>
      <c r="E405" s="251" t="s">
        <v>1</v>
      </c>
      <c r="F405" s="252" t="s">
        <v>511</v>
      </c>
      <c r="G405" s="250"/>
      <c r="H405" s="253">
        <v>27.800000000000001</v>
      </c>
      <c r="I405" s="254"/>
      <c r="J405" s="250"/>
      <c r="K405" s="250"/>
      <c r="L405" s="255"/>
      <c r="M405" s="256"/>
      <c r="N405" s="257"/>
      <c r="O405" s="257"/>
      <c r="P405" s="257"/>
      <c r="Q405" s="257"/>
      <c r="R405" s="257"/>
      <c r="S405" s="257"/>
      <c r="T405" s="258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9" t="s">
        <v>157</v>
      </c>
      <c r="AU405" s="259" t="s">
        <v>83</v>
      </c>
      <c r="AV405" s="14" t="s">
        <v>83</v>
      </c>
      <c r="AW405" s="14" t="s">
        <v>30</v>
      </c>
      <c r="AX405" s="14" t="s">
        <v>73</v>
      </c>
      <c r="AY405" s="259" t="s">
        <v>147</v>
      </c>
    </row>
    <row r="406" s="15" customFormat="1">
      <c r="A406" s="15"/>
      <c r="B406" s="260"/>
      <c r="C406" s="261"/>
      <c r="D406" s="234" t="s">
        <v>157</v>
      </c>
      <c r="E406" s="262" t="s">
        <v>1</v>
      </c>
      <c r="F406" s="263" t="s">
        <v>175</v>
      </c>
      <c r="G406" s="261"/>
      <c r="H406" s="264">
        <v>27.800000000000001</v>
      </c>
      <c r="I406" s="265"/>
      <c r="J406" s="261"/>
      <c r="K406" s="261"/>
      <c r="L406" s="266"/>
      <c r="M406" s="267"/>
      <c r="N406" s="268"/>
      <c r="O406" s="268"/>
      <c r="P406" s="268"/>
      <c r="Q406" s="268"/>
      <c r="R406" s="268"/>
      <c r="S406" s="268"/>
      <c r="T406" s="269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0" t="s">
        <v>157</v>
      </c>
      <c r="AU406" s="270" t="s">
        <v>83</v>
      </c>
      <c r="AV406" s="15" t="s">
        <v>153</v>
      </c>
      <c r="AW406" s="15" t="s">
        <v>30</v>
      </c>
      <c r="AX406" s="15" t="s">
        <v>81</v>
      </c>
      <c r="AY406" s="270" t="s">
        <v>147</v>
      </c>
    </row>
    <row r="407" s="2" customFormat="1" ht="16.5" customHeight="1">
      <c r="A407" s="38"/>
      <c r="B407" s="39"/>
      <c r="C407" s="220" t="s">
        <v>512</v>
      </c>
      <c r="D407" s="220" t="s">
        <v>149</v>
      </c>
      <c r="E407" s="221" t="s">
        <v>513</v>
      </c>
      <c r="F407" s="222" t="s">
        <v>514</v>
      </c>
      <c r="G407" s="223" t="s">
        <v>203</v>
      </c>
      <c r="H407" s="224">
        <v>27.800000000000001</v>
      </c>
      <c r="I407" s="225"/>
      <c r="J407" s="226">
        <f>ROUND(I407*H407,2)</f>
        <v>0</v>
      </c>
      <c r="K407" s="227"/>
      <c r="L407" s="44"/>
      <c r="M407" s="228" t="s">
        <v>1</v>
      </c>
      <c r="N407" s="229" t="s">
        <v>38</v>
      </c>
      <c r="O407" s="91"/>
      <c r="P407" s="230">
        <f>O407*H407</f>
        <v>0</v>
      </c>
      <c r="Q407" s="230">
        <v>1.2950000000000001E-06</v>
      </c>
      <c r="R407" s="230">
        <f>Q407*H407</f>
        <v>3.6001000000000003E-05</v>
      </c>
      <c r="S407" s="230">
        <v>0</v>
      </c>
      <c r="T407" s="231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2" t="s">
        <v>153</v>
      </c>
      <c r="AT407" s="232" t="s">
        <v>149</v>
      </c>
      <c r="AU407" s="232" t="s">
        <v>83</v>
      </c>
      <c r="AY407" s="17" t="s">
        <v>147</v>
      </c>
      <c r="BE407" s="233">
        <f>IF(N407="základní",J407,0)</f>
        <v>0</v>
      </c>
      <c r="BF407" s="233">
        <f>IF(N407="snížená",J407,0)</f>
        <v>0</v>
      </c>
      <c r="BG407" s="233">
        <f>IF(N407="zákl. přenesená",J407,0)</f>
        <v>0</v>
      </c>
      <c r="BH407" s="233">
        <f>IF(N407="sníž. přenesená",J407,0)</f>
        <v>0</v>
      </c>
      <c r="BI407" s="233">
        <f>IF(N407="nulová",J407,0)</f>
        <v>0</v>
      </c>
      <c r="BJ407" s="17" t="s">
        <v>81</v>
      </c>
      <c r="BK407" s="233">
        <f>ROUND(I407*H407,2)</f>
        <v>0</v>
      </c>
      <c r="BL407" s="17" t="s">
        <v>153</v>
      </c>
      <c r="BM407" s="232" t="s">
        <v>515</v>
      </c>
    </row>
    <row r="408" s="2" customFormat="1">
      <c r="A408" s="38"/>
      <c r="B408" s="39"/>
      <c r="C408" s="40"/>
      <c r="D408" s="234" t="s">
        <v>155</v>
      </c>
      <c r="E408" s="40"/>
      <c r="F408" s="235" t="s">
        <v>516</v>
      </c>
      <c r="G408" s="40"/>
      <c r="H408" s="40"/>
      <c r="I408" s="236"/>
      <c r="J408" s="40"/>
      <c r="K408" s="40"/>
      <c r="L408" s="44"/>
      <c r="M408" s="237"/>
      <c r="N408" s="238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155</v>
      </c>
      <c r="AU408" s="17" t="s">
        <v>83</v>
      </c>
    </row>
    <row r="409" s="14" customFormat="1">
      <c r="A409" s="14"/>
      <c r="B409" s="249"/>
      <c r="C409" s="250"/>
      <c r="D409" s="234" t="s">
        <v>157</v>
      </c>
      <c r="E409" s="251" t="s">
        <v>1</v>
      </c>
      <c r="F409" s="252" t="s">
        <v>511</v>
      </c>
      <c r="G409" s="250"/>
      <c r="H409" s="253">
        <v>27.800000000000001</v>
      </c>
      <c r="I409" s="254"/>
      <c r="J409" s="250"/>
      <c r="K409" s="250"/>
      <c r="L409" s="255"/>
      <c r="M409" s="256"/>
      <c r="N409" s="257"/>
      <c r="O409" s="257"/>
      <c r="P409" s="257"/>
      <c r="Q409" s="257"/>
      <c r="R409" s="257"/>
      <c r="S409" s="257"/>
      <c r="T409" s="258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9" t="s">
        <v>157</v>
      </c>
      <c r="AU409" s="259" t="s">
        <v>83</v>
      </c>
      <c r="AV409" s="14" t="s">
        <v>83</v>
      </c>
      <c r="AW409" s="14" t="s">
        <v>30</v>
      </c>
      <c r="AX409" s="14" t="s">
        <v>73</v>
      </c>
      <c r="AY409" s="259" t="s">
        <v>147</v>
      </c>
    </row>
    <row r="410" s="15" customFormat="1">
      <c r="A410" s="15"/>
      <c r="B410" s="260"/>
      <c r="C410" s="261"/>
      <c r="D410" s="234" t="s">
        <v>157</v>
      </c>
      <c r="E410" s="262" t="s">
        <v>1</v>
      </c>
      <c r="F410" s="263" t="s">
        <v>175</v>
      </c>
      <c r="G410" s="261"/>
      <c r="H410" s="264">
        <v>27.800000000000001</v>
      </c>
      <c r="I410" s="265"/>
      <c r="J410" s="261"/>
      <c r="K410" s="261"/>
      <c r="L410" s="266"/>
      <c r="M410" s="267"/>
      <c r="N410" s="268"/>
      <c r="O410" s="268"/>
      <c r="P410" s="268"/>
      <c r="Q410" s="268"/>
      <c r="R410" s="268"/>
      <c r="S410" s="268"/>
      <c r="T410" s="269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0" t="s">
        <v>157</v>
      </c>
      <c r="AU410" s="270" t="s">
        <v>83</v>
      </c>
      <c r="AV410" s="15" t="s">
        <v>153</v>
      </c>
      <c r="AW410" s="15" t="s">
        <v>30</v>
      </c>
      <c r="AX410" s="15" t="s">
        <v>81</v>
      </c>
      <c r="AY410" s="270" t="s">
        <v>147</v>
      </c>
    </row>
    <row r="411" s="2" customFormat="1" ht="24.15" customHeight="1">
      <c r="A411" s="38"/>
      <c r="B411" s="39"/>
      <c r="C411" s="220" t="s">
        <v>367</v>
      </c>
      <c r="D411" s="220" t="s">
        <v>149</v>
      </c>
      <c r="E411" s="221" t="s">
        <v>517</v>
      </c>
      <c r="F411" s="222" t="s">
        <v>518</v>
      </c>
      <c r="G411" s="223" t="s">
        <v>203</v>
      </c>
      <c r="H411" s="224">
        <v>0.20000000000000001</v>
      </c>
      <c r="I411" s="225"/>
      <c r="J411" s="226">
        <f>ROUND(I411*H411,2)</f>
        <v>0</v>
      </c>
      <c r="K411" s="227"/>
      <c r="L411" s="44"/>
      <c r="M411" s="228" t="s">
        <v>1</v>
      </c>
      <c r="N411" s="229" t="s">
        <v>38</v>
      </c>
      <c r="O411" s="91"/>
      <c r="P411" s="230">
        <f>O411*H411</f>
        <v>0</v>
      </c>
      <c r="Q411" s="230">
        <v>0</v>
      </c>
      <c r="R411" s="230">
        <f>Q411*H411</f>
        <v>0</v>
      </c>
      <c r="S411" s="230">
        <v>0</v>
      </c>
      <c r="T411" s="231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2" t="s">
        <v>153</v>
      </c>
      <c r="AT411" s="232" t="s">
        <v>149</v>
      </c>
      <c r="AU411" s="232" t="s">
        <v>83</v>
      </c>
      <c r="AY411" s="17" t="s">
        <v>147</v>
      </c>
      <c r="BE411" s="233">
        <f>IF(N411="základní",J411,0)</f>
        <v>0</v>
      </c>
      <c r="BF411" s="233">
        <f>IF(N411="snížená",J411,0)</f>
        <v>0</v>
      </c>
      <c r="BG411" s="233">
        <f>IF(N411="zákl. přenesená",J411,0)</f>
        <v>0</v>
      </c>
      <c r="BH411" s="233">
        <f>IF(N411="sníž. přenesená",J411,0)</f>
        <v>0</v>
      </c>
      <c r="BI411" s="233">
        <f>IF(N411="nulová",J411,0)</f>
        <v>0</v>
      </c>
      <c r="BJ411" s="17" t="s">
        <v>81</v>
      </c>
      <c r="BK411" s="233">
        <f>ROUND(I411*H411,2)</f>
        <v>0</v>
      </c>
      <c r="BL411" s="17" t="s">
        <v>153</v>
      </c>
      <c r="BM411" s="232" t="s">
        <v>519</v>
      </c>
    </row>
    <row r="412" s="2" customFormat="1">
      <c r="A412" s="38"/>
      <c r="B412" s="39"/>
      <c r="C412" s="40"/>
      <c r="D412" s="234" t="s">
        <v>155</v>
      </c>
      <c r="E412" s="40"/>
      <c r="F412" s="235" t="s">
        <v>520</v>
      </c>
      <c r="G412" s="40"/>
      <c r="H412" s="40"/>
      <c r="I412" s="236"/>
      <c r="J412" s="40"/>
      <c r="K412" s="40"/>
      <c r="L412" s="44"/>
      <c r="M412" s="237"/>
      <c r="N412" s="238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155</v>
      </c>
      <c r="AU412" s="17" t="s">
        <v>83</v>
      </c>
    </row>
    <row r="413" s="13" customFormat="1">
      <c r="A413" s="13"/>
      <c r="B413" s="239"/>
      <c r="C413" s="240"/>
      <c r="D413" s="234" t="s">
        <v>157</v>
      </c>
      <c r="E413" s="241" t="s">
        <v>1</v>
      </c>
      <c r="F413" s="242" t="s">
        <v>521</v>
      </c>
      <c r="G413" s="240"/>
      <c r="H413" s="241" t="s">
        <v>1</v>
      </c>
      <c r="I413" s="243"/>
      <c r="J413" s="240"/>
      <c r="K413" s="240"/>
      <c r="L413" s="244"/>
      <c r="M413" s="245"/>
      <c r="N413" s="246"/>
      <c r="O413" s="246"/>
      <c r="P413" s="246"/>
      <c r="Q413" s="246"/>
      <c r="R413" s="246"/>
      <c r="S413" s="246"/>
      <c r="T413" s="247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8" t="s">
        <v>157</v>
      </c>
      <c r="AU413" s="248" t="s">
        <v>83</v>
      </c>
      <c r="AV413" s="13" t="s">
        <v>81</v>
      </c>
      <c r="AW413" s="13" t="s">
        <v>30</v>
      </c>
      <c r="AX413" s="13" t="s">
        <v>73</v>
      </c>
      <c r="AY413" s="248" t="s">
        <v>147</v>
      </c>
    </row>
    <row r="414" s="14" customFormat="1">
      <c r="A414" s="14"/>
      <c r="B414" s="249"/>
      <c r="C414" s="250"/>
      <c r="D414" s="234" t="s">
        <v>157</v>
      </c>
      <c r="E414" s="251" t="s">
        <v>1</v>
      </c>
      <c r="F414" s="252" t="s">
        <v>522</v>
      </c>
      <c r="G414" s="250"/>
      <c r="H414" s="253">
        <v>0.20000000000000001</v>
      </c>
      <c r="I414" s="254"/>
      <c r="J414" s="250"/>
      <c r="K414" s="250"/>
      <c r="L414" s="255"/>
      <c r="M414" s="256"/>
      <c r="N414" s="257"/>
      <c r="O414" s="257"/>
      <c r="P414" s="257"/>
      <c r="Q414" s="257"/>
      <c r="R414" s="257"/>
      <c r="S414" s="257"/>
      <c r="T414" s="258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9" t="s">
        <v>157</v>
      </c>
      <c r="AU414" s="259" t="s">
        <v>83</v>
      </c>
      <c r="AV414" s="14" t="s">
        <v>83</v>
      </c>
      <c r="AW414" s="14" t="s">
        <v>30</v>
      </c>
      <c r="AX414" s="14" t="s">
        <v>73</v>
      </c>
      <c r="AY414" s="259" t="s">
        <v>147</v>
      </c>
    </row>
    <row r="415" s="15" customFormat="1">
      <c r="A415" s="15"/>
      <c r="B415" s="260"/>
      <c r="C415" s="261"/>
      <c r="D415" s="234" t="s">
        <v>157</v>
      </c>
      <c r="E415" s="262" t="s">
        <v>1</v>
      </c>
      <c r="F415" s="263" t="s">
        <v>175</v>
      </c>
      <c r="G415" s="261"/>
      <c r="H415" s="264">
        <v>0.20000000000000001</v>
      </c>
      <c r="I415" s="265"/>
      <c r="J415" s="261"/>
      <c r="K415" s="261"/>
      <c r="L415" s="266"/>
      <c r="M415" s="267"/>
      <c r="N415" s="268"/>
      <c r="O415" s="268"/>
      <c r="P415" s="268"/>
      <c r="Q415" s="268"/>
      <c r="R415" s="268"/>
      <c r="S415" s="268"/>
      <c r="T415" s="269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0" t="s">
        <v>157</v>
      </c>
      <c r="AU415" s="270" t="s">
        <v>83</v>
      </c>
      <c r="AV415" s="15" t="s">
        <v>153</v>
      </c>
      <c r="AW415" s="15" t="s">
        <v>30</v>
      </c>
      <c r="AX415" s="15" t="s">
        <v>81</v>
      </c>
      <c r="AY415" s="270" t="s">
        <v>147</v>
      </c>
    </row>
    <row r="416" s="12" customFormat="1" ht="22.8" customHeight="1">
      <c r="A416" s="12"/>
      <c r="B416" s="204"/>
      <c r="C416" s="205"/>
      <c r="D416" s="206" t="s">
        <v>72</v>
      </c>
      <c r="E416" s="218" t="s">
        <v>523</v>
      </c>
      <c r="F416" s="218" t="s">
        <v>524</v>
      </c>
      <c r="G416" s="205"/>
      <c r="H416" s="205"/>
      <c r="I416" s="208"/>
      <c r="J416" s="219">
        <f>BK416</f>
        <v>0</v>
      </c>
      <c r="K416" s="205"/>
      <c r="L416" s="210"/>
      <c r="M416" s="211"/>
      <c r="N416" s="212"/>
      <c r="O416" s="212"/>
      <c r="P416" s="213">
        <f>SUM(P417:P435)</f>
        <v>0</v>
      </c>
      <c r="Q416" s="212"/>
      <c r="R416" s="213">
        <f>SUM(R417:R435)</f>
        <v>0</v>
      </c>
      <c r="S416" s="212"/>
      <c r="T416" s="214">
        <f>SUM(T417:T435)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15" t="s">
        <v>81</v>
      </c>
      <c r="AT416" s="216" t="s">
        <v>72</v>
      </c>
      <c r="AU416" s="216" t="s">
        <v>81</v>
      </c>
      <c r="AY416" s="215" t="s">
        <v>147</v>
      </c>
      <c r="BK416" s="217">
        <f>SUM(BK417:BK435)</f>
        <v>0</v>
      </c>
    </row>
    <row r="417" s="2" customFormat="1" ht="24.15" customHeight="1">
      <c r="A417" s="38"/>
      <c r="B417" s="39"/>
      <c r="C417" s="220" t="s">
        <v>525</v>
      </c>
      <c r="D417" s="220" t="s">
        <v>149</v>
      </c>
      <c r="E417" s="221" t="s">
        <v>526</v>
      </c>
      <c r="F417" s="222" t="s">
        <v>527</v>
      </c>
      <c r="G417" s="223" t="s">
        <v>320</v>
      </c>
      <c r="H417" s="224">
        <v>182.69999999999999</v>
      </c>
      <c r="I417" s="225"/>
      <c r="J417" s="226">
        <f>ROUND(I417*H417,2)</f>
        <v>0</v>
      </c>
      <c r="K417" s="227"/>
      <c r="L417" s="44"/>
      <c r="M417" s="228" t="s">
        <v>1</v>
      </c>
      <c r="N417" s="229" t="s">
        <v>38</v>
      </c>
      <c r="O417" s="91"/>
      <c r="P417" s="230">
        <f>O417*H417</f>
        <v>0</v>
      </c>
      <c r="Q417" s="230">
        <v>0</v>
      </c>
      <c r="R417" s="230">
        <f>Q417*H417</f>
        <v>0</v>
      </c>
      <c r="S417" s="230">
        <v>0</v>
      </c>
      <c r="T417" s="231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2" t="s">
        <v>153</v>
      </c>
      <c r="AT417" s="232" t="s">
        <v>149</v>
      </c>
      <c r="AU417" s="232" t="s">
        <v>83</v>
      </c>
      <c r="AY417" s="17" t="s">
        <v>147</v>
      </c>
      <c r="BE417" s="233">
        <f>IF(N417="základní",J417,0)</f>
        <v>0</v>
      </c>
      <c r="BF417" s="233">
        <f>IF(N417="snížená",J417,0)</f>
        <v>0</v>
      </c>
      <c r="BG417" s="233">
        <f>IF(N417="zákl. přenesená",J417,0)</f>
        <v>0</v>
      </c>
      <c r="BH417" s="233">
        <f>IF(N417="sníž. přenesená",J417,0)</f>
        <v>0</v>
      </c>
      <c r="BI417" s="233">
        <f>IF(N417="nulová",J417,0)</f>
        <v>0</v>
      </c>
      <c r="BJ417" s="17" t="s">
        <v>81</v>
      </c>
      <c r="BK417" s="233">
        <f>ROUND(I417*H417,2)</f>
        <v>0</v>
      </c>
      <c r="BL417" s="17" t="s">
        <v>153</v>
      </c>
      <c r="BM417" s="232" t="s">
        <v>528</v>
      </c>
    </row>
    <row r="418" s="2" customFormat="1">
      <c r="A418" s="38"/>
      <c r="B418" s="39"/>
      <c r="C418" s="40"/>
      <c r="D418" s="234" t="s">
        <v>155</v>
      </c>
      <c r="E418" s="40"/>
      <c r="F418" s="235" t="s">
        <v>529</v>
      </c>
      <c r="G418" s="40"/>
      <c r="H418" s="40"/>
      <c r="I418" s="236"/>
      <c r="J418" s="40"/>
      <c r="K418" s="40"/>
      <c r="L418" s="44"/>
      <c r="M418" s="237"/>
      <c r="N418" s="238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155</v>
      </c>
      <c r="AU418" s="17" t="s">
        <v>83</v>
      </c>
    </row>
    <row r="419" s="14" customFormat="1">
      <c r="A419" s="14"/>
      <c r="B419" s="249"/>
      <c r="C419" s="250"/>
      <c r="D419" s="234" t="s">
        <v>157</v>
      </c>
      <c r="E419" s="251" t="s">
        <v>1</v>
      </c>
      <c r="F419" s="252" t="s">
        <v>530</v>
      </c>
      <c r="G419" s="250"/>
      <c r="H419" s="253">
        <v>182.69999999999999</v>
      </c>
      <c r="I419" s="254"/>
      <c r="J419" s="250"/>
      <c r="K419" s="250"/>
      <c r="L419" s="255"/>
      <c r="M419" s="256"/>
      <c r="N419" s="257"/>
      <c r="O419" s="257"/>
      <c r="P419" s="257"/>
      <c r="Q419" s="257"/>
      <c r="R419" s="257"/>
      <c r="S419" s="257"/>
      <c r="T419" s="258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9" t="s">
        <v>157</v>
      </c>
      <c r="AU419" s="259" t="s">
        <v>83</v>
      </c>
      <c r="AV419" s="14" t="s">
        <v>83</v>
      </c>
      <c r="AW419" s="14" t="s">
        <v>30</v>
      </c>
      <c r="AX419" s="14" t="s">
        <v>81</v>
      </c>
      <c r="AY419" s="259" t="s">
        <v>147</v>
      </c>
    </row>
    <row r="420" s="2" customFormat="1" ht="16.5" customHeight="1">
      <c r="A420" s="38"/>
      <c r="B420" s="39"/>
      <c r="C420" s="220" t="s">
        <v>375</v>
      </c>
      <c r="D420" s="220" t="s">
        <v>149</v>
      </c>
      <c r="E420" s="221" t="s">
        <v>531</v>
      </c>
      <c r="F420" s="222" t="s">
        <v>532</v>
      </c>
      <c r="G420" s="223" t="s">
        <v>320</v>
      </c>
      <c r="H420" s="224">
        <v>3105.9000000000001</v>
      </c>
      <c r="I420" s="225"/>
      <c r="J420" s="226">
        <f>ROUND(I420*H420,2)</f>
        <v>0</v>
      </c>
      <c r="K420" s="227"/>
      <c r="L420" s="44"/>
      <c r="M420" s="228" t="s">
        <v>1</v>
      </c>
      <c r="N420" s="229" t="s">
        <v>38</v>
      </c>
      <c r="O420" s="91"/>
      <c r="P420" s="230">
        <f>O420*H420</f>
        <v>0</v>
      </c>
      <c r="Q420" s="230">
        <v>0</v>
      </c>
      <c r="R420" s="230">
        <f>Q420*H420</f>
        <v>0</v>
      </c>
      <c r="S420" s="230">
        <v>0</v>
      </c>
      <c r="T420" s="231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2" t="s">
        <v>153</v>
      </c>
      <c r="AT420" s="232" t="s">
        <v>149</v>
      </c>
      <c r="AU420" s="232" t="s">
        <v>83</v>
      </c>
      <c r="AY420" s="17" t="s">
        <v>147</v>
      </c>
      <c r="BE420" s="233">
        <f>IF(N420="základní",J420,0)</f>
        <v>0</v>
      </c>
      <c r="BF420" s="233">
        <f>IF(N420="snížená",J420,0)</f>
        <v>0</v>
      </c>
      <c r="BG420" s="233">
        <f>IF(N420="zákl. přenesená",J420,0)</f>
        <v>0</v>
      </c>
      <c r="BH420" s="233">
        <f>IF(N420="sníž. přenesená",J420,0)</f>
        <v>0</v>
      </c>
      <c r="BI420" s="233">
        <f>IF(N420="nulová",J420,0)</f>
        <v>0</v>
      </c>
      <c r="BJ420" s="17" t="s">
        <v>81</v>
      </c>
      <c r="BK420" s="233">
        <f>ROUND(I420*H420,2)</f>
        <v>0</v>
      </c>
      <c r="BL420" s="17" t="s">
        <v>153</v>
      </c>
      <c r="BM420" s="232" t="s">
        <v>533</v>
      </c>
    </row>
    <row r="421" s="2" customFormat="1">
      <c r="A421" s="38"/>
      <c r="B421" s="39"/>
      <c r="C421" s="40"/>
      <c r="D421" s="234" t="s">
        <v>155</v>
      </c>
      <c r="E421" s="40"/>
      <c r="F421" s="235" t="s">
        <v>534</v>
      </c>
      <c r="G421" s="40"/>
      <c r="H421" s="40"/>
      <c r="I421" s="236"/>
      <c r="J421" s="40"/>
      <c r="K421" s="40"/>
      <c r="L421" s="44"/>
      <c r="M421" s="237"/>
      <c r="N421" s="238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155</v>
      </c>
      <c r="AU421" s="17" t="s">
        <v>83</v>
      </c>
    </row>
    <row r="422" s="2" customFormat="1">
      <c r="A422" s="38"/>
      <c r="B422" s="39"/>
      <c r="C422" s="40"/>
      <c r="D422" s="234" t="s">
        <v>277</v>
      </c>
      <c r="E422" s="40"/>
      <c r="F422" s="271" t="s">
        <v>292</v>
      </c>
      <c r="G422" s="40"/>
      <c r="H422" s="40"/>
      <c r="I422" s="236"/>
      <c r="J422" s="40"/>
      <c r="K422" s="40"/>
      <c r="L422" s="44"/>
      <c r="M422" s="237"/>
      <c r="N422" s="238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277</v>
      </c>
      <c r="AU422" s="17" t="s">
        <v>83</v>
      </c>
    </row>
    <row r="423" s="14" customFormat="1">
      <c r="A423" s="14"/>
      <c r="B423" s="249"/>
      <c r="C423" s="250"/>
      <c r="D423" s="234" t="s">
        <v>157</v>
      </c>
      <c r="E423" s="251" t="s">
        <v>1</v>
      </c>
      <c r="F423" s="252" t="s">
        <v>535</v>
      </c>
      <c r="G423" s="250"/>
      <c r="H423" s="253">
        <v>3105.9000000000001</v>
      </c>
      <c r="I423" s="254"/>
      <c r="J423" s="250"/>
      <c r="K423" s="250"/>
      <c r="L423" s="255"/>
      <c r="M423" s="256"/>
      <c r="N423" s="257"/>
      <c r="O423" s="257"/>
      <c r="P423" s="257"/>
      <c r="Q423" s="257"/>
      <c r="R423" s="257"/>
      <c r="S423" s="257"/>
      <c r="T423" s="258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9" t="s">
        <v>157</v>
      </c>
      <c r="AU423" s="259" t="s">
        <v>83</v>
      </c>
      <c r="AV423" s="14" t="s">
        <v>83</v>
      </c>
      <c r="AW423" s="14" t="s">
        <v>30</v>
      </c>
      <c r="AX423" s="14" t="s">
        <v>73</v>
      </c>
      <c r="AY423" s="259" t="s">
        <v>147</v>
      </c>
    </row>
    <row r="424" s="15" customFormat="1">
      <c r="A424" s="15"/>
      <c r="B424" s="260"/>
      <c r="C424" s="261"/>
      <c r="D424" s="234" t="s">
        <v>157</v>
      </c>
      <c r="E424" s="262" t="s">
        <v>1</v>
      </c>
      <c r="F424" s="263" t="s">
        <v>175</v>
      </c>
      <c r="G424" s="261"/>
      <c r="H424" s="264">
        <v>3105.9000000000001</v>
      </c>
      <c r="I424" s="265"/>
      <c r="J424" s="261"/>
      <c r="K424" s="261"/>
      <c r="L424" s="266"/>
      <c r="M424" s="267"/>
      <c r="N424" s="268"/>
      <c r="O424" s="268"/>
      <c r="P424" s="268"/>
      <c r="Q424" s="268"/>
      <c r="R424" s="268"/>
      <c r="S424" s="268"/>
      <c r="T424" s="269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70" t="s">
        <v>157</v>
      </c>
      <c r="AU424" s="270" t="s">
        <v>83</v>
      </c>
      <c r="AV424" s="15" t="s">
        <v>153</v>
      </c>
      <c r="AW424" s="15" t="s">
        <v>30</v>
      </c>
      <c r="AX424" s="15" t="s">
        <v>81</v>
      </c>
      <c r="AY424" s="270" t="s">
        <v>147</v>
      </c>
    </row>
    <row r="425" s="2" customFormat="1" ht="33" customHeight="1">
      <c r="A425" s="38"/>
      <c r="B425" s="39"/>
      <c r="C425" s="220" t="s">
        <v>536</v>
      </c>
      <c r="D425" s="220" t="s">
        <v>149</v>
      </c>
      <c r="E425" s="221" t="s">
        <v>537</v>
      </c>
      <c r="F425" s="222" t="s">
        <v>538</v>
      </c>
      <c r="G425" s="223" t="s">
        <v>320</v>
      </c>
      <c r="H425" s="224">
        <v>0.0060000000000000001</v>
      </c>
      <c r="I425" s="225"/>
      <c r="J425" s="226">
        <f>ROUND(I425*H425,2)</f>
        <v>0</v>
      </c>
      <c r="K425" s="227"/>
      <c r="L425" s="44"/>
      <c r="M425" s="228" t="s">
        <v>1</v>
      </c>
      <c r="N425" s="229" t="s">
        <v>38</v>
      </c>
      <c r="O425" s="91"/>
      <c r="P425" s="230">
        <f>O425*H425</f>
        <v>0</v>
      </c>
      <c r="Q425" s="230">
        <v>0</v>
      </c>
      <c r="R425" s="230">
        <f>Q425*H425</f>
        <v>0</v>
      </c>
      <c r="S425" s="230">
        <v>0</v>
      </c>
      <c r="T425" s="231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32" t="s">
        <v>153</v>
      </c>
      <c r="AT425" s="232" t="s">
        <v>149</v>
      </c>
      <c r="AU425" s="232" t="s">
        <v>83</v>
      </c>
      <c r="AY425" s="17" t="s">
        <v>147</v>
      </c>
      <c r="BE425" s="233">
        <f>IF(N425="základní",J425,0)</f>
        <v>0</v>
      </c>
      <c r="BF425" s="233">
        <f>IF(N425="snížená",J425,0)</f>
        <v>0</v>
      </c>
      <c r="BG425" s="233">
        <f>IF(N425="zákl. přenesená",J425,0)</f>
        <v>0</v>
      </c>
      <c r="BH425" s="233">
        <f>IF(N425="sníž. přenesená",J425,0)</f>
        <v>0</v>
      </c>
      <c r="BI425" s="233">
        <f>IF(N425="nulová",J425,0)</f>
        <v>0</v>
      </c>
      <c r="BJ425" s="17" t="s">
        <v>81</v>
      </c>
      <c r="BK425" s="233">
        <f>ROUND(I425*H425,2)</f>
        <v>0</v>
      </c>
      <c r="BL425" s="17" t="s">
        <v>153</v>
      </c>
      <c r="BM425" s="232" t="s">
        <v>539</v>
      </c>
    </row>
    <row r="426" s="2" customFormat="1">
      <c r="A426" s="38"/>
      <c r="B426" s="39"/>
      <c r="C426" s="40"/>
      <c r="D426" s="234" t="s">
        <v>155</v>
      </c>
      <c r="E426" s="40"/>
      <c r="F426" s="235" t="s">
        <v>540</v>
      </c>
      <c r="G426" s="40"/>
      <c r="H426" s="40"/>
      <c r="I426" s="236"/>
      <c r="J426" s="40"/>
      <c r="K426" s="40"/>
      <c r="L426" s="44"/>
      <c r="M426" s="237"/>
      <c r="N426" s="238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155</v>
      </c>
      <c r="AU426" s="17" t="s">
        <v>83</v>
      </c>
    </row>
    <row r="427" s="2" customFormat="1">
      <c r="A427" s="38"/>
      <c r="B427" s="39"/>
      <c r="C427" s="40"/>
      <c r="D427" s="234" t="s">
        <v>277</v>
      </c>
      <c r="E427" s="40"/>
      <c r="F427" s="271" t="s">
        <v>541</v>
      </c>
      <c r="G427" s="40"/>
      <c r="H427" s="40"/>
      <c r="I427" s="236"/>
      <c r="J427" s="40"/>
      <c r="K427" s="40"/>
      <c r="L427" s="44"/>
      <c r="M427" s="237"/>
      <c r="N427" s="238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277</v>
      </c>
      <c r="AU427" s="17" t="s">
        <v>83</v>
      </c>
    </row>
    <row r="428" s="14" customFormat="1">
      <c r="A428" s="14"/>
      <c r="B428" s="249"/>
      <c r="C428" s="250"/>
      <c r="D428" s="234" t="s">
        <v>157</v>
      </c>
      <c r="E428" s="251" t="s">
        <v>1</v>
      </c>
      <c r="F428" s="252" t="s">
        <v>542</v>
      </c>
      <c r="G428" s="250"/>
      <c r="H428" s="253">
        <v>0.0060000000000000001</v>
      </c>
      <c r="I428" s="254"/>
      <c r="J428" s="250"/>
      <c r="K428" s="250"/>
      <c r="L428" s="255"/>
      <c r="M428" s="256"/>
      <c r="N428" s="257"/>
      <c r="O428" s="257"/>
      <c r="P428" s="257"/>
      <c r="Q428" s="257"/>
      <c r="R428" s="257"/>
      <c r="S428" s="257"/>
      <c r="T428" s="258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9" t="s">
        <v>157</v>
      </c>
      <c r="AU428" s="259" t="s">
        <v>83</v>
      </c>
      <c r="AV428" s="14" t="s">
        <v>83</v>
      </c>
      <c r="AW428" s="14" t="s">
        <v>30</v>
      </c>
      <c r="AX428" s="14" t="s">
        <v>73</v>
      </c>
      <c r="AY428" s="259" t="s">
        <v>147</v>
      </c>
    </row>
    <row r="429" s="15" customFormat="1">
      <c r="A429" s="15"/>
      <c r="B429" s="260"/>
      <c r="C429" s="261"/>
      <c r="D429" s="234" t="s">
        <v>157</v>
      </c>
      <c r="E429" s="262" t="s">
        <v>1</v>
      </c>
      <c r="F429" s="263" t="s">
        <v>175</v>
      </c>
      <c r="G429" s="261"/>
      <c r="H429" s="264">
        <v>0.0060000000000000001</v>
      </c>
      <c r="I429" s="265"/>
      <c r="J429" s="261"/>
      <c r="K429" s="261"/>
      <c r="L429" s="266"/>
      <c r="M429" s="267"/>
      <c r="N429" s="268"/>
      <c r="O429" s="268"/>
      <c r="P429" s="268"/>
      <c r="Q429" s="268"/>
      <c r="R429" s="268"/>
      <c r="S429" s="268"/>
      <c r="T429" s="269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0" t="s">
        <v>157</v>
      </c>
      <c r="AU429" s="270" t="s">
        <v>83</v>
      </c>
      <c r="AV429" s="15" t="s">
        <v>153</v>
      </c>
      <c r="AW429" s="15" t="s">
        <v>30</v>
      </c>
      <c r="AX429" s="15" t="s">
        <v>81</v>
      </c>
      <c r="AY429" s="270" t="s">
        <v>147</v>
      </c>
    </row>
    <row r="430" s="2" customFormat="1" ht="24.15" customHeight="1">
      <c r="A430" s="38"/>
      <c r="B430" s="39"/>
      <c r="C430" s="220" t="s">
        <v>379</v>
      </c>
      <c r="D430" s="220" t="s">
        <v>149</v>
      </c>
      <c r="E430" s="221" t="s">
        <v>543</v>
      </c>
      <c r="F430" s="222" t="s">
        <v>544</v>
      </c>
      <c r="G430" s="223" t="s">
        <v>320</v>
      </c>
      <c r="H430" s="224">
        <v>528.13599999999997</v>
      </c>
      <c r="I430" s="225"/>
      <c r="J430" s="226">
        <f>ROUND(I430*H430,2)</f>
        <v>0</v>
      </c>
      <c r="K430" s="227"/>
      <c r="L430" s="44"/>
      <c r="M430" s="228" t="s">
        <v>1</v>
      </c>
      <c r="N430" s="229" t="s">
        <v>38</v>
      </c>
      <c r="O430" s="91"/>
      <c r="P430" s="230">
        <f>O430*H430</f>
        <v>0</v>
      </c>
      <c r="Q430" s="230">
        <v>0</v>
      </c>
      <c r="R430" s="230">
        <f>Q430*H430</f>
        <v>0</v>
      </c>
      <c r="S430" s="230">
        <v>0</v>
      </c>
      <c r="T430" s="231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2" t="s">
        <v>153</v>
      </c>
      <c r="AT430" s="232" t="s">
        <v>149</v>
      </c>
      <c r="AU430" s="232" t="s">
        <v>83</v>
      </c>
      <c r="AY430" s="17" t="s">
        <v>147</v>
      </c>
      <c r="BE430" s="233">
        <f>IF(N430="základní",J430,0)</f>
        <v>0</v>
      </c>
      <c r="BF430" s="233">
        <f>IF(N430="snížená",J430,0)</f>
        <v>0</v>
      </c>
      <c r="BG430" s="233">
        <f>IF(N430="zákl. přenesená",J430,0)</f>
        <v>0</v>
      </c>
      <c r="BH430" s="233">
        <f>IF(N430="sníž. přenesená",J430,0)</f>
        <v>0</v>
      </c>
      <c r="BI430" s="233">
        <f>IF(N430="nulová",J430,0)</f>
        <v>0</v>
      </c>
      <c r="BJ430" s="17" t="s">
        <v>81</v>
      </c>
      <c r="BK430" s="233">
        <f>ROUND(I430*H430,2)</f>
        <v>0</v>
      </c>
      <c r="BL430" s="17" t="s">
        <v>153</v>
      </c>
      <c r="BM430" s="232" t="s">
        <v>545</v>
      </c>
    </row>
    <row r="431" s="2" customFormat="1">
      <c r="A431" s="38"/>
      <c r="B431" s="39"/>
      <c r="C431" s="40"/>
      <c r="D431" s="234" t="s">
        <v>155</v>
      </c>
      <c r="E431" s="40"/>
      <c r="F431" s="235" t="s">
        <v>546</v>
      </c>
      <c r="G431" s="40"/>
      <c r="H431" s="40"/>
      <c r="I431" s="236"/>
      <c r="J431" s="40"/>
      <c r="K431" s="40"/>
      <c r="L431" s="44"/>
      <c r="M431" s="237"/>
      <c r="N431" s="238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155</v>
      </c>
      <c r="AU431" s="17" t="s">
        <v>83</v>
      </c>
    </row>
    <row r="432" s="14" customFormat="1">
      <c r="A432" s="14"/>
      <c r="B432" s="249"/>
      <c r="C432" s="250"/>
      <c r="D432" s="234" t="s">
        <v>157</v>
      </c>
      <c r="E432" s="251" t="s">
        <v>1</v>
      </c>
      <c r="F432" s="252" t="s">
        <v>547</v>
      </c>
      <c r="G432" s="250"/>
      <c r="H432" s="253">
        <v>528.13599999999997</v>
      </c>
      <c r="I432" s="254"/>
      <c r="J432" s="250"/>
      <c r="K432" s="250"/>
      <c r="L432" s="255"/>
      <c r="M432" s="256"/>
      <c r="N432" s="257"/>
      <c r="O432" s="257"/>
      <c r="P432" s="257"/>
      <c r="Q432" s="257"/>
      <c r="R432" s="257"/>
      <c r="S432" s="257"/>
      <c r="T432" s="258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9" t="s">
        <v>157</v>
      </c>
      <c r="AU432" s="259" t="s">
        <v>83</v>
      </c>
      <c r="AV432" s="14" t="s">
        <v>83</v>
      </c>
      <c r="AW432" s="14" t="s">
        <v>30</v>
      </c>
      <c r="AX432" s="14" t="s">
        <v>81</v>
      </c>
      <c r="AY432" s="259" t="s">
        <v>147</v>
      </c>
    </row>
    <row r="433" s="2" customFormat="1" ht="44.25" customHeight="1">
      <c r="A433" s="38"/>
      <c r="B433" s="39"/>
      <c r="C433" s="220" t="s">
        <v>548</v>
      </c>
      <c r="D433" s="220" t="s">
        <v>149</v>
      </c>
      <c r="E433" s="221" t="s">
        <v>549</v>
      </c>
      <c r="F433" s="222" t="s">
        <v>550</v>
      </c>
      <c r="G433" s="223" t="s">
        <v>320</v>
      </c>
      <c r="H433" s="224">
        <v>5.1920000000000002</v>
      </c>
      <c r="I433" s="225"/>
      <c r="J433" s="226">
        <f>ROUND(I433*H433,2)</f>
        <v>0</v>
      </c>
      <c r="K433" s="227"/>
      <c r="L433" s="44"/>
      <c r="M433" s="228" t="s">
        <v>1</v>
      </c>
      <c r="N433" s="229" t="s">
        <v>38</v>
      </c>
      <c r="O433" s="91"/>
      <c r="P433" s="230">
        <f>O433*H433</f>
        <v>0</v>
      </c>
      <c r="Q433" s="230">
        <v>0</v>
      </c>
      <c r="R433" s="230">
        <f>Q433*H433</f>
        <v>0</v>
      </c>
      <c r="S433" s="230">
        <v>0</v>
      </c>
      <c r="T433" s="231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2" t="s">
        <v>153</v>
      </c>
      <c r="AT433" s="232" t="s">
        <v>149</v>
      </c>
      <c r="AU433" s="232" t="s">
        <v>83</v>
      </c>
      <c r="AY433" s="17" t="s">
        <v>147</v>
      </c>
      <c r="BE433" s="233">
        <f>IF(N433="základní",J433,0)</f>
        <v>0</v>
      </c>
      <c r="BF433" s="233">
        <f>IF(N433="snížená",J433,0)</f>
        <v>0</v>
      </c>
      <c r="BG433" s="233">
        <f>IF(N433="zákl. přenesená",J433,0)</f>
        <v>0</v>
      </c>
      <c r="BH433" s="233">
        <f>IF(N433="sníž. přenesená",J433,0)</f>
        <v>0</v>
      </c>
      <c r="BI433" s="233">
        <f>IF(N433="nulová",J433,0)</f>
        <v>0</v>
      </c>
      <c r="BJ433" s="17" t="s">
        <v>81</v>
      </c>
      <c r="BK433" s="233">
        <f>ROUND(I433*H433,2)</f>
        <v>0</v>
      </c>
      <c r="BL433" s="17" t="s">
        <v>153</v>
      </c>
      <c r="BM433" s="232" t="s">
        <v>551</v>
      </c>
    </row>
    <row r="434" s="2" customFormat="1">
      <c r="A434" s="38"/>
      <c r="B434" s="39"/>
      <c r="C434" s="40"/>
      <c r="D434" s="234" t="s">
        <v>155</v>
      </c>
      <c r="E434" s="40"/>
      <c r="F434" s="235" t="s">
        <v>550</v>
      </c>
      <c r="G434" s="40"/>
      <c r="H434" s="40"/>
      <c r="I434" s="236"/>
      <c r="J434" s="40"/>
      <c r="K434" s="40"/>
      <c r="L434" s="44"/>
      <c r="M434" s="237"/>
      <c r="N434" s="238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155</v>
      </c>
      <c r="AU434" s="17" t="s">
        <v>83</v>
      </c>
    </row>
    <row r="435" s="14" customFormat="1">
      <c r="A435" s="14"/>
      <c r="B435" s="249"/>
      <c r="C435" s="250"/>
      <c r="D435" s="234" t="s">
        <v>157</v>
      </c>
      <c r="E435" s="251" t="s">
        <v>1</v>
      </c>
      <c r="F435" s="252" t="s">
        <v>552</v>
      </c>
      <c r="G435" s="250"/>
      <c r="H435" s="253">
        <v>5.1920000000000002</v>
      </c>
      <c r="I435" s="254"/>
      <c r="J435" s="250"/>
      <c r="K435" s="250"/>
      <c r="L435" s="255"/>
      <c r="M435" s="256"/>
      <c r="N435" s="257"/>
      <c r="O435" s="257"/>
      <c r="P435" s="257"/>
      <c r="Q435" s="257"/>
      <c r="R435" s="257"/>
      <c r="S435" s="257"/>
      <c r="T435" s="258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9" t="s">
        <v>157</v>
      </c>
      <c r="AU435" s="259" t="s">
        <v>83</v>
      </c>
      <c r="AV435" s="14" t="s">
        <v>83</v>
      </c>
      <c r="AW435" s="14" t="s">
        <v>30</v>
      </c>
      <c r="AX435" s="14" t="s">
        <v>81</v>
      </c>
      <c r="AY435" s="259" t="s">
        <v>147</v>
      </c>
    </row>
    <row r="436" s="12" customFormat="1" ht="22.8" customHeight="1">
      <c r="A436" s="12"/>
      <c r="B436" s="204"/>
      <c r="C436" s="205"/>
      <c r="D436" s="206" t="s">
        <v>72</v>
      </c>
      <c r="E436" s="218" t="s">
        <v>553</v>
      </c>
      <c r="F436" s="218" t="s">
        <v>554</v>
      </c>
      <c r="G436" s="205"/>
      <c r="H436" s="205"/>
      <c r="I436" s="208"/>
      <c r="J436" s="219">
        <f>BK436</f>
        <v>0</v>
      </c>
      <c r="K436" s="205"/>
      <c r="L436" s="210"/>
      <c r="M436" s="211"/>
      <c r="N436" s="212"/>
      <c r="O436" s="212"/>
      <c r="P436" s="213">
        <f>SUM(P437:P439)</f>
        <v>0</v>
      </c>
      <c r="Q436" s="212"/>
      <c r="R436" s="213">
        <f>SUM(R437:R439)</f>
        <v>0</v>
      </c>
      <c r="S436" s="212"/>
      <c r="T436" s="214">
        <f>SUM(T437:T439)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15" t="s">
        <v>81</v>
      </c>
      <c r="AT436" s="216" t="s">
        <v>72</v>
      </c>
      <c r="AU436" s="216" t="s">
        <v>81</v>
      </c>
      <c r="AY436" s="215" t="s">
        <v>147</v>
      </c>
      <c r="BK436" s="217">
        <f>SUM(BK437:BK439)</f>
        <v>0</v>
      </c>
    </row>
    <row r="437" s="2" customFormat="1" ht="24.15" customHeight="1">
      <c r="A437" s="38"/>
      <c r="B437" s="39"/>
      <c r="C437" s="220" t="s">
        <v>555</v>
      </c>
      <c r="D437" s="220" t="s">
        <v>149</v>
      </c>
      <c r="E437" s="221" t="s">
        <v>556</v>
      </c>
      <c r="F437" s="222" t="s">
        <v>557</v>
      </c>
      <c r="G437" s="223" t="s">
        <v>320</v>
      </c>
      <c r="H437" s="224">
        <v>14.6</v>
      </c>
      <c r="I437" s="225"/>
      <c r="J437" s="226">
        <f>ROUND(I437*H437,2)</f>
        <v>0</v>
      </c>
      <c r="K437" s="227"/>
      <c r="L437" s="44"/>
      <c r="M437" s="228" t="s">
        <v>1</v>
      </c>
      <c r="N437" s="229" t="s">
        <v>38</v>
      </c>
      <c r="O437" s="91"/>
      <c r="P437" s="230">
        <f>O437*H437</f>
        <v>0</v>
      </c>
      <c r="Q437" s="230">
        <v>0</v>
      </c>
      <c r="R437" s="230">
        <f>Q437*H437</f>
        <v>0</v>
      </c>
      <c r="S437" s="230">
        <v>0</v>
      </c>
      <c r="T437" s="231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32" t="s">
        <v>153</v>
      </c>
      <c r="AT437" s="232" t="s">
        <v>149</v>
      </c>
      <c r="AU437" s="232" t="s">
        <v>83</v>
      </c>
      <c r="AY437" s="17" t="s">
        <v>147</v>
      </c>
      <c r="BE437" s="233">
        <f>IF(N437="základní",J437,0)</f>
        <v>0</v>
      </c>
      <c r="BF437" s="233">
        <f>IF(N437="snížená",J437,0)</f>
        <v>0</v>
      </c>
      <c r="BG437" s="233">
        <f>IF(N437="zákl. přenesená",J437,0)</f>
        <v>0</v>
      </c>
      <c r="BH437" s="233">
        <f>IF(N437="sníž. přenesená",J437,0)</f>
        <v>0</v>
      </c>
      <c r="BI437" s="233">
        <f>IF(N437="nulová",J437,0)</f>
        <v>0</v>
      </c>
      <c r="BJ437" s="17" t="s">
        <v>81</v>
      </c>
      <c r="BK437" s="233">
        <f>ROUND(I437*H437,2)</f>
        <v>0</v>
      </c>
      <c r="BL437" s="17" t="s">
        <v>153</v>
      </c>
      <c r="BM437" s="232" t="s">
        <v>558</v>
      </c>
    </row>
    <row r="438" s="2" customFormat="1">
      <c r="A438" s="38"/>
      <c r="B438" s="39"/>
      <c r="C438" s="40"/>
      <c r="D438" s="234" t="s">
        <v>155</v>
      </c>
      <c r="E438" s="40"/>
      <c r="F438" s="235" t="s">
        <v>559</v>
      </c>
      <c r="G438" s="40"/>
      <c r="H438" s="40"/>
      <c r="I438" s="236"/>
      <c r="J438" s="40"/>
      <c r="K438" s="40"/>
      <c r="L438" s="44"/>
      <c r="M438" s="237"/>
      <c r="N438" s="238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155</v>
      </c>
      <c r="AU438" s="17" t="s">
        <v>83</v>
      </c>
    </row>
    <row r="439" s="14" customFormat="1">
      <c r="A439" s="14"/>
      <c r="B439" s="249"/>
      <c r="C439" s="250"/>
      <c r="D439" s="234" t="s">
        <v>157</v>
      </c>
      <c r="E439" s="251" t="s">
        <v>1</v>
      </c>
      <c r="F439" s="252" t="s">
        <v>560</v>
      </c>
      <c r="G439" s="250"/>
      <c r="H439" s="253">
        <v>14.6</v>
      </c>
      <c r="I439" s="254"/>
      <c r="J439" s="250"/>
      <c r="K439" s="250"/>
      <c r="L439" s="255"/>
      <c r="M439" s="256"/>
      <c r="N439" s="257"/>
      <c r="O439" s="257"/>
      <c r="P439" s="257"/>
      <c r="Q439" s="257"/>
      <c r="R439" s="257"/>
      <c r="S439" s="257"/>
      <c r="T439" s="258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9" t="s">
        <v>157</v>
      </c>
      <c r="AU439" s="259" t="s">
        <v>83</v>
      </c>
      <c r="AV439" s="14" t="s">
        <v>83</v>
      </c>
      <c r="AW439" s="14" t="s">
        <v>30</v>
      </c>
      <c r="AX439" s="14" t="s">
        <v>81</v>
      </c>
      <c r="AY439" s="259" t="s">
        <v>147</v>
      </c>
    </row>
    <row r="440" s="12" customFormat="1" ht="25.92" customHeight="1">
      <c r="A440" s="12"/>
      <c r="B440" s="204"/>
      <c r="C440" s="205"/>
      <c r="D440" s="206" t="s">
        <v>72</v>
      </c>
      <c r="E440" s="207" t="s">
        <v>317</v>
      </c>
      <c r="F440" s="207" t="s">
        <v>561</v>
      </c>
      <c r="G440" s="205"/>
      <c r="H440" s="205"/>
      <c r="I440" s="208"/>
      <c r="J440" s="209">
        <f>BK440</f>
        <v>0</v>
      </c>
      <c r="K440" s="205"/>
      <c r="L440" s="210"/>
      <c r="M440" s="211"/>
      <c r="N440" s="212"/>
      <c r="O440" s="212"/>
      <c r="P440" s="213">
        <f>P441</f>
        <v>0</v>
      </c>
      <c r="Q440" s="212"/>
      <c r="R440" s="213">
        <f>R441</f>
        <v>0</v>
      </c>
      <c r="S440" s="212"/>
      <c r="T440" s="214">
        <f>T441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15" t="s">
        <v>166</v>
      </c>
      <c r="AT440" s="216" t="s">
        <v>72</v>
      </c>
      <c r="AU440" s="216" t="s">
        <v>73</v>
      </c>
      <c r="AY440" s="215" t="s">
        <v>147</v>
      </c>
      <c r="BK440" s="217">
        <f>BK441</f>
        <v>0</v>
      </c>
    </row>
    <row r="441" s="12" customFormat="1" ht="22.8" customHeight="1">
      <c r="A441" s="12"/>
      <c r="B441" s="204"/>
      <c r="C441" s="205"/>
      <c r="D441" s="206" t="s">
        <v>72</v>
      </c>
      <c r="E441" s="218" t="s">
        <v>562</v>
      </c>
      <c r="F441" s="218" t="s">
        <v>563</v>
      </c>
      <c r="G441" s="205"/>
      <c r="H441" s="205"/>
      <c r="I441" s="208"/>
      <c r="J441" s="219">
        <f>BK441</f>
        <v>0</v>
      </c>
      <c r="K441" s="205"/>
      <c r="L441" s="210"/>
      <c r="M441" s="211"/>
      <c r="N441" s="212"/>
      <c r="O441" s="212"/>
      <c r="P441" s="213">
        <f>SUM(P442:P443)</f>
        <v>0</v>
      </c>
      <c r="Q441" s="212"/>
      <c r="R441" s="213">
        <f>SUM(R442:R443)</f>
        <v>0</v>
      </c>
      <c r="S441" s="212"/>
      <c r="T441" s="214">
        <f>SUM(T442:T443)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15" t="s">
        <v>166</v>
      </c>
      <c r="AT441" s="216" t="s">
        <v>72</v>
      </c>
      <c r="AU441" s="216" t="s">
        <v>81</v>
      </c>
      <c r="AY441" s="215" t="s">
        <v>147</v>
      </c>
      <c r="BK441" s="217">
        <f>SUM(BK442:BK443)</f>
        <v>0</v>
      </c>
    </row>
    <row r="442" s="2" customFormat="1" ht="24.15" customHeight="1">
      <c r="A442" s="38"/>
      <c r="B442" s="39"/>
      <c r="C442" s="220" t="s">
        <v>564</v>
      </c>
      <c r="D442" s="220" t="s">
        <v>149</v>
      </c>
      <c r="E442" s="221" t="s">
        <v>565</v>
      </c>
      <c r="F442" s="222" t="s">
        <v>566</v>
      </c>
      <c r="G442" s="223" t="s">
        <v>203</v>
      </c>
      <c r="H442" s="224">
        <v>89.200000000000003</v>
      </c>
      <c r="I442" s="225"/>
      <c r="J442" s="226">
        <f>ROUND(I442*H442,2)</f>
        <v>0</v>
      </c>
      <c r="K442" s="227"/>
      <c r="L442" s="44"/>
      <c r="M442" s="228" t="s">
        <v>1</v>
      </c>
      <c r="N442" s="229" t="s">
        <v>38</v>
      </c>
      <c r="O442" s="91"/>
      <c r="P442" s="230">
        <f>O442*H442</f>
        <v>0</v>
      </c>
      <c r="Q442" s="230">
        <v>0</v>
      </c>
      <c r="R442" s="230">
        <f>Q442*H442</f>
        <v>0</v>
      </c>
      <c r="S442" s="230">
        <v>0</v>
      </c>
      <c r="T442" s="231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2" t="s">
        <v>367</v>
      </c>
      <c r="AT442" s="232" t="s">
        <v>149</v>
      </c>
      <c r="AU442" s="232" t="s">
        <v>83</v>
      </c>
      <c r="AY442" s="17" t="s">
        <v>147</v>
      </c>
      <c r="BE442" s="233">
        <f>IF(N442="základní",J442,0)</f>
        <v>0</v>
      </c>
      <c r="BF442" s="233">
        <f>IF(N442="snížená",J442,0)</f>
        <v>0</v>
      </c>
      <c r="BG442" s="233">
        <f>IF(N442="zákl. přenesená",J442,0)</f>
        <v>0</v>
      </c>
      <c r="BH442" s="233">
        <f>IF(N442="sníž. přenesená",J442,0)</f>
        <v>0</v>
      </c>
      <c r="BI442" s="233">
        <f>IF(N442="nulová",J442,0)</f>
        <v>0</v>
      </c>
      <c r="BJ442" s="17" t="s">
        <v>81</v>
      </c>
      <c r="BK442" s="233">
        <f>ROUND(I442*H442,2)</f>
        <v>0</v>
      </c>
      <c r="BL442" s="17" t="s">
        <v>367</v>
      </c>
      <c r="BM442" s="232" t="s">
        <v>567</v>
      </c>
    </row>
    <row r="443" s="2" customFormat="1">
      <c r="A443" s="38"/>
      <c r="B443" s="39"/>
      <c r="C443" s="40"/>
      <c r="D443" s="234" t="s">
        <v>155</v>
      </c>
      <c r="E443" s="40"/>
      <c r="F443" s="235" t="s">
        <v>566</v>
      </c>
      <c r="G443" s="40"/>
      <c r="H443" s="40"/>
      <c r="I443" s="236"/>
      <c r="J443" s="40"/>
      <c r="K443" s="40"/>
      <c r="L443" s="44"/>
      <c r="M443" s="283"/>
      <c r="N443" s="284"/>
      <c r="O443" s="285"/>
      <c r="P443" s="285"/>
      <c r="Q443" s="285"/>
      <c r="R443" s="285"/>
      <c r="S443" s="285"/>
      <c r="T443" s="286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155</v>
      </c>
      <c r="AU443" s="17" t="s">
        <v>83</v>
      </c>
    </row>
    <row r="444" s="2" customFormat="1" ht="6.96" customHeight="1">
      <c r="A444" s="38"/>
      <c r="B444" s="66"/>
      <c r="C444" s="67"/>
      <c r="D444" s="67"/>
      <c r="E444" s="67"/>
      <c r="F444" s="67"/>
      <c r="G444" s="67"/>
      <c r="H444" s="67"/>
      <c r="I444" s="67"/>
      <c r="J444" s="67"/>
      <c r="K444" s="67"/>
      <c r="L444" s="44"/>
      <c r="M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</row>
  </sheetData>
  <sheetProtection sheet="1" autoFilter="0" formatColumns="0" formatRows="0" objects="1" scenarios="1" spinCount="100000" saltValue="B1Dn7QO1OZXR4reBVV5SiOR+h7Da5PqYf7w5k0b6cp7XJQPFJzfn/qCAnbwW1L5MF6/Z2zBFbHegMH6+eZnKtg==" hashValue="y55ELsQMYeHJaO7cJyGB6/aJ/dXFJ7zraV78bM/2S5XFeYNEpgFZMGD5wwgCoKFC5LOLp4FYP5w2thqxymxGXg==" algorithmName="SHA-512" password="CC35"/>
  <autoFilter ref="C127:K443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6" t="s">
        <v>88</v>
      </c>
      <c r="BA2" s="136" t="s">
        <v>89</v>
      </c>
      <c r="BB2" s="136" t="s">
        <v>1</v>
      </c>
      <c r="BC2" s="136" t="s">
        <v>568</v>
      </c>
      <c r="BD2" s="136" t="s">
        <v>83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83</v>
      </c>
      <c r="AZ3" s="136" t="s">
        <v>108</v>
      </c>
      <c r="BA3" s="136" t="s">
        <v>109</v>
      </c>
      <c r="BB3" s="136" t="s">
        <v>1</v>
      </c>
      <c r="BC3" s="136" t="s">
        <v>569</v>
      </c>
      <c r="BD3" s="136" t="s">
        <v>83</v>
      </c>
    </row>
    <row r="4" s="1" customFormat="1" ht="24.96" customHeight="1">
      <c r="B4" s="20"/>
      <c r="D4" s="139" t="s">
        <v>94</v>
      </c>
      <c r="L4" s="20"/>
      <c r="M4" s="140" t="s">
        <v>10</v>
      </c>
      <c r="AT4" s="17" t="s">
        <v>4</v>
      </c>
      <c r="AZ4" s="136" t="s">
        <v>98</v>
      </c>
      <c r="BA4" s="136" t="s">
        <v>99</v>
      </c>
      <c r="BB4" s="136" t="s">
        <v>1</v>
      </c>
      <c r="BC4" s="136" t="s">
        <v>570</v>
      </c>
      <c r="BD4" s="136" t="s">
        <v>83</v>
      </c>
    </row>
    <row r="5" s="1" customFormat="1" ht="6.96" customHeight="1">
      <c r="B5" s="20"/>
      <c r="L5" s="20"/>
      <c r="AZ5" s="136" t="s">
        <v>101</v>
      </c>
      <c r="BA5" s="136" t="s">
        <v>102</v>
      </c>
      <c r="BB5" s="136" t="s">
        <v>1</v>
      </c>
      <c r="BC5" s="136" t="s">
        <v>571</v>
      </c>
      <c r="BD5" s="136" t="s">
        <v>83</v>
      </c>
    </row>
    <row r="6" s="1" customFormat="1" ht="12" customHeight="1">
      <c r="B6" s="20"/>
      <c r="D6" s="141" t="s">
        <v>16</v>
      </c>
      <c r="L6" s="20"/>
      <c r="AZ6" s="136" t="s">
        <v>332</v>
      </c>
      <c r="BA6" s="136" t="s">
        <v>572</v>
      </c>
      <c r="BB6" s="136" t="s">
        <v>1</v>
      </c>
      <c r="BC6" s="136" t="s">
        <v>573</v>
      </c>
      <c r="BD6" s="136" t="s">
        <v>83</v>
      </c>
    </row>
    <row r="7" s="1" customFormat="1" ht="16.5" customHeight="1">
      <c r="B7" s="20"/>
      <c r="E7" s="142" t="str">
        <f>'Rekapitulace stavby'!K6</f>
        <v>Markovice – ul. Mírová, kanalizace, DSP, DVZ, DPS</v>
      </c>
      <c r="F7" s="141"/>
      <c r="G7" s="141"/>
      <c r="H7" s="141"/>
      <c r="L7" s="20"/>
      <c r="AZ7" s="136" t="s">
        <v>95</v>
      </c>
      <c r="BA7" s="136" t="s">
        <v>574</v>
      </c>
      <c r="BB7" s="136" t="s">
        <v>1</v>
      </c>
      <c r="BC7" s="136" t="s">
        <v>575</v>
      </c>
      <c r="BD7" s="136" t="s">
        <v>83</v>
      </c>
    </row>
    <row r="8" s="2" customFormat="1" ht="12" customHeight="1">
      <c r="A8" s="38"/>
      <c r="B8" s="44"/>
      <c r="C8" s="38"/>
      <c r="D8" s="141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36" t="s">
        <v>112</v>
      </c>
      <c r="BA8" s="136" t="s">
        <v>113</v>
      </c>
      <c r="BB8" s="136" t="s">
        <v>1</v>
      </c>
      <c r="BC8" s="136" t="s">
        <v>569</v>
      </c>
      <c r="BD8" s="136" t="s">
        <v>83</v>
      </c>
    </row>
    <row r="9" s="2" customFormat="1" ht="16.5" customHeight="1">
      <c r="A9" s="38"/>
      <c r="B9" s="44"/>
      <c r="C9" s="38"/>
      <c r="D9" s="38"/>
      <c r="E9" s="143" t="s">
        <v>576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11. 12. 2025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26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33</v>
      </c>
      <c r="E30" s="38"/>
      <c r="F30" s="38"/>
      <c r="G30" s="38"/>
      <c r="H30" s="38"/>
      <c r="I30" s="38"/>
      <c r="J30" s="152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35</v>
      </c>
      <c r="G32" s="38"/>
      <c r="H32" s="38"/>
      <c r="I32" s="153" t="s">
        <v>34</v>
      </c>
      <c r="J32" s="153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37</v>
      </c>
      <c r="E33" s="141" t="s">
        <v>38</v>
      </c>
      <c r="F33" s="155">
        <f>ROUND((SUM(BE121:BE274)),  2)</f>
        <v>0</v>
      </c>
      <c r="G33" s="38"/>
      <c r="H33" s="38"/>
      <c r="I33" s="156">
        <v>0.20999999999999999</v>
      </c>
      <c r="J33" s="155">
        <f>ROUND(((SUM(BE121:BE274))*I33),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39</v>
      </c>
      <c r="F34" s="155">
        <f>ROUND((SUM(BF121:BF274)),  2)</f>
        <v>0</v>
      </c>
      <c r="G34" s="38"/>
      <c r="H34" s="38"/>
      <c r="I34" s="156">
        <v>0.12</v>
      </c>
      <c r="J34" s="155">
        <f>ROUND(((SUM(BF121:BF274))*I34),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40</v>
      </c>
      <c r="F35" s="155">
        <f>ROUND((SUM(BG121:BG274)),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41</v>
      </c>
      <c r="F36" s="155">
        <f>ROUND((SUM(BH121:BH274)),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42</v>
      </c>
      <c r="F37" s="155">
        <f>ROUND((SUM(BI121:BI274)),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Markovice – ul. Mírová, kanalizace, DSP, DVZ, DPS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Přípojky - Markovice – ul. Mírová – splašková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11. 12. 2025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7"/>
      <c r="J94" s="178" t="s">
        <v>117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118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119</v>
      </c>
    </row>
    <row r="97" s="9" customFormat="1" ht="24.96" customHeight="1">
      <c r="A97" s="9"/>
      <c r="B97" s="180"/>
      <c r="C97" s="181"/>
      <c r="D97" s="182" t="s">
        <v>577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578</v>
      </c>
      <c r="E98" s="183"/>
      <c r="F98" s="183"/>
      <c r="G98" s="183"/>
      <c r="H98" s="183"/>
      <c r="I98" s="183"/>
      <c r="J98" s="184">
        <f>J229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6"/>
      <c r="C99" s="187"/>
      <c r="D99" s="188" t="s">
        <v>126</v>
      </c>
      <c r="E99" s="189"/>
      <c r="F99" s="189"/>
      <c r="G99" s="189"/>
      <c r="H99" s="189"/>
      <c r="I99" s="189"/>
      <c r="J99" s="190">
        <f>J233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6"/>
      <c r="C100" s="187"/>
      <c r="D100" s="188" t="s">
        <v>579</v>
      </c>
      <c r="E100" s="189"/>
      <c r="F100" s="189"/>
      <c r="G100" s="189"/>
      <c r="H100" s="189"/>
      <c r="I100" s="189"/>
      <c r="J100" s="190">
        <f>J259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580</v>
      </c>
      <c r="E101" s="183"/>
      <c r="F101" s="183"/>
      <c r="G101" s="183"/>
      <c r="H101" s="183"/>
      <c r="I101" s="183"/>
      <c r="J101" s="184">
        <f>J271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132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5" t="str">
        <f>E7</f>
        <v>Markovice – ul. Mírová, kanalizace, DSP, DVZ, DPS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Přípojky - Markovice – ul. Mírová – splašková kanalizace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11. 12. 2025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29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40"/>
      <c r="E118" s="40"/>
      <c r="F118" s="27" t="str">
        <f>IF(E18="","",E18)</f>
        <v>Vyplň údaj</v>
      </c>
      <c r="G118" s="40"/>
      <c r="H118" s="40"/>
      <c r="I118" s="32" t="s">
        <v>31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2"/>
      <c r="B120" s="193"/>
      <c r="C120" s="194" t="s">
        <v>133</v>
      </c>
      <c r="D120" s="195" t="s">
        <v>58</v>
      </c>
      <c r="E120" s="195" t="s">
        <v>54</v>
      </c>
      <c r="F120" s="195" t="s">
        <v>55</v>
      </c>
      <c r="G120" s="195" t="s">
        <v>134</v>
      </c>
      <c r="H120" s="195" t="s">
        <v>135</v>
      </c>
      <c r="I120" s="195" t="s">
        <v>136</v>
      </c>
      <c r="J120" s="196" t="s">
        <v>117</v>
      </c>
      <c r="K120" s="197" t="s">
        <v>137</v>
      </c>
      <c r="L120" s="198"/>
      <c r="M120" s="100" t="s">
        <v>1</v>
      </c>
      <c r="N120" s="101" t="s">
        <v>37</v>
      </c>
      <c r="O120" s="101" t="s">
        <v>138</v>
      </c>
      <c r="P120" s="101" t="s">
        <v>139</v>
      </c>
      <c r="Q120" s="101" t="s">
        <v>140</v>
      </c>
      <c r="R120" s="101" t="s">
        <v>141</v>
      </c>
      <c r="S120" s="101" t="s">
        <v>142</v>
      </c>
      <c r="T120" s="102" t="s">
        <v>143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8"/>
      <c r="B121" s="39"/>
      <c r="C121" s="107" t="s">
        <v>144</v>
      </c>
      <c r="D121" s="40"/>
      <c r="E121" s="40"/>
      <c r="F121" s="40"/>
      <c r="G121" s="40"/>
      <c r="H121" s="40"/>
      <c r="I121" s="40"/>
      <c r="J121" s="199">
        <f>BK121</f>
        <v>0</v>
      </c>
      <c r="K121" s="40"/>
      <c r="L121" s="44"/>
      <c r="M121" s="103"/>
      <c r="N121" s="200"/>
      <c r="O121" s="104"/>
      <c r="P121" s="201">
        <f>P122+P229+P271</f>
        <v>0</v>
      </c>
      <c r="Q121" s="104"/>
      <c r="R121" s="201">
        <f>R122+R229+R271</f>
        <v>45.019534720000003</v>
      </c>
      <c r="S121" s="104"/>
      <c r="T121" s="202">
        <f>T122+T229+T271</f>
        <v>4.4229999999999992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72</v>
      </c>
      <c r="AU121" s="17" t="s">
        <v>119</v>
      </c>
      <c r="BK121" s="203">
        <f>BK122+BK229+BK271</f>
        <v>0</v>
      </c>
    </row>
    <row r="122" s="12" customFormat="1" ht="25.92" customHeight="1">
      <c r="A122" s="12"/>
      <c r="B122" s="204"/>
      <c r="C122" s="205"/>
      <c r="D122" s="206" t="s">
        <v>72</v>
      </c>
      <c r="E122" s="207" t="s">
        <v>81</v>
      </c>
      <c r="F122" s="207" t="s">
        <v>148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SUM(P123:P228)</f>
        <v>0</v>
      </c>
      <c r="Q122" s="212"/>
      <c r="R122" s="213">
        <f>SUM(R123:R228)</f>
        <v>42.509321128000003</v>
      </c>
      <c r="S122" s="212"/>
      <c r="T122" s="214">
        <f>SUM(T123:T228)</f>
        <v>4.4079999999999995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81</v>
      </c>
      <c r="AT122" s="216" t="s">
        <v>72</v>
      </c>
      <c r="AU122" s="216" t="s">
        <v>73</v>
      </c>
      <c r="AY122" s="215" t="s">
        <v>147</v>
      </c>
      <c r="BK122" s="217">
        <f>SUM(BK123:BK228)</f>
        <v>0</v>
      </c>
    </row>
    <row r="123" s="2" customFormat="1" ht="24.15" customHeight="1">
      <c r="A123" s="38"/>
      <c r="B123" s="39"/>
      <c r="C123" s="220" t="s">
        <v>81</v>
      </c>
      <c r="D123" s="220" t="s">
        <v>149</v>
      </c>
      <c r="E123" s="221" t="s">
        <v>160</v>
      </c>
      <c r="F123" s="222" t="s">
        <v>161</v>
      </c>
      <c r="G123" s="223" t="s">
        <v>152</v>
      </c>
      <c r="H123" s="224">
        <v>7.5999999999999996</v>
      </c>
      <c r="I123" s="225"/>
      <c r="J123" s="226">
        <f>ROUND(I123*H123,2)</f>
        <v>0</v>
      </c>
      <c r="K123" s="227"/>
      <c r="L123" s="44"/>
      <c r="M123" s="228" t="s">
        <v>1</v>
      </c>
      <c r="N123" s="229" t="s">
        <v>38</v>
      </c>
      <c r="O123" s="91"/>
      <c r="P123" s="230">
        <f>O123*H123</f>
        <v>0</v>
      </c>
      <c r="Q123" s="230">
        <v>0</v>
      </c>
      <c r="R123" s="230">
        <f>Q123*H123</f>
        <v>0</v>
      </c>
      <c r="S123" s="230">
        <v>0.57999999999999996</v>
      </c>
      <c r="T123" s="231">
        <f>S123*H123</f>
        <v>4.4079999999999995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2" t="s">
        <v>153</v>
      </c>
      <c r="AT123" s="232" t="s">
        <v>149</v>
      </c>
      <c r="AU123" s="232" t="s">
        <v>81</v>
      </c>
      <c r="AY123" s="17" t="s">
        <v>147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7" t="s">
        <v>81</v>
      </c>
      <c r="BK123" s="233">
        <f>ROUND(I123*H123,2)</f>
        <v>0</v>
      </c>
      <c r="BL123" s="17" t="s">
        <v>153</v>
      </c>
      <c r="BM123" s="232" t="s">
        <v>581</v>
      </c>
    </row>
    <row r="124" s="2" customFormat="1">
      <c r="A124" s="38"/>
      <c r="B124" s="39"/>
      <c r="C124" s="40"/>
      <c r="D124" s="234" t="s">
        <v>155</v>
      </c>
      <c r="E124" s="40"/>
      <c r="F124" s="235" t="s">
        <v>163</v>
      </c>
      <c r="G124" s="40"/>
      <c r="H124" s="40"/>
      <c r="I124" s="236"/>
      <c r="J124" s="40"/>
      <c r="K124" s="40"/>
      <c r="L124" s="44"/>
      <c r="M124" s="237"/>
      <c r="N124" s="238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155</v>
      </c>
      <c r="AU124" s="17" t="s">
        <v>81</v>
      </c>
    </row>
    <row r="125" s="13" customFormat="1">
      <c r="A125" s="13"/>
      <c r="B125" s="239"/>
      <c r="C125" s="240"/>
      <c r="D125" s="234" t="s">
        <v>157</v>
      </c>
      <c r="E125" s="241" t="s">
        <v>1</v>
      </c>
      <c r="F125" s="242" t="s">
        <v>164</v>
      </c>
      <c r="G125" s="240"/>
      <c r="H125" s="241" t="s">
        <v>1</v>
      </c>
      <c r="I125" s="243"/>
      <c r="J125" s="240"/>
      <c r="K125" s="240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157</v>
      </c>
      <c r="AU125" s="248" t="s">
        <v>81</v>
      </c>
      <c r="AV125" s="13" t="s">
        <v>81</v>
      </c>
      <c r="AW125" s="13" t="s">
        <v>30</v>
      </c>
      <c r="AX125" s="13" t="s">
        <v>73</v>
      </c>
      <c r="AY125" s="248" t="s">
        <v>147</v>
      </c>
    </row>
    <row r="126" s="14" customFormat="1">
      <c r="A126" s="14"/>
      <c r="B126" s="249"/>
      <c r="C126" s="250"/>
      <c r="D126" s="234" t="s">
        <v>157</v>
      </c>
      <c r="E126" s="251" t="s">
        <v>88</v>
      </c>
      <c r="F126" s="252" t="s">
        <v>582</v>
      </c>
      <c r="G126" s="250"/>
      <c r="H126" s="253">
        <v>7.5999999999999996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9" t="s">
        <v>157</v>
      </c>
      <c r="AU126" s="259" t="s">
        <v>81</v>
      </c>
      <c r="AV126" s="14" t="s">
        <v>83</v>
      </c>
      <c r="AW126" s="14" t="s">
        <v>30</v>
      </c>
      <c r="AX126" s="14" t="s">
        <v>81</v>
      </c>
      <c r="AY126" s="259" t="s">
        <v>147</v>
      </c>
    </row>
    <row r="127" s="2" customFormat="1" ht="24.15" customHeight="1">
      <c r="A127" s="38"/>
      <c r="B127" s="39"/>
      <c r="C127" s="220" t="s">
        <v>83</v>
      </c>
      <c r="D127" s="220" t="s">
        <v>149</v>
      </c>
      <c r="E127" s="221" t="s">
        <v>189</v>
      </c>
      <c r="F127" s="222" t="s">
        <v>190</v>
      </c>
      <c r="G127" s="223" t="s">
        <v>191</v>
      </c>
      <c r="H127" s="224">
        <v>30</v>
      </c>
      <c r="I127" s="225"/>
      <c r="J127" s="226">
        <f>ROUND(I127*H127,2)</f>
        <v>0</v>
      </c>
      <c r="K127" s="227"/>
      <c r="L127" s="44"/>
      <c r="M127" s="228" t="s">
        <v>1</v>
      </c>
      <c r="N127" s="229" t="s">
        <v>38</v>
      </c>
      <c r="O127" s="91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2" t="s">
        <v>153</v>
      </c>
      <c r="AT127" s="232" t="s">
        <v>149</v>
      </c>
      <c r="AU127" s="232" t="s">
        <v>81</v>
      </c>
      <c r="AY127" s="17" t="s">
        <v>147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81</v>
      </c>
      <c r="BK127" s="233">
        <f>ROUND(I127*H127,2)</f>
        <v>0</v>
      </c>
      <c r="BL127" s="17" t="s">
        <v>153</v>
      </c>
      <c r="BM127" s="232" t="s">
        <v>583</v>
      </c>
    </row>
    <row r="128" s="2" customFormat="1">
      <c r="A128" s="38"/>
      <c r="B128" s="39"/>
      <c r="C128" s="40"/>
      <c r="D128" s="234" t="s">
        <v>155</v>
      </c>
      <c r="E128" s="40"/>
      <c r="F128" s="235" t="s">
        <v>193</v>
      </c>
      <c r="G128" s="40"/>
      <c r="H128" s="40"/>
      <c r="I128" s="236"/>
      <c r="J128" s="40"/>
      <c r="K128" s="40"/>
      <c r="L128" s="44"/>
      <c r="M128" s="237"/>
      <c r="N128" s="238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155</v>
      </c>
      <c r="AU128" s="17" t="s">
        <v>81</v>
      </c>
    </row>
    <row r="129" s="14" customFormat="1">
      <c r="A129" s="14"/>
      <c r="B129" s="249"/>
      <c r="C129" s="250"/>
      <c r="D129" s="234" t="s">
        <v>157</v>
      </c>
      <c r="E129" s="251" t="s">
        <v>1</v>
      </c>
      <c r="F129" s="252" t="s">
        <v>584</v>
      </c>
      <c r="G129" s="250"/>
      <c r="H129" s="253">
        <v>30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9" t="s">
        <v>157</v>
      </c>
      <c r="AU129" s="259" t="s">
        <v>81</v>
      </c>
      <c r="AV129" s="14" t="s">
        <v>83</v>
      </c>
      <c r="AW129" s="14" t="s">
        <v>30</v>
      </c>
      <c r="AX129" s="14" t="s">
        <v>73</v>
      </c>
      <c r="AY129" s="259" t="s">
        <v>147</v>
      </c>
    </row>
    <row r="130" s="15" customFormat="1">
      <c r="A130" s="15"/>
      <c r="B130" s="260"/>
      <c r="C130" s="261"/>
      <c r="D130" s="234" t="s">
        <v>157</v>
      </c>
      <c r="E130" s="262" t="s">
        <v>1</v>
      </c>
      <c r="F130" s="263" t="s">
        <v>175</v>
      </c>
      <c r="G130" s="261"/>
      <c r="H130" s="264">
        <v>30</v>
      </c>
      <c r="I130" s="265"/>
      <c r="J130" s="261"/>
      <c r="K130" s="261"/>
      <c r="L130" s="266"/>
      <c r="M130" s="267"/>
      <c r="N130" s="268"/>
      <c r="O130" s="268"/>
      <c r="P130" s="268"/>
      <c r="Q130" s="268"/>
      <c r="R130" s="268"/>
      <c r="S130" s="268"/>
      <c r="T130" s="269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0" t="s">
        <v>157</v>
      </c>
      <c r="AU130" s="270" t="s">
        <v>81</v>
      </c>
      <c r="AV130" s="15" t="s">
        <v>153</v>
      </c>
      <c r="AW130" s="15" t="s">
        <v>30</v>
      </c>
      <c r="AX130" s="15" t="s">
        <v>81</v>
      </c>
      <c r="AY130" s="270" t="s">
        <v>147</v>
      </c>
    </row>
    <row r="131" s="2" customFormat="1" ht="24.15" customHeight="1">
      <c r="A131" s="38"/>
      <c r="B131" s="39"/>
      <c r="C131" s="220" t="s">
        <v>166</v>
      </c>
      <c r="D131" s="220" t="s">
        <v>149</v>
      </c>
      <c r="E131" s="221" t="s">
        <v>196</v>
      </c>
      <c r="F131" s="222" t="s">
        <v>197</v>
      </c>
      <c r="G131" s="223" t="s">
        <v>198</v>
      </c>
      <c r="H131" s="224">
        <v>3</v>
      </c>
      <c r="I131" s="225"/>
      <c r="J131" s="226">
        <f>ROUND(I131*H131,2)</f>
        <v>0</v>
      </c>
      <c r="K131" s="227"/>
      <c r="L131" s="44"/>
      <c r="M131" s="228" t="s">
        <v>1</v>
      </c>
      <c r="N131" s="229" t="s">
        <v>38</v>
      </c>
      <c r="O131" s="91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2" t="s">
        <v>153</v>
      </c>
      <c r="AT131" s="232" t="s">
        <v>149</v>
      </c>
      <c r="AU131" s="232" t="s">
        <v>81</v>
      </c>
      <c r="AY131" s="17" t="s">
        <v>147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81</v>
      </c>
      <c r="BK131" s="233">
        <f>ROUND(I131*H131,2)</f>
        <v>0</v>
      </c>
      <c r="BL131" s="17" t="s">
        <v>153</v>
      </c>
      <c r="BM131" s="232" t="s">
        <v>585</v>
      </c>
    </row>
    <row r="132" s="2" customFormat="1">
      <c r="A132" s="38"/>
      <c r="B132" s="39"/>
      <c r="C132" s="40"/>
      <c r="D132" s="234" t="s">
        <v>155</v>
      </c>
      <c r="E132" s="40"/>
      <c r="F132" s="235" t="s">
        <v>199</v>
      </c>
      <c r="G132" s="40"/>
      <c r="H132" s="40"/>
      <c r="I132" s="236"/>
      <c r="J132" s="40"/>
      <c r="K132" s="40"/>
      <c r="L132" s="44"/>
      <c r="M132" s="237"/>
      <c r="N132" s="238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155</v>
      </c>
      <c r="AU132" s="17" t="s">
        <v>81</v>
      </c>
    </row>
    <row r="133" s="14" customFormat="1">
      <c r="A133" s="14"/>
      <c r="B133" s="249"/>
      <c r="C133" s="250"/>
      <c r="D133" s="234" t="s">
        <v>157</v>
      </c>
      <c r="E133" s="251" t="s">
        <v>1</v>
      </c>
      <c r="F133" s="252" t="s">
        <v>166</v>
      </c>
      <c r="G133" s="250"/>
      <c r="H133" s="253">
        <v>3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157</v>
      </c>
      <c r="AU133" s="259" t="s">
        <v>81</v>
      </c>
      <c r="AV133" s="14" t="s">
        <v>83</v>
      </c>
      <c r="AW133" s="14" t="s">
        <v>30</v>
      </c>
      <c r="AX133" s="14" t="s">
        <v>73</v>
      </c>
      <c r="AY133" s="259" t="s">
        <v>147</v>
      </c>
    </row>
    <row r="134" s="15" customFormat="1">
      <c r="A134" s="15"/>
      <c r="B134" s="260"/>
      <c r="C134" s="261"/>
      <c r="D134" s="234" t="s">
        <v>157</v>
      </c>
      <c r="E134" s="262" t="s">
        <v>1</v>
      </c>
      <c r="F134" s="263" t="s">
        <v>175</v>
      </c>
      <c r="G134" s="261"/>
      <c r="H134" s="264">
        <v>3</v>
      </c>
      <c r="I134" s="265"/>
      <c r="J134" s="261"/>
      <c r="K134" s="261"/>
      <c r="L134" s="266"/>
      <c r="M134" s="267"/>
      <c r="N134" s="268"/>
      <c r="O134" s="268"/>
      <c r="P134" s="268"/>
      <c r="Q134" s="268"/>
      <c r="R134" s="268"/>
      <c r="S134" s="268"/>
      <c r="T134" s="26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0" t="s">
        <v>157</v>
      </c>
      <c r="AU134" s="270" t="s">
        <v>81</v>
      </c>
      <c r="AV134" s="15" t="s">
        <v>153</v>
      </c>
      <c r="AW134" s="15" t="s">
        <v>30</v>
      </c>
      <c r="AX134" s="15" t="s">
        <v>81</v>
      </c>
      <c r="AY134" s="270" t="s">
        <v>147</v>
      </c>
    </row>
    <row r="135" s="2" customFormat="1" ht="16.5" customHeight="1">
      <c r="A135" s="38"/>
      <c r="B135" s="39"/>
      <c r="C135" s="220" t="s">
        <v>153</v>
      </c>
      <c r="D135" s="220" t="s">
        <v>149</v>
      </c>
      <c r="E135" s="221" t="s">
        <v>209</v>
      </c>
      <c r="F135" s="222" t="s">
        <v>210</v>
      </c>
      <c r="G135" s="223" t="s">
        <v>203</v>
      </c>
      <c r="H135" s="224">
        <v>0.80000000000000004</v>
      </c>
      <c r="I135" s="225"/>
      <c r="J135" s="226">
        <f>ROUND(I135*H135,2)</f>
        <v>0</v>
      </c>
      <c r="K135" s="227"/>
      <c r="L135" s="44"/>
      <c r="M135" s="228" t="s">
        <v>1</v>
      </c>
      <c r="N135" s="229" t="s">
        <v>38</v>
      </c>
      <c r="O135" s="91"/>
      <c r="P135" s="230">
        <f>O135*H135</f>
        <v>0</v>
      </c>
      <c r="Q135" s="230">
        <v>0.036904300000000001</v>
      </c>
      <c r="R135" s="230">
        <f>Q135*H135</f>
        <v>0.029523440000000001</v>
      </c>
      <c r="S135" s="230">
        <v>0</v>
      </c>
      <c r="T135" s="23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2" t="s">
        <v>153</v>
      </c>
      <c r="AT135" s="232" t="s">
        <v>149</v>
      </c>
      <c r="AU135" s="232" t="s">
        <v>81</v>
      </c>
      <c r="AY135" s="17" t="s">
        <v>147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81</v>
      </c>
      <c r="BK135" s="233">
        <f>ROUND(I135*H135,2)</f>
        <v>0</v>
      </c>
      <c r="BL135" s="17" t="s">
        <v>153</v>
      </c>
      <c r="BM135" s="232" t="s">
        <v>586</v>
      </c>
    </row>
    <row r="136" s="2" customFormat="1">
      <c r="A136" s="38"/>
      <c r="B136" s="39"/>
      <c r="C136" s="40"/>
      <c r="D136" s="234" t="s">
        <v>155</v>
      </c>
      <c r="E136" s="40"/>
      <c r="F136" s="235" t="s">
        <v>212</v>
      </c>
      <c r="G136" s="40"/>
      <c r="H136" s="40"/>
      <c r="I136" s="236"/>
      <c r="J136" s="40"/>
      <c r="K136" s="40"/>
      <c r="L136" s="44"/>
      <c r="M136" s="237"/>
      <c r="N136" s="238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155</v>
      </c>
      <c r="AU136" s="17" t="s">
        <v>81</v>
      </c>
    </row>
    <row r="137" s="13" customFormat="1">
      <c r="A137" s="13"/>
      <c r="B137" s="239"/>
      <c r="C137" s="240"/>
      <c r="D137" s="234" t="s">
        <v>157</v>
      </c>
      <c r="E137" s="241" t="s">
        <v>1</v>
      </c>
      <c r="F137" s="242" t="s">
        <v>213</v>
      </c>
      <c r="G137" s="240"/>
      <c r="H137" s="241" t="s">
        <v>1</v>
      </c>
      <c r="I137" s="243"/>
      <c r="J137" s="240"/>
      <c r="K137" s="240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157</v>
      </c>
      <c r="AU137" s="248" t="s">
        <v>81</v>
      </c>
      <c r="AV137" s="13" t="s">
        <v>81</v>
      </c>
      <c r="AW137" s="13" t="s">
        <v>30</v>
      </c>
      <c r="AX137" s="13" t="s">
        <v>73</v>
      </c>
      <c r="AY137" s="248" t="s">
        <v>147</v>
      </c>
    </row>
    <row r="138" s="14" customFormat="1">
      <c r="A138" s="14"/>
      <c r="B138" s="249"/>
      <c r="C138" s="250"/>
      <c r="D138" s="234" t="s">
        <v>157</v>
      </c>
      <c r="E138" s="251" t="s">
        <v>1</v>
      </c>
      <c r="F138" s="252" t="s">
        <v>587</v>
      </c>
      <c r="G138" s="250"/>
      <c r="H138" s="253">
        <v>0.80000000000000004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9" t="s">
        <v>157</v>
      </c>
      <c r="AU138" s="259" t="s">
        <v>81</v>
      </c>
      <c r="AV138" s="14" t="s">
        <v>83</v>
      </c>
      <c r="AW138" s="14" t="s">
        <v>30</v>
      </c>
      <c r="AX138" s="14" t="s">
        <v>73</v>
      </c>
      <c r="AY138" s="259" t="s">
        <v>147</v>
      </c>
    </row>
    <row r="139" s="15" customFormat="1">
      <c r="A139" s="15"/>
      <c r="B139" s="260"/>
      <c r="C139" s="261"/>
      <c r="D139" s="234" t="s">
        <v>157</v>
      </c>
      <c r="E139" s="262" t="s">
        <v>1</v>
      </c>
      <c r="F139" s="263" t="s">
        <v>175</v>
      </c>
      <c r="G139" s="261"/>
      <c r="H139" s="264">
        <v>0.80000000000000004</v>
      </c>
      <c r="I139" s="265"/>
      <c r="J139" s="261"/>
      <c r="K139" s="261"/>
      <c r="L139" s="266"/>
      <c r="M139" s="267"/>
      <c r="N139" s="268"/>
      <c r="O139" s="268"/>
      <c r="P139" s="268"/>
      <c r="Q139" s="268"/>
      <c r="R139" s="268"/>
      <c r="S139" s="268"/>
      <c r="T139" s="269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0" t="s">
        <v>157</v>
      </c>
      <c r="AU139" s="270" t="s">
        <v>81</v>
      </c>
      <c r="AV139" s="15" t="s">
        <v>153</v>
      </c>
      <c r="AW139" s="15" t="s">
        <v>30</v>
      </c>
      <c r="AX139" s="15" t="s">
        <v>81</v>
      </c>
      <c r="AY139" s="270" t="s">
        <v>147</v>
      </c>
    </row>
    <row r="140" s="2" customFormat="1" ht="24.15" customHeight="1">
      <c r="A140" s="38"/>
      <c r="B140" s="39"/>
      <c r="C140" s="220" t="s">
        <v>182</v>
      </c>
      <c r="D140" s="220" t="s">
        <v>149</v>
      </c>
      <c r="E140" s="221" t="s">
        <v>215</v>
      </c>
      <c r="F140" s="222" t="s">
        <v>216</v>
      </c>
      <c r="G140" s="223" t="s">
        <v>203</v>
      </c>
      <c r="H140" s="224">
        <v>0.80000000000000004</v>
      </c>
      <c r="I140" s="225"/>
      <c r="J140" s="226">
        <f>ROUND(I140*H140,2)</f>
        <v>0</v>
      </c>
      <c r="K140" s="227"/>
      <c r="L140" s="44"/>
      <c r="M140" s="228" t="s">
        <v>1</v>
      </c>
      <c r="N140" s="229" t="s">
        <v>38</v>
      </c>
      <c r="O140" s="91"/>
      <c r="P140" s="230">
        <f>O140*H140</f>
        <v>0</v>
      </c>
      <c r="Q140" s="230">
        <v>0.036904300000000001</v>
      </c>
      <c r="R140" s="230">
        <f>Q140*H140</f>
        <v>0.029523440000000001</v>
      </c>
      <c r="S140" s="230">
        <v>0</v>
      </c>
      <c r="T140" s="23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2" t="s">
        <v>153</v>
      </c>
      <c r="AT140" s="232" t="s">
        <v>149</v>
      </c>
      <c r="AU140" s="232" t="s">
        <v>81</v>
      </c>
      <c r="AY140" s="17" t="s">
        <v>147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81</v>
      </c>
      <c r="BK140" s="233">
        <f>ROUND(I140*H140,2)</f>
        <v>0</v>
      </c>
      <c r="BL140" s="17" t="s">
        <v>153</v>
      </c>
      <c r="BM140" s="232" t="s">
        <v>588</v>
      </c>
    </row>
    <row r="141" s="2" customFormat="1">
      <c r="A141" s="38"/>
      <c r="B141" s="39"/>
      <c r="C141" s="40"/>
      <c r="D141" s="234" t="s">
        <v>155</v>
      </c>
      <c r="E141" s="40"/>
      <c r="F141" s="235" t="s">
        <v>218</v>
      </c>
      <c r="G141" s="40"/>
      <c r="H141" s="40"/>
      <c r="I141" s="236"/>
      <c r="J141" s="40"/>
      <c r="K141" s="40"/>
      <c r="L141" s="44"/>
      <c r="M141" s="237"/>
      <c r="N141" s="238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155</v>
      </c>
      <c r="AU141" s="17" t="s">
        <v>81</v>
      </c>
    </row>
    <row r="142" s="13" customFormat="1">
      <c r="A142" s="13"/>
      <c r="B142" s="239"/>
      <c r="C142" s="240"/>
      <c r="D142" s="234" t="s">
        <v>157</v>
      </c>
      <c r="E142" s="241" t="s">
        <v>1</v>
      </c>
      <c r="F142" s="242" t="s">
        <v>219</v>
      </c>
      <c r="G142" s="240"/>
      <c r="H142" s="241" t="s">
        <v>1</v>
      </c>
      <c r="I142" s="243"/>
      <c r="J142" s="240"/>
      <c r="K142" s="240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157</v>
      </c>
      <c r="AU142" s="248" t="s">
        <v>81</v>
      </c>
      <c r="AV142" s="13" t="s">
        <v>81</v>
      </c>
      <c r="AW142" s="13" t="s">
        <v>30</v>
      </c>
      <c r="AX142" s="13" t="s">
        <v>73</v>
      </c>
      <c r="AY142" s="248" t="s">
        <v>147</v>
      </c>
    </row>
    <row r="143" s="14" customFormat="1">
      <c r="A143" s="14"/>
      <c r="B143" s="249"/>
      <c r="C143" s="250"/>
      <c r="D143" s="234" t="s">
        <v>157</v>
      </c>
      <c r="E143" s="251" t="s">
        <v>1</v>
      </c>
      <c r="F143" s="252" t="s">
        <v>587</v>
      </c>
      <c r="G143" s="250"/>
      <c r="H143" s="253">
        <v>0.80000000000000004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9" t="s">
        <v>157</v>
      </c>
      <c r="AU143" s="259" t="s">
        <v>81</v>
      </c>
      <c r="AV143" s="14" t="s">
        <v>83</v>
      </c>
      <c r="AW143" s="14" t="s">
        <v>30</v>
      </c>
      <c r="AX143" s="14" t="s">
        <v>73</v>
      </c>
      <c r="AY143" s="259" t="s">
        <v>147</v>
      </c>
    </row>
    <row r="144" s="15" customFormat="1">
      <c r="A144" s="15"/>
      <c r="B144" s="260"/>
      <c r="C144" s="261"/>
      <c r="D144" s="234" t="s">
        <v>157</v>
      </c>
      <c r="E144" s="262" t="s">
        <v>1</v>
      </c>
      <c r="F144" s="263" t="s">
        <v>175</v>
      </c>
      <c r="G144" s="261"/>
      <c r="H144" s="264">
        <v>0.80000000000000004</v>
      </c>
      <c r="I144" s="265"/>
      <c r="J144" s="261"/>
      <c r="K144" s="261"/>
      <c r="L144" s="266"/>
      <c r="M144" s="267"/>
      <c r="N144" s="268"/>
      <c r="O144" s="268"/>
      <c r="P144" s="268"/>
      <c r="Q144" s="268"/>
      <c r="R144" s="268"/>
      <c r="S144" s="268"/>
      <c r="T144" s="269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0" t="s">
        <v>157</v>
      </c>
      <c r="AU144" s="270" t="s">
        <v>81</v>
      </c>
      <c r="AV144" s="15" t="s">
        <v>153</v>
      </c>
      <c r="AW144" s="15" t="s">
        <v>30</v>
      </c>
      <c r="AX144" s="15" t="s">
        <v>81</v>
      </c>
      <c r="AY144" s="270" t="s">
        <v>147</v>
      </c>
    </row>
    <row r="145" s="2" customFormat="1" ht="24.15" customHeight="1">
      <c r="A145" s="38"/>
      <c r="B145" s="39"/>
      <c r="C145" s="220" t="s">
        <v>188</v>
      </c>
      <c r="D145" s="220" t="s">
        <v>149</v>
      </c>
      <c r="E145" s="221" t="s">
        <v>222</v>
      </c>
      <c r="F145" s="222" t="s">
        <v>223</v>
      </c>
      <c r="G145" s="223" t="s">
        <v>224</v>
      </c>
      <c r="H145" s="224">
        <v>2.1509999999999998</v>
      </c>
      <c r="I145" s="225"/>
      <c r="J145" s="226">
        <f>ROUND(I145*H145,2)</f>
        <v>0</v>
      </c>
      <c r="K145" s="227"/>
      <c r="L145" s="44"/>
      <c r="M145" s="228" t="s">
        <v>1</v>
      </c>
      <c r="N145" s="229" t="s">
        <v>38</v>
      </c>
      <c r="O145" s="91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2" t="s">
        <v>153</v>
      </c>
      <c r="AT145" s="232" t="s">
        <v>149</v>
      </c>
      <c r="AU145" s="232" t="s">
        <v>81</v>
      </c>
      <c r="AY145" s="17" t="s">
        <v>147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81</v>
      </c>
      <c r="BK145" s="233">
        <f>ROUND(I145*H145,2)</f>
        <v>0</v>
      </c>
      <c r="BL145" s="17" t="s">
        <v>153</v>
      </c>
      <c r="BM145" s="232" t="s">
        <v>589</v>
      </c>
    </row>
    <row r="146" s="2" customFormat="1">
      <c r="A146" s="38"/>
      <c r="B146" s="39"/>
      <c r="C146" s="40"/>
      <c r="D146" s="234" t="s">
        <v>155</v>
      </c>
      <c r="E146" s="40"/>
      <c r="F146" s="235" t="s">
        <v>226</v>
      </c>
      <c r="G146" s="40"/>
      <c r="H146" s="40"/>
      <c r="I146" s="236"/>
      <c r="J146" s="40"/>
      <c r="K146" s="40"/>
      <c r="L146" s="44"/>
      <c r="M146" s="237"/>
      <c r="N146" s="238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155</v>
      </c>
      <c r="AU146" s="17" t="s">
        <v>81</v>
      </c>
    </row>
    <row r="147" s="13" customFormat="1">
      <c r="A147" s="13"/>
      <c r="B147" s="239"/>
      <c r="C147" s="240"/>
      <c r="D147" s="234" t="s">
        <v>157</v>
      </c>
      <c r="E147" s="241" t="s">
        <v>1</v>
      </c>
      <c r="F147" s="242" t="s">
        <v>213</v>
      </c>
      <c r="G147" s="240"/>
      <c r="H147" s="241" t="s">
        <v>1</v>
      </c>
      <c r="I147" s="243"/>
      <c r="J147" s="240"/>
      <c r="K147" s="240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157</v>
      </c>
      <c r="AU147" s="248" t="s">
        <v>81</v>
      </c>
      <c r="AV147" s="13" t="s">
        <v>81</v>
      </c>
      <c r="AW147" s="13" t="s">
        <v>30</v>
      </c>
      <c r="AX147" s="13" t="s">
        <v>73</v>
      </c>
      <c r="AY147" s="248" t="s">
        <v>147</v>
      </c>
    </row>
    <row r="148" s="14" customFormat="1">
      <c r="A148" s="14"/>
      <c r="B148" s="249"/>
      <c r="C148" s="250"/>
      <c r="D148" s="234" t="s">
        <v>157</v>
      </c>
      <c r="E148" s="251" t="s">
        <v>1</v>
      </c>
      <c r="F148" s="252" t="s">
        <v>590</v>
      </c>
      <c r="G148" s="250"/>
      <c r="H148" s="253">
        <v>1.2649999999999999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157</v>
      </c>
      <c r="AU148" s="259" t="s">
        <v>81</v>
      </c>
      <c r="AV148" s="14" t="s">
        <v>83</v>
      </c>
      <c r="AW148" s="14" t="s">
        <v>30</v>
      </c>
      <c r="AX148" s="14" t="s">
        <v>73</v>
      </c>
      <c r="AY148" s="259" t="s">
        <v>147</v>
      </c>
    </row>
    <row r="149" s="13" customFormat="1">
      <c r="A149" s="13"/>
      <c r="B149" s="239"/>
      <c r="C149" s="240"/>
      <c r="D149" s="234" t="s">
        <v>157</v>
      </c>
      <c r="E149" s="241" t="s">
        <v>1</v>
      </c>
      <c r="F149" s="242" t="s">
        <v>228</v>
      </c>
      <c r="G149" s="240"/>
      <c r="H149" s="241" t="s">
        <v>1</v>
      </c>
      <c r="I149" s="243"/>
      <c r="J149" s="240"/>
      <c r="K149" s="240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157</v>
      </c>
      <c r="AU149" s="248" t="s">
        <v>81</v>
      </c>
      <c r="AV149" s="13" t="s">
        <v>81</v>
      </c>
      <c r="AW149" s="13" t="s">
        <v>30</v>
      </c>
      <c r="AX149" s="13" t="s">
        <v>73</v>
      </c>
      <c r="AY149" s="248" t="s">
        <v>147</v>
      </c>
    </row>
    <row r="150" s="14" customFormat="1">
      <c r="A150" s="14"/>
      <c r="B150" s="249"/>
      <c r="C150" s="250"/>
      <c r="D150" s="234" t="s">
        <v>157</v>
      </c>
      <c r="E150" s="251" t="s">
        <v>1</v>
      </c>
      <c r="F150" s="252" t="s">
        <v>591</v>
      </c>
      <c r="G150" s="250"/>
      <c r="H150" s="253">
        <v>0.88600000000000001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157</v>
      </c>
      <c r="AU150" s="259" t="s">
        <v>81</v>
      </c>
      <c r="AV150" s="14" t="s">
        <v>83</v>
      </c>
      <c r="AW150" s="14" t="s">
        <v>30</v>
      </c>
      <c r="AX150" s="14" t="s">
        <v>73</v>
      </c>
      <c r="AY150" s="259" t="s">
        <v>147</v>
      </c>
    </row>
    <row r="151" s="15" customFormat="1">
      <c r="A151" s="15"/>
      <c r="B151" s="260"/>
      <c r="C151" s="261"/>
      <c r="D151" s="234" t="s">
        <v>157</v>
      </c>
      <c r="E151" s="262" t="s">
        <v>1</v>
      </c>
      <c r="F151" s="263" t="s">
        <v>175</v>
      </c>
      <c r="G151" s="261"/>
      <c r="H151" s="264">
        <v>2.1509999999999998</v>
      </c>
      <c r="I151" s="265"/>
      <c r="J151" s="261"/>
      <c r="K151" s="261"/>
      <c r="L151" s="266"/>
      <c r="M151" s="267"/>
      <c r="N151" s="268"/>
      <c r="O151" s="268"/>
      <c r="P151" s="268"/>
      <c r="Q151" s="268"/>
      <c r="R151" s="268"/>
      <c r="S151" s="268"/>
      <c r="T151" s="269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0" t="s">
        <v>157</v>
      </c>
      <c r="AU151" s="270" t="s">
        <v>81</v>
      </c>
      <c r="AV151" s="15" t="s">
        <v>153</v>
      </c>
      <c r="AW151" s="15" t="s">
        <v>30</v>
      </c>
      <c r="AX151" s="15" t="s">
        <v>81</v>
      </c>
      <c r="AY151" s="270" t="s">
        <v>147</v>
      </c>
    </row>
    <row r="152" s="2" customFormat="1" ht="24.15" customHeight="1">
      <c r="A152" s="38"/>
      <c r="B152" s="39"/>
      <c r="C152" s="220" t="s">
        <v>195</v>
      </c>
      <c r="D152" s="220" t="s">
        <v>149</v>
      </c>
      <c r="E152" s="221" t="s">
        <v>592</v>
      </c>
      <c r="F152" s="222" t="s">
        <v>593</v>
      </c>
      <c r="G152" s="223" t="s">
        <v>152</v>
      </c>
      <c r="H152" s="224">
        <v>3.7599999999999998</v>
      </c>
      <c r="I152" s="225"/>
      <c r="J152" s="226">
        <f>ROUND(I152*H152,2)</f>
        <v>0</v>
      </c>
      <c r="K152" s="227"/>
      <c r="L152" s="44"/>
      <c r="M152" s="228" t="s">
        <v>1</v>
      </c>
      <c r="N152" s="229" t="s">
        <v>38</v>
      </c>
      <c r="O152" s="91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2" t="s">
        <v>153</v>
      </c>
      <c r="AT152" s="232" t="s">
        <v>149</v>
      </c>
      <c r="AU152" s="232" t="s">
        <v>81</v>
      </c>
      <c r="AY152" s="17" t="s">
        <v>147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81</v>
      </c>
      <c r="BK152" s="233">
        <f>ROUND(I152*H152,2)</f>
        <v>0</v>
      </c>
      <c r="BL152" s="17" t="s">
        <v>153</v>
      </c>
      <c r="BM152" s="232" t="s">
        <v>594</v>
      </c>
    </row>
    <row r="153" s="2" customFormat="1">
      <c r="A153" s="38"/>
      <c r="B153" s="39"/>
      <c r="C153" s="40"/>
      <c r="D153" s="234" t="s">
        <v>155</v>
      </c>
      <c r="E153" s="40"/>
      <c r="F153" s="235" t="s">
        <v>595</v>
      </c>
      <c r="G153" s="40"/>
      <c r="H153" s="40"/>
      <c r="I153" s="236"/>
      <c r="J153" s="40"/>
      <c r="K153" s="40"/>
      <c r="L153" s="44"/>
      <c r="M153" s="237"/>
      <c r="N153" s="238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155</v>
      </c>
      <c r="AU153" s="17" t="s">
        <v>81</v>
      </c>
    </row>
    <row r="154" s="14" customFormat="1">
      <c r="A154" s="14"/>
      <c r="B154" s="249"/>
      <c r="C154" s="250"/>
      <c r="D154" s="234" t="s">
        <v>157</v>
      </c>
      <c r="E154" s="251" t="s">
        <v>1</v>
      </c>
      <c r="F154" s="252" t="s">
        <v>596</v>
      </c>
      <c r="G154" s="250"/>
      <c r="H154" s="253">
        <v>3.7599999999999998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9" t="s">
        <v>157</v>
      </c>
      <c r="AU154" s="259" t="s">
        <v>81</v>
      </c>
      <c r="AV154" s="14" t="s">
        <v>83</v>
      </c>
      <c r="AW154" s="14" t="s">
        <v>30</v>
      </c>
      <c r="AX154" s="14" t="s">
        <v>81</v>
      </c>
      <c r="AY154" s="259" t="s">
        <v>147</v>
      </c>
    </row>
    <row r="155" s="2" customFormat="1" ht="33" customHeight="1">
      <c r="A155" s="38"/>
      <c r="B155" s="39"/>
      <c r="C155" s="220" t="s">
        <v>200</v>
      </c>
      <c r="D155" s="220" t="s">
        <v>149</v>
      </c>
      <c r="E155" s="221" t="s">
        <v>230</v>
      </c>
      <c r="F155" s="222" t="s">
        <v>231</v>
      </c>
      <c r="G155" s="223" t="s">
        <v>224</v>
      </c>
      <c r="H155" s="224">
        <v>8.0259999999999998</v>
      </c>
      <c r="I155" s="225"/>
      <c r="J155" s="226">
        <f>ROUND(I155*H155,2)</f>
        <v>0</v>
      </c>
      <c r="K155" s="227"/>
      <c r="L155" s="44"/>
      <c r="M155" s="228" t="s">
        <v>1</v>
      </c>
      <c r="N155" s="229" t="s">
        <v>38</v>
      </c>
      <c r="O155" s="91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2" t="s">
        <v>153</v>
      </c>
      <c r="AT155" s="232" t="s">
        <v>149</v>
      </c>
      <c r="AU155" s="232" t="s">
        <v>81</v>
      </c>
      <c r="AY155" s="17" t="s">
        <v>147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81</v>
      </c>
      <c r="BK155" s="233">
        <f>ROUND(I155*H155,2)</f>
        <v>0</v>
      </c>
      <c r="BL155" s="17" t="s">
        <v>153</v>
      </c>
      <c r="BM155" s="232" t="s">
        <v>597</v>
      </c>
    </row>
    <row r="156" s="2" customFormat="1">
      <c r="A156" s="38"/>
      <c r="B156" s="39"/>
      <c r="C156" s="40"/>
      <c r="D156" s="234" t="s">
        <v>155</v>
      </c>
      <c r="E156" s="40"/>
      <c r="F156" s="235" t="s">
        <v>233</v>
      </c>
      <c r="G156" s="40"/>
      <c r="H156" s="40"/>
      <c r="I156" s="236"/>
      <c r="J156" s="40"/>
      <c r="K156" s="40"/>
      <c r="L156" s="44"/>
      <c r="M156" s="237"/>
      <c r="N156" s="238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155</v>
      </c>
      <c r="AU156" s="17" t="s">
        <v>81</v>
      </c>
    </row>
    <row r="157" s="13" customFormat="1">
      <c r="A157" s="13"/>
      <c r="B157" s="239"/>
      <c r="C157" s="240"/>
      <c r="D157" s="234" t="s">
        <v>157</v>
      </c>
      <c r="E157" s="241" t="s">
        <v>1</v>
      </c>
      <c r="F157" s="242" t="s">
        <v>598</v>
      </c>
      <c r="G157" s="240"/>
      <c r="H157" s="241" t="s">
        <v>1</v>
      </c>
      <c r="I157" s="243"/>
      <c r="J157" s="240"/>
      <c r="K157" s="240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157</v>
      </c>
      <c r="AU157" s="248" t="s">
        <v>81</v>
      </c>
      <c r="AV157" s="13" t="s">
        <v>81</v>
      </c>
      <c r="AW157" s="13" t="s">
        <v>30</v>
      </c>
      <c r="AX157" s="13" t="s">
        <v>73</v>
      </c>
      <c r="AY157" s="248" t="s">
        <v>147</v>
      </c>
    </row>
    <row r="158" s="14" customFormat="1">
      <c r="A158" s="14"/>
      <c r="B158" s="249"/>
      <c r="C158" s="250"/>
      <c r="D158" s="234" t="s">
        <v>157</v>
      </c>
      <c r="E158" s="251" t="s">
        <v>1</v>
      </c>
      <c r="F158" s="252" t="s">
        <v>599</v>
      </c>
      <c r="G158" s="250"/>
      <c r="H158" s="253">
        <v>7.1440000000000001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9" t="s">
        <v>157</v>
      </c>
      <c r="AU158" s="259" t="s">
        <v>81</v>
      </c>
      <c r="AV158" s="14" t="s">
        <v>83</v>
      </c>
      <c r="AW158" s="14" t="s">
        <v>30</v>
      </c>
      <c r="AX158" s="14" t="s">
        <v>73</v>
      </c>
      <c r="AY158" s="259" t="s">
        <v>147</v>
      </c>
    </row>
    <row r="159" s="13" customFormat="1">
      <c r="A159" s="13"/>
      <c r="B159" s="239"/>
      <c r="C159" s="240"/>
      <c r="D159" s="234" t="s">
        <v>157</v>
      </c>
      <c r="E159" s="241" t="s">
        <v>1</v>
      </c>
      <c r="F159" s="242" t="s">
        <v>238</v>
      </c>
      <c r="G159" s="240"/>
      <c r="H159" s="241" t="s">
        <v>1</v>
      </c>
      <c r="I159" s="243"/>
      <c r="J159" s="240"/>
      <c r="K159" s="240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157</v>
      </c>
      <c r="AU159" s="248" t="s">
        <v>81</v>
      </c>
      <c r="AV159" s="13" t="s">
        <v>81</v>
      </c>
      <c r="AW159" s="13" t="s">
        <v>30</v>
      </c>
      <c r="AX159" s="13" t="s">
        <v>73</v>
      </c>
      <c r="AY159" s="248" t="s">
        <v>147</v>
      </c>
    </row>
    <row r="160" s="14" customFormat="1">
      <c r="A160" s="14"/>
      <c r="B160" s="249"/>
      <c r="C160" s="250"/>
      <c r="D160" s="234" t="s">
        <v>157</v>
      </c>
      <c r="E160" s="251" t="s">
        <v>1</v>
      </c>
      <c r="F160" s="252" t="s">
        <v>600</v>
      </c>
      <c r="G160" s="250"/>
      <c r="H160" s="253">
        <v>12.92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157</v>
      </c>
      <c r="AU160" s="259" t="s">
        <v>81</v>
      </c>
      <c r="AV160" s="14" t="s">
        <v>83</v>
      </c>
      <c r="AW160" s="14" t="s">
        <v>30</v>
      </c>
      <c r="AX160" s="14" t="s">
        <v>73</v>
      </c>
      <c r="AY160" s="259" t="s">
        <v>147</v>
      </c>
    </row>
    <row r="161" s="15" customFormat="1">
      <c r="A161" s="15"/>
      <c r="B161" s="260"/>
      <c r="C161" s="261"/>
      <c r="D161" s="234" t="s">
        <v>157</v>
      </c>
      <c r="E161" s="262" t="s">
        <v>112</v>
      </c>
      <c r="F161" s="263" t="s">
        <v>175</v>
      </c>
      <c r="G161" s="261"/>
      <c r="H161" s="264">
        <v>20.064</v>
      </c>
      <c r="I161" s="265"/>
      <c r="J161" s="261"/>
      <c r="K161" s="261"/>
      <c r="L161" s="266"/>
      <c r="M161" s="267"/>
      <c r="N161" s="268"/>
      <c r="O161" s="268"/>
      <c r="P161" s="268"/>
      <c r="Q161" s="268"/>
      <c r="R161" s="268"/>
      <c r="S161" s="268"/>
      <c r="T161" s="269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0" t="s">
        <v>157</v>
      </c>
      <c r="AU161" s="270" t="s">
        <v>81</v>
      </c>
      <c r="AV161" s="15" t="s">
        <v>153</v>
      </c>
      <c r="AW161" s="15" t="s">
        <v>30</v>
      </c>
      <c r="AX161" s="15" t="s">
        <v>73</v>
      </c>
      <c r="AY161" s="270" t="s">
        <v>147</v>
      </c>
    </row>
    <row r="162" s="14" customFormat="1">
      <c r="A162" s="14"/>
      <c r="B162" s="249"/>
      <c r="C162" s="250"/>
      <c r="D162" s="234" t="s">
        <v>157</v>
      </c>
      <c r="E162" s="251" t="s">
        <v>1</v>
      </c>
      <c r="F162" s="252" t="s">
        <v>286</v>
      </c>
      <c r="G162" s="250"/>
      <c r="H162" s="253">
        <v>8.0259999999999998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9" t="s">
        <v>157</v>
      </c>
      <c r="AU162" s="259" t="s">
        <v>81</v>
      </c>
      <c r="AV162" s="14" t="s">
        <v>83</v>
      </c>
      <c r="AW162" s="14" t="s">
        <v>30</v>
      </c>
      <c r="AX162" s="14" t="s">
        <v>81</v>
      </c>
      <c r="AY162" s="259" t="s">
        <v>147</v>
      </c>
    </row>
    <row r="163" s="2" customFormat="1" ht="33" customHeight="1">
      <c r="A163" s="38"/>
      <c r="B163" s="39"/>
      <c r="C163" s="220" t="s">
        <v>208</v>
      </c>
      <c r="D163" s="220" t="s">
        <v>149</v>
      </c>
      <c r="E163" s="221" t="s">
        <v>248</v>
      </c>
      <c r="F163" s="222" t="s">
        <v>249</v>
      </c>
      <c r="G163" s="223" t="s">
        <v>224</v>
      </c>
      <c r="H163" s="224">
        <v>10.032</v>
      </c>
      <c r="I163" s="225"/>
      <c r="J163" s="226">
        <f>ROUND(I163*H163,2)</f>
        <v>0</v>
      </c>
      <c r="K163" s="227"/>
      <c r="L163" s="44"/>
      <c r="M163" s="228" t="s">
        <v>1</v>
      </c>
      <c r="N163" s="229" t="s">
        <v>38</v>
      </c>
      <c r="O163" s="91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2" t="s">
        <v>153</v>
      </c>
      <c r="AT163" s="232" t="s">
        <v>149</v>
      </c>
      <c r="AU163" s="232" t="s">
        <v>81</v>
      </c>
      <c r="AY163" s="17" t="s">
        <v>147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81</v>
      </c>
      <c r="BK163" s="233">
        <f>ROUND(I163*H163,2)</f>
        <v>0</v>
      </c>
      <c r="BL163" s="17" t="s">
        <v>153</v>
      </c>
      <c r="BM163" s="232" t="s">
        <v>601</v>
      </c>
    </row>
    <row r="164" s="2" customFormat="1">
      <c r="A164" s="38"/>
      <c r="B164" s="39"/>
      <c r="C164" s="40"/>
      <c r="D164" s="234" t="s">
        <v>155</v>
      </c>
      <c r="E164" s="40"/>
      <c r="F164" s="235" t="s">
        <v>251</v>
      </c>
      <c r="G164" s="40"/>
      <c r="H164" s="40"/>
      <c r="I164" s="236"/>
      <c r="J164" s="40"/>
      <c r="K164" s="40"/>
      <c r="L164" s="44"/>
      <c r="M164" s="237"/>
      <c r="N164" s="238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155</v>
      </c>
      <c r="AU164" s="17" t="s">
        <v>81</v>
      </c>
    </row>
    <row r="165" s="14" customFormat="1">
      <c r="A165" s="14"/>
      <c r="B165" s="249"/>
      <c r="C165" s="250"/>
      <c r="D165" s="234" t="s">
        <v>157</v>
      </c>
      <c r="E165" s="251" t="s">
        <v>1</v>
      </c>
      <c r="F165" s="252" t="s">
        <v>602</v>
      </c>
      <c r="G165" s="250"/>
      <c r="H165" s="253">
        <v>10.032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157</v>
      </c>
      <c r="AU165" s="259" t="s">
        <v>81</v>
      </c>
      <c r="AV165" s="14" t="s">
        <v>83</v>
      </c>
      <c r="AW165" s="14" t="s">
        <v>30</v>
      </c>
      <c r="AX165" s="14" t="s">
        <v>73</v>
      </c>
      <c r="AY165" s="259" t="s">
        <v>147</v>
      </c>
    </row>
    <row r="166" s="15" customFormat="1">
      <c r="A166" s="15"/>
      <c r="B166" s="260"/>
      <c r="C166" s="261"/>
      <c r="D166" s="234" t="s">
        <v>157</v>
      </c>
      <c r="E166" s="262" t="s">
        <v>1</v>
      </c>
      <c r="F166" s="263" t="s">
        <v>175</v>
      </c>
      <c r="G166" s="261"/>
      <c r="H166" s="264">
        <v>10.032</v>
      </c>
      <c r="I166" s="265"/>
      <c r="J166" s="261"/>
      <c r="K166" s="261"/>
      <c r="L166" s="266"/>
      <c r="M166" s="267"/>
      <c r="N166" s="268"/>
      <c r="O166" s="268"/>
      <c r="P166" s="268"/>
      <c r="Q166" s="268"/>
      <c r="R166" s="268"/>
      <c r="S166" s="268"/>
      <c r="T166" s="26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0" t="s">
        <v>157</v>
      </c>
      <c r="AU166" s="270" t="s">
        <v>81</v>
      </c>
      <c r="AV166" s="15" t="s">
        <v>153</v>
      </c>
      <c r="AW166" s="15" t="s">
        <v>30</v>
      </c>
      <c r="AX166" s="15" t="s">
        <v>81</v>
      </c>
      <c r="AY166" s="270" t="s">
        <v>147</v>
      </c>
    </row>
    <row r="167" s="2" customFormat="1" ht="33" customHeight="1">
      <c r="A167" s="38"/>
      <c r="B167" s="39"/>
      <c r="C167" s="220" t="s">
        <v>192</v>
      </c>
      <c r="D167" s="220" t="s">
        <v>149</v>
      </c>
      <c r="E167" s="221" t="s">
        <v>253</v>
      </c>
      <c r="F167" s="222" t="s">
        <v>254</v>
      </c>
      <c r="G167" s="223" t="s">
        <v>224</v>
      </c>
      <c r="H167" s="224">
        <v>2.0059999999999998</v>
      </c>
      <c r="I167" s="225"/>
      <c r="J167" s="226">
        <f>ROUND(I167*H167,2)</f>
        <v>0</v>
      </c>
      <c r="K167" s="227"/>
      <c r="L167" s="44"/>
      <c r="M167" s="228" t="s">
        <v>1</v>
      </c>
      <c r="N167" s="229" t="s">
        <v>38</v>
      </c>
      <c r="O167" s="91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2" t="s">
        <v>153</v>
      </c>
      <c r="AT167" s="232" t="s">
        <v>149</v>
      </c>
      <c r="AU167" s="232" t="s">
        <v>81</v>
      </c>
      <c r="AY167" s="17" t="s">
        <v>147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81</v>
      </c>
      <c r="BK167" s="233">
        <f>ROUND(I167*H167,2)</f>
        <v>0</v>
      </c>
      <c r="BL167" s="17" t="s">
        <v>153</v>
      </c>
      <c r="BM167" s="232" t="s">
        <v>603</v>
      </c>
    </row>
    <row r="168" s="2" customFormat="1">
      <c r="A168" s="38"/>
      <c r="B168" s="39"/>
      <c r="C168" s="40"/>
      <c r="D168" s="234" t="s">
        <v>155</v>
      </c>
      <c r="E168" s="40"/>
      <c r="F168" s="235" t="s">
        <v>256</v>
      </c>
      <c r="G168" s="40"/>
      <c r="H168" s="40"/>
      <c r="I168" s="236"/>
      <c r="J168" s="40"/>
      <c r="K168" s="40"/>
      <c r="L168" s="44"/>
      <c r="M168" s="237"/>
      <c r="N168" s="238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155</v>
      </c>
      <c r="AU168" s="17" t="s">
        <v>81</v>
      </c>
    </row>
    <row r="169" s="14" customFormat="1">
      <c r="A169" s="14"/>
      <c r="B169" s="249"/>
      <c r="C169" s="250"/>
      <c r="D169" s="234" t="s">
        <v>157</v>
      </c>
      <c r="E169" s="251" t="s">
        <v>1</v>
      </c>
      <c r="F169" s="252" t="s">
        <v>257</v>
      </c>
      <c r="G169" s="250"/>
      <c r="H169" s="253">
        <v>2.0059999999999998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9" t="s">
        <v>157</v>
      </c>
      <c r="AU169" s="259" t="s">
        <v>81</v>
      </c>
      <c r="AV169" s="14" t="s">
        <v>83</v>
      </c>
      <c r="AW169" s="14" t="s">
        <v>30</v>
      </c>
      <c r="AX169" s="14" t="s">
        <v>81</v>
      </c>
      <c r="AY169" s="259" t="s">
        <v>147</v>
      </c>
    </row>
    <row r="170" s="2" customFormat="1" ht="21.75" customHeight="1">
      <c r="A170" s="38"/>
      <c r="B170" s="39"/>
      <c r="C170" s="220" t="s">
        <v>221</v>
      </c>
      <c r="D170" s="220" t="s">
        <v>149</v>
      </c>
      <c r="E170" s="221" t="s">
        <v>259</v>
      </c>
      <c r="F170" s="222" t="s">
        <v>260</v>
      </c>
      <c r="G170" s="223" t="s">
        <v>152</v>
      </c>
      <c r="H170" s="224">
        <v>56.799999999999997</v>
      </c>
      <c r="I170" s="225"/>
      <c r="J170" s="226">
        <f>ROUND(I170*H170,2)</f>
        <v>0</v>
      </c>
      <c r="K170" s="227"/>
      <c r="L170" s="44"/>
      <c r="M170" s="228" t="s">
        <v>1</v>
      </c>
      <c r="N170" s="229" t="s">
        <v>38</v>
      </c>
      <c r="O170" s="91"/>
      <c r="P170" s="230">
        <f>O170*H170</f>
        <v>0</v>
      </c>
      <c r="Q170" s="230">
        <v>0.00058135999999999995</v>
      </c>
      <c r="R170" s="230">
        <f>Q170*H170</f>
        <v>0.033021247999999996</v>
      </c>
      <c r="S170" s="230">
        <v>0</v>
      </c>
      <c r="T170" s="23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2" t="s">
        <v>153</v>
      </c>
      <c r="AT170" s="232" t="s">
        <v>149</v>
      </c>
      <c r="AU170" s="232" t="s">
        <v>81</v>
      </c>
      <c r="AY170" s="17" t="s">
        <v>147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81</v>
      </c>
      <c r="BK170" s="233">
        <f>ROUND(I170*H170,2)</f>
        <v>0</v>
      </c>
      <c r="BL170" s="17" t="s">
        <v>153</v>
      </c>
      <c r="BM170" s="232" t="s">
        <v>604</v>
      </c>
    </row>
    <row r="171" s="2" customFormat="1">
      <c r="A171" s="38"/>
      <c r="B171" s="39"/>
      <c r="C171" s="40"/>
      <c r="D171" s="234" t="s">
        <v>155</v>
      </c>
      <c r="E171" s="40"/>
      <c r="F171" s="235" t="s">
        <v>262</v>
      </c>
      <c r="G171" s="40"/>
      <c r="H171" s="40"/>
      <c r="I171" s="236"/>
      <c r="J171" s="40"/>
      <c r="K171" s="40"/>
      <c r="L171" s="44"/>
      <c r="M171" s="237"/>
      <c r="N171" s="238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155</v>
      </c>
      <c r="AU171" s="17" t="s">
        <v>81</v>
      </c>
    </row>
    <row r="172" s="14" customFormat="1">
      <c r="A172" s="14"/>
      <c r="B172" s="249"/>
      <c r="C172" s="250"/>
      <c r="D172" s="234" t="s">
        <v>157</v>
      </c>
      <c r="E172" s="251" t="s">
        <v>1</v>
      </c>
      <c r="F172" s="252" t="s">
        <v>605</v>
      </c>
      <c r="G172" s="250"/>
      <c r="H172" s="253">
        <v>56.799999999999997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9" t="s">
        <v>157</v>
      </c>
      <c r="AU172" s="259" t="s">
        <v>81</v>
      </c>
      <c r="AV172" s="14" t="s">
        <v>83</v>
      </c>
      <c r="AW172" s="14" t="s">
        <v>30</v>
      </c>
      <c r="AX172" s="14" t="s">
        <v>81</v>
      </c>
      <c r="AY172" s="259" t="s">
        <v>147</v>
      </c>
    </row>
    <row r="173" s="2" customFormat="1" ht="21.75" customHeight="1">
      <c r="A173" s="38"/>
      <c r="B173" s="39"/>
      <c r="C173" s="220" t="s">
        <v>8</v>
      </c>
      <c r="D173" s="220" t="s">
        <v>149</v>
      </c>
      <c r="E173" s="221" t="s">
        <v>268</v>
      </c>
      <c r="F173" s="222" t="s">
        <v>269</v>
      </c>
      <c r="G173" s="223" t="s">
        <v>152</v>
      </c>
      <c r="H173" s="224">
        <v>56.799999999999997</v>
      </c>
      <c r="I173" s="225"/>
      <c r="J173" s="226">
        <f>ROUND(I173*H173,2)</f>
        <v>0</v>
      </c>
      <c r="K173" s="227"/>
      <c r="L173" s="44"/>
      <c r="M173" s="228" t="s">
        <v>1</v>
      </c>
      <c r="N173" s="229" t="s">
        <v>38</v>
      </c>
      <c r="O173" s="91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2" t="s">
        <v>153</v>
      </c>
      <c r="AT173" s="232" t="s">
        <v>149</v>
      </c>
      <c r="AU173" s="232" t="s">
        <v>81</v>
      </c>
      <c r="AY173" s="17" t="s">
        <v>147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81</v>
      </c>
      <c r="BK173" s="233">
        <f>ROUND(I173*H173,2)</f>
        <v>0</v>
      </c>
      <c r="BL173" s="17" t="s">
        <v>153</v>
      </c>
      <c r="BM173" s="232" t="s">
        <v>606</v>
      </c>
    </row>
    <row r="174" s="2" customFormat="1">
      <c r="A174" s="38"/>
      <c r="B174" s="39"/>
      <c r="C174" s="40"/>
      <c r="D174" s="234" t="s">
        <v>155</v>
      </c>
      <c r="E174" s="40"/>
      <c r="F174" s="235" t="s">
        <v>271</v>
      </c>
      <c r="G174" s="40"/>
      <c r="H174" s="40"/>
      <c r="I174" s="236"/>
      <c r="J174" s="40"/>
      <c r="K174" s="40"/>
      <c r="L174" s="44"/>
      <c r="M174" s="237"/>
      <c r="N174" s="238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155</v>
      </c>
      <c r="AU174" s="17" t="s">
        <v>81</v>
      </c>
    </row>
    <row r="175" s="14" customFormat="1">
      <c r="A175" s="14"/>
      <c r="B175" s="249"/>
      <c r="C175" s="250"/>
      <c r="D175" s="234" t="s">
        <v>157</v>
      </c>
      <c r="E175" s="251" t="s">
        <v>1</v>
      </c>
      <c r="F175" s="252" t="s">
        <v>605</v>
      </c>
      <c r="G175" s="250"/>
      <c r="H175" s="253">
        <v>56.799999999999997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157</v>
      </c>
      <c r="AU175" s="259" t="s">
        <v>81</v>
      </c>
      <c r="AV175" s="14" t="s">
        <v>83</v>
      </c>
      <c r="AW175" s="14" t="s">
        <v>30</v>
      </c>
      <c r="AX175" s="14" t="s">
        <v>81</v>
      </c>
      <c r="AY175" s="259" t="s">
        <v>147</v>
      </c>
    </row>
    <row r="176" s="2" customFormat="1" ht="37.8" customHeight="1">
      <c r="A176" s="38"/>
      <c r="B176" s="39"/>
      <c r="C176" s="220" t="s">
        <v>247</v>
      </c>
      <c r="D176" s="220" t="s">
        <v>149</v>
      </c>
      <c r="E176" s="221" t="s">
        <v>273</v>
      </c>
      <c r="F176" s="222" t="s">
        <v>274</v>
      </c>
      <c r="G176" s="223" t="s">
        <v>224</v>
      </c>
      <c r="H176" s="224">
        <v>2.2799999999999998</v>
      </c>
      <c r="I176" s="225"/>
      <c r="J176" s="226">
        <f>ROUND(I176*H176,2)</f>
        <v>0</v>
      </c>
      <c r="K176" s="227"/>
      <c r="L176" s="44"/>
      <c r="M176" s="228" t="s">
        <v>1</v>
      </c>
      <c r="N176" s="229" t="s">
        <v>38</v>
      </c>
      <c r="O176" s="91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2" t="s">
        <v>153</v>
      </c>
      <c r="AT176" s="232" t="s">
        <v>149</v>
      </c>
      <c r="AU176" s="232" t="s">
        <v>81</v>
      </c>
      <c r="AY176" s="17" t="s">
        <v>147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7" t="s">
        <v>81</v>
      </c>
      <c r="BK176" s="233">
        <f>ROUND(I176*H176,2)</f>
        <v>0</v>
      </c>
      <c r="BL176" s="17" t="s">
        <v>153</v>
      </c>
      <c r="BM176" s="232" t="s">
        <v>607</v>
      </c>
    </row>
    <row r="177" s="2" customFormat="1">
      <c r="A177" s="38"/>
      <c r="B177" s="39"/>
      <c r="C177" s="40"/>
      <c r="D177" s="234" t="s">
        <v>155</v>
      </c>
      <c r="E177" s="40"/>
      <c r="F177" s="235" t="s">
        <v>276</v>
      </c>
      <c r="G177" s="40"/>
      <c r="H177" s="40"/>
      <c r="I177" s="236"/>
      <c r="J177" s="40"/>
      <c r="K177" s="40"/>
      <c r="L177" s="44"/>
      <c r="M177" s="237"/>
      <c r="N177" s="238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155</v>
      </c>
      <c r="AU177" s="17" t="s">
        <v>81</v>
      </c>
    </row>
    <row r="178" s="2" customFormat="1">
      <c r="A178" s="38"/>
      <c r="B178" s="39"/>
      <c r="C178" s="40"/>
      <c r="D178" s="234" t="s">
        <v>277</v>
      </c>
      <c r="E178" s="40"/>
      <c r="F178" s="271" t="s">
        <v>278</v>
      </c>
      <c r="G178" s="40"/>
      <c r="H178" s="40"/>
      <c r="I178" s="236"/>
      <c r="J178" s="40"/>
      <c r="K178" s="40"/>
      <c r="L178" s="44"/>
      <c r="M178" s="237"/>
      <c r="N178" s="238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277</v>
      </c>
      <c r="AU178" s="17" t="s">
        <v>81</v>
      </c>
    </row>
    <row r="179" s="13" customFormat="1">
      <c r="A179" s="13"/>
      <c r="B179" s="239"/>
      <c r="C179" s="240"/>
      <c r="D179" s="234" t="s">
        <v>157</v>
      </c>
      <c r="E179" s="241" t="s">
        <v>1</v>
      </c>
      <c r="F179" s="242" t="s">
        <v>279</v>
      </c>
      <c r="G179" s="240"/>
      <c r="H179" s="241" t="s">
        <v>1</v>
      </c>
      <c r="I179" s="243"/>
      <c r="J179" s="240"/>
      <c r="K179" s="240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157</v>
      </c>
      <c r="AU179" s="248" t="s">
        <v>81</v>
      </c>
      <c r="AV179" s="13" t="s">
        <v>81</v>
      </c>
      <c r="AW179" s="13" t="s">
        <v>30</v>
      </c>
      <c r="AX179" s="13" t="s">
        <v>73</v>
      </c>
      <c r="AY179" s="248" t="s">
        <v>147</v>
      </c>
    </row>
    <row r="180" s="14" customFormat="1">
      <c r="A180" s="14"/>
      <c r="B180" s="249"/>
      <c r="C180" s="250"/>
      <c r="D180" s="234" t="s">
        <v>157</v>
      </c>
      <c r="E180" s="251" t="s">
        <v>1</v>
      </c>
      <c r="F180" s="252" t="s">
        <v>280</v>
      </c>
      <c r="G180" s="250"/>
      <c r="H180" s="253">
        <v>2.2799999999999998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157</v>
      </c>
      <c r="AU180" s="259" t="s">
        <v>81</v>
      </c>
      <c r="AV180" s="14" t="s">
        <v>83</v>
      </c>
      <c r="AW180" s="14" t="s">
        <v>30</v>
      </c>
      <c r="AX180" s="14" t="s">
        <v>81</v>
      </c>
      <c r="AY180" s="259" t="s">
        <v>147</v>
      </c>
    </row>
    <row r="181" s="2" customFormat="1" ht="33" customHeight="1">
      <c r="A181" s="38"/>
      <c r="B181" s="39"/>
      <c r="C181" s="220" t="s">
        <v>204</v>
      </c>
      <c r="D181" s="220" t="s">
        <v>149</v>
      </c>
      <c r="E181" s="221" t="s">
        <v>282</v>
      </c>
      <c r="F181" s="222" t="s">
        <v>283</v>
      </c>
      <c r="G181" s="223" t="s">
        <v>224</v>
      </c>
      <c r="H181" s="224">
        <v>8.0259999999999998</v>
      </c>
      <c r="I181" s="225"/>
      <c r="J181" s="226">
        <f>ROUND(I181*H181,2)</f>
        <v>0</v>
      </c>
      <c r="K181" s="227"/>
      <c r="L181" s="44"/>
      <c r="M181" s="228" t="s">
        <v>1</v>
      </c>
      <c r="N181" s="229" t="s">
        <v>38</v>
      </c>
      <c r="O181" s="91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2" t="s">
        <v>153</v>
      </c>
      <c r="AT181" s="232" t="s">
        <v>149</v>
      </c>
      <c r="AU181" s="232" t="s">
        <v>81</v>
      </c>
      <c r="AY181" s="17" t="s">
        <v>147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81</v>
      </c>
      <c r="BK181" s="233">
        <f>ROUND(I181*H181,2)</f>
        <v>0</v>
      </c>
      <c r="BL181" s="17" t="s">
        <v>153</v>
      </c>
      <c r="BM181" s="232" t="s">
        <v>608</v>
      </c>
    </row>
    <row r="182" s="2" customFormat="1">
      <c r="A182" s="38"/>
      <c r="B182" s="39"/>
      <c r="C182" s="40"/>
      <c r="D182" s="234" t="s">
        <v>155</v>
      </c>
      <c r="E182" s="40"/>
      <c r="F182" s="235" t="s">
        <v>285</v>
      </c>
      <c r="G182" s="40"/>
      <c r="H182" s="40"/>
      <c r="I182" s="236"/>
      <c r="J182" s="40"/>
      <c r="K182" s="40"/>
      <c r="L182" s="44"/>
      <c r="M182" s="237"/>
      <c r="N182" s="238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155</v>
      </c>
      <c r="AU182" s="17" t="s">
        <v>81</v>
      </c>
    </row>
    <row r="183" s="14" customFormat="1">
      <c r="A183" s="14"/>
      <c r="B183" s="249"/>
      <c r="C183" s="250"/>
      <c r="D183" s="234" t="s">
        <v>157</v>
      </c>
      <c r="E183" s="251" t="s">
        <v>1</v>
      </c>
      <c r="F183" s="252" t="s">
        <v>286</v>
      </c>
      <c r="G183" s="250"/>
      <c r="H183" s="253">
        <v>8.0259999999999998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157</v>
      </c>
      <c r="AU183" s="259" t="s">
        <v>81</v>
      </c>
      <c r="AV183" s="14" t="s">
        <v>83</v>
      </c>
      <c r="AW183" s="14" t="s">
        <v>30</v>
      </c>
      <c r="AX183" s="14" t="s">
        <v>81</v>
      </c>
      <c r="AY183" s="259" t="s">
        <v>147</v>
      </c>
    </row>
    <row r="184" s="2" customFormat="1" ht="37.8" customHeight="1">
      <c r="A184" s="38"/>
      <c r="B184" s="39"/>
      <c r="C184" s="220" t="s">
        <v>258</v>
      </c>
      <c r="D184" s="220" t="s">
        <v>149</v>
      </c>
      <c r="E184" s="221" t="s">
        <v>288</v>
      </c>
      <c r="F184" s="222" t="s">
        <v>289</v>
      </c>
      <c r="G184" s="223" t="s">
        <v>224</v>
      </c>
      <c r="H184" s="224">
        <v>64.204999999999998</v>
      </c>
      <c r="I184" s="225"/>
      <c r="J184" s="226">
        <f>ROUND(I184*H184,2)</f>
        <v>0</v>
      </c>
      <c r="K184" s="227"/>
      <c r="L184" s="44"/>
      <c r="M184" s="228" t="s">
        <v>1</v>
      </c>
      <c r="N184" s="229" t="s">
        <v>38</v>
      </c>
      <c r="O184" s="91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2" t="s">
        <v>153</v>
      </c>
      <c r="AT184" s="232" t="s">
        <v>149</v>
      </c>
      <c r="AU184" s="232" t="s">
        <v>81</v>
      </c>
      <c r="AY184" s="17" t="s">
        <v>147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7" t="s">
        <v>81</v>
      </c>
      <c r="BK184" s="233">
        <f>ROUND(I184*H184,2)</f>
        <v>0</v>
      </c>
      <c r="BL184" s="17" t="s">
        <v>153</v>
      </c>
      <c r="BM184" s="232" t="s">
        <v>609</v>
      </c>
    </row>
    <row r="185" s="2" customFormat="1">
      <c r="A185" s="38"/>
      <c r="B185" s="39"/>
      <c r="C185" s="40"/>
      <c r="D185" s="234" t="s">
        <v>155</v>
      </c>
      <c r="E185" s="40"/>
      <c r="F185" s="235" t="s">
        <v>291</v>
      </c>
      <c r="G185" s="40"/>
      <c r="H185" s="40"/>
      <c r="I185" s="236"/>
      <c r="J185" s="40"/>
      <c r="K185" s="40"/>
      <c r="L185" s="44"/>
      <c r="M185" s="237"/>
      <c r="N185" s="238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155</v>
      </c>
      <c r="AU185" s="17" t="s">
        <v>81</v>
      </c>
    </row>
    <row r="186" s="2" customFormat="1">
      <c r="A186" s="38"/>
      <c r="B186" s="39"/>
      <c r="C186" s="40"/>
      <c r="D186" s="234" t="s">
        <v>277</v>
      </c>
      <c r="E186" s="40"/>
      <c r="F186" s="271" t="s">
        <v>292</v>
      </c>
      <c r="G186" s="40"/>
      <c r="H186" s="40"/>
      <c r="I186" s="236"/>
      <c r="J186" s="40"/>
      <c r="K186" s="40"/>
      <c r="L186" s="44"/>
      <c r="M186" s="237"/>
      <c r="N186" s="238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277</v>
      </c>
      <c r="AU186" s="17" t="s">
        <v>81</v>
      </c>
    </row>
    <row r="187" s="14" customFormat="1">
      <c r="A187" s="14"/>
      <c r="B187" s="249"/>
      <c r="C187" s="250"/>
      <c r="D187" s="234" t="s">
        <v>157</v>
      </c>
      <c r="E187" s="251" t="s">
        <v>1</v>
      </c>
      <c r="F187" s="252" t="s">
        <v>293</v>
      </c>
      <c r="G187" s="250"/>
      <c r="H187" s="253">
        <v>64.204999999999998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9" t="s">
        <v>157</v>
      </c>
      <c r="AU187" s="259" t="s">
        <v>81</v>
      </c>
      <c r="AV187" s="14" t="s">
        <v>83</v>
      </c>
      <c r="AW187" s="14" t="s">
        <v>30</v>
      </c>
      <c r="AX187" s="14" t="s">
        <v>81</v>
      </c>
      <c r="AY187" s="259" t="s">
        <v>147</v>
      </c>
    </row>
    <row r="188" s="2" customFormat="1" ht="33" customHeight="1">
      <c r="A188" s="38"/>
      <c r="B188" s="39"/>
      <c r="C188" s="220" t="s">
        <v>211</v>
      </c>
      <c r="D188" s="220" t="s">
        <v>149</v>
      </c>
      <c r="E188" s="221" t="s">
        <v>294</v>
      </c>
      <c r="F188" s="222" t="s">
        <v>295</v>
      </c>
      <c r="G188" s="223" t="s">
        <v>224</v>
      </c>
      <c r="H188" s="224">
        <v>12.038</v>
      </c>
      <c r="I188" s="225"/>
      <c r="J188" s="226">
        <f>ROUND(I188*H188,2)</f>
        <v>0</v>
      </c>
      <c r="K188" s="227"/>
      <c r="L188" s="44"/>
      <c r="M188" s="228" t="s">
        <v>1</v>
      </c>
      <c r="N188" s="229" t="s">
        <v>38</v>
      </c>
      <c r="O188" s="91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2" t="s">
        <v>153</v>
      </c>
      <c r="AT188" s="232" t="s">
        <v>149</v>
      </c>
      <c r="AU188" s="232" t="s">
        <v>81</v>
      </c>
      <c r="AY188" s="17" t="s">
        <v>147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7" t="s">
        <v>81</v>
      </c>
      <c r="BK188" s="233">
        <f>ROUND(I188*H188,2)</f>
        <v>0</v>
      </c>
      <c r="BL188" s="17" t="s">
        <v>153</v>
      </c>
      <c r="BM188" s="232" t="s">
        <v>610</v>
      </c>
    </row>
    <row r="189" s="2" customFormat="1">
      <c r="A189" s="38"/>
      <c r="B189" s="39"/>
      <c r="C189" s="40"/>
      <c r="D189" s="234" t="s">
        <v>155</v>
      </c>
      <c r="E189" s="40"/>
      <c r="F189" s="235" t="s">
        <v>297</v>
      </c>
      <c r="G189" s="40"/>
      <c r="H189" s="40"/>
      <c r="I189" s="236"/>
      <c r="J189" s="40"/>
      <c r="K189" s="40"/>
      <c r="L189" s="44"/>
      <c r="M189" s="237"/>
      <c r="N189" s="238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155</v>
      </c>
      <c r="AU189" s="17" t="s">
        <v>81</v>
      </c>
    </row>
    <row r="190" s="14" customFormat="1">
      <c r="A190" s="14"/>
      <c r="B190" s="249"/>
      <c r="C190" s="250"/>
      <c r="D190" s="234" t="s">
        <v>157</v>
      </c>
      <c r="E190" s="251" t="s">
        <v>1</v>
      </c>
      <c r="F190" s="252" t="s">
        <v>298</v>
      </c>
      <c r="G190" s="250"/>
      <c r="H190" s="253">
        <v>12.038</v>
      </c>
      <c r="I190" s="254"/>
      <c r="J190" s="250"/>
      <c r="K190" s="250"/>
      <c r="L190" s="255"/>
      <c r="M190" s="256"/>
      <c r="N190" s="257"/>
      <c r="O190" s="257"/>
      <c r="P190" s="257"/>
      <c r="Q190" s="257"/>
      <c r="R190" s="257"/>
      <c r="S190" s="257"/>
      <c r="T190" s="25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9" t="s">
        <v>157</v>
      </c>
      <c r="AU190" s="259" t="s">
        <v>81</v>
      </c>
      <c r="AV190" s="14" t="s">
        <v>83</v>
      </c>
      <c r="AW190" s="14" t="s">
        <v>30</v>
      </c>
      <c r="AX190" s="14" t="s">
        <v>81</v>
      </c>
      <c r="AY190" s="259" t="s">
        <v>147</v>
      </c>
    </row>
    <row r="191" s="2" customFormat="1" ht="37.8" customHeight="1">
      <c r="A191" s="38"/>
      <c r="B191" s="39"/>
      <c r="C191" s="220" t="s">
        <v>272</v>
      </c>
      <c r="D191" s="220" t="s">
        <v>149</v>
      </c>
      <c r="E191" s="221" t="s">
        <v>299</v>
      </c>
      <c r="F191" s="222" t="s">
        <v>300</v>
      </c>
      <c r="G191" s="223" t="s">
        <v>224</v>
      </c>
      <c r="H191" s="224">
        <v>96.307000000000002</v>
      </c>
      <c r="I191" s="225"/>
      <c r="J191" s="226">
        <f>ROUND(I191*H191,2)</f>
        <v>0</v>
      </c>
      <c r="K191" s="227"/>
      <c r="L191" s="44"/>
      <c r="M191" s="228" t="s">
        <v>1</v>
      </c>
      <c r="N191" s="229" t="s">
        <v>38</v>
      </c>
      <c r="O191" s="91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2" t="s">
        <v>153</v>
      </c>
      <c r="AT191" s="232" t="s">
        <v>149</v>
      </c>
      <c r="AU191" s="232" t="s">
        <v>81</v>
      </c>
      <c r="AY191" s="17" t="s">
        <v>147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81</v>
      </c>
      <c r="BK191" s="233">
        <f>ROUND(I191*H191,2)</f>
        <v>0</v>
      </c>
      <c r="BL191" s="17" t="s">
        <v>153</v>
      </c>
      <c r="BM191" s="232" t="s">
        <v>611</v>
      </c>
    </row>
    <row r="192" s="2" customFormat="1">
      <c r="A192" s="38"/>
      <c r="B192" s="39"/>
      <c r="C192" s="40"/>
      <c r="D192" s="234" t="s">
        <v>155</v>
      </c>
      <c r="E192" s="40"/>
      <c r="F192" s="235" t="s">
        <v>302</v>
      </c>
      <c r="G192" s="40"/>
      <c r="H192" s="40"/>
      <c r="I192" s="236"/>
      <c r="J192" s="40"/>
      <c r="K192" s="40"/>
      <c r="L192" s="44"/>
      <c r="M192" s="237"/>
      <c r="N192" s="238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155</v>
      </c>
      <c r="AU192" s="17" t="s">
        <v>81</v>
      </c>
    </row>
    <row r="193" s="14" customFormat="1">
      <c r="A193" s="14"/>
      <c r="B193" s="249"/>
      <c r="C193" s="250"/>
      <c r="D193" s="234" t="s">
        <v>157</v>
      </c>
      <c r="E193" s="251" t="s">
        <v>1</v>
      </c>
      <c r="F193" s="252" t="s">
        <v>303</v>
      </c>
      <c r="G193" s="250"/>
      <c r="H193" s="253">
        <v>96.307000000000002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9" t="s">
        <v>157</v>
      </c>
      <c r="AU193" s="259" t="s">
        <v>81</v>
      </c>
      <c r="AV193" s="14" t="s">
        <v>83</v>
      </c>
      <c r="AW193" s="14" t="s">
        <v>30</v>
      </c>
      <c r="AX193" s="14" t="s">
        <v>81</v>
      </c>
      <c r="AY193" s="259" t="s">
        <v>147</v>
      </c>
    </row>
    <row r="194" s="2" customFormat="1" ht="16.5" customHeight="1">
      <c r="A194" s="38"/>
      <c r="B194" s="39"/>
      <c r="C194" s="220" t="s">
        <v>217</v>
      </c>
      <c r="D194" s="220" t="s">
        <v>149</v>
      </c>
      <c r="E194" s="221" t="s">
        <v>305</v>
      </c>
      <c r="F194" s="222" t="s">
        <v>306</v>
      </c>
      <c r="G194" s="223" t="s">
        <v>224</v>
      </c>
      <c r="H194" s="224">
        <v>20.064</v>
      </c>
      <c r="I194" s="225"/>
      <c r="J194" s="226">
        <f>ROUND(I194*H194,2)</f>
        <v>0</v>
      </c>
      <c r="K194" s="227"/>
      <c r="L194" s="44"/>
      <c r="M194" s="228" t="s">
        <v>1</v>
      </c>
      <c r="N194" s="229" t="s">
        <v>38</v>
      </c>
      <c r="O194" s="91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2" t="s">
        <v>153</v>
      </c>
      <c r="AT194" s="232" t="s">
        <v>149</v>
      </c>
      <c r="AU194" s="232" t="s">
        <v>81</v>
      </c>
      <c r="AY194" s="17" t="s">
        <v>147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81</v>
      </c>
      <c r="BK194" s="233">
        <f>ROUND(I194*H194,2)</f>
        <v>0</v>
      </c>
      <c r="BL194" s="17" t="s">
        <v>153</v>
      </c>
      <c r="BM194" s="232" t="s">
        <v>612</v>
      </c>
    </row>
    <row r="195" s="2" customFormat="1">
      <c r="A195" s="38"/>
      <c r="B195" s="39"/>
      <c r="C195" s="40"/>
      <c r="D195" s="234" t="s">
        <v>155</v>
      </c>
      <c r="E195" s="40"/>
      <c r="F195" s="235" t="s">
        <v>308</v>
      </c>
      <c r="G195" s="40"/>
      <c r="H195" s="40"/>
      <c r="I195" s="236"/>
      <c r="J195" s="40"/>
      <c r="K195" s="40"/>
      <c r="L195" s="44"/>
      <c r="M195" s="237"/>
      <c r="N195" s="238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155</v>
      </c>
      <c r="AU195" s="17" t="s">
        <v>81</v>
      </c>
    </row>
    <row r="196" s="14" customFormat="1">
      <c r="A196" s="14"/>
      <c r="B196" s="249"/>
      <c r="C196" s="250"/>
      <c r="D196" s="234" t="s">
        <v>157</v>
      </c>
      <c r="E196" s="251" t="s">
        <v>108</v>
      </c>
      <c r="F196" s="252" t="s">
        <v>112</v>
      </c>
      <c r="G196" s="250"/>
      <c r="H196" s="253">
        <v>20.064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9" t="s">
        <v>157</v>
      </c>
      <c r="AU196" s="259" t="s">
        <v>81</v>
      </c>
      <c r="AV196" s="14" t="s">
        <v>83</v>
      </c>
      <c r="AW196" s="14" t="s">
        <v>30</v>
      </c>
      <c r="AX196" s="14" t="s">
        <v>81</v>
      </c>
      <c r="AY196" s="259" t="s">
        <v>147</v>
      </c>
    </row>
    <row r="197" s="2" customFormat="1" ht="24.15" customHeight="1">
      <c r="A197" s="38"/>
      <c r="B197" s="39"/>
      <c r="C197" s="220" t="s">
        <v>287</v>
      </c>
      <c r="D197" s="220" t="s">
        <v>149</v>
      </c>
      <c r="E197" s="221" t="s">
        <v>311</v>
      </c>
      <c r="F197" s="222" t="s">
        <v>312</v>
      </c>
      <c r="G197" s="223" t="s">
        <v>224</v>
      </c>
      <c r="H197" s="224">
        <v>13.816000000000001</v>
      </c>
      <c r="I197" s="225"/>
      <c r="J197" s="226">
        <f>ROUND(I197*H197,2)</f>
        <v>0</v>
      </c>
      <c r="K197" s="227"/>
      <c r="L197" s="44"/>
      <c r="M197" s="228" t="s">
        <v>1</v>
      </c>
      <c r="N197" s="229" t="s">
        <v>38</v>
      </c>
      <c r="O197" s="91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2" t="s">
        <v>153</v>
      </c>
      <c r="AT197" s="232" t="s">
        <v>149</v>
      </c>
      <c r="AU197" s="232" t="s">
        <v>81</v>
      </c>
      <c r="AY197" s="17" t="s">
        <v>147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81</v>
      </c>
      <c r="BK197" s="233">
        <f>ROUND(I197*H197,2)</f>
        <v>0</v>
      </c>
      <c r="BL197" s="17" t="s">
        <v>153</v>
      </c>
      <c r="BM197" s="232" t="s">
        <v>613</v>
      </c>
    </row>
    <row r="198" s="2" customFormat="1">
      <c r="A198" s="38"/>
      <c r="B198" s="39"/>
      <c r="C198" s="40"/>
      <c r="D198" s="234" t="s">
        <v>155</v>
      </c>
      <c r="E198" s="40"/>
      <c r="F198" s="235" t="s">
        <v>314</v>
      </c>
      <c r="G198" s="40"/>
      <c r="H198" s="40"/>
      <c r="I198" s="236"/>
      <c r="J198" s="40"/>
      <c r="K198" s="40"/>
      <c r="L198" s="44"/>
      <c r="M198" s="237"/>
      <c r="N198" s="238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155</v>
      </c>
      <c r="AU198" s="17" t="s">
        <v>81</v>
      </c>
    </row>
    <row r="199" s="14" customFormat="1">
      <c r="A199" s="14"/>
      <c r="B199" s="249"/>
      <c r="C199" s="250"/>
      <c r="D199" s="234" t="s">
        <v>157</v>
      </c>
      <c r="E199" s="251" t="s">
        <v>1</v>
      </c>
      <c r="F199" s="252" t="s">
        <v>315</v>
      </c>
      <c r="G199" s="250"/>
      <c r="H199" s="253">
        <v>13.816000000000001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9" t="s">
        <v>157</v>
      </c>
      <c r="AU199" s="259" t="s">
        <v>81</v>
      </c>
      <c r="AV199" s="14" t="s">
        <v>83</v>
      </c>
      <c r="AW199" s="14" t="s">
        <v>30</v>
      </c>
      <c r="AX199" s="14" t="s">
        <v>73</v>
      </c>
      <c r="AY199" s="259" t="s">
        <v>147</v>
      </c>
    </row>
    <row r="200" s="15" customFormat="1">
      <c r="A200" s="15"/>
      <c r="B200" s="260"/>
      <c r="C200" s="261"/>
      <c r="D200" s="234" t="s">
        <v>157</v>
      </c>
      <c r="E200" s="262" t="s">
        <v>101</v>
      </c>
      <c r="F200" s="263" t="s">
        <v>175</v>
      </c>
      <c r="G200" s="261"/>
      <c r="H200" s="264">
        <v>13.816000000000001</v>
      </c>
      <c r="I200" s="265"/>
      <c r="J200" s="261"/>
      <c r="K200" s="261"/>
      <c r="L200" s="266"/>
      <c r="M200" s="267"/>
      <c r="N200" s="268"/>
      <c r="O200" s="268"/>
      <c r="P200" s="268"/>
      <c r="Q200" s="268"/>
      <c r="R200" s="268"/>
      <c r="S200" s="268"/>
      <c r="T200" s="269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0" t="s">
        <v>157</v>
      </c>
      <c r="AU200" s="270" t="s">
        <v>81</v>
      </c>
      <c r="AV200" s="15" t="s">
        <v>153</v>
      </c>
      <c r="AW200" s="15" t="s">
        <v>30</v>
      </c>
      <c r="AX200" s="15" t="s">
        <v>81</v>
      </c>
      <c r="AY200" s="270" t="s">
        <v>147</v>
      </c>
    </row>
    <row r="201" s="2" customFormat="1" ht="16.5" customHeight="1">
      <c r="A201" s="38"/>
      <c r="B201" s="39"/>
      <c r="C201" s="272" t="s">
        <v>225</v>
      </c>
      <c r="D201" s="272" t="s">
        <v>317</v>
      </c>
      <c r="E201" s="273" t="s">
        <v>318</v>
      </c>
      <c r="F201" s="274" t="s">
        <v>319</v>
      </c>
      <c r="G201" s="275" t="s">
        <v>320</v>
      </c>
      <c r="H201" s="276">
        <v>27.632000000000001</v>
      </c>
      <c r="I201" s="277"/>
      <c r="J201" s="278">
        <f>ROUND(I201*H201,2)</f>
        <v>0</v>
      </c>
      <c r="K201" s="279"/>
      <c r="L201" s="280"/>
      <c r="M201" s="281" t="s">
        <v>1</v>
      </c>
      <c r="N201" s="282" t="s">
        <v>38</v>
      </c>
      <c r="O201" s="91"/>
      <c r="P201" s="230">
        <f>O201*H201</f>
        <v>0</v>
      </c>
      <c r="Q201" s="230">
        <v>1</v>
      </c>
      <c r="R201" s="230">
        <f>Q201*H201</f>
        <v>27.632000000000001</v>
      </c>
      <c r="S201" s="230">
        <v>0</v>
      </c>
      <c r="T201" s="231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2" t="s">
        <v>200</v>
      </c>
      <c r="AT201" s="232" t="s">
        <v>317</v>
      </c>
      <c r="AU201" s="232" t="s">
        <v>81</v>
      </c>
      <c r="AY201" s="17" t="s">
        <v>147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81</v>
      </c>
      <c r="BK201" s="233">
        <f>ROUND(I201*H201,2)</f>
        <v>0</v>
      </c>
      <c r="BL201" s="17" t="s">
        <v>153</v>
      </c>
      <c r="BM201" s="232" t="s">
        <v>614</v>
      </c>
    </row>
    <row r="202" s="2" customFormat="1">
      <c r="A202" s="38"/>
      <c r="B202" s="39"/>
      <c r="C202" s="40"/>
      <c r="D202" s="234" t="s">
        <v>155</v>
      </c>
      <c r="E202" s="40"/>
      <c r="F202" s="235" t="s">
        <v>319</v>
      </c>
      <c r="G202" s="40"/>
      <c r="H202" s="40"/>
      <c r="I202" s="236"/>
      <c r="J202" s="40"/>
      <c r="K202" s="40"/>
      <c r="L202" s="44"/>
      <c r="M202" s="237"/>
      <c r="N202" s="238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155</v>
      </c>
      <c r="AU202" s="17" t="s">
        <v>81</v>
      </c>
    </row>
    <row r="203" s="14" customFormat="1">
      <c r="A203" s="14"/>
      <c r="B203" s="249"/>
      <c r="C203" s="250"/>
      <c r="D203" s="234" t="s">
        <v>157</v>
      </c>
      <c r="E203" s="251" t="s">
        <v>1</v>
      </c>
      <c r="F203" s="252" t="s">
        <v>322</v>
      </c>
      <c r="G203" s="250"/>
      <c r="H203" s="253">
        <v>27.632000000000001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9" t="s">
        <v>157</v>
      </c>
      <c r="AU203" s="259" t="s">
        <v>81</v>
      </c>
      <c r="AV203" s="14" t="s">
        <v>83</v>
      </c>
      <c r="AW203" s="14" t="s">
        <v>30</v>
      </c>
      <c r="AX203" s="14" t="s">
        <v>81</v>
      </c>
      <c r="AY203" s="259" t="s">
        <v>147</v>
      </c>
    </row>
    <row r="204" s="2" customFormat="1" ht="24.15" customHeight="1">
      <c r="A204" s="38"/>
      <c r="B204" s="39"/>
      <c r="C204" s="220" t="s">
        <v>7</v>
      </c>
      <c r="D204" s="220" t="s">
        <v>149</v>
      </c>
      <c r="E204" s="221" t="s">
        <v>324</v>
      </c>
      <c r="F204" s="222" t="s">
        <v>325</v>
      </c>
      <c r="G204" s="223" t="s">
        <v>224</v>
      </c>
      <c r="H204" s="224">
        <v>2.2799999999999998</v>
      </c>
      <c r="I204" s="225"/>
      <c r="J204" s="226">
        <f>ROUND(I204*H204,2)</f>
        <v>0</v>
      </c>
      <c r="K204" s="227"/>
      <c r="L204" s="44"/>
      <c r="M204" s="228" t="s">
        <v>1</v>
      </c>
      <c r="N204" s="229" t="s">
        <v>38</v>
      </c>
      <c r="O204" s="91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2" t="s">
        <v>153</v>
      </c>
      <c r="AT204" s="232" t="s">
        <v>149</v>
      </c>
      <c r="AU204" s="232" t="s">
        <v>81</v>
      </c>
      <c r="AY204" s="17" t="s">
        <v>147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7" t="s">
        <v>81</v>
      </c>
      <c r="BK204" s="233">
        <f>ROUND(I204*H204,2)</f>
        <v>0</v>
      </c>
      <c r="BL204" s="17" t="s">
        <v>153</v>
      </c>
      <c r="BM204" s="232" t="s">
        <v>615</v>
      </c>
    </row>
    <row r="205" s="2" customFormat="1">
      <c r="A205" s="38"/>
      <c r="B205" s="39"/>
      <c r="C205" s="40"/>
      <c r="D205" s="234" t="s">
        <v>155</v>
      </c>
      <c r="E205" s="40"/>
      <c r="F205" s="235" t="s">
        <v>327</v>
      </c>
      <c r="G205" s="40"/>
      <c r="H205" s="40"/>
      <c r="I205" s="236"/>
      <c r="J205" s="40"/>
      <c r="K205" s="40"/>
      <c r="L205" s="44"/>
      <c r="M205" s="237"/>
      <c r="N205" s="238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155</v>
      </c>
      <c r="AU205" s="17" t="s">
        <v>81</v>
      </c>
    </row>
    <row r="206" s="2" customFormat="1">
      <c r="A206" s="38"/>
      <c r="B206" s="39"/>
      <c r="C206" s="40"/>
      <c r="D206" s="234" t="s">
        <v>277</v>
      </c>
      <c r="E206" s="40"/>
      <c r="F206" s="271" t="s">
        <v>328</v>
      </c>
      <c r="G206" s="40"/>
      <c r="H206" s="40"/>
      <c r="I206" s="236"/>
      <c r="J206" s="40"/>
      <c r="K206" s="40"/>
      <c r="L206" s="44"/>
      <c r="M206" s="237"/>
      <c r="N206" s="238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277</v>
      </c>
      <c r="AU206" s="17" t="s">
        <v>81</v>
      </c>
    </row>
    <row r="207" s="13" customFormat="1">
      <c r="A207" s="13"/>
      <c r="B207" s="239"/>
      <c r="C207" s="240"/>
      <c r="D207" s="234" t="s">
        <v>157</v>
      </c>
      <c r="E207" s="241" t="s">
        <v>1</v>
      </c>
      <c r="F207" s="242" t="s">
        <v>329</v>
      </c>
      <c r="G207" s="240"/>
      <c r="H207" s="241" t="s">
        <v>1</v>
      </c>
      <c r="I207" s="243"/>
      <c r="J207" s="240"/>
      <c r="K207" s="240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157</v>
      </c>
      <c r="AU207" s="248" t="s">
        <v>81</v>
      </c>
      <c r="AV207" s="13" t="s">
        <v>81</v>
      </c>
      <c r="AW207" s="13" t="s">
        <v>30</v>
      </c>
      <c r="AX207" s="13" t="s">
        <v>73</v>
      </c>
      <c r="AY207" s="248" t="s">
        <v>147</v>
      </c>
    </row>
    <row r="208" s="14" customFormat="1">
      <c r="A208" s="14"/>
      <c r="B208" s="249"/>
      <c r="C208" s="250"/>
      <c r="D208" s="234" t="s">
        <v>157</v>
      </c>
      <c r="E208" s="251" t="s">
        <v>1</v>
      </c>
      <c r="F208" s="252" t="s">
        <v>330</v>
      </c>
      <c r="G208" s="250"/>
      <c r="H208" s="253">
        <v>2.2799999999999998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9" t="s">
        <v>157</v>
      </c>
      <c r="AU208" s="259" t="s">
        <v>81</v>
      </c>
      <c r="AV208" s="14" t="s">
        <v>83</v>
      </c>
      <c r="AW208" s="14" t="s">
        <v>30</v>
      </c>
      <c r="AX208" s="14" t="s">
        <v>73</v>
      </c>
      <c r="AY208" s="259" t="s">
        <v>147</v>
      </c>
    </row>
    <row r="209" s="15" customFormat="1">
      <c r="A209" s="15"/>
      <c r="B209" s="260"/>
      <c r="C209" s="261"/>
      <c r="D209" s="234" t="s">
        <v>157</v>
      </c>
      <c r="E209" s="262" t="s">
        <v>332</v>
      </c>
      <c r="F209" s="263" t="s">
        <v>175</v>
      </c>
      <c r="G209" s="261"/>
      <c r="H209" s="264">
        <v>2.2799999999999998</v>
      </c>
      <c r="I209" s="265"/>
      <c r="J209" s="261"/>
      <c r="K209" s="261"/>
      <c r="L209" s="266"/>
      <c r="M209" s="267"/>
      <c r="N209" s="268"/>
      <c r="O209" s="268"/>
      <c r="P209" s="268"/>
      <c r="Q209" s="268"/>
      <c r="R209" s="268"/>
      <c r="S209" s="268"/>
      <c r="T209" s="269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0" t="s">
        <v>157</v>
      </c>
      <c r="AU209" s="270" t="s">
        <v>81</v>
      </c>
      <c r="AV209" s="15" t="s">
        <v>153</v>
      </c>
      <c r="AW209" s="15" t="s">
        <v>30</v>
      </c>
      <c r="AX209" s="15" t="s">
        <v>81</v>
      </c>
      <c r="AY209" s="270" t="s">
        <v>147</v>
      </c>
    </row>
    <row r="210" s="2" customFormat="1" ht="16.5" customHeight="1">
      <c r="A210" s="38"/>
      <c r="B210" s="39"/>
      <c r="C210" s="272" t="s">
        <v>304</v>
      </c>
      <c r="D210" s="272" t="s">
        <v>317</v>
      </c>
      <c r="E210" s="273" t="s">
        <v>318</v>
      </c>
      <c r="F210" s="274" t="s">
        <v>319</v>
      </c>
      <c r="G210" s="275" t="s">
        <v>320</v>
      </c>
      <c r="H210" s="276">
        <v>4.5599999999999996</v>
      </c>
      <c r="I210" s="277"/>
      <c r="J210" s="278">
        <f>ROUND(I210*H210,2)</f>
        <v>0</v>
      </c>
      <c r="K210" s="279"/>
      <c r="L210" s="280"/>
      <c r="M210" s="281" t="s">
        <v>1</v>
      </c>
      <c r="N210" s="282" t="s">
        <v>38</v>
      </c>
      <c r="O210" s="91"/>
      <c r="P210" s="230">
        <f>O210*H210</f>
        <v>0</v>
      </c>
      <c r="Q210" s="230">
        <v>1</v>
      </c>
      <c r="R210" s="230">
        <f>Q210*H210</f>
        <v>4.5599999999999996</v>
      </c>
      <c r="S210" s="230">
        <v>0</v>
      </c>
      <c r="T210" s="23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2" t="s">
        <v>200</v>
      </c>
      <c r="AT210" s="232" t="s">
        <v>317</v>
      </c>
      <c r="AU210" s="232" t="s">
        <v>81</v>
      </c>
      <c r="AY210" s="17" t="s">
        <v>147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81</v>
      </c>
      <c r="BK210" s="233">
        <f>ROUND(I210*H210,2)</f>
        <v>0</v>
      </c>
      <c r="BL210" s="17" t="s">
        <v>153</v>
      </c>
      <c r="BM210" s="232" t="s">
        <v>616</v>
      </c>
    </row>
    <row r="211" s="2" customFormat="1">
      <c r="A211" s="38"/>
      <c r="B211" s="39"/>
      <c r="C211" s="40"/>
      <c r="D211" s="234" t="s">
        <v>155</v>
      </c>
      <c r="E211" s="40"/>
      <c r="F211" s="235" t="s">
        <v>319</v>
      </c>
      <c r="G211" s="40"/>
      <c r="H211" s="40"/>
      <c r="I211" s="236"/>
      <c r="J211" s="40"/>
      <c r="K211" s="40"/>
      <c r="L211" s="44"/>
      <c r="M211" s="237"/>
      <c r="N211" s="238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155</v>
      </c>
      <c r="AU211" s="17" t="s">
        <v>81</v>
      </c>
    </row>
    <row r="212" s="13" customFormat="1">
      <c r="A212" s="13"/>
      <c r="B212" s="239"/>
      <c r="C212" s="240"/>
      <c r="D212" s="234" t="s">
        <v>157</v>
      </c>
      <c r="E212" s="241" t="s">
        <v>1</v>
      </c>
      <c r="F212" s="242" t="s">
        <v>158</v>
      </c>
      <c r="G212" s="240"/>
      <c r="H212" s="241" t="s">
        <v>1</v>
      </c>
      <c r="I212" s="243"/>
      <c r="J212" s="240"/>
      <c r="K212" s="240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157</v>
      </c>
      <c r="AU212" s="248" t="s">
        <v>81</v>
      </c>
      <c r="AV212" s="13" t="s">
        <v>81</v>
      </c>
      <c r="AW212" s="13" t="s">
        <v>30</v>
      </c>
      <c r="AX212" s="13" t="s">
        <v>73</v>
      </c>
      <c r="AY212" s="248" t="s">
        <v>147</v>
      </c>
    </row>
    <row r="213" s="14" customFormat="1">
      <c r="A213" s="14"/>
      <c r="B213" s="249"/>
      <c r="C213" s="250"/>
      <c r="D213" s="234" t="s">
        <v>157</v>
      </c>
      <c r="E213" s="251" t="s">
        <v>1</v>
      </c>
      <c r="F213" s="252" t="s">
        <v>617</v>
      </c>
      <c r="G213" s="250"/>
      <c r="H213" s="253">
        <v>4.5599999999999996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9" t="s">
        <v>157</v>
      </c>
      <c r="AU213" s="259" t="s">
        <v>81</v>
      </c>
      <c r="AV213" s="14" t="s">
        <v>83</v>
      </c>
      <c r="AW213" s="14" t="s">
        <v>30</v>
      </c>
      <c r="AX213" s="14" t="s">
        <v>81</v>
      </c>
      <c r="AY213" s="259" t="s">
        <v>147</v>
      </c>
    </row>
    <row r="214" s="2" customFormat="1" ht="24.15" customHeight="1">
      <c r="A214" s="38"/>
      <c r="B214" s="39"/>
      <c r="C214" s="220" t="s">
        <v>310</v>
      </c>
      <c r="D214" s="220" t="s">
        <v>149</v>
      </c>
      <c r="E214" s="221" t="s">
        <v>336</v>
      </c>
      <c r="F214" s="222" t="s">
        <v>337</v>
      </c>
      <c r="G214" s="223" t="s">
        <v>224</v>
      </c>
      <c r="H214" s="224">
        <v>5.1120000000000001</v>
      </c>
      <c r="I214" s="225"/>
      <c r="J214" s="226">
        <f>ROUND(I214*H214,2)</f>
        <v>0</v>
      </c>
      <c r="K214" s="227"/>
      <c r="L214" s="44"/>
      <c r="M214" s="228" t="s">
        <v>1</v>
      </c>
      <c r="N214" s="229" t="s">
        <v>38</v>
      </c>
      <c r="O214" s="91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2" t="s">
        <v>153</v>
      </c>
      <c r="AT214" s="232" t="s">
        <v>149</v>
      </c>
      <c r="AU214" s="232" t="s">
        <v>81</v>
      </c>
      <c r="AY214" s="17" t="s">
        <v>147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7" t="s">
        <v>81</v>
      </c>
      <c r="BK214" s="233">
        <f>ROUND(I214*H214,2)</f>
        <v>0</v>
      </c>
      <c r="BL214" s="17" t="s">
        <v>153</v>
      </c>
      <c r="BM214" s="232" t="s">
        <v>618</v>
      </c>
    </row>
    <row r="215" s="2" customFormat="1">
      <c r="A215" s="38"/>
      <c r="B215" s="39"/>
      <c r="C215" s="40"/>
      <c r="D215" s="234" t="s">
        <v>155</v>
      </c>
      <c r="E215" s="40"/>
      <c r="F215" s="235" t="s">
        <v>339</v>
      </c>
      <c r="G215" s="40"/>
      <c r="H215" s="40"/>
      <c r="I215" s="236"/>
      <c r="J215" s="40"/>
      <c r="K215" s="40"/>
      <c r="L215" s="44"/>
      <c r="M215" s="237"/>
      <c r="N215" s="238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155</v>
      </c>
      <c r="AU215" s="17" t="s">
        <v>81</v>
      </c>
    </row>
    <row r="216" s="14" customFormat="1">
      <c r="A216" s="14"/>
      <c r="B216" s="249"/>
      <c r="C216" s="250"/>
      <c r="D216" s="234" t="s">
        <v>157</v>
      </c>
      <c r="E216" s="251" t="s">
        <v>1</v>
      </c>
      <c r="F216" s="252" t="s">
        <v>619</v>
      </c>
      <c r="G216" s="250"/>
      <c r="H216" s="253">
        <v>5.1120000000000001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157</v>
      </c>
      <c r="AU216" s="259" t="s">
        <v>81</v>
      </c>
      <c r="AV216" s="14" t="s">
        <v>83</v>
      </c>
      <c r="AW216" s="14" t="s">
        <v>30</v>
      </c>
      <c r="AX216" s="14" t="s">
        <v>73</v>
      </c>
      <c r="AY216" s="259" t="s">
        <v>147</v>
      </c>
    </row>
    <row r="217" s="15" customFormat="1">
      <c r="A217" s="15"/>
      <c r="B217" s="260"/>
      <c r="C217" s="261"/>
      <c r="D217" s="234" t="s">
        <v>157</v>
      </c>
      <c r="E217" s="262" t="s">
        <v>98</v>
      </c>
      <c r="F217" s="263" t="s">
        <v>175</v>
      </c>
      <c r="G217" s="261"/>
      <c r="H217" s="264">
        <v>5.1120000000000001</v>
      </c>
      <c r="I217" s="265"/>
      <c r="J217" s="261"/>
      <c r="K217" s="261"/>
      <c r="L217" s="266"/>
      <c r="M217" s="267"/>
      <c r="N217" s="268"/>
      <c r="O217" s="268"/>
      <c r="P217" s="268"/>
      <c r="Q217" s="268"/>
      <c r="R217" s="268"/>
      <c r="S217" s="268"/>
      <c r="T217" s="269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0" t="s">
        <v>157</v>
      </c>
      <c r="AU217" s="270" t="s">
        <v>81</v>
      </c>
      <c r="AV217" s="15" t="s">
        <v>153</v>
      </c>
      <c r="AW217" s="15" t="s">
        <v>30</v>
      </c>
      <c r="AX217" s="15" t="s">
        <v>81</v>
      </c>
      <c r="AY217" s="270" t="s">
        <v>147</v>
      </c>
    </row>
    <row r="218" s="2" customFormat="1" ht="16.5" customHeight="1">
      <c r="A218" s="38"/>
      <c r="B218" s="39"/>
      <c r="C218" s="272" t="s">
        <v>316</v>
      </c>
      <c r="D218" s="272" t="s">
        <v>317</v>
      </c>
      <c r="E218" s="273" t="s">
        <v>342</v>
      </c>
      <c r="F218" s="274" t="s">
        <v>343</v>
      </c>
      <c r="G218" s="275" t="s">
        <v>320</v>
      </c>
      <c r="H218" s="276">
        <v>10.224</v>
      </c>
      <c r="I218" s="277"/>
      <c r="J218" s="278">
        <f>ROUND(I218*H218,2)</f>
        <v>0</v>
      </c>
      <c r="K218" s="279"/>
      <c r="L218" s="280"/>
      <c r="M218" s="281" t="s">
        <v>1</v>
      </c>
      <c r="N218" s="282" t="s">
        <v>38</v>
      </c>
      <c r="O218" s="91"/>
      <c r="P218" s="230">
        <f>O218*H218</f>
        <v>0</v>
      </c>
      <c r="Q218" s="230">
        <v>1</v>
      </c>
      <c r="R218" s="230">
        <f>Q218*H218</f>
        <v>10.224</v>
      </c>
      <c r="S218" s="230">
        <v>0</v>
      </c>
      <c r="T218" s="23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2" t="s">
        <v>200</v>
      </c>
      <c r="AT218" s="232" t="s">
        <v>317</v>
      </c>
      <c r="AU218" s="232" t="s">
        <v>81</v>
      </c>
      <c r="AY218" s="17" t="s">
        <v>147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81</v>
      </c>
      <c r="BK218" s="233">
        <f>ROUND(I218*H218,2)</f>
        <v>0</v>
      </c>
      <c r="BL218" s="17" t="s">
        <v>153</v>
      </c>
      <c r="BM218" s="232" t="s">
        <v>620</v>
      </c>
    </row>
    <row r="219" s="14" customFormat="1">
      <c r="A219" s="14"/>
      <c r="B219" s="249"/>
      <c r="C219" s="250"/>
      <c r="D219" s="234" t="s">
        <v>157</v>
      </c>
      <c r="E219" s="251" t="s">
        <v>1</v>
      </c>
      <c r="F219" s="252" t="s">
        <v>345</v>
      </c>
      <c r="G219" s="250"/>
      <c r="H219" s="253">
        <v>10.224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9" t="s">
        <v>157</v>
      </c>
      <c r="AU219" s="259" t="s">
        <v>81</v>
      </c>
      <c r="AV219" s="14" t="s">
        <v>83</v>
      </c>
      <c r="AW219" s="14" t="s">
        <v>30</v>
      </c>
      <c r="AX219" s="14" t="s">
        <v>81</v>
      </c>
      <c r="AY219" s="259" t="s">
        <v>147</v>
      </c>
    </row>
    <row r="220" s="2" customFormat="1" ht="24.15" customHeight="1">
      <c r="A220" s="38"/>
      <c r="B220" s="39"/>
      <c r="C220" s="220" t="s">
        <v>323</v>
      </c>
      <c r="D220" s="220" t="s">
        <v>149</v>
      </c>
      <c r="E220" s="221" t="s">
        <v>621</v>
      </c>
      <c r="F220" s="222" t="s">
        <v>622</v>
      </c>
      <c r="G220" s="223" t="s">
        <v>152</v>
      </c>
      <c r="H220" s="224">
        <v>3.7599999999999998</v>
      </c>
      <c r="I220" s="225"/>
      <c r="J220" s="226">
        <f>ROUND(I220*H220,2)</f>
        <v>0</v>
      </c>
      <c r="K220" s="227"/>
      <c r="L220" s="44"/>
      <c r="M220" s="228" t="s">
        <v>1</v>
      </c>
      <c r="N220" s="229" t="s">
        <v>38</v>
      </c>
      <c r="O220" s="91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2" t="s">
        <v>153</v>
      </c>
      <c r="AT220" s="232" t="s">
        <v>149</v>
      </c>
      <c r="AU220" s="232" t="s">
        <v>81</v>
      </c>
      <c r="AY220" s="17" t="s">
        <v>147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7" t="s">
        <v>81</v>
      </c>
      <c r="BK220" s="233">
        <f>ROUND(I220*H220,2)</f>
        <v>0</v>
      </c>
      <c r="BL220" s="17" t="s">
        <v>153</v>
      </c>
      <c r="BM220" s="232" t="s">
        <v>623</v>
      </c>
    </row>
    <row r="221" s="2" customFormat="1">
      <c r="A221" s="38"/>
      <c r="B221" s="39"/>
      <c r="C221" s="40"/>
      <c r="D221" s="234" t="s">
        <v>155</v>
      </c>
      <c r="E221" s="40"/>
      <c r="F221" s="235" t="s">
        <v>624</v>
      </c>
      <c r="G221" s="40"/>
      <c r="H221" s="40"/>
      <c r="I221" s="236"/>
      <c r="J221" s="40"/>
      <c r="K221" s="40"/>
      <c r="L221" s="44"/>
      <c r="M221" s="237"/>
      <c r="N221" s="238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155</v>
      </c>
      <c r="AU221" s="17" t="s">
        <v>81</v>
      </c>
    </row>
    <row r="222" s="14" customFormat="1">
      <c r="A222" s="14"/>
      <c r="B222" s="249"/>
      <c r="C222" s="250"/>
      <c r="D222" s="234" t="s">
        <v>157</v>
      </c>
      <c r="E222" s="251" t="s">
        <v>1</v>
      </c>
      <c r="F222" s="252" t="s">
        <v>596</v>
      </c>
      <c r="G222" s="250"/>
      <c r="H222" s="253">
        <v>3.7599999999999998</v>
      </c>
      <c r="I222" s="254"/>
      <c r="J222" s="250"/>
      <c r="K222" s="250"/>
      <c r="L222" s="255"/>
      <c r="M222" s="256"/>
      <c r="N222" s="257"/>
      <c r="O222" s="257"/>
      <c r="P222" s="257"/>
      <c r="Q222" s="257"/>
      <c r="R222" s="257"/>
      <c r="S222" s="257"/>
      <c r="T222" s="25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9" t="s">
        <v>157</v>
      </c>
      <c r="AU222" s="259" t="s">
        <v>81</v>
      </c>
      <c r="AV222" s="14" t="s">
        <v>83</v>
      </c>
      <c r="AW222" s="14" t="s">
        <v>30</v>
      </c>
      <c r="AX222" s="14" t="s">
        <v>81</v>
      </c>
      <c r="AY222" s="259" t="s">
        <v>147</v>
      </c>
    </row>
    <row r="223" s="2" customFormat="1" ht="24.15" customHeight="1">
      <c r="A223" s="38"/>
      <c r="B223" s="39"/>
      <c r="C223" s="220" t="s">
        <v>250</v>
      </c>
      <c r="D223" s="220" t="s">
        <v>149</v>
      </c>
      <c r="E223" s="221" t="s">
        <v>625</v>
      </c>
      <c r="F223" s="222" t="s">
        <v>626</v>
      </c>
      <c r="G223" s="223" t="s">
        <v>152</v>
      </c>
      <c r="H223" s="224">
        <v>3.7599999999999998</v>
      </c>
      <c r="I223" s="225"/>
      <c r="J223" s="226">
        <f>ROUND(I223*H223,2)</f>
        <v>0</v>
      </c>
      <c r="K223" s="227"/>
      <c r="L223" s="44"/>
      <c r="M223" s="228" t="s">
        <v>1</v>
      </c>
      <c r="N223" s="229" t="s">
        <v>38</v>
      </c>
      <c r="O223" s="91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2" t="s">
        <v>153</v>
      </c>
      <c r="AT223" s="232" t="s">
        <v>149</v>
      </c>
      <c r="AU223" s="232" t="s">
        <v>81</v>
      </c>
      <c r="AY223" s="17" t="s">
        <v>147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7" t="s">
        <v>81</v>
      </c>
      <c r="BK223" s="233">
        <f>ROUND(I223*H223,2)</f>
        <v>0</v>
      </c>
      <c r="BL223" s="17" t="s">
        <v>153</v>
      </c>
      <c r="BM223" s="232" t="s">
        <v>627</v>
      </c>
    </row>
    <row r="224" s="2" customFormat="1">
      <c r="A224" s="38"/>
      <c r="B224" s="39"/>
      <c r="C224" s="40"/>
      <c r="D224" s="234" t="s">
        <v>155</v>
      </c>
      <c r="E224" s="40"/>
      <c r="F224" s="235" t="s">
        <v>628</v>
      </c>
      <c r="G224" s="40"/>
      <c r="H224" s="40"/>
      <c r="I224" s="236"/>
      <c r="J224" s="40"/>
      <c r="K224" s="40"/>
      <c r="L224" s="44"/>
      <c r="M224" s="237"/>
      <c r="N224" s="238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155</v>
      </c>
      <c r="AU224" s="17" t="s">
        <v>81</v>
      </c>
    </row>
    <row r="225" s="14" customFormat="1">
      <c r="A225" s="14"/>
      <c r="B225" s="249"/>
      <c r="C225" s="250"/>
      <c r="D225" s="234" t="s">
        <v>157</v>
      </c>
      <c r="E225" s="251" t="s">
        <v>1</v>
      </c>
      <c r="F225" s="252" t="s">
        <v>596</v>
      </c>
      <c r="G225" s="250"/>
      <c r="H225" s="253">
        <v>3.7599999999999998</v>
      </c>
      <c r="I225" s="254"/>
      <c r="J225" s="250"/>
      <c r="K225" s="250"/>
      <c r="L225" s="255"/>
      <c r="M225" s="256"/>
      <c r="N225" s="257"/>
      <c r="O225" s="257"/>
      <c r="P225" s="257"/>
      <c r="Q225" s="257"/>
      <c r="R225" s="257"/>
      <c r="S225" s="257"/>
      <c r="T225" s="25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9" t="s">
        <v>157</v>
      </c>
      <c r="AU225" s="259" t="s">
        <v>81</v>
      </c>
      <c r="AV225" s="14" t="s">
        <v>83</v>
      </c>
      <c r="AW225" s="14" t="s">
        <v>30</v>
      </c>
      <c r="AX225" s="14" t="s">
        <v>81</v>
      </c>
      <c r="AY225" s="259" t="s">
        <v>147</v>
      </c>
    </row>
    <row r="226" s="2" customFormat="1" ht="16.5" customHeight="1">
      <c r="A226" s="38"/>
      <c r="B226" s="39"/>
      <c r="C226" s="272" t="s">
        <v>335</v>
      </c>
      <c r="D226" s="272" t="s">
        <v>317</v>
      </c>
      <c r="E226" s="273" t="s">
        <v>629</v>
      </c>
      <c r="F226" s="274" t="s">
        <v>630</v>
      </c>
      <c r="G226" s="275" t="s">
        <v>631</v>
      </c>
      <c r="H226" s="276">
        <v>1.2529999999999999</v>
      </c>
      <c r="I226" s="277"/>
      <c r="J226" s="278">
        <f>ROUND(I226*H226,2)</f>
        <v>0</v>
      </c>
      <c r="K226" s="279"/>
      <c r="L226" s="280"/>
      <c r="M226" s="281" t="s">
        <v>1</v>
      </c>
      <c r="N226" s="282" t="s">
        <v>38</v>
      </c>
      <c r="O226" s="91"/>
      <c r="P226" s="230">
        <f>O226*H226</f>
        <v>0</v>
      </c>
      <c r="Q226" s="230">
        <v>0.001</v>
      </c>
      <c r="R226" s="230">
        <f>Q226*H226</f>
        <v>0.001253</v>
      </c>
      <c r="S226" s="230">
        <v>0</v>
      </c>
      <c r="T226" s="231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2" t="s">
        <v>200</v>
      </c>
      <c r="AT226" s="232" t="s">
        <v>317</v>
      </c>
      <c r="AU226" s="232" t="s">
        <v>81</v>
      </c>
      <c r="AY226" s="17" t="s">
        <v>147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7" t="s">
        <v>81</v>
      </c>
      <c r="BK226" s="233">
        <f>ROUND(I226*H226,2)</f>
        <v>0</v>
      </c>
      <c r="BL226" s="17" t="s">
        <v>153</v>
      </c>
      <c r="BM226" s="232" t="s">
        <v>632</v>
      </c>
    </row>
    <row r="227" s="2" customFormat="1">
      <c r="A227" s="38"/>
      <c r="B227" s="39"/>
      <c r="C227" s="40"/>
      <c r="D227" s="234" t="s">
        <v>155</v>
      </c>
      <c r="E227" s="40"/>
      <c r="F227" s="235" t="s">
        <v>630</v>
      </c>
      <c r="G227" s="40"/>
      <c r="H227" s="40"/>
      <c r="I227" s="236"/>
      <c r="J227" s="40"/>
      <c r="K227" s="40"/>
      <c r="L227" s="44"/>
      <c r="M227" s="237"/>
      <c r="N227" s="238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155</v>
      </c>
      <c r="AU227" s="17" t="s">
        <v>81</v>
      </c>
    </row>
    <row r="228" s="14" customFormat="1">
      <c r="A228" s="14"/>
      <c r="B228" s="249"/>
      <c r="C228" s="250"/>
      <c r="D228" s="234" t="s">
        <v>157</v>
      </c>
      <c r="E228" s="251" t="s">
        <v>1</v>
      </c>
      <c r="F228" s="252" t="s">
        <v>633</v>
      </c>
      <c r="G228" s="250"/>
      <c r="H228" s="253">
        <v>1.2529999999999999</v>
      </c>
      <c r="I228" s="254"/>
      <c r="J228" s="250"/>
      <c r="K228" s="250"/>
      <c r="L228" s="255"/>
      <c r="M228" s="256"/>
      <c r="N228" s="257"/>
      <c r="O228" s="257"/>
      <c r="P228" s="257"/>
      <c r="Q228" s="257"/>
      <c r="R228" s="257"/>
      <c r="S228" s="257"/>
      <c r="T228" s="25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9" t="s">
        <v>157</v>
      </c>
      <c r="AU228" s="259" t="s">
        <v>81</v>
      </c>
      <c r="AV228" s="14" t="s">
        <v>83</v>
      </c>
      <c r="AW228" s="14" t="s">
        <v>30</v>
      </c>
      <c r="AX228" s="14" t="s">
        <v>81</v>
      </c>
      <c r="AY228" s="259" t="s">
        <v>147</v>
      </c>
    </row>
    <row r="229" s="12" customFormat="1" ht="25.92" customHeight="1">
      <c r="A229" s="12"/>
      <c r="B229" s="204"/>
      <c r="C229" s="205"/>
      <c r="D229" s="206" t="s">
        <v>72</v>
      </c>
      <c r="E229" s="207" t="s">
        <v>153</v>
      </c>
      <c r="F229" s="207" t="s">
        <v>364</v>
      </c>
      <c r="G229" s="205"/>
      <c r="H229" s="205"/>
      <c r="I229" s="208"/>
      <c r="J229" s="209">
        <f>BK229</f>
        <v>0</v>
      </c>
      <c r="K229" s="205"/>
      <c r="L229" s="210"/>
      <c r="M229" s="211"/>
      <c r="N229" s="212"/>
      <c r="O229" s="212"/>
      <c r="P229" s="213">
        <f>P230+SUM(P231:P233)</f>
        <v>0</v>
      </c>
      <c r="Q229" s="212"/>
      <c r="R229" s="213">
        <f>R230+SUM(R231:R233)</f>
        <v>2.5102135919999995</v>
      </c>
      <c r="S229" s="212"/>
      <c r="T229" s="214">
        <f>T230+SUM(T231:T233)</f>
        <v>0.014999999999999999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5" t="s">
        <v>81</v>
      </c>
      <c r="AT229" s="216" t="s">
        <v>72</v>
      </c>
      <c r="AU229" s="216" t="s">
        <v>73</v>
      </c>
      <c r="AY229" s="215" t="s">
        <v>147</v>
      </c>
      <c r="BK229" s="217">
        <f>BK230+SUM(BK231:BK233)</f>
        <v>0</v>
      </c>
    </row>
    <row r="230" s="2" customFormat="1" ht="24.15" customHeight="1">
      <c r="A230" s="38"/>
      <c r="B230" s="39"/>
      <c r="C230" s="220" t="s">
        <v>341</v>
      </c>
      <c r="D230" s="220" t="s">
        <v>149</v>
      </c>
      <c r="E230" s="221" t="s">
        <v>365</v>
      </c>
      <c r="F230" s="222" t="s">
        <v>366</v>
      </c>
      <c r="G230" s="223" t="s">
        <v>224</v>
      </c>
      <c r="H230" s="224">
        <v>1.1359999999999999</v>
      </c>
      <c r="I230" s="225"/>
      <c r="J230" s="226">
        <f>ROUND(I230*H230,2)</f>
        <v>0</v>
      </c>
      <c r="K230" s="227"/>
      <c r="L230" s="44"/>
      <c r="M230" s="228" t="s">
        <v>1</v>
      </c>
      <c r="N230" s="229" t="s">
        <v>38</v>
      </c>
      <c r="O230" s="91"/>
      <c r="P230" s="230">
        <f>O230*H230</f>
        <v>0</v>
      </c>
      <c r="Q230" s="230">
        <v>1.8907700000000001</v>
      </c>
      <c r="R230" s="230">
        <f>Q230*H230</f>
        <v>2.1479147199999997</v>
      </c>
      <c r="S230" s="230">
        <v>0</v>
      </c>
      <c r="T230" s="231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2" t="s">
        <v>153</v>
      </c>
      <c r="AT230" s="232" t="s">
        <v>149</v>
      </c>
      <c r="AU230" s="232" t="s">
        <v>81</v>
      </c>
      <c r="AY230" s="17" t="s">
        <v>147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7" t="s">
        <v>81</v>
      </c>
      <c r="BK230" s="233">
        <f>ROUND(I230*H230,2)</f>
        <v>0</v>
      </c>
      <c r="BL230" s="17" t="s">
        <v>153</v>
      </c>
      <c r="BM230" s="232" t="s">
        <v>634</v>
      </c>
    </row>
    <row r="231" s="2" customFormat="1">
      <c r="A231" s="38"/>
      <c r="B231" s="39"/>
      <c r="C231" s="40"/>
      <c r="D231" s="234" t="s">
        <v>155</v>
      </c>
      <c r="E231" s="40"/>
      <c r="F231" s="235" t="s">
        <v>368</v>
      </c>
      <c r="G231" s="40"/>
      <c r="H231" s="40"/>
      <c r="I231" s="236"/>
      <c r="J231" s="40"/>
      <c r="K231" s="40"/>
      <c r="L231" s="44"/>
      <c r="M231" s="237"/>
      <c r="N231" s="238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155</v>
      </c>
      <c r="AU231" s="17" t="s">
        <v>81</v>
      </c>
    </row>
    <row r="232" s="14" customFormat="1">
      <c r="A232" s="14"/>
      <c r="B232" s="249"/>
      <c r="C232" s="250"/>
      <c r="D232" s="234" t="s">
        <v>157</v>
      </c>
      <c r="E232" s="251" t="s">
        <v>95</v>
      </c>
      <c r="F232" s="252" t="s">
        <v>635</v>
      </c>
      <c r="G232" s="250"/>
      <c r="H232" s="253">
        <v>1.1359999999999999</v>
      </c>
      <c r="I232" s="254"/>
      <c r="J232" s="250"/>
      <c r="K232" s="250"/>
      <c r="L232" s="255"/>
      <c r="M232" s="256"/>
      <c r="N232" s="257"/>
      <c r="O232" s="257"/>
      <c r="P232" s="257"/>
      <c r="Q232" s="257"/>
      <c r="R232" s="257"/>
      <c r="S232" s="257"/>
      <c r="T232" s="25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9" t="s">
        <v>157</v>
      </c>
      <c r="AU232" s="259" t="s">
        <v>81</v>
      </c>
      <c r="AV232" s="14" t="s">
        <v>83</v>
      </c>
      <c r="AW232" s="14" t="s">
        <v>30</v>
      </c>
      <c r="AX232" s="14" t="s">
        <v>81</v>
      </c>
      <c r="AY232" s="259" t="s">
        <v>147</v>
      </c>
    </row>
    <row r="233" s="12" customFormat="1" ht="22.8" customHeight="1">
      <c r="A233" s="12"/>
      <c r="B233" s="204"/>
      <c r="C233" s="205"/>
      <c r="D233" s="206" t="s">
        <v>72</v>
      </c>
      <c r="E233" s="218" t="s">
        <v>200</v>
      </c>
      <c r="F233" s="218" t="s">
        <v>409</v>
      </c>
      <c r="G233" s="205"/>
      <c r="H233" s="205"/>
      <c r="I233" s="208"/>
      <c r="J233" s="219">
        <f>BK233</f>
        <v>0</v>
      </c>
      <c r="K233" s="205"/>
      <c r="L233" s="210"/>
      <c r="M233" s="211"/>
      <c r="N233" s="212"/>
      <c r="O233" s="212"/>
      <c r="P233" s="213">
        <f>P234+SUM(P235:P259)</f>
        <v>0</v>
      </c>
      <c r="Q233" s="212"/>
      <c r="R233" s="213">
        <f>R234+SUM(R235:R259)</f>
        <v>0.36229887199999994</v>
      </c>
      <c r="S233" s="212"/>
      <c r="T233" s="214">
        <f>T234+SUM(T235:T259)</f>
        <v>0.014999999999999999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5" t="s">
        <v>81</v>
      </c>
      <c r="AT233" s="216" t="s">
        <v>72</v>
      </c>
      <c r="AU233" s="216" t="s">
        <v>81</v>
      </c>
      <c r="AY233" s="215" t="s">
        <v>147</v>
      </c>
      <c r="BK233" s="217">
        <f>BK234+SUM(BK235:BK259)</f>
        <v>0</v>
      </c>
    </row>
    <row r="234" s="2" customFormat="1" ht="33" customHeight="1">
      <c r="A234" s="38"/>
      <c r="B234" s="39"/>
      <c r="C234" s="220" t="s">
        <v>347</v>
      </c>
      <c r="D234" s="220" t="s">
        <v>149</v>
      </c>
      <c r="E234" s="221" t="s">
        <v>636</v>
      </c>
      <c r="F234" s="222" t="s">
        <v>637</v>
      </c>
      <c r="G234" s="223" t="s">
        <v>203</v>
      </c>
      <c r="H234" s="224">
        <v>14.199999999999999</v>
      </c>
      <c r="I234" s="225"/>
      <c r="J234" s="226">
        <f>ROUND(I234*H234,2)</f>
        <v>0</v>
      </c>
      <c r="K234" s="227"/>
      <c r="L234" s="44"/>
      <c r="M234" s="228" t="s">
        <v>1</v>
      </c>
      <c r="N234" s="229" t="s">
        <v>38</v>
      </c>
      <c r="O234" s="91"/>
      <c r="P234" s="230">
        <f>O234*H234</f>
        <v>0</v>
      </c>
      <c r="Q234" s="230">
        <v>0</v>
      </c>
      <c r="R234" s="230">
        <f>Q234*H234</f>
        <v>0</v>
      </c>
      <c r="S234" s="230">
        <v>0</v>
      </c>
      <c r="T234" s="231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2" t="s">
        <v>153</v>
      </c>
      <c r="AT234" s="232" t="s">
        <v>149</v>
      </c>
      <c r="AU234" s="232" t="s">
        <v>83</v>
      </c>
      <c r="AY234" s="17" t="s">
        <v>147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7" t="s">
        <v>81</v>
      </c>
      <c r="BK234" s="233">
        <f>ROUND(I234*H234,2)</f>
        <v>0</v>
      </c>
      <c r="BL234" s="17" t="s">
        <v>153</v>
      </c>
      <c r="BM234" s="232" t="s">
        <v>472</v>
      </c>
    </row>
    <row r="235" s="2" customFormat="1">
      <c r="A235" s="38"/>
      <c r="B235" s="39"/>
      <c r="C235" s="40"/>
      <c r="D235" s="234" t="s">
        <v>155</v>
      </c>
      <c r="E235" s="40"/>
      <c r="F235" s="235" t="s">
        <v>638</v>
      </c>
      <c r="G235" s="40"/>
      <c r="H235" s="40"/>
      <c r="I235" s="236"/>
      <c r="J235" s="40"/>
      <c r="K235" s="40"/>
      <c r="L235" s="44"/>
      <c r="M235" s="237"/>
      <c r="N235" s="238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155</v>
      </c>
      <c r="AU235" s="17" t="s">
        <v>83</v>
      </c>
    </row>
    <row r="236" s="14" customFormat="1">
      <c r="A236" s="14"/>
      <c r="B236" s="249"/>
      <c r="C236" s="250"/>
      <c r="D236" s="234" t="s">
        <v>157</v>
      </c>
      <c r="E236" s="251" t="s">
        <v>1</v>
      </c>
      <c r="F236" s="252" t="s">
        <v>639</v>
      </c>
      <c r="G236" s="250"/>
      <c r="H236" s="253">
        <v>14.199999999999999</v>
      </c>
      <c r="I236" s="254"/>
      <c r="J236" s="250"/>
      <c r="K236" s="250"/>
      <c r="L236" s="255"/>
      <c r="M236" s="256"/>
      <c r="N236" s="257"/>
      <c r="O236" s="257"/>
      <c r="P236" s="257"/>
      <c r="Q236" s="257"/>
      <c r="R236" s="257"/>
      <c r="S236" s="257"/>
      <c r="T236" s="25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9" t="s">
        <v>157</v>
      </c>
      <c r="AU236" s="259" t="s">
        <v>83</v>
      </c>
      <c r="AV236" s="14" t="s">
        <v>83</v>
      </c>
      <c r="AW236" s="14" t="s">
        <v>30</v>
      </c>
      <c r="AX236" s="14" t="s">
        <v>73</v>
      </c>
      <c r="AY236" s="259" t="s">
        <v>147</v>
      </c>
    </row>
    <row r="237" s="15" customFormat="1">
      <c r="A237" s="15"/>
      <c r="B237" s="260"/>
      <c r="C237" s="261"/>
      <c r="D237" s="234" t="s">
        <v>157</v>
      </c>
      <c r="E237" s="262" t="s">
        <v>1</v>
      </c>
      <c r="F237" s="263" t="s">
        <v>175</v>
      </c>
      <c r="G237" s="261"/>
      <c r="H237" s="264">
        <v>14.199999999999999</v>
      </c>
      <c r="I237" s="265"/>
      <c r="J237" s="261"/>
      <c r="K237" s="261"/>
      <c r="L237" s="266"/>
      <c r="M237" s="267"/>
      <c r="N237" s="268"/>
      <c r="O237" s="268"/>
      <c r="P237" s="268"/>
      <c r="Q237" s="268"/>
      <c r="R237" s="268"/>
      <c r="S237" s="268"/>
      <c r="T237" s="269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0" t="s">
        <v>157</v>
      </c>
      <c r="AU237" s="270" t="s">
        <v>83</v>
      </c>
      <c r="AV237" s="15" t="s">
        <v>153</v>
      </c>
      <c r="AW237" s="15" t="s">
        <v>30</v>
      </c>
      <c r="AX237" s="15" t="s">
        <v>81</v>
      </c>
      <c r="AY237" s="270" t="s">
        <v>147</v>
      </c>
    </row>
    <row r="238" s="2" customFormat="1" ht="24.15" customHeight="1">
      <c r="A238" s="38"/>
      <c r="B238" s="39"/>
      <c r="C238" s="272" t="s">
        <v>261</v>
      </c>
      <c r="D238" s="272" t="s">
        <v>317</v>
      </c>
      <c r="E238" s="273" t="s">
        <v>640</v>
      </c>
      <c r="F238" s="274" t="s">
        <v>641</v>
      </c>
      <c r="G238" s="275" t="s">
        <v>203</v>
      </c>
      <c r="H238" s="276">
        <v>14.199999999999999</v>
      </c>
      <c r="I238" s="277"/>
      <c r="J238" s="278">
        <f>ROUND(I238*H238,2)</f>
        <v>0</v>
      </c>
      <c r="K238" s="279"/>
      <c r="L238" s="280"/>
      <c r="M238" s="281" t="s">
        <v>1</v>
      </c>
      <c r="N238" s="282" t="s">
        <v>38</v>
      </c>
      <c r="O238" s="91"/>
      <c r="P238" s="230">
        <f>O238*H238</f>
        <v>0</v>
      </c>
      <c r="Q238" s="230">
        <v>0.0043099999999999996</v>
      </c>
      <c r="R238" s="230">
        <f>Q238*H238</f>
        <v>0.061201999999999993</v>
      </c>
      <c r="S238" s="230">
        <v>0</v>
      </c>
      <c r="T238" s="231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2" t="s">
        <v>200</v>
      </c>
      <c r="AT238" s="232" t="s">
        <v>317</v>
      </c>
      <c r="AU238" s="232" t="s">
        <v>83</v>
      </c>
      <c r="AY238" s="17" t="s">
        <v>147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7" t="s">
        <v>81</v>
      </c>
      <c r="BK238" s="233">
        <f>ROUND(I238*H238,2)</f>
        <v>0</v>
      </c>
      <c r="BL238" s="17" t="s">
        <v>153</v>
      </c>
      <c r="BM238" s="232" t="s">
        <v>642</v>
      </c>
    </row>
    <row r="239" s="2" customFormat="1">
      <c r="A239" s="38"/>
      <c r="B239" s="39"/>
      <c r="C239" s="40"/>
      <c r="D239" s="234" t="s">
        <v>155</v>
      </c>
      <c r="E239" s="40"/>
      <c r="F239" s="235" t="s">
        <v>641</v>
      </c>
      <c r="G239" s="40"/>
      <c r="H239" s="40"/>
      <c r="I239" s="236"/>
      <c r="J239" s="40"/>
      <c r="K239" s="40"/>
      <c r="L239" s="44"/>
      <c r="M239" s="237"/>
      <c r="N239" s="238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155</v>
      </c>
      <c r="AU239" s="17" t="s">
        <v>83</v>
      </c>
    </row>
    <row r="240" s="2" customFormat="1" ht="24.15" customHeight="1">
      <c r="A240" s="38"/>
      <c r="B240" s="39"/>
      <c r="C240" s="220" t="s">
        <v>359</v>
      </c>
      <c r="D240" s="220" t="s">
        <v>149</v>
      </c>
      <c r="E240" s="221" t="s">
        <v>643</v>
      </c>
      <c r="F240" s="222" t="s">
        <v>644</v>
      </c>
      <c r="G240" s="223" t="s">
        <v>412</v>
      </c>
      <c r="H240" s="224">
        <v>12</v>
      </c>
      <c r="I240" s="225"/>
      <c r="J240" s="226">
        <f>ROUND(I240*H240,2)</f>
        <v>0</v>
      </c>
      <c r="K240" s="227"/>
      <c r="L240" s="44"/>
      <c r="M240" s="228" t="s">
        <v>1</v>
      </c>
      <c r="N240" s="229" t="s">
        <v>38</v>
      </c>
      <c r="O240" s="91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2" t="s">
        <v>153</v>
      </c>
      <c r="AT240" s="232" t="s">
        <v>149</v>
      </c>
      <c r="AU240" s="232" t="s">
        <v>83</v>
      </c>
      <c r="AY240" s="17" t="s">
        <v>147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7" t="s">
        <v>81</v>
      </c>
      <c r="BK240" s="233">
        <f>ROUND(I240*H240,2)</f>
        <v>0</v>
      </c>
      <c r="BL240" s="17" t="s">
        <v>153</v>
      </c>
      <c r="BM240" s="232" t="s">
        <v>350</v>
      </c>
    </row>
    <row r="241" s="14" customFormat="1">
      <c r="A241" s="14"/>
      <c r="B241" s="249"/>
      <c r="C241" s="250"/>
      <c r="D241" s="234" t="s">
        <v>157</v>
      </c>
      <c r="E241" s="251" t="s">
        <v>1</v>
      </c>
      <c r="F241" s="252" t="s">
        <v>8</v>
      </c>
      <c r="G241" s="250"/>
      <c r="H241" s="253">
        <v>12</v>
      </c>
      <c r="I241" s="254"/>
      <c r="J241" s="250"/>
      <c r="K241" s="250"/>
      <c r="L241" s="255"/>
      <c r="M241" s="256"/>
      <c r="N241" s="257"/>
      <c r="O241" s="257"/>
      <c r="P241" s="257"/>
      <c r="Q241" s="257"/>
      <c r="R241" s="257"/>
      <c r="S241" s="257"/>
      <c r="T241" s="25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9" t="s">
        <v>157</v>
      </c>
      <c r="AU241" s="259" t="s">
        <v>83</v>
      </c>
      <c r="AV241" s="14" t="s">
        <v>83</v>
      </c>
      <c r="AW241" s="14" t="s">
        <v>30</v>
      </c>
      <c r="AX241" s="14" t="s">
        <v>73</v>
      </c>
      <c r="AY241" s="259" t="s">
        <v>147</v>
      </c>
    </row>
    <row r="242" s="15" customFormat="1">
      <c r="A242" s="15"/>
      <c r="B242" s="260"/>
      <c r="C242" s="261"/>
      <c r="D242" s="234" t="s">
        <v>157</v>
      </c>
      <c r="E242" s="262" t="s">
        <v>1</v>
      </c>
      <c r="F242" s="263" t="s">
        <v>175</v>
      </c>
      <c r="G242" s="261"/>
      <c r="H242" s="264">
        <v>12</v>
      </c>
      <c r="I242" s="265"/>
      <c r="J242" s="261"/>
      <c r="K242" s="261"/>
      <c r="L242" s="266"/>
      <c r="M242" s="267"/>
      <c r="N242" s="268"/>
      <c r="O242" s="268"/>
      <c r="P242" s="268"/>
      <c r="Q242" s="268"/>
      <c r="R242" s="268"/>
      <c r="S242" s="268"/>
      <c r="T242" s="26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0" t="s">
        <v>157</v>
      </c>
      <c r="AU242" s="270" t="s">
        <v>83</v>
      </c>
      <c r="AV242" s="15" t="s">
        <v>153</v>
      </c>
      <c r="AW242" s="15" t="s">
        <v>30</v>
      </c>
      <c r="AX242" s="15" t="s">
        <v>81</v>
      </c>
      <c r="AY242" s="270" t="s">
        <v>147</v>
      </c>
    </row>
    <row r="243" s="2" customFormat="1" ht="16.5" customHeight="1">
      <c r="A243" s="38"/>
      <c r="B243" s="39"/>
      <c r="C243" s="272" t="s">
        <v>270</v>
      </c>
      <c r="D243" s="272" t="s">
        <v>317</v>
      </c>
      <c r="E243" s="273" t="s">
        <v>645</v>
      </c>
      <c r="F243" s="274" t="s">
        <v>646</v>
      </c>
      <c r="G243" s="275" t="s">
        <v>412</v>
      </c>
      <c r="H243" s="276">
        <v>12</v>
      </c>
      <c r="I243" s="277"/>
      <c r="J243" s="278">
        <f>ROUND(I243*H243,2)</f>
        <v>0</v>
      </c>
      <c r="K243" s="279"/>
      <c r="L243" s="280"/>
      <c r="M243" s="281" t="s">
        <v>1</v>
      </c>
      <c r="N243" s="282" t="s">
        <v>38</v>
      </c>
      <c r="O243" s="91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2" t="s">
        <v>200</v>
      </c>
      <c r="AT243" s="232" t="s">
        <v>317</v>
      </c>
      <c r="AU243" s="232" t="s">
        <v>83</v>
      </c>
      <c r="AY243" s="17" t="s">
        <v>147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7" t="s">
        <v>81</v>
      </c>
      <c r="BK243" s="233">
        <f>ROUND(I243*H243,2)</f>
        <v>0</v>
      </c>
      <c r="BL243" s="17" t="s">
        <v>153</v>
      </c>
      <c r="BM243" s="232" t="s">
        <v>356</v>
      </c>
    </row>
    <row r="244" s="2" customFormat="1">
      <c r="A244" s="38"/>
      <c r="B244" s="39"/>
      <c r="C244" s="40"/>
      <c r="D244" s="234" t="s">
        <v>277</v>
      </c>
      <c r="E244" s="40"/>
      <c r="F244" s="271" t="s">
        <v>647</v>
      </c>
      <c r="G244" s="40"/>
      <c r="H244" s="40"/>
      <c r="I244" s="236"/>
      <c r="J244" s="40"/>
      <c r="K244" s="40"/>
      <c r="L244" s="44"/>
      <c r="M244" s="237"/>
      <c r="N244" s="238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277</v>
      </c>
      <c r="AU244" s="17" t="s">
        <v>83</v>
      </c>
    </row>
    <row r="245" s="2" customFormat="1" ht="33" customHeight="1">
      <c r="A245" s="38"/>
      <c r="B245" s="39"/>
      <c r="C245" s="220" t="s">
        <v>371</v>
      </c>
      <c r="D245" s="220" t="s">
        <v>149</v>
      </c>
      <c r="E245" s="221" t="s">
        <v>648</v>
      </c>
      <c r="F245" s="222" t="s">
        <v>649</v>
      </c>
      <c r="G245" s="223" t="s">
        <v>412</v>
      </c>
      <c r="H245" s="224">
        <v>6</v>
      </c>
      <c r="I245" s="225"/>
      <c r="J245" s="226">
        <f>ROUND(I245*H245,2)</f>
        <v>0</v>
      </c>
      <c r="K245" s="227"/>
      <c r="L245" s="44"/>
      <c r="M245" s="228" t="s">
        <v>1</v>
      </c>
      <c r="N245" s="229" t="s">
        <v>38</v>
      </c>
      <c r="O245" s="91"/>
      <c r="P245" s="230">
        <f>O245*H245</f>
        <v>0</v>
      </c>
      <c r="Q245" s="230">
        <v>0</v>
      </c>
      <c r="R245" s="230">
        <f>Q245*H245</f>
        <v>0</v>
      </c>
      <c r="S245" s="230">
        <v>0</v>
      </c>
      <c r="T245" s="231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2" t="s">
        <v>153</v>
      </c>
      <c r="AT245" s="232" t="s">
        <v>149</v>
      </c>
      <c r="AU245" s="232" t="s">
        <v>83</v>
      </c>
      <c r="AY245" s="17" t="s">
        <v>147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7" t="s">
        <v>81</v>
      </c>
      <c r="BK245" s="233">
        <f>ROUND(I245*H245,2)</f>
        <v>0</v>
      </c>
      <c r="BL245" s="17" t="s">
        <v>153</v>
      </c>
      <c r="BM245" s="232" t="s">
        <v>650</v>
      </c>
    </row>
    <row r="246" s="2" customFormat="1">
      <c r="A246" s="38"/>
      <c r="B246" s="39"/>
      <c r="C246" s="40"/>
      <c r="D246" s="234" t="s">
        <v>155</v>
      </c>
      <c r="E246" s="40"/>
      <c r="F246" s="235" t="s">
        <v>651</v>
      </c>
      <c r="G246" s="40"/>
      <c r="H246" s="40"/>
      <c r="I246" s="236"/>
      <c r="J246" s="40"/>
      <c r="K246" s="40"/>
      <c r="L246" s="44"/>
      <c r="M246" s="237"/>
      <c r="N246" s="238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155</v>
      </c>
      <c r="AU246" s="17" t="s">
        <v>83</v>
      </c>
    </row>
    <row r="247" s="2" customFormat="1" ht="24.15" customHeight="1">
      <c r="A247" s="38"/>
      <c r="B247" s="39"/>
      <c r="C247" s="272" t="s">
        <v>284</v>
      </c>
      <c r="D247" s="272" t="s">
        <v>317</v>
      </c>
      <c r="E247" s="273" t="s">
        <v>652</v>
      </c>
      <c r="F247" s="274" t="s">
        <v>653</v>
      </c>
      <c r="G247" s="275" t="s">
        <v>412</v>
      </c>
      <c r="H247" s="276">
        <v>6</v>
      </c>
      <c r="I247" s="277"/>
      <c r="J247" s="278">
        <f>ROUND(I247*H247,2)</f>
        <v>0</v>
      </c>
      <c r="K247" s="279"/>
      <c r="L247" s="280"/>
      <c r="M247" s="281" t="s">
        <v>1</v>
      </c>
      <c r="N247" s="282" t="s">
        <v>38</v>
      </c>
      <c r="O247" s="91"/>
      <c r="P247" s="230">
        <f>O247*H247</f>
        <v>0</v>
      </c>
      <c r="Q247" s="230">
        <v>0.0085000000000000006</v>
      </c>
      <c r="R247" s="230">
        <f>Q247*H247</f>
        <v>0.051000000000000004</v>
      </c>
      <c r="S247" s="230">
        <v>0</v>
      </c>
      <c r="T247" s="231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2" t="s">
        <v>200</v>
      </c>
      <c r="AT247" s="232" t="s">
        <v>317</v>
      </c>
      <c r="AU247" s="232" t="s">
        <v>83</v>
      </c>
      <c r="AY247" s="17" t="s">
        <v>147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7" t="s">
        <v>81</v>
      </c>
      <c r="BK247" s="233">
        <f>ROUND(I247*H247,2)</f>
        <v>0</v>
      </c>
      <c r="BL247" s="17" t="s">
        <v>153</v>
      </c>
      <c r="BM247" s="232" t="s">
        <v>654</v>
      </c>
    </row>
    <row r="248" s="2" customFormat="1">
      <c r="A248" s="38"/>
      <c r="B248" s="39"/>
      <c r="C248" s="40"/>
      <c r="D248" s="234" t="s">
        <v>155</v>
      </c>
      <c r="E248" s="40"/>
      <c r="F248" s="235" t="s">
        <v>653</v>
      </c>
      <c r="G248" s="40"/>
      <c r="H248" s="40"/>
      <c r="I248" s="236"/>
      <c r="J248" s="40"/>
      <c r="K248" s="40"/>
      <c r="L248" s="44"/>
      <c r="M248" s="237"/>
      <c r="N248" s="238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155</v>
      </c>
      <c r="AU248" s="17" t="s">
        <v>83</v>
      </c>
    </row>
    <row r="249" s="2" customFormat="1" ht="24.15" customHeight="1">
      <c r="A249" s="38"/>
      <c r="B249" s="39"/>
      <c r="C249" s="220" t="s">
        <v>382</v>
      </c>
      <c r="D249" s="220" t="s">
        <v>149</v>
      </c>
      <c r="E249" s="221" t="s">
        <v>655</v>
      </c>
      <c r="F249" s="222" t="s">
        <v>656</v>
      </c>
      <c r="G249" s="223" t="s">
        <v>412</v>
      </c>
      <c r="H249" s="224">
        <v>6</v>
      </c>
      <c r="I249" s="225"/>
      <c r="J249" s="226">
        <f>ROUND(I249*H249,2)</f>
        <v>0</v>
      </c>
      <c r="K249" s="227"/>
      <c r="L249" s="44"/>
      <c r="M249" s="228" t="s">
        <v>1</v>
      </c>
      <c r="N249" s="229" t="s">
        <v>38</v>
      </c>
      <c r="O249" s="91"/>
      <c r="P249" s="230">
        <f>O249*H249</f>
        <v>0</v>
      </c>
      <c r="Q249" s="230">
        <v>0.041682812</v>
      </c>
      <c r="R249" s="230">
        <f>Q249*H249</f>
        <v>0.25009687199999997</v>
      </c>
      <c r="S249" s="230">
        <v>0</v>
      </c>
      <c r="T249" s="231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2" t="s">
        <v>153</v>
      </c>
      <c r="AT249" s="232" t="s">
        <v>149</v>
      </c>
      <c r="AU249" s="232" t="s">
        <v>83</v>
      </c>
      <c r="AY249" s="17" t="s">
        <v>147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7" t="s">
        <v>81</v>
      </c>
      <c r="BK249" s="233">
        <f>ROUND(I249*H249,2)</f>
        <v>0</v>
      </c>
      <c r="BL249" s="17" t="s">
        <v>153</v>
      </c>
      <c r="BM249" s="232" t="s">
        <v>362</v>
      </c>
    </row>
    <row r="250" s="2" customFormat="1">
      <c r="A250" s="38"/>
      <c r="B250" s="39"/>
      <c r="C250" s="40"/>
      <c r="D250" s="234" t="s">
        <v>155</v>
      </c>
      <c r="E250" s="40"/>
      <c r="F250" s="235" t="s">
        <v>657</v>
      </c>
      <c r="G250" s="40"/>
      <c r="H250" s="40"/>
      <c r="I250" s="236"/>
      <c r="J250" s="40"/>
      <c r="K250" s="40"/>
      <c r="L250" s="44"/>
      <c r="M250" s="237"/>
      <c r="N250" s="238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155</v>
      </c>
      <c r="AU250" s="17" t="s">
        <v>83</v>
      </c>
    </row>
    <row r="251" s="2" customFormat="1">
      <c r="A251" s="38"/>
      <c r="B251" s="39"/>
      <c r="C251" s="40"/>
      <c r="D251" s="234" t="s">
        <v>277</v>
      </c>
      <c r="E251" s="40"/>
      <c r="F251" s="271" t="s">
        <v>658</v>
      </c>
      <c r="G251" s="40"/>
      <c r="H251" s="40"/>
      <c r="I251" s="236"/>
      <c r="J251" s="40"/>
      <c r="K251" s="40"/>
      <c r="L251" s="44"/>
      <c r="M251" s="237"/>
      <c r="N251" s="238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277</v>
      </c>
      <c r="AU251" s="17" t="s">
        <v>83</v>
      </c>
    </row>
    <row r="252" s="14" customFormat="1">
      <c r="A252" s="14"/>
      <c r="B252" s="249"/>
      <c r="C252" s="250"/>
      <c r="D252" s="234" t="s">
        <v>157</v>
      </c>
      <c r="E252" s="251" t="s">
        <v>1</v>
      </c>
      <c r="F252" s="252" t="s">
        <v>188</v>
      </c>
      <c r="G252" s="250"/>
      <c r="H252" s="253">
        <v>6</v>
      </c>
      <c r="I252" s="254"/>
      <c r="J252" s="250"/>
      <c r="K252" s="250"/>
      <c r="L252" s="255"/>
      <c r="M252" s="256"/>
      <c r="N252" s="257"/>
      <c r="O252" s="257"/>
      <c r="P252" s="257"/>
      <c r="Q252" s="257"/>
      <c r="R252" s="257"/>
      <c r="S252" s="257"/>
      <c r="T252" s="25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9" t="s">
        <v>157</v>
      </c>
      <c r="AU252" s="259" t="s">
        <v>83</v>
      </c>
      <c r="AV252" s="14" t="s">
        <v>83</v>
      </c>
      <c r="AW252" s="14" t="s">
        <v>30</v>
      </c>
      <c r="AX252" s="14" t="s">
        <v>73</v>
      </c>
      <c r="AY252" s="259" t="s">
        <v>147</v>
      </c>
    </row>
    <row r="253" s="15" customFormat="1">
      <c r="A253" s="15"/>
      <c r="B253" s="260"/>
      <c r="C253" s="261"/>
      <c r="D253" s="234" t="s">
        <v>157</v>
      </c>
      <c r="E253" s="262" t="s">
        <v>1</v>
      </c>
      <c r="F253" s="263" t="s">
        <v>175</v>
      </c>
      <c r="G253" s="261"/>
      <c r="H253" s="264">
        <v>6</v>
      </c>
      <c r="I253" s="265"/>
      <c r="J253" s="261"/>
      <c r="K253" s="261"/>
      <c r="L253" s="266"/>
      <c r="M253" s="267"/>
      <c r="N253" s="268"/>
      <c r="O253" s="268"/>
      <c r="P253" s="268"/>
      <c r="Q253" s="268"/>
      <c r="R253" s="268"/>
      <c r="S253" s="268"/>
      <c r="T253" s="269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0" t="s">
        <v>157</v>
      </c>
      <c r="AU253" s="270" t="s">
        <v>83</v>
      </c>
      <c r="AV253" s="15" t="s">
        <v>153</v>
      </c>
      <c r="AW253" s="15" t="s">
        <v>30</v>
      </c>
      <c r="AX253" s="15" t="s">
        <v>81</v>
      </c>
      <c r="AY253" s="270" t="s">
        <v>147</v>
      </c>
    </row>
    <row r="254" s="2" customFormat="1" ht="24.15" customHeight="1">
      <c r="A254" s="38"/>
      <c r="B254" s="39"/>
      <c r="C254" s="220" t="s">
        <v>290</v>
      </c>
      <c r="D254" s="220" t="s">
        <v>149</v>
      </c>
      <c r="E254" s="221" t="s">
        <v>659</v>
      </c>
      <c r="F254" s="222" t="s">
        <v>660</v>
      </c>
      <c r="G254" s="223" t="s">
        <v>203</v>
      </c>
      <c r="H254" s="224">
        <v>1</v>
      </c>
      <c r="I254" s="225"/>
      <c r="J254" s="226">
        <f>ROUND(I254*H254,2)</f>
        <v>0</v>
      </c>
      <c r="K254" s="227"/>
      <c r="L254" s="44"/>
      <c r="M254" s="228" t="s">
        <v>1</v>
      </c>
      <c r="N254" s="229" t="s">
        <v>38</v>
      </c>
      <c r="O254" s="91"/>
      <c r="P254" s="230">
        <f>O254*H254</f>
        <v>0</v>
      </c>
      <c r="Q254" s="230">
        <v>0</v>
      </c>
      <c r="R254" s="230">
        <f>Q254*H254</f>
        <v>0</v>
      </c>
      <c r="S254" s="230">
        <v>0.014999999999999999</v>
      </c>
      <c r="T254" s="231">
        <f>S254*H254</f>
        <v>0.014999999999999999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2" t="s">
        <v>153</v>
      </c>
      <c r="AT254" s="232" t="s">
        <v>149</v>
      </c>
      <c r="AU254" s="232" t="s">
        <v>83</v>
      </c>
      <c r="AY254" s="17" t="s">
        <v>147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7" t="s">
        <v>81</v>
      </c>
      <c r="BK254" s="233">
        <f>ROUND(I254*H254,2)</f>
        <v>0</v>
      </c>
      <c r="BL254" s="17" t="s">
        <v>153</v>
      </c>
      <c r="BM254" s="232" t="s">
        <v>367</v>
      </c>
    </row>
    <row r="255" s="2" customFormat="1">
      <c r="A255" s="38"/>
      <c r="B255" s="39"/>
      <c r="C255" s="40"/>
      <c r="D255" s="234" t="s">
        <v>155</v>
      </c>
      <c r="E255" s="40"/>
      <c r="F255" s="235" t="s">
        <v>661</v>
      </c>
      <c r="G255" s="40"/>
      <c r="H255" s="40"/>
      <c r="I255" s="236"/>
      <c r="J255" s="40"/>
      <c r="K255" s="40"/>
      <c r="L255" s="44"/>
      <c r="M255" s="237"/>
      <c r="N255" s="238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155</v>
      </c>
      <c r="AU255" s="17" t="s">
        <v>83</v>
      </c>
    </row>
    <row r="256" s="2" customFormat="1">
      <c r="A256" s="38"/>
      <c r="B256" s="39"/>
      <c r="C256" s="40"/>
      <c r="D256" s="234" t="s">
        <v>277</v>
      </c>
      <c r="E256" s="40"/>
      <c r="F256" s="271" t="s">
        <v>662</v>
      </c>
      <c r="G256" s="40"/>
      <c r="H256" s="40"/>
      <c r="I256" s="236"/>
      <c r="J256" s="40"/>
      <c r="K256" s="40"/>
      <c r="L256" s="44"/>
      <c r="M256" s="237"/>
      <c r="N256" s="238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277</v>
      </c>
      <c r="AU256" s="17" t="s">
        <v>83</v>
      </c>
    </row>
    <row r="257" s="14" customFormat="1">
      <c r="A257" s="14"/>
      <c r="B257" s="249"/>
      <c r="C257" s="250"/>
      <c r="D257" s="234" t="s">
        <v>157</v>
      </c>
      <c r="E257" s="251" t="s">
        <v>1</v>
      </c>
      <c r="F257" s="252" t="s">
        <v>81</v>
      </c>
      <c r="G257" s="250"/>
      <c r="H257" s="253">
        <v>1</v>
      </c>
      <c r="I257" s="254"/>
      <c r="J257" s="250"/>
      <c r="K257" s="250"/>
      <c r="L257" s="255"/>
      <c r="M257" s="256"/>
      <c r="N257" s="257"/>
      <c r="O257" s="257"/>
      <c r="P257" s="257"/>
      <c r="Q257" s="257"/>
      <c r="R257" s="257"/>
      <c r="S257" s="257"/>
      <c r="T257" s="25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9" t="s">
        <v>157</v>
      </c>
      <c r="AU257" s="259" t="s">
        <v>83</v>
      </c>
      <c r="AV257" s="14" t="s">
        <v>83</v>
      </c>
      <c r="AW257" s="14" t="s">
        <v>30</v>
      </c>
      <c r="AX257" s="14" t="s">
        <v>73</v>
      </c>
      <c r="AY257" s="259" t="s">
        <v>147</v>
      </c>
    </row>
    <row r="258" s="15" customFormat="1">
      <c r="A258" s="15"/>
      <c r="B258" s="260"/>
      <c r="C258" s="261"/>
      <c r="D258" s="234" t="s">
        <v>157</v>
      </c>
      <c r="E258" s="262" t="s">
        <v>1</v>
      </c>
      <c r="F258" s="263" t="s">
        <v>175</v>
      </c>
      <c r="G258" s="261"/>
      <c r="H258" s="264">
        <v>1</v>
      </c>
      <c r="I258" s="265"/>
      <c r="J258" s="261"/>
      <c r="K258" s="261"/>
      <c r="L258" s="266"/>
      <c r="M258" s="267"/>
      <c r="N258" s="268"/>
      <c r="O258" s="268"/>
      <c r="P258" s="268"/>
      <c r="Q258" s="268"/>
      <c r="R258" s="268"/>
      <c r="S258" s="268"/>
      <c r="T258" s="269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0" t="s">
        <v>157</v>
      </c>
      <c r="AU258" s="270" t="s">
        <v>83</v>
      </c>
      <c r="AV258" s="15" t="s">
        <v>153</v>
      </c>
      <c r="AW258" s="15" t="s">
        <v>30</v>
      </c>
      <c r="AX258" s="15" t="s">
        <v>81</v>
      </c>
      <c r="AY258" s="270" t="s">
        <v>147</v>
      </c>
    </row>
    <row r="259" s="12" customFormat="1" ht="20.88" customHeight="1">
      <c r="A259" s="12"/>
      <c r="B259" s="204"/>
      <c r="C259" s="205"/>
      <c r="D259" s="206" t="s">
        <v>72</v>
      </c>
      <c r="E259" s="218" t="s">
        <v>523</v>
      </c>
      <c r="F259" s="218" t="s">
        <v>524</v>
      </c>
      <c r="G259" s="205"/>
      <c r="H259" s="205"/>
      <c r="I259" s="208"/>
      <c r="J259" s="219">
        <f>BK259</f>
        <v>0</v>
      </c>
      <c r="K259" s="205"/>
      <c r="L259" s="210"/>
      <c r="M259" s="211"/>
      <c r="N259" s="212"/>
      <c r="O259" s="212"/>
      <c r="P259" s="213">
        <f>SUM(P260:P270)</f>
        <v>0</v>
      </c>
      <c r="Q259" s="212"/>
      <c r="R259" s="213">
        <f>SUM(R260:R270)</f>
        <v>0</v>
      </c>
      <c r="S259" s="212"/>
      <c r="T259" s="214">
        <f>SUM(T260:T270)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5" t="s">
        <v>81</v>
      </c>
      <c r="AT259" s="216" t="s">
        <v>72</v>
      </c>
      <c r="AU259" s="216" t="s">
        <v>83</v>
      </c>
      <c r="AY259" s="215" t="s">
        <v>147</v>
      </c>
      <c r="BK259" s="217">
        <f>SUM(BK260:BK270)</f>
        <v>0</v>
      </c>
    </row>
    <row r="260" s="2" customFormat="1" ht="24.15" customHeight="1">
      <c r="A260" s="38"/>
      <c r="B260" s="39"/>
      <c r="C260" s="220" t="s">
        <v>393</v>
      </c>
      <c r="D260" s="220" t="s">
        <v>149</v>
      </c>
      <c r="E260" s="221" t="s">
        <v>526</v>
      </c>
      <c r="F260" s="222" t="s">
        <v>527</v>
      </c>
      <c r="G260" s="223" t="s">
        <v>320</v>
      </c>
      <c r="H260" s="224">
        <v>4.4000000000000004</v>
      </c>
      <c r="I260" s="225"/>
      <c r="J260" s="226">
        <f>ROUND(I260*H260,2)</f>
        <v>0</v>
      </c>
      <c r="K260" s="227"/>
      <c r="L260" s="44"/>
      <c r="M260" s="228" t="s">
        <v>1</v>
      </c>
      <c r="N260" s="229" t="s">
        <v>38</v>
      </c>
      <c r="O260" s="91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2" t="s">
        <v>153</v>
      </c>
      <c r="AT260" s="232" t="s">
        <v>149</v>
      </c>
      <c r="AU260" s="232" t="s">
        <v>166</v>
      </c>
      <c r="AY260" s="17" t="s">
        <v>147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7" t="s">
        <v>81</v>
      </c>
      <c r="BK260" s="233">
        <f>ROUND(I260*H260,2)</f>
        <v>0</v>
      </c>
      <c r="BL260" s="17" t="s">
        <v>153</v>
      </c>
      <c r="BM260" s="232" t="s">
        <v>663</v>
      </c>
    </row>
    <row r="261" s="2" customFormat="1">
      <c r="A261" s="38"/>
      <c r="B261" s="39"/>
      <c r="C261" s="40"/>
      <c r="D261" s="234" t="s">
        <v>155</v>
      </c>
      <c r="E261" s="40"/>
      <c r="F261" s="235" t="s">
        <v>529</v>
      </c>
      <c r="G261" s="40"/>
      <c r="H261" s="40"/>
      <c r="I261" s="236"/>
      <c r="J261" s="40"/>
      <c r="K261" s="40"/>
      <c r="L261" s="44"/>
      <c r="M261" s="237"/>
      <c r="N261" s="238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155</v>
      </c>
      <c r="AU261" s="17" t="s">
        <v>166</v>
      </c>
    </row>
    <row r="262" s="14" customFormat="1">
      <c r="A262" s="14"/>
      <c r="B262" s="249"/>
      <c r="C262" s="250"/>
      <c r="D262" s="234" t="s">
        <v>157</v>
      </c>
      <c r="E262" s="251" t="s">
        <v>1</v>
      </c>
      <c r="F262" s="252" t="s">
        <v>664</v>
      </c>
      <c r="G262" s="250"/>
      <c r="H262" s="253">
        <v>4.4000000000000004</v>
      </c>
      <c r="I262" s="254"/>
      <c r="J262" s="250"/>
      <c r="K262" s="250"/>
      <c r="L262" s="255"/>
      <c r="M262" s="256"/>
      <c r="N262" s="257"/>
      <c r="O262" s="257"/>
      <c r="P262" s="257"/>
      <c r="Q262" s="257"/>
      <c r="R262" s="257"/>
      <c r="S262" s="257"/>
      <c r="T262" s="258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9" t="s">
        <v>157</v>
      </c>
      <c r="AU262" s="259" t="s">
        <v>166</v>
      </c>
      <c r="AV262" s="14" t="s">
        <v>83</v>
      </c>
      <c r="AW262" s="14" t="s">
        <v>30</v>
      </c>
      <c r="AX262" s="14" t="s">
        <v>81</v>
      </c>
      <c r="AY262" s="259" t="s">
        <v>147</v>
      </c>
    </row>
    <row r="263" s="2" customFormat="1" ht="16.5" customHeight="1">
      <c r="A263" s="38"/>
      <c r="B263" s="39"/>
      <c r="C263" s="220" t="s">
        <v>296</v>
      </c>
      <c r="D263" s="220" t="s">
        <v>149</v>
      </c>
      <c r="E263" s="221" t="s">
        <v>531</v>
      </c>
      <c r="F263" s="222" t="s">
        <v>532</v>
      </c>
      <c r="G263" s="223" t="s">
        <v>320</v>
      </c>
      <c r="H263" s="224">
        <v>74.799999999999997</v>
      </c>
      <c r="I263" s="225"/>
      <c r="J263" s="226">
        <f>ROUND(I263*H263,2)</f>
        <v>0</v>
      </c>
      <c r="K263" s="227"/>
      <c r="L263" s="44"/>
      <c r="M263" s="228" t="s">
        <v>1</v>
      </c>
      <c r="N263" s="229" t="s">
        <v>38</v>
      </c>
      <c r="O263" s="91"/>
      <c r="P263" s="230">
        <f>O263*H263</f>
        <v>0</v>
      </c>
      <c r="Q263" s="230">
        <v>0</v>
      </c>
      <c r="R263" s="230">
        <f>Q263*H263</f>
        <v>0</v>
      </c>
      <c r="S263" s="230">
        <v>0</v>
      </c>
      <c r="T263" s="231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2" t="s">
        <v>153</v>
      </c>
      <c r="AT263" s="232" t="s">
        <v>149</v>
      </c>
      <c r="AU263" s="232" t="s">
        <v>166</v>
      </c>
      <c r="AY263" s="17" t="s">
        <v>147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7" t="s">
        <v>81</v>
      </c>
      <c r="BK263" s="233">
        <f>ROUND(I263*H263,2)</f>
        <v>0</v>
      </c>
      <c r="BL263" s="17" t="s">
        <v>153</v>
      </c>
      <c r="BM263" s="232" t="s">
        <v>665</v>
      </c>
    </row>
    <row r="264" s="2" customFormat="1">
      <c r="A264" s="38"/>
      <c r="B264" s="39"/>
      <c r="C264" s="40"/>
      <c r="D264" s="234" t="s">
        <v>155</v>
      </c>
      <c r="E264" s="40"/>
      <c r="F264" s="235" t="s">
        <v>534</v>
      </c>
      <c r="G264" s="40"/>
      <c r="H264" s="40"/>
      <c r="I264" s="236"/>
      <c r="J264" s="40"/>
      <c r="K264" s="40"/>
      <c r="L264" s="44"/>
      <c r="M264" s="237"/>
      <c r="N264" s="238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155</v>
      </c>
      <c r="AU264" s="17" t="s">
        <v>166</v>
      </c>
    </row>
    <row r="265" s="2" customFormat="1">
      <c r="A265" s="38"/>
      <c r="B265" s="39"/>
      <c r="C265" s="40"/>
      <c r="D265" s="234" t="s">
        <v>277</v>
      </c>
      <c r="E265" s="40"/>
      <c r="F265" s="271" t="s">
        <v>292</v>
      </c>
      <c r="G265" s="40"/>
      <c r="H265" s="40"/>
      <c r="I265" s="236"/>
      <c r="J265" s="40"/>
      <c r="K265" s="40"/>
      <c r="L265" s="44"/>
      <c r="M265" s="237"/>
      <c r="N265" s="238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277</v>
      </c>
      <c r="AU265" s="17" t="s">
        <v>166</v>
      </c>
    </row>
    <row r="266" s="14" customFormat="1">
      <c r="A266" s="14"/>
      <c r="B266" s="249"/>
      <c r="C266" s="250"/>
      <c r="D266" s="234" t="s">
        <v>157</v>
      </c>
      <c r="E266" s="251" t="s">
        <v>1</v>
      </c>
      <c r="F266" s="252" t="s">
        <v>666</v>
      </c>
      <c r="G266" s="250"/>
      <c r="H266" s="253">
        <v>74.799999999999997</v>
      </c>
      <c r="I266" s="254"/>
      <c r="J266" s="250"/>
      <c r="K266" s="250"/>
      <c r="L266" s="255"/>
      <c r="M266" s="256"/>
      <c r="N266" s="257"/>
      <c r="O266" s="257"/>
      <c r="P266" s="257"/>
      <c r="Q266" s="257"/>
      <c r="R266" s="257"/>
      <c r="S266" s="257"/>
      <c r="T266" s="25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9" t="s">
        <v>157</v>
      </c>
      <c r="AU266" s="259" t="s">
        <v>166</v>
      </c>
      <c r="AV266" s="14" t="s">
        <v>83</v>
      </c>
      <c r="AW266" s="14" t="s">
        <v>30</v>
      </c>
      <c r="AX266" s="14" t="s">
        <v>73</v>
      </c>
      <c r="AY266" s="259" t="s">
        <v>147</v>
      </c>
    </row>
    <row r="267" s="15" customFormat="1">
      <c r="A267" s="15"/>
      <c r="B267" s="260"/>
      <c r="C267" s="261"/>
      <c r="D267" s="234" t="s">
        <v>157</v>
      </c>
      <c r="E267" s="262" t="s">
        <v>1</v>
      </c>
      <c r="F267" s="263" t="s">
        <v>175</v>
      </c>
      <c r="G267" s="261"/>
      <c r="H267" s="264">
        <v>74.799999999999997</v>
      </c>
      <c r="I267" s="265"/>
      <c r="J267" s="261"/>
      <c r="K267" s="261"/>
      <c r="L267" s="266"/>
      <c r="M267" s="267"/>
      <c r="N267" s="268"/>
      <c r="O267" s="268"/>
      <c r="P267" s="268"/>
      <c r="Q267" s="268"/>
      <c r="R267" s="268"/>
      <c r="S267" s="268"/>
      <c r="T267" s="269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0" t="s">
        <v>157</v>
      </c>
      <c r="AU267" s="270" t="s">
        <v>166</v>
      </c>
      <c r="AV267" s="15" t="s">
        <v>153</v>
      </c>
      <c r="AW267" s="15" t="s">
        <v>30</v>
      </c>
      <c r="AX267" s="15" t="s">
        <v>81</v>
      </c>
      <c r="AY267" s="270" t="s">
        <v>147</v>
      </c>
    </row>
    <row r="268" s="2" customFormat="1" ht="24.15" customHeight="1">
      <c r="A268" s="38"/>
      <c r="B268" s="39"/>
      <c r="C268" s="220" t="s">
        <v>404</v>
      </c>
      <c r="D268" s="220" t="s">
        <v>149</v>
      </c>
      <c r="E268" s="221" t="s">
        <v>543</v>
      </c>
      <c r="F268" s="222" t="s">
        <v>544</v>
      </c>
      <c r="G268" s="223" t="s">
        <v>320</v>
      </c>
      <c r="H268" s="224">
        <v>40.128</v>
      </c>
      <c r="I268" s="225"/>
      <c r="J268" s="226">
        <f>ROUND(I268*H268,2)</f>
        <v>0</v>
      </c>
      <c r="K268" s="227"/>
      <c r="L268" s="44"/>
      <c r="M268" s="228" t="s">
        <v>1</v>
      </c>
      <c r="N268" s="229" t="s">
        <v>38</v>
      </c>
      <c r="O268" s="91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2" t="s">
        <v>153</v>
      </c>
      <c r="AT268" s="232" t="s">
        <v>149</v>
      </c>
      <c r="AU268" s="232" t="s">
        <v>166</v>
      </c>
      <c r="AY268" s="17" t="s">
        <v>147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7" t="s">
        <v>81</v>
      </c>
      <c r="BK268" s="233">
        <f>ROUND(I268*H268,2)</f>
        <v>0</v>
      </c>
      <c r="BL268" s="17" t="s">
        <v>153</v>
      </c>
      <c r="BM268" s="232" t="s">
        <v>667</v>
      </c>
    </row>
    <row r="269" s="2" customFormat="1">
      <c r="A269" s="38"/>
      <c r="B269" s="39"/>
      <c r="C269" s="40"/>
      <c r="D269" s="234" t="s">
        <v>155</v>
      </c>
      <c r="E269" s="40"/>
      <c r="F269" s="235" t="s">
        <v>546</v>
      </c>
      <c r="G269" s="40"/>
      <c r="H269" s="40"/>
      <c r="I269" s="236"/>
      <c r="J269" s="40"/>
      <c r="K269" s="40"/>
      <c r="L269" s="44"/>
      <c r="M269" s="237"/>
      <c r="N269" s="238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155</v>
      </c>
      <c r="AU269" s="17" t="s">
        <v>166</v>
      </c>
    </row>
    <row r="270" s="14" customFormat="1">
      <c r="A270" s="14"/>
      <c r="B270" s="249"/>
      <c r="C270" s="250"/>
      <c r="D270" s="234" t="s">
        <v>157</v>
      </c>
      <c r="E270" s="251" t="s">
        <v>1</v>
      </c>
      <c r="F270" s="252" t="s">
        <v>547</v>
      </c>
      <c r="G270" s="250"/>
      <c r="H270" s="253">
        <v>40.128</v>
      </c>
      <c r="I270" s="254"/>
      <c r="J270" s="250"/>
      <c r="K270" s="250"/>
      <c r="L270" s="255"/>
      <c r="M270" s="256"/>
      <c r="N270" s="257"/>
      <c r="O270" s="257"/>
      <c r="P270" s="257"/>
      <c r="Q270" s="257"/>
      <c r="R270" s="257"/>
      <c r="S270" s="257"/>
      <c r="T270" s="25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9" t="s">
        <v>157</v>
      </c>
      <c r="AU270" s="259" t="s">
        <v>166</v>
      </c>
      <c r="AV270" s="14" t="s">
        <v>83</v>
      </c>
      <c r="AW270" s="14" t="s">
        <v>30</v>
      </c>
      <c r="AX270" s="14" t="s">
        <v>81</v>
      </c>
      <c r="AY270" s="259" t="s">
        <v>147</v>
      </c>
    </row>
    <row r="271" s="12" customFormat="1" ht="25.92" customHeight="1">
      <c r="A271" s="12"/>
      <c r="B271" s="204"/>
      <c r="C271" s="205"/>
      <c r="D271" s="206" t="s">
        <v>72</v>
      </c>
      <c r="E271" s="207" t="s">
        <v>553</v>
      </c>
      <c r="F271" s="207" t="s">
        <v>554</v>
      </c>
      <c r="G271" s="205"/>
      <c r="H271" s="205"/>
      <c r="I271" s="208"/>
      <c r="J271" s="209">
        <f>BK271</f>
        <v>0</v>
      </c>
      <c r="K271" s="205"/>
      <c r="L271" s="210"/>
      <c r="M271" s="211"/>
      <c r="N271" s="212"/>
      <c r="O271" s="212"/>
      <c r="P271" s="213">
        <f>SUM(P272:P274)</f>
        <v>0</v>
      </c>
      <c r="Q271" s="212"/>
      <c r="R271" s="213">
        <f>SUM(R272:R274)</f>
        <v>0</v>
      </c>
      <c r="S271" s="212"/>
      <c r="T271" s="214">
        <f>SUM(T272:T274)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5" t="s">
        <v>81</v>
      </c>
      <c r="AT271" s="216" t="s">
        <v>72</v>
      </c>
      <c r="AU271" s="216" t="s">
        <v>73</v>
      </c>
      <c r="AY271" s="215" t="s">
        <v>147</v>
      </c>
      <c r="BK271" s="217">
        <f>SUM(BK272:BK274)</f>
        <v>0</v>
      </c>
    </row>
    <row r="272" s="2" customFormat="1" ht="24.15" customHeight="1">
      <c r="A272" s="38"/>
      <c r="B272" s="39"/>
      <c r="C272" s="220" t="s">
        <v>301</v>
      </c>
      <c r="D272" s="220" t="s">
        <v>149</v>
      </c>
      <c r="E272" s="221" t="s">
        <v>556</v>
      </c>
      <c r="F272" s="222" t="s">
        <v>557</v>
      </c>
      <c r="G272" s="223" t="s">
        <v>320</v>
      </c>
      <c r="H272" s="224">
        <v>0.36199999999999999</v>
      </c>
      <c r="I272" s="225"/>
      <c r="J272" s="226">
        <f>ROUND(I272*H272,2)</f>
        <v>0</v>
      </c>
      <c r="K272" s="227"/>
      <c r="L272" s="44"/>
      <c r="M272" s="228" t="s">
        <v>1</v>
      </c>
      <c r="N272" s="229" t="s">
        <v>38</v>
      </c>
      <c r="O272" s="91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2" t="s">
        <v>153</v>
      </c>
      <c r="AT272" s="232" t="s">
        <v>149</v>
      </c>
      <c r="AU272" s="232" t="s">
        <v>81</v>
      </c>
      <c r="AY272" s="17" t="s">
        <v>147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7" t="s">
        <v>81</v>
      </c>
      <c r="BK272" s="233">
        <f>ROUND(I272*H272,2)</f>
        <v>0</v>
      </c>
      <c r="BL272" s="17" t="s">
        <v>153</v>
      </c>
      <c r="BM272" s="232" t="s">
        <v>668</v>
      </c>
    </row>
    <row r="273" s="2" customFormat="1">
      <c r="A273" s="38"/>
      <c r="B273" s="39"/>
      <c r="C273" s="40"/>
      <c r="D273" s="234" t="s">
        <v>155</v>
      </c>
      <c r="E273" s="40"/>
      <c r="F273" s="235" t="s">
        <v>559</v>
      </c>
      <c r="G273" s="40"/>
      <c r="H273" s="40"/>
      <c r="I273" s="236"/>
      <c r="J273" s="40"/>
      <c r="K273" s="40"/>
      <c r="L273" s="44"/>
      <c r="M273" s="237"/>
      <c r="N273" s="238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155</v>
      </c>
      <c r="AU273" s="17" t="s">
        <v>81</v>
      </c>
    </row>
    <row r="274" s="14" customFormat="1">
      <c r="A274" s="14"/>
      <c r="B274" s="249"/>
      <c r="C274" s="250"/>
      <c r="D274" s="234" t="s">
        <v>157</v>
      </c>
      <c r="E274" s="251" t="s">
        <v>1</v>
      </c>
      <c r="F274" s="252" t="s">
        <v>669</v>
      </c>
      <c r="G274" s="250"/>
      <c r="H274" s="253">
        <v>0.36199999999999999</v>
      </c>
      <c r="I274" s="254"/>
      <c r="J274" s="250"/>
      <c r="K274" s="250"/>
      <c r="L274" s="255"/>
      <c r="M274" s="287"/>
      <c r="N274" s="288"/>
      <c r="O274" s="288"/>
      <c r="P274" s="288"/>
      <c r="Q274" s="288"/>
      <c r="R274" s="288"/>
      <c r="S274" s="288"/>
      <c r="T274" s="28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9" t="s">
        <v>157</v>
      </c>
      <c r="AU274" s="259" t="s">
        <v>81</v>
      </c>
      <c r="AV274" s="14" t="s">
        <v>83</v>
      </c>
      <c r="AW274" s="14" t="s">
        <v>30</v>
      </c>
      <c r="AX274" s="14" t="s">
        <v>81</v>
      </c>
      <c r="AY274" s="259" t="s">
        <v>147</v>
      </c>
    </row>
    <row r="275" s="2" customFormat="1" ht="6.96" customHeight="1">
      <c r="A275" s="38"/>
      <c r="B275" s="66"/>
      <c r="C275" s="67"/>
      <c r="D275" s="67"/>
      <c r="E275" s="67"/>
      <c r="F275" s="67"/>
      <c r="G275" s="67"/>
      <c r="H275" s="67"/>
      <c r="I275" s="67"/>
      <c r="J275" s="67"/>
      <c r="K275" s="67"/>
      <c r="L275" s="44"/>
      <c r="M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</row>
  </sheetData>
  <sheetProtection sheet="1" autoFilter="0" formatColumns="0" formatRows="0" objects="1" scenarios="1" spinCount="100000" saltValue="heTiRHkqeO+xbJ7cEXM4CaZJwUXDc9BkwfxDAom5KG7H1QoQ+DMBGt5Uv/C3JF+O5sKwzSsx7/93s2+l8kJgbg==" hashValue="FryF7sa8QNs2qUukD57HYN7gJC/L0V1H1Bd3V49sTklXrLx9BIU9d0Kw1wmvQ35Om4MS0L59JaJC3Y9BFZkqzA==" algorithmName="SHA-512" password="CC35"/>
  <autoFilter ref="C120:K27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83</v>
      </c>
    </row>
    <row r="4" s="1" customFormat="1" ht="24.96" customHeight="1">
      <c r="B4" s="20"/>
      <c r="D4" s="139" t="s">
        <v>94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Markovice – ul. Mírová, kanalizace, DSP, DVZ, DPS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670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11. 12. 2025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26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33</v>
      </c>
      <c r="E30" s="38"/>
      <c r="F30" s="38"/>
      <c r="G30" s="38"/>
      <c r="H30" s="38"/>
      <c r="I30" s="38"/>
      <c r="J30" s="152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35</v>
      </c>
      <c r="G32" s="38"/>
      <c r="H32" s="38"/>
      <c r="I32" s="153" t="s">
        <v>34</v>
      </c>
      <c r="J32" s="153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37</v>
      </c>
      <c r="E33" s="141" t="s">
        <v>38</v>
      </c>
      <c r="F33" s="155">
        <f>ROUND((SUM(BE120:BE189)),  2)</f>
        <v>0</v>
      </c>
      <c r="G33" s="38"/>
      <c r="H33" s="38"/>
      <c r="I33" s="156">
        <v>0.20999999999999999</v>
      </c>
      <c r="J33" s="155">
        <f>ROUND(((SUM(BE120:BE189))*I33),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39</v>
      </c>
      <c r="F34" s="155">
        <f>ROUND((SUM(BF120:BF189)),  2)</f>
        <v>0</v>
      </c>
      <c r="G34" s="38"/>
      <c r="H34" s="38"/>
      <c r="I34" s="156">
        <v>0.12</v>
      </c>
      <c r="J34" s="155">
        <f>ROUND(((SUM(BF120:BF189))*I34),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40</v>
      </c>
      <c r="F35" s="155">
        <f>ROUND((SUM(BG120:BG189)),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41</v>
      </c>
      <c r="F36" s="155">
        <f>ROUND((SUM(BH120:BH189)),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42</v>
      </c>
      <c r="F37" s="155">
        <f>ROUND((SUM(BI120:BI189)),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Markovice – ul. Mírová, kanalizace, DSP, DVZ, DPS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VON - Markovice – ul. Mírová – splašková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11. 12. 2025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7"/>
      <c r="J94" s="178" t="s">
        <v>117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118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119</v>
      </c>
    </row>
    <row r="97" s="9" customFormat="1" ht="24.96" customHeight="1">
      <c r="A97" s="9"/>
      <c r="B97" s="180"/>
      <c r="C97" s="181"/>
      <c r="D97" s="182" t="s">
        <v>671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672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673</v>
      </c>
      <c r="E99" s="189"/>
      <c r="F99" s="189"/>
      <c r="G99" s="189"/>
      <c r="H99" s="189"/>
      <c r="I99" s="189"/>
      <c r="J99" s="190">
        <f>J176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674</v>
      </c>
      <c r="E100" s="189"/>
      <c r="F100" s="189"/>
      <c r="G100" s="189"/>
      <c r="H100" s="189"/>
      <c r="I100" s="189"/>
      <c r="J100" s="190">
        <f>J184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132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5" t="str">
        <f>E7</f>
        <v>Markovice – ul. Mírová, kanalizace, DSP, DVZ, DPS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VON - Markovice – ul. Mírová – splašková kanalizace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11. 12. 2025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29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27</v>
      </c>
      <c r="D117" s="40"/>
      <c r="E117" s="40"/>
      <c r="F117" s="27" t="str">
        <f>IF(E18="","",E18)</f>
        <v>Vyplň údaj</v>
      </c>
      <c r="G117" s="40"/>
      <c r="H117" s="40"/>
      <c r="I117" s="32" t="s">
        <v>31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2"/>
      <c r="B119" s="193"/>
      <c r="C119" s="194" t="s">
        <v>133</v>
      </c>
      <c r="D119" s="195" t="s">
        <v>58</v>
      </c>
      <c r="E119" s="195" t="s">
        <v>54</v>
      </c>
      <c r="F119" s="195" t="s">
        <v>55</v>
      </c>
      <c r="G119" s="195" t="s">
        <v>134</v>
      </c>
      <c r="H119" s="195" t="s">
        <v>135</v>
      </c>
      <c r="I119" s="195" t="s">
        <v>136</v>
      </c>
      <c r="J119" s="196" t="s">
        <v>117</v>
      </c>
      <c r="K119" s="197" t="s">
        <v>137</v>
      </c>
      <c r="L119" s="198"/>
      <c r="M119" s="100" t="s">
        <v>1</v>
      </c>
      <c r="N119" s="101" t="s">
        <v>37</v>
      </c>
      <c r="O119" s="101" t="s">
        <v>138</v>
      </c>
      <c r="P119" s="101" t="s">
        <v>139</v>
      </c>
      <c r="Q119" s="101" t="s">
        <v>140</v>
      </c>
      <c r="R119" s="101" t="s">
        <v>141</v>
      </c>
      <c r="S119" s="101" t="s">
        <v>142</v>
      </c>
      <c r="T119" s="102" t="s">
        <v>143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8"/>
      <c r="B120" s="39"/>
      <c r="C120" s="107" t="s">
        <v>144</v>
      </c>
      <c r="D120" s="40"/>
      <c r="E120" s="40"/>
      <c r="F120" s="40"/>
      <c r="G120" s="40"/>
      <c r="H120" s="40"/>
      <c r="I120" s="40"/>
      <c r="J120" s="199">
        <f>BK120</f>
        <v>0</v>
      </c>
      <c r="K120" s="40"/>
      <c r="L120" s="44"/>
      <c r="M120" s="103"/>
      <c r="N120" s="200"/>
      <c r="O120" s="104"/>
      <c r="P120" s="201">
        <f>P121</f>
        <v>0</v>
      </c>
      <c r="Q120" s="104"/>
      <c r="R120" s="201">
        <f>R121</f>
        <v>0</v>
      </c>
      <c r="S120" s="104"/>
      <c r="T120" s="202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72</v>
      </c>
      <c r="AU120" s="17" t="s">
        <v>119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72</v>
      </c>
      <c r="E121" s="207" t="s">
        <v>675</v>
      </c>
      <c r="F121" s="207" t="s">
        <v>676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P122+P176+P184</f>
        <v>0</v>
      </c>
      <c r="Q121" s="212"/>
      <c r="R121" s="213">
        <f>R122+R176+R184</f>
        <v>0</v>
      </c>
      <c r="S121" s="212"/>
      <c r="T121" s="214">
        <f>T122+T176+T184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182</v>
      </c>
      <c r="AT121" s="216" t="s">
        <v>72</v>
      </c>
      <c r="AU121" s="216" t="s">
        <v>73</v>
      </c>
      <c r="AY121" s="215" t="s">
        <v>147</v>
      </c>
      <c r="BK121" s="217">
        <f>BK122+BK176+BK184</f>
        <v>0</v>
      </c>
    </row>
    <row r="122" s="12" customFormat="1" ht="22.8" customHeight="1">
      <c r="A122" s="12"/>
      <c r="B122" s="204"/>
      <c r="C122" s="205"/>
      <c r="D122" s="206" t="s">
        <v>72</v>
      </c>
      <c r="E122" s="218" t="s">
        <v>677</v>
      </c>
      <c r="F122" s="218" t="s">
        <v>678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SUM(P123:P175)</f>
        <v>0</v>
      </c>
      <c r="Q122" s="212"/>
      <c r="R122" s="213">
        <f>SUM(R123:R175)</f>
        <v>0</v>
      </c>
      <c r="S122" s="212"/>
      <c r="T122" s="214">
        <f>SUM(T123:T175)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182</v>
      </c>
      <c r="AT122" s="216" t="s">
        <v>72</v>
      </c>
      <c r="AU122" s="216" t="s">
        <v>81</v>
      </c>
      <c r="AY122" s="215" t="s">
        <v>147</v>
      </c>
      <c r="BK122" s="217">
        <f>SUM(BK123:BK175)</f>
        <v>0</v>
      </c>
    </row>
    <row r="123" s="2" customFormat="1" ht="24.15" customHeight="1">
      <c r="A123" s="38"/>
      <c r="B123" s="39"/>
      <c r="C123" s="220" t="s">
        <v>81</v>
      </c>
      <c r="D123" s="220" t="s">
        <v>149</v>
      </c>
      <c r="E123" s="221" t="s">
        <v>679</v>
      </c>
      <c r="F123" s="222" t="s">
        <v>680</v>
      </c>
      <c r="G123" s="223" t="s">
        <v>374</v>
      </c>
      <c r="H123" s="224">
        <v>1</v>
      </c>
      <c r="I123" s="225"/>
      <c r="J123" s="226">
        <f>ROUND(I123*H123,2)</f>
        <v>0</v>
      </c>
      <c r="K123" s="227"/>
      <c r="L123" s="44"/>
      <c r="M123" s="228" t="s">
        <v>1</v>
      </c>
      <c r="N123" s="229" t="s">
        <v>38</v>
      </c>
      <c r="O123" s="91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2" t="s">
        <v>153</v>
      </c>
      <c r="AT123" s="232" t="s">
        <v>149</v>
      </c>
      <c r="AU123" s="232" t="s">
        <v>83</v>
      </c>
      <c r="AY123" s="17" t="s">
        <v>147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7" t="s">
        <v>81</v>
      </c>
      <c r="BK123" s="233">
        <f>ROUND(I123*H123,2)</f>
        <v>0</v>
      </c>
      <c r="BL123" s="17" t="s">
        <v>153</v>
      </c>
      <c r="BM123" s="232" t="s">
        <v>83</v>
      </c>
    </row>
    <row r="124" s="2" customFormat="1">
      <c r="A124" s="38"/>
      <c r="B124" s="39"/>
      <c r="C124" s="40"/>
      <c r="D124" s="234" t="s">
        <v>155</v>
      </c>
      <c r="E124" s="40"/>
      <c r="F124" s="235" t="s">
        <v>680</v>
      </c>
      <c r="G124" s="40"/>
      <c r="H124" s="40"/>
      <c r="I124" s="236"/>
      <c r="J124" s="40"/>
      <c r="K124" s="40"/>
      <c r="L124" s="44"/>
      <c r="M124" s="237"/>
      <c r="N124" s="238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155</v>
      </c>
      <c r="AU124" s="17" t="s">
        <v>83</v>
      </c>
    </row>
    <row r="125" s="2" customFormat="1" ht="24.15" customHeight="1">
      <c r="A125" s="38"/>
      <c r="B125" s="39"/>
      <c r="C125" s="220" t="s">
        <v>83</v>
      </c>
      <c r="D125" s="220" t="s">
        <v>149</v>
      </c>
      <c r="E125" s="221" t="s">
        <v>681</v>
      </c>
      <c r="F125" s="222" t="s">
        <v>682</v>
      </c>
      <c r="G125" s="223" t="s">
        <v>374</v>
      </c>
      <c r="H125" s="224">
        <v>1</v>
      </c>
      <c r="I125" s="225"/>
      <c r="J125" s="226">
        <f>ROUND(I125*H125,2)</f>
        <v>0</v>
      </c>
      <c r="K125" s="227"/>
      <c r="L125" s="44"/>
      <c r="M125" s="228" t="s">
        <v>1</v>
      </c>
      <c r="N125" s="229" t="s">
        <v>38</v>
      </c>
      <c r="O125" s="91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2" t="s">
        <v>153</v>
      </c>
      <c r="AT125" s="232" t="s">
        <v>149</v>
      </c>
      <c r="AU125" s="232" t="s">
        <v>83</v>
      </c>
      <c r="AY125" s="17" t="s">
        <v>147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7" t="s">
        <v>81</v>
      </c>
      <c r="BK125" s="233">
        <f>ROUND(I125*H125,2)</f>
        <v>0</v>
      </c>
      <c r="BL125" s="17" t="s">
        <v>153</v>
      </c>
      <c r="BM125" s="232" t="s">
        <v>153</v>
      </c>
    </row>
    <row r="126" s="2" customFormat="1">
      <c r="A126" s="38"/>
      <c r="B126" s="39"/>
      <c r="C126" s="40"/>
      <c r="D126" s="234" t="s">
        <v>155</v>
      </c>
      <c r="E126" s="40"/>
      <c r="F126" s="235" t="s">
        <v>682</v>
      </c>
      <c r="G126" s="40"/>
      <c r="H126" s="40"/>
      <c r="I126" s="236"/>
      <c r="J126" s="40"/>
      <c r="K126" s="40"/>
      <c r="L126" s="44"/>
      <c r="M126" s="237"/>
      <c r="N126" s="238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155</v>
      </c>
      <c r="AU126" s="17" t="s">
        <v>83</v>
      </c>
    </row>
    <row r="127" s="2" customFormat="1" ht="16.5" customHeight="1">
      <c r="A127" s="38"/>
      <c r="B127" s="39"/>
      <c r="C127" s="220" t="s">
        <v>166</v>
      </c>
      <c r="D127" s="220" t="s">
        <v>149</v>
      </c>
      <c r="E127" s="221" t="s">
        <v>683</v>
      </c>
      <c r="F127" s="222" t="s">
        <v>684</v>
      </c>
      <c r="G127" s="223" t="s">
        <v>374</v>
      </c>
      <c r="H127" s="224">
        <v>1</v>
      </c>
      <c r="I127" s="225"/>
      <c r="J127" s="226">
        <f>ROUND(I127*H127,2)</f>
        <v>0</v>
      </c>
      <c r="K127" s="227"/>
      <c r="L127" s="44"/>
      <c r="M127" s="228" t="s">
        <v>1</v>
      </c>
      <c r="N127" s="229" t="s">
        <v>38</v>
      </c>
      <c r="O127" s="91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2" t="s">
        <v>153</v>
      </c>
      <c r="AT127" s="232" t="s">
        <v>149</v>
      </c>
      <c r="AU127" s="232" t="s">
        <v>83</v>
      </c>
      <c r="AY127" s="17" t="s">
        <v>147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81</v>
      </c>
      <c r="BK127" s="233">
        <f>ROUND(I127*H127,2)</f>
        <v>0</v>
      </c>
      <c r="BL127" s="17" t="s">
        <v>153</v>
      </c>
      <c r="BM127" s="232" t="s">
        <v>188</v>
      </c>
    </row>
    <row r="128" s="2" customFormat="1">
      <c r="A128" s="38"/>
      <c r="B128" s="39"/>
      <c r="C128" s="40"/>
      <c r="D128" s="234" t="s">
        <v>155</v>
      </c>
      <c r="E128" s="40"/>
      <c r="F128" s="235" t="s">
        <v>684</v>
      </c>
      <c r="G128" s="40"/>
      <c r="H128" s="40"/>
      <c r="I128" s="236"/>
      <c r="J128" s="40"/>
      <c r="K128" s="40"/>
      <c r="L128" s="44"/>
      <c r="M128" s="237"/>
      <c r="N128" s="238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155</v>
      </c>
      <c r="AU128" s="17" t="s">
        <v>83</v>
      </c>
    </row>
    <row r="129" s="2" customFormat="1">
      <c r="A129" s="38"/>
      <c r="B129" s="39"/>
      <c r="C129" s="40"/>
      <c r="D129" s="234" t="s">
        <v>277</v>
      </c>
      <c r="E129" s="40"/>
      <c r="F129" s="271" t="s">
        <v>685</v>
      </c>
      <c r="G129" s="40"/>
      <c r="H129" s="40"/>
      <c r="I129" s="236"/>
      <c r="J129" s="40"/>
      <c r="K129" s="40"/>
      <c r="L129" s="44"/>
      <c r="M129" s="237"/>
      <c r="N129" s="238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277</v>
      </c>
      <c r="AU129" s="17" t="s">
        <v>83</v>
      </c>
    </row>
    <row r="130" s="2" customFormat="1" ht="44.25" customHeight="1">
      <c r="A130" s="38"/>
      <c r="B130" s="39"/>
      <c r="C130" s="220" t="s">
        <v>153</v>
      </c>
      <c r="D130" s="220" t="s">
        <v>149</v>
      </c>
      <c r="E130" s="221" t="s">
        <v>686</v>
      </c>
      <c r="F130" s="222" t="s">
        <v>687</v>
      </c>
      <c r="G130" s="223" t="s">
        <v>374</v>
      </c>
      <c r="H130" s="224">
        <v>1</v>
      </c>
      <c r="I130" s="225"/>
      <c r="J130" s="226">
        <f>ROUND(I130*H130,2)</f>
        <v>0</v>
      </c>
      <c r="K130" s="227"/>
      <c r="L130" s="44"/>
      <c r="M130" s="228" t="s">
        <v>1</v>
      </c>
      <c r="N130" s="229" t="s">
        <v>38</v>
      </c>
      <c r="O130" s="91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2" t="s">
        <v>153</v>
      </c>
      <c r="AT130" s="232" t="s">
        <v>149</v>
      </c>
      <c r="AU130" s="232" t="s">
        <v>83</v>
      </c>
      <c r="AY130" s="17" t="s">
        <v>147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81</v>
      </c>
      <c r="BK130" s="233">
        <f>ROUND(I130*H130,2)</f>
        <v>0</v>
      </c>
      <c r="BL130" s="17" t="s">
        <v>153</v>
      </c>
      <c r="BM130" s="232" t="s">
        <v>200</v>
      </c>
    </row>
    <row r="131" s="2" customFormat="1">
      <c r="A131" s="38"/>
      <c r="B131" s="39"/>
      <c r="C131" s="40"/>
      <c r="D131" s="234" t="s">
        <v>155</v>
      </c>
      <c r="E131" s="40"/>
      <c r="F131" s="235" t="s">
        <v>687</v>
      </c>
      <c r="G131" s="40"/>
      <c r="H131" s="40"/>
      <c r="I131" s="236"/>
      <c r="J131" s="40"/>
      <c r="K131" s="40"/>
      <c r="L131" s="44"/>
      <c r="M131" s="237"/>
      <c r="N131" s="238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155</v>
      </c>
      <c r="AU131" s="17" t="s">
        <v>83</v>
      </c>
    </row>
    <row r="132" s="2" customFormat="1">
      <c r="A132" s="38"/>
      <c r="B132" s="39"/>
      <c r="C132" s="40"/>
      <c r="D132" s="234" t="s">
        <v>277</v>
      </c>
      <c r="E132" s="40"/>
      <c r="F132" s="271" t="s">
        <v>688</v>
      </c>
      <c r="G132" s="40"/>
      <c r="H132" s="40"/>
      <c r="I132" s="236"/>
      <c r="J132" s="40"/>
      <c r="K132" s="40"/>
      <c r="L132" s="44"/>
      <c r="M132" s="237"/>
      <c r="N132" s="238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277</v>
      </c>
      <c r="AU132" s="17" t="s">
        <v>83</v>
      </c>
    </row>
    <row r="133" s="2" customFormat="1" ht="33" customHeight="1">
      <c r="A133" s="38"/>
      <c r="B133" s="39"/>
      <c r="C133" s="220" t="s">
        <v>182</v>
      </c>
      <c r="D133" s="220" t="s">
        <v>149</v>
      </c>
      <c r="E133" s="221" t="s">
        <v>689</v>
      </c>
      <c r="F133" s="222" t="s">
        <v>690</v>
      </c>
      <c r="G133" s="223" t="s">
        <v>374</v>
      </c>
      <c r="H133" s="224">
        <v>1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38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153</v>
      </c>
      <c r="AT133" s="232" t="s">
        <v>149</v>
      </c>
      <c r="AU133" s="232" t="s">
        <v>83</v>
      </c>
      <c r="AY133" s="17" t="s">
        <v>147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81</v>
      </c>
      <c r="BK133" s="233">
        <f>ROUND(I133*H133,2)</f>
        <v>0</v>
      </c>
      <c r="BL133" s="17" t="s">
        <v>153</v>
      </c>
      <c r="BM133" s="232" t="s">
        <v>192</v>
      </c>
    </row>
    <row r="134" s="2" customFormat="1">
      <c r="A134" s="38"/>
      <c r="B134" s="39"/>
      <c r="C134" s="40"/>
      <c r="D134" s="234" t="s">
        <v>155</v>
      </c>
      <c r="E134" s="40"/>
      <c r="F134" s="235" t="s">
        <v>690</v>
      </c>
      <c r="G134" s="40"/>
      <c r="H134" s="40"/>
      <c r="I134" s="236"/>
      <c r="J134" s="40"/>
      <c r="K134" s="40"/>
      <c r="L134" s="44"/>
      <c r="M134" s="237"/>
      <c r="N134" s="238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155</v>
      </c>
      <c r="AU134" s="17" t="s">
        <v>83</v>
      </c>
    </row>
    <row r="135" s="2" customFormat="1">
      <c r="A135" s="38"/>
      <c r="B135" s="39"/>
      <c r="C135" s="40"/>
      <c r="D135" s="234" t="s">
        <v>277</v>
      </c>
      <c r="E135" s="40"/>
      <c r="F135" s="271" t="s">
        <v>691</v>
      </c>
      <c r="G135" s="40"/>
      <c r="H135" s="40"/>
      <c r="I135" s="236"/>
      <c r="J135" s="40"/>
      <c r="K135" s="40"/>
      <c r="L135" s="44"/>
      <c r="M135" s="237"/>
      <c r="N135" s="238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277</v>
      </c>
      <c r="AU135" s="17" t="s">
        <v>83</v>
      </c>
    </row>
    <row r="136" s="2" customFormat="1" ht="49.05" customHeight="1">
      <c r="A136" s="38"/>
      <c r="B136" s="39"/>
      <c r="C136" s="220" t="s">
        <v>188</v>
      </c>
      <c r="D136" s="220" t="s">
        <v>149</v>
      </c>
      <c r="E136" s="221" t="s">
        <v>692</v>
      </c>
      <c r="F136" s="222" t="s">
        <v>693</v>
      </c>
      <c r="G136" s="223" t="s">
        <v>374</v>
      </c>
      <c r="H136" s="224">
        <v>1</v>
      </c>
      <c r="I136" s="225"/>
      <c r="J136" s="226">
        <f>ROUND(I136*H136,2)</f>
        <v>0</v>
      </c>
      <c r="K136" s="227"/>
      <c r="L136" s="44"/>
      <c r="M136" s="228" t="s">
        <v>1</v>
      </c>
      <c r="N136" s="229" t="s">
        <v>38</v>
      </c>
      <c r="O136" s="91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2" t="s">
        <v>153</v>
      </c>
      <c r="AT136" s="232" t="s">
        <v>149</v>
      </c>
      <c r="AU136" s="232" t="s">
        <v>83</v>
      </c>
      <c r="AY136" s="17" t="s">
        <v>147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81</v>
      </c>
      <c r="BK136" s="233">
        <f>ROUND(I136*H136,2)</f>
        <v>0</v>
      </c>
      <c r="BL136" s="17" t="s">
        <v>153</v>
      </c>
      <c r="BM136" s="232" t="s">
        <v>8</v>
      </c>
    </row>
    <row r="137" s="2" customFormat="1">
      <c r="A137" s="38"/>
      <c r="B137" s="39"/>
      <c r="C137" s="40"/>
      <c r="D137" s="234" t="s">
        <v>155</v>
      </c>
      <c r="E137" s="40"/>
      <c r="F137" s="235" t="s">
        <v>693</v>
      </c>
      <c r="G137" s="40"/>
      <c r="H137" s="40"/>
      <c r="I137" s="236"/>
      <c r="J137" s="40"/>
      <c r="K137" s="40"/>
      <c r="L137" s="44"/>
      <c r="M137" s="237"/>
      <c r="N137" s="238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155</v>
      </c>
      <c r="AU137" s="17" t="s">
        <v>83</v>
      </c>
    </row>
    <row r="138" s="2" customFormat="1" ht="33" customHeight="1">
      <c r="A138" s="38"/>
      <c r="B138" s="39"/>
      <c r="C138" s="220" t="s">
        <v>195</v>
      </c>
      <c r="D138" s="220" t="s">
        <v>149</v>
      </c>
      <c r="E138" s="221" t="s">
        <v>694</v>
      </c>
      <c r="F138" s="222" t="s">
        <v>695</v>
      </c>
      <c r="G138" s="223" t="s">
        <v>374</v>
      </c>
      <c r="H138" s="224">
        <v>1</v>
      </c>
      <c r="I138" s="225"/>
      <c r="J138" s="226">
        <f>ROUND(I138*H138,2)</f>
        <v>0</v>
      </c>
      <c r="K138" s="227"/>
      <c r="L138" s="44"/>
      <c r="M138" s="228" t="s">
        <v>1</v>
      </c>
      <c r="N138" s="229" t="s">
        <v>38</v>
      </c>
      <c r="O138" s="91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2" t="s">
        <v>153</v>
      </c>
      <c r="AT138" s="232" t="s">
        <v>149</v>
      </c>
      <c r="AU138" s="232" t="s">
        <v>83</v>
      </c>
      <c r="AY138" s="17" t="s">
        <v>147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81</v>
      </c>
      <c r="BK138" s="233">
        <f>ROUND(I138*H138,2)</f>
        <v>0</v>
      </c>
      <c r="BL138" s="17" t="s">
        <v>153</v>
      </c>
      <c r="BM138" s="232" t="s">
        <v>204</v>
      </c>
    </row>
    <row r="139" s="2" customFormat="1" ht="44.25" customHeight="1">
      <c r="A139" s="38"/>
      <c r="B139" s="39"/>
      <c r="C139" s="220" t="s">
        <v>200</v>
      </c>
      <c r="D139" s="220" t="s">
        <v>149</v>
      </c>
      <c r="E139" s="221" t="s">
        <v>696</v>
      </c>
      <c r="F139" s="222" t="s">
        <v>697</v>
      </c>
      <c r="G139" s="223" t="s">
        <v>374</v>
      </c>
      <c r="H139" s="224">
        <v>1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38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153</v>
      </c>
      <c r="AT139" s="232" t="s">
        <v>149</v>
      </c>
      <c r="AU139" s="232" t="s">
        <v>83</v>
      </c>
      <c r="AY139" s="17" t="s">
        <v>147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81</v>
      </c>
      <c r="BK139" s="233">
        <f>ROUND(I139*H139,2)</f>
        <v>0</v>
      </c>
      <c r="BL139" s="17" t="s">
        <v>153</v>
      </c>
      <c r="BM139" s="232" t="s">
        <v>211</v>
      </c>
    </row>
    <row r="140" s="2" customFormat="1" ht="16.5" customHeight="1">
      <c r="A140" s="38"/>
      <c r="B140" s="39"/>
      <c r="C140" s="220" t="s">
        <v>208</v>
      </c>
      <c r="D140" s="220" t="s">
        <v>149</v>
      </c>
      <c r="E140" s="221" t="s">
        <v>698</v>
      </c>
      <c r="F140" s="222" t="s">
        <v>699</v>
      </c>
      <c r="G140" s="223" t="s">
        <v>374</v>
      </c>
      <c r="H140" s="224">
        <v>1</v>
      </c>
      <c r="I140" s="225"/>
      <c r="J140" s="226">
        <f>ROUND(I140*H140,2)</f>
        <v>0</v>
      </c>
      <c r="K140" s="227"/>
      <c r="L140" s="44"/>
      <c r="M140" s="228" t="s">
        <v>1</v>
      </c>
      <c r="N140" s="229" t="s">
        <v>38</v>
      </c>
      <c r="O140" s="91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2" t="s">
        <v>153</v>
      </c>
      <c r="AT140" s="232" t="s">
        <v>149</v>
      </c>
      <c r="AU140" s="232" t="s">
        <v>83</v>
      </c>
      <c r="AY140" s="17" t="s">
        <v>147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81</v>
      </c>
      <c r="BK140" s="233">
        <f>ROUND(I140*H140,2)</f>
        <v>0</v>
      </c>
      <c r="BL140" s="17" t="s">
        <v>153</v>
      </c>
      <c r="BM140" s="232" t="s">
        <v>217</v>
      </c>
    </row>
    <row r="141" s="2" customFormat="1">
      <c r="A141" s="38"/>
      <c r="B141" s="39"/>
      <c r="C141" s="40"/>
      <c r="D141" s="234" t="s">
        <v>155</v>
      </c>
      <c r="E141" s="40"/>
      <c r="F141" s="235" t="s">
        <v>699</v>
      </c>
      <c r="G141" s="40"/>
      <c r="H141" s="40"/>
      <c r="I141" s="236"/>
      <c r="J141" s="40"/>
      <c r="K141" s="40"/>
      <c r="L141" s="44"/>
      <c r="M141" s="237"/>
      <c r="N141" s="238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155</v>
      </c>
      <c r="AU141" s="17" t="s">
        <v>83</v>
      </c>
    </row>
    <row r="142" s="2" customFormat="1">
      <c r="A142" s="38"/>
      <c r="B142" s="39"/>
      <c r="C142" s="40"/>
      <c r="D142" s="234" t="s">
        <v>277</v>
      </c>
      <c r="E142" s="40"/>
      <c r="F142" s="271" t="s">
        <v>700</v>
      </c>
      <c r="G142" s="40"/>
      <c r="H142" s="40"/>
      <c r="I142" s="236"/>
      <c r="J142" s="40"/>
      <c r="K142" s="40"/>
      <c r="L142" s="44"/>
      <c r="M142" s="237"/>
      <c r="N142" s="238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277</v>
      </c>
      <c r="AU142" s="17" t="s">
        <v>83</v>
      </c>
    </row>
    <row r="143" s="2" customFormat="1" ht="24.15" customHeight="1">
      <c r="A143" s="38"/>
      <c r="B143" s="39"/>
      <c r="C143" s="220" t="s">
        <v>192</v>
      </c>
      <c r="D143" s="220" t="s">
        <v>149</v>
      </c>
      <c r="E143" s="221" t="s">
        <v>701</v>
      </c>
      <c r="F143" s="222" t="s">
        <v>702</v>
      </c>
      <c r="G143" s="223" t="s">
        <v>374</v>
      </c>
      <c r="H143" s="224">
        <v>1</v>
      </c>
      <c r="I143" s="225"/>
      <c r="J143" s="226">
        <f>ROUND(I143*H143,2)</f>
        <v>0</v>
      </c>
      <c r="K143" s="227"/>
      <c r="L143" s="44"/>
      <c r="M143" s="228" t="s">
        <v>1</v>
      </c>
      <c r="N143" s="229" t="s">
        <v>38</v>
      </c>
      <c r="O143" s="91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2" t="s">
        <v>153</v>
      </c>
      <c r="AT143" s="232" t="s">
        <v>149</v>
      </c>
      <c r="AU143" s="232" t="s">
        <v>83</v>
      </c>
      <c r="AY143" s="17" t="s">
        <v>147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7" t="s">
        <v>81</v>
      </c>
      <c r="BK143" s="233">
        <f>ROUND(I143*H143,2)</f>
        <v>0</v>
      </c>
      <c r="BL143" s="17" t="s">
        <v>153</v>
      </c>
      <c r="BM143" s="232" t="s">
        <v>225</v>
      </c>
    </row>
    <row r="144" s="2" customFormat="1">
      <c r="A144" s="38"/>
      <c r="B144" s="39"/>
      <c r="C144" s="40"/>
      <c r="D144" s="234" t="s">
        <v>155</v>
      </c>
      <c r="E144" s="40"/>
      <c r="F144" s="235" t="s">
        <v>702</v>
      </c>
      <c r="G144" s="40"/>
      <c r="H144" s="40"/>
      <c r="I144" s="236"/>
      <c r="J144" s="40"/>
      <c r="K144" s="40"/>
      <c r="L144" s="44"/>
      <c r="M144" s="237"/>
      <c r="N144" s="238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155</v>
      </c>
      <c r="AU144" s="17" t="s">
        <v>83</v>
      </c>
    </row>
    <row r="145" s="2" customFormat="1">
      <c r="A145" s="38"/>
      <c r="B145" s="39"/>
      <c r="C145" s="40"/>
      <c r="D145" s="234" t="s">
        <v>277</v>
      </c>
      <c r="E145" s="40"/>
      <c r="F145" s="271" t="s">
        <v>703</v>
      </c>
      <c r="G145" s="40"/>
      <c r="H145" s="40"/>
      <c r="I145" s="236"/>
      <c r="J145" s="40"/>
      <c r="K145" s="40"/>
      <c r="L145" s="44"/>
      <c r="M145" s="237"/>
      <c r="N145" s="238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277</v>
      </c>
      <c r="AU145" s="17" t="s">
        <v>83</v>
      </c>
    </row>
    <row r="146" s="2" customFormat="1" ht="16.5" customHeight="1">
      <c r="A146" s="38"/>
      <c r="B146" s="39"/>
      <c r="C146" s="220" t="s">
        <v>221</v>
      </c>
      <c r="D146" s="220" t="s">
        <v>149</v>
      </c>
      <c r="E146" s="221" t="s">
        <v>704</v>
      </c>
      <c r="F146" s="222" t="s">
        <v>705</v>
      </c>
      <c r="G146" s="223" t="s">
        <v>706</v>
      </c>
      <c r="H146" s="224">
        <v>1</v>
      </c>
      <c r="I146" s="225"/>
      <c r="J146" s="226">
        <f>ROUND(I146*H146,2)</f>
        <v>0</v>
      </c>
      <c r="K146" s="227"/>
      <c r="L146" s="44"/>
      <c r="M146" s="228" t="s">
        <v>1</v>
      </c>
      <c r="N146" s="229" t="s">
        <v>38</v>
      </c>
      <c r="O146" s="91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2" t="s">
        <v>153</v>
      </c>
      <c r="AT146" s="232" t="s">
        <v>149</v>
      </c>
      <c r="AU146" s="232" t="s">
        <v>83</v>
      </c>
      <c r="AY146" s="17" t="s">
        <v>147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81</v>
      </c>
      <c r="BK146" s="233">
        <f>ROUND(I146*H146,2)</f>
        <v>0</v>
      </c>
      <c r="BL146" s="17" t="s">
        <v>153</v>
      </c>
      <c r="BM146" s="232" t="s">
        <v>304</v>
      </c>
    </row>
    <row r="147" s="2" customFormat="1">
      <c r="A147" s="38"/>
      <c r="B147" s="39"/>
      <c r="C147" s="40"/>
      <c r="D147" s="234" t="s">
        <v>155</v>
      </c>
      <c r="E147" s="40"/>
      <c r="F147" s="235" t="s">
        <v>705</v>
      </c>
      <c r="G147" s="40"/>
      <c r="H147" s="40"/>
      <c r="I147" s="236"/>
      <c r="J147" s="40"/>
      <c r="K147" s="40"/>
      <c r="L147" s="44"/>
      <c r="M147" s="237"/>
      <c r="N147" s="238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155</v>
      </c>
      <c r="AU147" s="17" t="s">
        <v>83</v>
      </c>
    </row>
    <row r="148" s="2" customFormat="1">
      <c r="A148" s="38"/>
      <c r="B148" s="39"/>
      <c r="C148" s="40"/>
      <c r="D148" s="234" t="s">
        <v>277</v>
      </c>
      <c r="E148" s="40"/>
      <c r="F148" s="271" t="s">
        <v>707</v>
      </c>
      <c r="G148" s="40"/>
      <c r="H148" s="40"/>
      <c r="I148" s="236"/>
      <c r="J148" s="40"/>
      <c r="K148" s="40"/>
      <c r="L148" s="44"/>
      <c r="M148" s="237"/>
      <c r="N148" s="238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277</v>
      </c>
      <c r="AU148" s="17" t="s">
        <v>83</v>
      </c>
    </row>
    <row r="149" s="2" customFormat="1" ht="24.15" customHeight="1">
      <c r="A149" s="38"/>
      <c r="B149" s="39"/>
      <c r="C149" s="220" t="s">
        <v>8</v>
      </c>
      <c r="D149" s="220" t="s">
        <v>149</v>
      </c>
      <c r="E149" s="221" t="s">
        <v>708</v>
      </c>
      <c r="F149" s="222" t="s">
        <v>709</v>
      </c>
      <c r="G149" s="223" t="s">
        <v>374</v>
      </c>
      <c r="H149" s="224">
        <v>1</v>
      </c>
      <c r="I149" s="225"/>
      <c r="J149" s="226">
        <f>ROUND(I149*H149,2)</f>
        <v>0</v>
      </c>
      <c r="K149" s="227"/>
      <c r="L149" s="44"/>
      <c r="M149" s="228" t="s">
        <v>1</v>
      </c>
      <c r="N149" s="229" t="s">
        <v>38</v>
      </c>
      <c r="O149" s="91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2" t="s">
        <v>153</v>
      </c>
      <c r="AT149" s="232" t="s">
        <v>149</v>
      </c>
      <c r="AU149" s="232" t="s">
        <v>83</v>
      </c>
      <c r="AY149" s="17" t="s">
        <v>147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7" t="s">
        <v>81</v>
      </c>
      <c r="BK149" s="233">
        <f>ROUND(I149*H149,2)</f>
        <v>0</v>
      </c>
      <c r="BL149" s="17" t="s">
        <v>153</v>
      </c>
      <c r="BM149" s="232" t="s">
        <v>316</v>
      </c>
    </row>
    <row r="150" s="2" customFormat="1">
      <c r="A150" s="38"/>
      <c r="B150" s="39"/>
      <c r="C150" s="40"/>
      <c r="D150" s="234" t="s">
        <v>155</v>
      </c>
      <c r="E150" s="40"/>
      <c r="F150" s="235" t="s">
        <v>710</v>
      </c>
      <c r="G150" s="40"/>
      <c r="H150" s="40"/>
      <c r="I150" s="236"/>
      <c r="J150" s="40"/>
      <c r="K150" s="40"/>
      <c r="L150" s="44"/>
      <c r="M150" s="237"/>
      <c r="N150" s="238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155</v>
      </c>
      <c r="AU150" s="17" t="s">
        <v>83</v>
      </c>
    </row>
    <row r="151" s="2" customFormat="1" ht="33" customHeight="1">
      <c r="A151" s="38"/>
      <c r="B151" s="39"/>
      <c r="C151" s="220" t="s">
        <v>247</v>
      </c>
      <c r="D151" s="220" t="s">
        <v>149</v>
      </c>
      <c r="E151" s="221" t="s">
        <v>711</v>
      </c>
      <c r="F151" s="222" t="s">
        <v>712</v>
      </c>
      <c r="G151" s="223" t="s">
        <v>374</v>
      </c>
      <c r="H151" s="224">
        <v>1</v>
      </c>
      <c r="I151" s="225"/>
      <c r="J151" s="226">
        <f>ROUND(I151*H151,2)</f>
        <v>0</v>
      </c>
      <c r="K151" s="227"/>
      <c r="L151" s="44"/>
      <c r="M151" s="228" t="s">
        <v>1</v>
      </c>
      <c r="N151" s="229" t="s">
        <v>38</v>
      </c>
      <c r="O151" s="91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2" t="s">
        <v>153</v>
      </c>
      <c r="AT151" s="232" t="s">
        <v>149</v>
      </c>
      <c r="AU151" s="232" t="s">
        <v>83</v>
      </c>
      <c r="AY151" s="17" t="s">
        <v>147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81</v>
      </c>
      <c r="BK151" s="233">
        <f>ROUND(I151*H151,2)</f>
        <v>0</v>
      </c>
      <c r="BL151" s="17" t="s">
        <v>153</v>
      </c>
      <c r="BM151" s="232" t="s">
        <v>250</v>
      </c>
    </row>
    <row r="152" s="2" customFormat="1">
      <c r="A152" s="38"/>
      <c r="B152" s="39"/>
      <c r="C152" s="40"/>
      <c r="D152" s="234" t="s">
        <v>155</v>
      </c>
      <c r="E152" s="40"/>
      <c r="F152" s="235" t="s">
        <v>712</v>
      </c>
      <c r="G152" s="40"/>
      <c r="H152" s="40"/>
      <c r="I152" s="236"/>
      <c r="J152" s="40"/>
      <c r="K152" s="40"/>
      <c r="L152" s="44"/>
      <c r="M152" s="237"/>
      <c r="N152" s="238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155</v>
      </c>
      <c r="AU152" s="17" t="s">
        <v>83</v>
      </c>
    </row>
    <row r="153" s="2" customFormat="1">
      <c r="A153" s="38"/>
      <c r="B153" s="39"/>
      <c r="C153" s="40"/>
      <c r="D153" s="234" t="s">
        <v>277</v>
      </c>
      <c r="E153" s="40"/>
      <c r="F153" s="271" t="s">
        <v>713</v>
      </c>
      <c r="G153" s="40"/>
      <c r="H153" s="40"/>
      <c r="I153" s="236"/>
      <c r="J153" s="40"/>
      <c r="K153" s="40"/>
      <c r="L153" s="44"/>
      <c r="M153" s="237"/>
      <c r="N153" s="238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277</v>
      </c>
      <c r="AU153" s="17" t="s">
        <v>83</v>
      </c>
    </row>
    <row r="154" s="2" customFormat="1" ht="21.75" customHeight="1">
      <c r="A154" s="38"/>
      <c r="B154" s="39"/>
      <c r="C154" s="220" t="s">
        <v>204</v>
      </c>
      <c r="D154" s="220" t="s">
        <v>149</v>
      </c>
      <c r="E154" s="221" t="s">
        <v>714</v>
      </c>
      <c r="F154" s="222" t="s">
        <v>715</v>
      </c>
      <c r="G154" s="223" t="s">
        <v>374</v>
      </c>
      <c r="H154" s="224">
        <v>1</v>
      </c>
      <c r="I154" s="225"/>
      <c r="J154" s="226">
        <f>ROUND(I154*H154,2)</f>
        <v>0</v>
      </c>
      <c r="K154" s="227"/>
      <c r="L154" s="44"/>
      <c r="M154" s="228" t="s">
        <v>1</v>
      </c>
      <c r="N154" s="229" t="s">
        <v>38</v>
      </c>
      <c r="O154" s="91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2" t="s">
        <v>153</v>
      </c>
      <c r="AT154" s="232" t="s">
        <v>149</v>
      </c>
      <c r="AU154" s="232" t="s">
        <v>83</v>
      </c>
      <c r="AY154" s="17" t="s">
        <v>147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7" t="s">
        <v>81</v>
      </c>
      <c r="BK154" s="233">
        <f>ROUND(I154*H154,2)</f>
        <v>0</v>
      </c>
      <c r="BL154" s="17" t="s">
        <v>153</v>
      </c>
      <c r="BM154" s="232" t="s">
        <v>341</v>
      </c>
    </row>
    <row r="155" s="2" customFormat="1">
      <c r="A155" s="38"/>
      <c r="B155" s="39"/>
      <c r="C155" s="40"/>
      <c r="D155" s="234" t="s">
        <v>155</v>
      </c>
      <c r="E155" s="40"/>
      <c r="F155" s="235" t="s">
        <v>715</v>
      </c>
      <c r="G155" s="40"/>
      <c r="H155" s="40"/>
      <c r="I155" s="236"/>
      <c r="J155" s="40"/>
      <c r="K155" s="40"/>
      <c r="L155" s="44"/>
      <c r="M155" s="237"/>
      <c r="N155" s="238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155</v>
      </c>
      <c r="AU155" s="17" t="s">
        <v>83</v>
      </c>
    </row>
    <row r="156" s="2" customFormat="1">
      <c r="A156" s="38"/>
      <c r="B156" s="39"/>
      <c r="C156" s="40"/>
      <c r="D156" s="234" t="s">
        <v>277</v>
      </c>
      <c r="E156" s="40"/>
      <c r="F156" s="271" t="s">
        <v>716</v>
      </c>
      <c r="G156" s="40"/>
      <c r="H156" s="40"/>
      <c r="I156" s="236"/>
      <c r="J156" s="40"/>
      <c r="K156" s="40"/>
      <c r="L156" s="44"/>
      <c r="M156" s="237"/>
      <c r="N156" s="238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277</v>
      </c>
      <c r="AU156" s="17" t="s">
        <v>83</v>
      </c>
    </row>
    <row r="157" s="2" customFormat="1" ht="16.5" customHeight="1">
      <c r="A157" s="38"/>
      <c r="B157" s="39"/>
      <c r="C157" s="220" t="s">
        <v>258</v>
      </c>
      <c r="D157" s="220" t="s">
        <v>149</v>
      </c>
      <c r="E157" s="221" t="s">
        <v>717</v>
      </c>
      <c r="F157" s="222" t="s">
        <v>718</v>
      </c>
      <c r="G157" s="223" t="s">
        <v>374</v>
      </c>
      <c r="H157" s="224">
        <v>1</v>
      </c>
      <c r="I157" s="225"/>
      <c r="J157" s="226">
        <f>ROUND(I157*H157,2)</f>
        <v>0</v>
      </c>
      <c r="K157" s="227"/>
      <c r="L157" s="44"/>
      <c r="M157" s="228" t="s">
        <v>1</v>
      </c>
      <c r="N157" s="229" t="s">
        <v>38</v>
      </c>
      <c r="O157" s="91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2" t="s">
        <v>153</v>
      </c>
      <c r="AT157" s="232" t="s">
        <v>149</v>
      </c>
      <c r="AU157" s="232" t="s">
        <v>83</v>
      </c>
      <c r="AY157" s="17" t="s">
        <v>147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81</v>
      </c>
      <c r="BK157" s="233">
        <f>ROUND(I157*H157,2)</f>
        <v>0</v>
      </c>
      <c r="BL157" s="17" t="s">
        <v>153</v>
      </c>
      <c r="BM157" s="232" t="s">
        <v>261</v>
      </c>
    </row>
    <row r="158" s="2" customFormat="1">
      <c r="A158" s="38"/>
      <c r="B158" s="39"/>
      <c r="C158" s="40"/>
      <c r="D158" s="234" t="s">
        <v>155</v>
      </c>
      <c r="E158" s="40"/>
      <c r="F158" s="235" t="s">
        <v>718</v>
      </c>
      <c r="G158" s="40"/>
      <c r="H158" s="40"/>
      <c r="I158" s="236"/>
      <c r="J158" s="40"/>
      <c r="K158" s="40"/>
      <c r="L158" s="44"/>
      <c r="M158" s="237"/>
      <c r="N158" s="238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155</v>
      </c>
      <c r="AU158" s="17" t="s">
        <v>83</v>
      </c>
    </row>
    <row r="159" s="2" customFormat="1" ht="16.5" customHeight="1">
      <c r="A159" s="38"/>
      <c r="B159" s="39"/>
      <c r="C159" s="220" t="s">
        <v>211</v>
      </c>
      <c r="D159" s="220" t="s">
        <v>149</v>
      </c>
      <c r="E159" s="221" t="s">
        <v>719</v>
      </c>
      <c r="F159" s="222" t="s">
        <v>720</v>
      </c>
      <c r="G159" s="223" t="s">
        <v>374</v>
      </c>
      <c r="H159" s="224">
        <v>1</v>
      </c>
      <c r="I159" s="225"/>
      <c r="J159" s="226">
        <f>ROUND(I159*H159,2)</f>
        <v>0</v>
      </c>
      <c r="K159" s="227"/>
      <c r="L159" s="44"/>
      <c r="M159" s="228" t="s">
        <v>1</v>
      </c>
      <c r="N159" s="229" t="s">
        <v>38</v>
      </c>
      <c r="O159" s="91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2" t="s">
        <v>153</v>
      </c>
      <c r="AT159" s="232" t="s">
        <v>149</v>
      </c>
      <c r="AU159" s="232" t="s">
        <v>83</v>
      </c>
      <c r="AY159" s="17" t="s">
        <v>147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81</v>
      </c>
      <c r="BK159" s="233">
        <f>ROUND(I159*H159,2)</f>
        <v>0</v>
      </c>
      <c r="BL159" s="17" t="s">
        <v>153</v>
      </c>
      <c r="BM159" s="232" t="s">
        <v>270</v>
      </c>
    </row>
    <row r="160" s="2" customFormat="1">
      <c r="A160" s="38"/>
      <c r="B160" s="39"/>
      <c r="C160" s="40"/>
      <c r="D160" s="234" t="s">
        <v>155</v>
      </c>
      <c r="E160" s="40"/>
      <c r="F160" s="235" t="s">
        <v>720</v>
      </c>
      <c r="G160" s="40"/>
      <c r="H160" s="40"/>
      <c r="I160" s="236"/>
      <c r="J160" s="40"/>
      <c r="K160" s="40"/>
      <c r="L160" s="44"/>
      <c r="M160" s="237"/>
      <c r="N160" s="238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155</v>
      </c>
      <c r="AU160" s="17" t="s">
        <v>83</v>
      </c>
    </row>
    <row r="161" s="2" customFormat="1">
      <c r="A161" s="38"/>
      <c r="B161" s="39"/>
      <c r="C161" s="40"/>
      <c r="D161" s="234" t="s">
        <v>277</v>
      </c>
      <c r="E161" s="40"/>
      <c r="F161" s="271" t="s">
        <v>721</v>
      </c>
      <c r="G161" s="40"/>
      <c r="H161" s="40"/>
      <c r="I161" s="236"/>
      <c r="J161" s="40"/>
      <c r="K161" s="40"/>
      <c r="L161" s="44"/>
      <c r="M161" s="237"/>
      <c r="N161" s="238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277</v>
      </c>
      <c r="AU161" s="17" t="s">
        <v>83</v>
      </c>
    </row>
    <row r="162" s="2" customFormat="1" ht="37.8" customHeight="1">
      <c r="A162" s="38"/>
      <c r="B162" s="39"/>
      <c r="C162" s="220" t="s">
        <v>272</v>
      </c>
      <c r="D162" s="220" t="s">
        <v>149</v>
      </c>
      <c r="E162" s="221" t="s">
        <v>722</v>
      </c>
      <c r="F162" s="222" t="s">
        <v>723</v>
      </c>
      <c r="G162" s="223" t="s">
        <v>374</v>
      </c>
      <c r="H162" s="224">
        <v>1</v>
      </c>
      <c r="I162" s="225"/>
      <c r="J162" s="226">
        <f>ROUND(I162*H162,2)</f>
        <v>0</v>
      </c>
      <c r="K162" s="227"/>
      <c r="L162" s="44"/>
      <c r="M162" s="228" t="s">
        <v>1</v>
      </c>
      <c r="N162" s="229" t="s">
        <v>38</v>
      </c>
      <c r="O162" s="91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2" t="s">
        <v>153</v>
      </c>
      <c r="AT162" s="232" t="s">
        <v>149</v>
      </c>
      <c r="AU162" s="232" t="s">
        <v>83</v>
      </c>
      <c r="AY162" s="17" t="s">
        <v>147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81</v>
      </c>
      <c r="BK162" s="233">
        <f>ROUND(I162*H162,2)</f>
        <v>0</v>
      </c>
      <c r="BL162" s="17" t="s">
        <v>153</v>
      </c>
      <c r="BM162" s="232" t="s">
        <v>284</v>
      </c>
    </row>
    <row r="163" s="2" customFormat="1">
      <c r="A163" s="38"/>
      <c r="B163" s="39"/>
      <c r="C163" s="40"/>
      <c r="D163" s="234" t="s">
        <v>155</v>
      </c>
      <c r="E163" s="40"/>
      <c r="F163" s="235" t="s">
        <v>723</v>
      </c>
      <c r="G163" s="40"/>
      <c r="H163" s="40"/>
      <c r="I163" s="236"/>
      <c r="J163" s="40"/>
      <c r="K163" s="40"/>
      <c r="L163" s="44"/>
      <c r="M163" s="237"/>
      <c r="N163" s="238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155</v>
      </c>
      <c r="AU163" s="17" t="s">
        <v>83</v>
      </c>
    </row>
    <row r="164" s="2" customFormat="1">
      <c r="A164" s="38"/>
      <c r="B164" s="39"/>
      <c r="C164" s="40"/>
      <c r="D164" s="234" t="s">
        <v>277</v>
      </c>
      <c r="E164" s="40"/>
      <c r="F164" s="271" t="s">
        <v>724</v>
      </c>
      <c r="G164" s="40"/>
      <c r="H164" s="40"/>
      <c r="I164" s="236"/>
      <c r="J164" s="40"/>
      <c r="K164" s="40"/>
      <c r="L164" s="44"/>
      <c r="M164" s="237"/>
      <c r="N164" s="238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277</v>
      </c>
      <c r="AU164" s="17" t="s">
        <v>83</v>
      </c>
    </row>
    <row r="165" s="2" customFormat="1" ht="24.15" customHeight="1">
      <c r="A165" s="38"/>
      <c r="B165" s="39"/>
      <c r="C165" s="220" t="s">
        <v>217</v>
      </c>
      <c r="D165" s="220" t="s">
        <v>149</v>
      </c>
      <c r="E165" s="221" t="s">
        <v>725</v>
      </c>
      <c r="F165" s="222" t="s">
        <v>726</v>
      </c>
      <c r="G165" s="223" t="s">
        <v>374</v>
      </c>
      <c r="H165" s="224">
        <v>1</v>
      </c>
      <c r="I165" s="225"/>
      <c r="J165" s="226">
        <f>ROUND(I165*H165,2)</f>
        <v>0</v>
      </c>
      <c r="K165" s="227"/>
      <c r="L165" s="44"/>
      <c r="M165" s="228" t="s">
        <v>1</v>
      </c>
      <c r="N165" s="229" t="s">
        <v>38</v>
      </c>
      <c r="O165" s="91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2" t="s">
        <v>153</v>
      </c>
      <c r="AT165" s="232" t="s">
        <v>149</v>
      </c>
      <c r="AU165" s="232" t="s">
        <v>83</v>
      </c>
      <c r="AY165" s="17" t="s">
        <v>147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81</v>
      </c>
      <c r="BK165" s="233">
        <f>ROUND(I165*H165,2)</f>
        <v>0</v>
      </c>
      <c r="BL165" s="17" t="s">
        <v>153</v>
      </c>
      <c r="BM165" s="232" t="s">
        <v>290</v>
      </c>
    </row>
    <row r="166" s="2" customFormat="1">
      <c r="A166" s="38"/>
      <c r="B166" s="39"/>
      <c r="C166" s="40"/>
      <c r="D166" s="234" t="s">
        <v>155</v>
      </c>
      <c r="E166" s="40"/>
      <c r="F166" s="235" t="s">
        <v>726</v>
      </c>
      <c r="G166" s="40"/>
      <c r="H166" s="40"/>
      <c r="I166" s="236"/>
      <c r="J166" s="40"/>
      <c r="K166" s="40"/>
      <c r="L166" s="44"/>
      <c r="M166" s="237"/>
      <c r="N166" s="238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155</v>
      </c>
      <c r="AU166" s="17" t="s">
        <v>83</v>
      </c>
    </row>
    <row r="167" s="2" customFormat="1">
      <c r="A167" s="38"/>
      <c r="B167" s="39"/>
      <c r="C167" s="40"/>
      <c r="D167" s="234" t="s">
        <v>277</v>
      </c>
      <c r="E167" s="40"/>
      <c r="F167" s="271" t="s">
        <v>727</v>
      </c>
      <c r="G167" s="40"/>
      <c r="H167" s="40"/>
      <c r="I167" s="236"/>
      <c r="J167" s="40"/>
      <c r="K167" s="40"/>
      <c r="L167" s="44"/>
      <c r="M167" s="237"/>
      <c r="N167" s="238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277</v>
      </c>
      <c r="AU167" s="17" t="s">
        <v>83</v>
      </c>
    </row>
    <row r="168" s="2" customFormat="1" ht="24.15" customHeight="1">
      <c r="A168" s="38"/>
      <c r="B168" s="39"/>
      <c r="C168" s="220" t="s">
        <v>287</v>
      </c>
      <c r="D168" s="220" t="s">
        <v>149</v>
      </c>
      <c r="E168" s="221" t="s">
        <v>728</v>
      </c>
      <c r="F168" s="222" t="s">
        <v>729</v>
      </c>
      <c r="G168" s="223" t="s">
        <v>374</v>
      </c>
      <c r="H168" s="224">
        <v>1</v>
      </c>
      <c r="I168" s="225"/>
      <c r="J168" s="226">
        <f>ROUND(I168*H168,2)</f>
        <v>0</v>
      </c>
      <c r="K168" s="227"/>
      <c r="L168" s="44"/>
      <c r="M168" s="228" t="s">
        <v>1</v>
      </c>
      <c r="N168" s="229" t="s">
        <v>38</v>
      </c>
      <c r="O168" s="91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2" t="s">
        <v>153</v>
      </c>
      <c r="AT168" s="232" t="s">
        <v>149</v>
      </c>
      <c r="AU168" s="232" t="s">
        <v>83</v>
      </c>
      <c r="AY168" s="17" t="s">
        <v>147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7" t="s">
        <v>81</v>
      </c>
      <c r="BK168" s="233">
        <f>ROUND(I168*H168,2)</f>
        <v>0</v>
      </c>
      <c r="BL168" s="17" t="s">
        <v>153</v>
      </c>
      <c r="BM168" s="232" t="s">
        <v>296</v>
      </c>
    </row>
    <row r="169" s="2" customFormat="1">
      <c r="A169" s="38"/>
      <c r="B169" s="39"/>
      <c r="C169" s="40"/>
      <c r="D169" s="234" t="s">
        <v>155</v>
      </c>
      <c r="E169" s="40"/>
      <c r="F169" s="235" t="s">
        <v>729</v>
      </c>
      <c r="G169" s="40"/>
      <c r="H169" s="40"/>
      <c r="I169" s="236"/>
      <c r="J169" s="40"/>
      <c r="K169" s="40"/>
      <c r="L169" s="44"/>
      <c r="M169" s="237"/>
      <c r="N169" s="238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155</v>
      </c>
      <c r="AU169" s="17" t="s">
        <v>83</v>
      </c>
    </row>
    <row r="170" s="2" customFormat="1" ht="24.15" customHeight="1">
      <c r="A170" s="38"/>
      <c r="B170" s="39"/>
      <c r="C170" s="220" t="s">
        <v>225</v>
      </c>
      <c r="D170" s="220" t="s">
        <v>149</v>
      </c>
      <c r="E170" s="221" t="s">
        <v>730</v>
      </c>
      <c r="F170" s="222" t="s">
        <v>731</v>
      </c>
      <c r="G170" s="223" t="s">
        <v>412</v>
      </c>
      <c r="H170" s="224">
        <v>1</v>
      </c>
      <c r="I170" s="225"/>
      <c r="J170" s="226">
        <f>ROUND(I170*H170,2)</f>
        <v>0</v>
      </c>
      <c r="K170" s="227"/>
      <c r="L170" s="44"/>
      <c r="M170" s="228" t="s">
        <v>1</v>
      </c>
      <c r="N170" s="229" t="s">
        <v>38</v>
      </c>
      <c r="O170" s="91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2" t="s">
        <v>153</v>
      </c>
      <c r="AT170" s="232" t="s">
        <v>149</v>
      </c>
      <c r="AU170" s="232" t="s">
        <v>83</v>
      </c>
      <c r="AY170" s="17" t="s">
        <v>147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81</v>
      </c>
      <c r="BK170" s="233">
        <f>ROUND(I170*H170,2)</f>
        <v>0</v>
      </c>
      <c r="BL170" s="17" t="s">
        <v>153</v>
      </c>
      <c r="BM170" s="232" t="s">
        <v>301</v>
      </c>
    </row>
    <row r="171" s="2" customFormat="1">
      <c r="A171" s="38"/>
      <c r="B171" s="39"/>
      <c r="C171" s="40"/>
      <c r="D171" s="234" t="s">
        <v>155</v>
      </c>
      <c r="E171" s="40"/>
      <c r="F171" s="235" t="s">
        <v>732</v>
      </c>
      <c r="G171" s="40"/>
      <c r="H171" s="40"/>
      <c r="I171" s="236"/>
      <c r="J171" s="40"/>
      <c r="K171" s="40"/>
      <c r="L171" s="44"/>
      <c r="M171" s="237"/>
      <c r="N171" s="238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155</v>
      </c>
      <c r="AU171" s="17" t="s">
        <v>83</v>
      </c>
    </row>
    <row r="172" s="2" customFormat="1">
      <c r="A172" s="38"/>
      <c r="B172" s="39"/>
      <c r="C172" s="40"/>
      <c r="D172" s="234" t="s">
        <v>277</v>
      </c>
      <c r="E172" s="40"/>
      <c r="F172" s="271" t="s">
        <v>733</v>
      </c>
      <c r="G172" s="40"/>
      <c r="H172" s="40"/>
      <c r="I172" s="236"/>
      <c r="J172" s="40"/>
      <c r="K172" s="40"/>
      <c r="L172" s="44"/>
      <c r="M172" s="237"/>
      <c r="N172" s="238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277</v>
      </c>
      <c r="AU172" s="17" t="s">
        <v>83</v>
      </c>
    </row>
    <row r="173" s="14" customFormat="1">
      <c r="A173" s="14"/>
      <c r="B173" s="249"/>
      <c r="C173" s="250"/>
      <c r="D173" s="234" t="s">
        <v>157</v>
      </c>
      <c r="E173" s="251" t="s">
        <v>1</v>
      </c>
      <c r="F173" s="252" t="s">
        <v>81</v>
      </c>
      <c r="G173" s="250"/>
      <c r="H173" s="253">
        <v>1</v>
      </c>
      <c r="I173" s="254"/>
      <c r="J173" s="250"/>
      <c r="K173" s="250"/>
      <c r="L173" s="255"/>
      <c r="M173" s="256"/>
      <c r="N173" s="257"/>
      <c r="O173" s="257"/>
      <c r="P173" s="257"/>
      <c r="Q173" s="257"/>
      <c r="R173" s="257"/>
      <c r="S173" s="257"/>
      <c r="T173" s="25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9" t="s">
        <v>157</v>
      </c>
      <c r="AU173" s="259" t="s">
        <v>83</v>
      </c>
      <c r="AV173" s="14" t="s">
        <v>83</v>
      </c>
      <c r="AW173" s="14" t="s">
        <v>30</v>
      </c>
      <c r="AX173" s="14" t="s">
        <v>73</v>
      </c>
      <c r="AY173" s="259" t="s">
        <v>147</v>
      </c>
    </row>
    <row r="174" s="15" customFormat="1">
      <c r="A174" s="15"/>
      <c r="B174" s="260"/>
      <c r="C174" s="261"/>
      <c r="D174" s="234" t="s">
        <v>157</v>
      </c>
      <c r="E174" s="262" t="s">
        <v>1</v>
      </c>
      <c r="F174" s="263" t="s">
        <v>175</v>
      </c>
      <c r="G174" s="261"/>
      <c r="H174" s="264">
        <v>1</v>
      </c>
      <c r="I174" s="265"/>
      <c r="J174" s="261"/>
      <c r="K174" s="261"/>
      <c r="L174" s="266"/>
      <c r="M174" s="267"/>
      <c r="N174" s="268"/>
      <c r="O174" s="268"/>
      <c r="P174" s="268"/>
      <c r="Q174" s="268"/>
      <c r="R174" s="268"/>
      <c r="S174" s="268"/>
      <c r="T174" s="269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0" t="s">
        <v>157</v>
      </c>
      <c r="AU174" s="270" t="s">
        <v>83</v>
      </c>
      <c r="AV174" s="15" t="s">
        <v>153</v>
      </c>
      <c r="AW174" s="15" t="s">
        <v>30</v>
      </c>
      <c r="AX174" s="15" t="s">
        <v>81</v>
      </c>
      <c r="AY174" s="270" t="s">
        <v>147</v>
      </c>
    </row>
    <row r="175" s="2" customFormat="1" ht="16.5" customHeight="1">
      <c r="A175" s="38"/>
      <c r="B175" s="39"/>
      <c r="C175" s="220" t="s">
        <v>7</v>
      </c>
      <c r="D175" s="220" t="s">
        <v>149</v>
      </c>
      <c r="E175" s="221" t="s">
        <v>734</v>
      </c>
      <c r="F175" s="222" t="s">
        <v>735</v>
      </c>
      <c r="G175" s="223" t="s">
        <v>412</v>
      </c>
      <c r="H175" s="224">
        <v>7</v>
      </c>
      <c r="I175" s="225"/>
      <c r="J175" s="226">
        <f>ROUND(I175*H175,2)</f>
        <v>0</v>
      </c>
      <c r="K175" s="227"/>
      <c r="L175" s="44"/>
      <c r="M175" s="228" t="s">
        <v>1</v>
      </c>
      <c r="N175" s="229" t="s">
        <v>38</v>
      </c>
      <c r="O175" s="91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2" t="s">
        <v>153</v>
      </c>
      <c r="AT175" s="232" t="s">
        <v>149</v>
      </c>
      <c r="AU175" s="232" t="s">
        <v>83</v>
      </c>
      <c r="AY175" s="17" t="s">
        <v>147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7" t="s">
        <v>81</v>
      </c>
      <c r="BK175" s="233">
        <f>ROUND(I175*H175,2)</f>
        <v>0</v>
      </c>
      <c r="BL175" s="17" t="s">
        <v>153</v>
      </c>
      <c r="BM175" s="232" t="s">
        <v>736</v>
      </c>
    </row>
    <row r="176" s="12" customFormat="1" ht="22.8" customHeight="1">
      <c r="A176" s="12"/>
      <c r="B176" s="204"/>
      <c r="C176" s="205"/>
      <c r="D176" s="206" t="s">
        <v>72</v>
      </c>
      <c r="E176" s="218" t="s">
        <v>737</v>
      </c>
      <c r="F176" s="218" t="s">
        <v>738</v>
      </c>
      <c r="G176" s="205"/>
      <c r="H176" s="205"/>
      <c r="I176" s="208"/>
      <c r="J176" s="219">
        <f>BK176</f>
        <v>0</v>
      </c>
      <c r="K176" s="205"/>
      <c r="L176" s="210"/>
      <c r="M176" s="211"/>
      <c r="N176" s="212"/>
      <c r="O176" s="212"/>
      <c r="P176" s="213">
        <f>SUM(P177:P183)</f>
        <v>0</v>
      </c>
      <c r="Q176" s="212"/>
      <c r="R176" s="213">
        <f>SUM(R177:R183)</f>
        <v>0</v>
      </c>
      <c r="S176" s="212"/>
      <c r="T176" s="214">
        <f>SUM(T177:T183)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182</v>
      </c>
      <c r="AT176" s="216" t="s">
        <v>72</v>
      </c>
      <c r="AU176" s="216" t="s">
        <v>81</v>
      </c>
      <c r="AY176" s="215" t="s">
        <v>147</v>
      </c>
      <c r="BK176" s="217">
        <f>SUM(BK177:BK183)</f>
        <v>0</v>
      </c>
    </row>
    <row r="177" s="2" customFormat="1" ht="24.15" customHeight="1">
      <c r="A177" s="38"/>
      <c r="B177" s="39"/>
      <c r="C177" s="220" t="s">
        <v>304</v>
      </c>
      <c r="D177" s="220" t="s">
        <v>149</v>
      </c>
      <c r="E177" s="221" t="s">
        <v>739</v>
      </c>
      <c r="F177" s="222" t="s">
        <v>740</v>
      </c>
      <c r="G177" s="223" t="s">
        <v>374</v>
      </c>
      <c r="H177" s="224">
        <v>1</v>
      </c>
      <c r="I177" s="225"/>
      <c r="J177" s="226">
        <f>ROUND(I177*H177,2)</f>
        <v>0</v>
      </c>
      <c r="K177" s="227"/>
      <c r="L177" s="44"/>
      <c r="M177" s="228" t="s">
        <v>1</v>
      </c>
      <c r="N177" s="229" t="s">
        <v>38</v>
      </c>
      <c r="O177" s="91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2" t="s">
        <v>153</v>
      </c>
      <c r="AT177" s="232" t="s">
        <v>149</v>
      </c>
      <c r="AU177" s="232" t="s">
        <v>83</v>
      </c>
      <c r="AY177" s="17" t="s">
        <v>147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81</v>
      </c>
      <c r="BK177" s="233">
        <f>ROUND(I177*H177,2)</f>
        <v>0</v>
      </c>
      <c r="BL177" s="17" t="s">
        <v>153</v>
      </c>
      <c r="BM177" s="232" t="s">
        <v>434</v>
      </c>
    </row>
    <row r="178" s="2" customFormat="1">
      <c r="A178" s="38"/>
      <c r="B178" s="39"/>
      <c r="C178" s="40"/>
      <c r="D178" s="234" t="s">
        <v>155</v>
      </c>
      <c r="E178" s="40"/>
      <c r="F178" s="235" t="s">
        <v>740</v>
      </c>
      <c r="G178" s="40"/>
      <c r="H178" s="40"/>
      <c r="I178" s="236"/>
      <c r="J178" s="40"/>
      <c r="K178" s="40"/>
      <c r="L178" s="44"/>
      <c r="M178" s="237"/>
      <c r="N178" s="238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155</v>
      </c>
      <c r="AU178" s="17" t="s">
        <v>83</v>
      </c>
    </row>
    <row r="179" s="2" customFormat="1" ht="24.15" customHeight="1">
      <c r="A179" s="38"/>
      <c r="B179" s="39"/>
      <c r="C179" s="220" t="s">
        <v>310</v>
      </c>
      <c r="D179" s="220" t="s">
        <v>149</v>
      </c>
      <c r="E179" s="221" t="s">
        <v>741</v>
      </c>
      <c r="F179" s="222" t="s">
        <v>742</v>
      </c>
      <c r="G179" s="223" t="s">
        <v>374</v>
      </c>
      <c r="H179" s="224">
        <v>1</v>
      </c>
      <c r="I179" s="225"/>
      <c r="J179" s="226">
        <f>ROUND(I179*H179,2)</f>
        <v>0</v>
      </c>
      <c r="K179" s="227"/>
      <c r="L179" s="44"/>
      <c r="M179" s="228" t="s">
        <v>1</v>
      </c>
      <c r="N179" s="229" t="s">
        <v>38</v>
      </c>
      <c r="O179" s="91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2" t="s">
        <v>153</v>
      </c>
      <c r="AT179" s="232" t="s">
        <v>149</v>
      </c>
      <c r="AU179" s="232" t="s">
        <v>83</v>
      </c>
      <c r="AY179" s="17" t="s">
        <v>147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81</v>
      </c>
      <c r="BK179" s="233">
        <f>ROUND(I179*H179,2)</f>
        <v>0</v>
      </c>
      <c r="BL179" s="17" t="s">
        <v>153</v>
      </c>
      <c r="BM179" s="232" t="s">
        <v>338</v>
      </c>
    </row>
    <row r="180" s="2" customFormat="1">
      <c r="A180" s="38"/>
      <c r="B180" s="39"/>
      <c r="C180" s="40"/>
      <c r="D180" s="234" t="s">
        <v>155</v>
      </c>
      <c r="E180" s="40"/>
      <c r="F180" s="235" t="s">
        <v>742</v>
      </c>
      <c r="G180" s="40"/>
      <c r="H180" s="40"/>
      <c r="I180" s="236"/>
      <c r="J180" s="40"/>
      <c r="K180" s="40"/>
      <c r="L180" s="44"/>
      <c r="M180" s="237"/>
      <c r="N180" s="238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155</v>
      </c>
      <c r="AU180" s="17" t="s">
        <v>83</v>
      </c>
    </row>
    <row r="181" s="2" customFormat="1">
      <c r="A181" s="38"/>
      <c r="B181" s="39"/>
      <c r="C181" s="40"/>
      <c r="D181" s="234" t="s">
        <v>277</v>
      </c>
      <c r="E181" s="40"/>
      <c r="F181" s="271" t="s">
        <v>743</v>
      </c>
      <c r="G181" s="40"/>
      <c r="H181" s="40"/>
      <c r="I181" s="236"/>
      <c r="J181" s="40"/>
      <c r="K181" s="40"/>
      <c r="L181" s="44"/>
      <c r="M181" s="237"/>
      <c r="N181" s="238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277</v>
      </c>
      <c r="AU181" s="17" t="s">
        <v>83</v>
      </c>
    </row>
    <row r="182" s="2" customFormat="1" ht="62.7" customHeight="1">
      <c r="A182" s="38"/>
      <c r="B182" s="39"/>
      <c r="C182" s="220" t="s">
        <v>316</v>
      </c>
      <c r="D182" s="220" t="s">
        <v>149</v>
      </c>
      <c r="E182" s="221" t="s">
        <v>744</v>
      </c>
      <c r="F182" s="222" t="s">
        <v>745</v>
      </c>
      <c r="G182" s="223" t="s">
        <v>374</v>
      </c>
      <c r="H182" s="224">
        <v>1</v>
      </c>
      <c r="I182" s="225"/>
      <c r="J182" s="226">
        <f>ROUND(I182*H182,2)</f>
        <v>0</v>
      </c>
      <c r="K182" s="227"/>
      <c r="L182" s="44"/>
      <c r="M182" s="228" t="s">
        <v>1</v>
      </c>
      <c r="N182" s="229" t="s">
        <v>38</v>
      </c>
      <c r="O182" s="91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2" t="s">
        <v>153</v>
      </c>
      <c r="AT182" s="232" t="s">
        <v>149</v>
      </c>
      <c r="AU182" s="232" t="s">
        <v>83</v>
      </c>
      <c r="AY182" s="17" t="s">
        <v>147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7" t="s">
        <v>81</v>
      </c>
      <c r="BK182" s="233">
        <f>ROUND(I182*H182,2)</f>
        <v>0</v>
      </c>
      <c r="BL182" s="17" t="s">
        <v>153</v>
      </c>
      <c r="BM182" s="232" t="s">
        <v>454</v>
      </c>
    </row>
    <row r="183" s="2" customFormat="1">
      <c r="A183" s="38"/>
      <c r="B183" s="39"/>
      <c r="C183" s="40"/>
      <c r="D183" s="234" t="s">
        <v>155</v>
      </c>
      <c r="E183" s="40"/>
      <c r="F183" s="235" t="s">
        <v>745</v>
      </c>
      <c r="G183" s="40"/>
      <c r="H183" s="40"/>
      <c r="I183" s="236"/>
      <c r="J183" s="40"/>
      <c r="K183" s="40"/>
      <c r="L183" s="44"/>
      <c r="M183" s="237"/>
      <c r="N183" s="238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155</v>
      </c>
      <c r="AU183" s="17" t="s">
        <v>83</v>
      </c>
    </row>
    <row r="184" s="12" customFormat="1" ht="22.8" customHeight="1">
      <c r="A184" s="12"/>
      <c r="B184" s="204"/>
      <c r="C184" s="205"/>
      <c r="D184" s="206" t="s">
        <v>72</v>
      </c>
      <c r="E184" s="218" t="s">
        <v>746</v>
      </c>
      <c r="F184" s="218" t="s">
        <v>747</v>
      </c>
      <c r="G184" s="205"/>
      <c r="H184" s="205"/>
      <c r="I184" s="208"/>
      <c r="J184" s="219">
        <f>BK184</f>
        <v>0</v>
      </c>
      <c r="K184" s="205"/>
      <c r="L184" s="210"/>
      <c r="M184" s="211"/>
      <c r="N184" s="212"/>
      <c r="O184" s="212"/>
      <c r="P184" s="213">
        <f>SUM(P185:P189)</f>
        <v>0</v>
      </c>
      <c r="Q184" s="212"/>
      <c r="R184" s="213">
        <f>SUM(R185:R189)</f>
        <v>0</v>
      </c>
      <c r="S184" s="212"/>
      <c r="T184" s="214">
        <f>SUM(T185:T189)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5" t="s">
        <v>182</v>
      </c>
      <c r="AT184" s="216" t="s">
        <v>72</v>
      </c>
      <c r="AU184" s="216" t="s">
        <v>81</v>
      </c>
      <c r="AY184" s="215" t="s">
        <v>147</v>
      </c>
      <c r="BK184" s="217">
        <f>SUM(BK185:BK189)</f>
        <v>0</v>
      </c>
    </row>
    <row r="185" s="2" customFormat="1" ht="16.5" customHeight="1">
      <c r="A185" s="38"/>
      <c r="B185" s="39"/>
      <c r="C185" s="220" t="s">
        <v>323</v>
      </c>
      <c r="D185" s="220" t="s">
        <v>149</v>
      </c>
      <c r="E185" s="221" t="s">
        <v>748</v>
      </c>
      <c r="F185" s="222" t="s">
        <v>749</v>
      </c>
      <c r="G185" s="223" t="s">
        <v>374</v>
      </c>
      <c r="H185" s="224">
        <v>1</v>
      </c>
      <c r="I185" s="225"/>
      <c r="J185" s="226">
        <f>ROUND(I185*H185,2)</f>
        <v>0</v>
      </c>
      <c r="K185" s="227"/>
      <c r="L185" s="44"/>
      <c r="M185" s="228" t="s">
        <v>1</v>
      </c>
      <c r="N185" s="229" t="s">
        <v>38</v>
      </c>
      <c r="O185" s="91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2" t="s">
        <v>153</v>
      </c>
      <c r="AT185" s="232" t="s">
        <v>149</v>
      </c>
      <c r="AU185" s="232" t="s">
        <v>83</v>
      </c>
      <c r="AY185" s="17" t="s">
        <v>147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7" t="s">
        <v>81</v>
      </c>
      <c r="BK185" s="233">
        <f>ROUND(I185*H185,2)</f>
        <v>0</v>
      </c>
      <c r="BL185" s="17" t="s">
        <v>153</v>
      </c>
      <c r="BM185" s="232" t="s">
        <v>472</v>
      </c>
    </row>
    <row r="186" s="2" customFormat="1">
      <c r="A186" s="38"/>
      <c r="B186" s="39"/>
      <c r="C186" s="40"/>
      <c r="D186" s="234" t="s">
        <v>155</v>
      </c>
      <c r="E186" s="40"/>
      <c r="F186" s="235" t="s">
        <v>749</v>
      </c>
      <c r="G186" s="40"/>
      <c r="H186" s="40"/>
      <c r="I186" s="236"/>
      <c r="J186" s="40"/>
      <c r="K186" s="40"/>
      <c r="L186" s="44"/>
      <c r="M186" s="237"/>
      <c r="N186" s="238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155</v>
      </c>
      <c r="AU186" s="17" t="s">
        <v>83</v>
      </c>
    </row>
    <row r="187" s="2" customFormat="1" ht="24.15" customHeight="1">
      <c r="A187" s="38"/>
      <c r="B187" s="39"/>
      <c r="C187" s="220" t="s">
        <v>250</v>
      </c>
      <c r="D187" s="220" t="s">
        <v>149</v>
      </c>
      <c r="E187" s="221" t="s">
        <v>750</v>
      </c>
      <c r="F187" s="222" t="s">
        <v>751</v>
      </c>
      <c r="G187" s="223" t="s">
        <v>706</v>
      </c>
      <c r="H187" s="224">
        <v>1</v>
      </c>
      <c r="I187" s="225"/>
      <c r="J187" s="226">
        <f>ROUND(I187*H187,2)</f>
        <v>0</v>
      </c>
      <c r="K187" s="227"/>
      <c r="L187" s="44"/>
      <c r="M187" s="228" t="s">
        <v>1</v>
      </c>
      <c r="N187" s="229" t="s">
        <v>38</v>
      </c>
      <c r="O187" s="91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2" t="s">
        <v>153</v>
      </c>
      <c r="AT187" s="232" t="s">
        <v>149</v>
      </c>
      <c r="AU187" s="232" t="s">
        <v>83</v>
      </c>
      <c r="AY187" s="17" t="s">
        <v>147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81</v>
      </c>
      <c r="BK187" s="233">
        <f>ROUND(I187*H187,2)</f>
        <v>0</v>
      </c>
      <c r="BL187" s="17" t="s">
        <v>153</v>
      </c>
      <c r="BM187" s="232" t="s">
        <v>480</v>
      </c>
    </row>
    <row r="188" s="2" customFormat="1">
      <c r="A188" s="38"/>
      <c r="B188" s="39"/>
      <c r="C188" s="40"/>
      <c r="D188" s="234" t="s">
        <v>155</v>
      </c>
      <c r="E188" s="40"/>
      <c r="F188" s="235" t="s">
        <v>751</v>
      </c>
      <c r="G188" s="40"/>
      <c r="H188" s="40"/>
      <c r="I188" s="236"/>
      <c r="J188" s="40"/>
      <c r="K188" s="40"/>
      <c r="L188" s="44"/>
      <c r="M188" s="237"/>
      <c r="N188" s="238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155</v>
      </c>
      <c r="AU188" s="17" t="s">
        <v>83</v>
      </c>
    </row>
    <row r="189" s="2" customFormat="1">
      <c r="A189" s="38"/>
      <c r="B189" s="39"/>
      <c r="C189" s="40"/>
      <c r="D189" s="234" t="s">
        <v>277</v>
      </c>
      <c r="E189" s="40"/>
      <c r="F189" s="271" t="s">
        <v>752</v>
      </c>
      <c r="G189" s="40"/>
      <c r="H189" s="40"/>
      <c r="I189" s="236"/>
      <c r="J189" s="40"/>
      <c r="K189" s="40"/>
      <c r="L189" s="44"/>
      <c r="M189" s="283"/>
      <c r="N189" s="284"/>
      <c r="O189" s="285"/>
      <c r="P189" s="285"/>
      <c r="Q189" s="285"/>
      <c r="R189" s="285"/>
      <c r="S189" s="285"/>
      <c r="T189" s="286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277</v>
      </c>
      <c r="AU189" s="17" t="s">
        <v>83</v>
      </c>
    </row>
    <row r="190" s="2" customFormat="1" ht="6.96" customHeight="1">
      <c r="A190" s="38"/>
      <c r="B190" s="66"/>
      <c r="C190" s="67"/>
      <c r="D190" s="67"/>
      <c r="E190" s="67"/>
      <c r="F190" s="67"/>
      <c r="G190" s="67"/>
      <c r="H190" s="67"/>
      <c r="I190" s="67"/>
      <c r="J190" s="67"/>
      <c r="K190" s="67"/>
      <c r="L190" s="44"/>
      <c r="M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</row>
  </sheetData>
  <sheetProtection sheet="1" autoFilter="0" formatColumns="0" formatRows="0" objects="1" scenarios="1" spinCount="100000" saltValue="WDTy8tg0gujZkwbk8XXcBYzSaEnV+MNDVVj1yfrekXHBkh2rNIaGvQbYm/IUylJR27SaL8uUKljsp3yDNj/abg==" hashValue="C9mRu0W3vmTCG9JWn+94iSqBhrmaw/UHGv2Pp0TF/oXjlUOdJ08qfhyobF8VgdKOwA0jz9dz/PRJ20tf9dIwJg==" algorithmName="SHA-512" password="CC35"/>
  <autoFilter ref="C119:K18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753</v>
      </c>
      <c r="H4" s="20"/>
    </row>
    <row r="5" s="1" customFormat="1" ht="12" customHeight="1">
      <c r="B5" s="20"/>
      <c r="C5" s="290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91" t="s">
        <v>16</v>
      </c>
      <c r="D6" s="292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11. 12. 2025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93"/>
      <c r="C9" s="294" t="s">
        <v>54</v>
      </c>
      <c r="D9" s="295" t="s">
        <v>55</v>
      </c>
      <c r="E9" s="295" t="s">
        <v>134</v>
      </c>
      <c r="F9" s="296" t="s">
        <v>754</v>
      </c>
      <c r="G9" s="192"/>
      <c r="H9" s="293"/>
    </row>
    <row r="10" s="2" customFormat="1" ht="26.4" customHeight="1">
      <c r="A10" s="38"/>
      <c r="B10" s="44"/>
      <c r="C10" s="297" t="s">
        <v>78</v>
      </c>
      <c r="D10" s="297" t="s">
        <v>79</v>
      </c>
      <c r="E10" s="38"/>
      <c r="F10" s="38"/>
      <c r="G10" s="38"/>
      <c r="H10" s="44"/>
    </row>
    <row r="11" s="2" customFormat="1" ht="16.8" customHeight="1">
      <c r="A11" s="38"/>
      <c r="B11" s="44"/>
      <c r="C11" s="298" t="s">
        <v>112</v>
      </c>
      <c r="D11" s="299" t="s">
        <v>113</v>
      </c>
      <c r="E11" s="300" t="s">
        <v>1</v>
      </c>
      <c r="F11" s="301">
        <v>174.68600000000001</v>
      </c>
      <c r="G11" s="38"/>
      <c r="H11" s="44"/>
    </row>
    <row r="12" s="2" customFormat="1" ht="16.8" customHeight="1">
      <c r="A12" s="38"/>
      <c r="B12" s="44"/>
      <c r="C12" s="302" t="s">
        <v>1</v>
      </c>
      <c r="D12" s="302" t="s">
        <v>234</v>
      </c>
      <c r="E12" s="17" t="s">
        <v>1</v>
      </c>
      <c r="F12" s="303">
        <v>0</v>
      </c>
      <c r="G12" s="38"/>
      <c r="H12" s="44"/>
    </row>
    <row r="13" s="2" customFormat="1" ht="16.8" customHeight="1">
      <c r="A13" s="38"/>
      <c r="B13" s="44"/>
      <c r="C13" s="302" t="s">
        <v>1</v>
      </c>
      <c r="D13" s="302" t="s">
        <v>235</v>
      </c>
      <c r="E13" s="17" t="s">
        <v>1</v>
      </c>
      <c r="F13" s="303">
        <v>0</v>
      </c>
      <c r="G13" s="38"/>
      <c r="H13" s="44"/>
    </row>
    <row r="14" s="2" customFormat="1" ht="16.8" customHeight="1">
      <c r="A14" s="38"/>
      <c r="B14" s="44"/>
      <c r="C14" s="302" t="s">
        <v>1</v>
      </c>
      <c r="D14" s="302" t="s">
        <v>236</v>
      </c>
      <c r="E14" s="17" t="s">
        <v>1</v>
      </c>
      <c r="F14" s="303">
        <v>9.6799999999999997</v>
      </c>
      <c r="G14" s="38"/>
      <c r="H14" s="44"/>
    </row>
    <row r="15" s="2" customFormat="1" ht="16.8" customHeight="1">
      <c r="A15" s="38"/>
      <c r="B15" s="44"/>
      <c r="C15" s="302" t="s">
        <v>1</v>
      </c>
      <c r="D15" s="302" t="s">
        <v>237</v>
      </c>
      <c r="E15" s="17" t="s">
        <v>1</v>
      </c>
      <c r="F15" s="303">
        <v>16.059999999999999</v>
      </c>
      <c r="G15" s="38"/>
      <c r="H15" s="44"/>
    </row>
    <row r="16" s="2" customFormat="1" ht="16.8" customHeight="1">
      <c r="A16" s="38"/>
      <c r="B16" s="44"/>
      <c r="C16" s="302" t="s">
        <v>1</v>
      </c>
      <c r="D16" s="302" t="s">
        <v>238</v>
      </c>
      <c r="E16" s="17" t="s">
        <v>1</v>
      </c>
      <c r="F16" s="303">
        <v>0</v>
      </c>
      <c r="G16" s="38"/>
      <c r="H16" s="44"/>
    </row>
    <row r="17" s="2" customFormat="1" ht="16.8" customHeight="1">
      <c r="A17" s="38"/>
      <c r="B17" s="44"/>
      <c r="C17" s="302" t="s">
        <v>1</v>
      </c>
      <c r="D17" s="302" t="s">
        <v>239</v>
      </c>
      <c r="E17" s="17" t="s">
        <v>1</v>
      </c>
      <c r="F17" s="303">
        <v>65.688000000000002</v>
      </c>
      <c r="G17" s="38"/>
      <c r="H17" s="44"/>
    </row>
    <row r="18" s="2" customFormat="1" ht="16.8" customHeight="1">
      <c r="A18" s="38"/>
      <c r="B18" s="44"/>
      <c r="C18" s="302" t="s">
        <v>1</v>
      </c>
      <c r="D18" s="302" t="s">
        <v>240</v>
      </c>
      <c r="E18" s="17" t="s">
        <v>1</v>
      </c>
      <c r="F18" s="303">
        <v>41.990000000000002</v>
      </c>
      <c r="G18" s="38"/>
      <c r="H18" s="44"/>
    </row>
    <row r="19" s="2" customFormat="1" ht="16.8" customHeight="1">
      <c r="A19" s="38"/>
      <c r="B19" s="44"/>
      <c r="C19" s="302" t="s">
        <v>1</v>
      </c>
      <c r="D19" s="302" t="s">
        <v>241</v>
      </c>
      <c r="E19" s="17" t="s">
        <v>1</v>
      </c>
      <c r="F19" s="303">
        <v>29.488</v>
      </c>
      <c r="G19" s="38"/>
      <c r="H19" s="44"/>
    </row>
    <row r="20" s="2" customFormat="1" ht="16.8" customHeight="1">
      <c r="A20" s="38"/>
      <c r="B20" s="44"/>
      <c r="C20" s="302" t="s">
        <v>1</v>
      </c>
      <c r="D20" s="302" t="s">
        <v>242</v>
      </c>
      <c r="E20" s="17" t="s">
        <v>1</v>
      </c>
      <c r="F20" s="303">
        <v>0</v>
      </c>
      <c r="G20" s="38"/>
      <c r="H20" s="44"/>
    </row>
    <row r="21" s="2" customFormat="1" ht="16.8" customHeight="1">
      <c r="A21" s="38"/>
      <c r="B21" s="44"/>
      <c r="C21" s="302" t="s">
        <v>1</v>
      </c>
      <c r="D21" s="302" t="s">
        <v>243</v>
      </c>
      <c r="E21" s="17" t="s">
        <v>1</v>
      </c>
      <c r="F21" s="303">
        <v>2.7650000000000001</v>
      </c>
      <c r="G21" s="38"/>
      <c r="H21" s="44"/>
    </row>
    <row r="22" s="2" customFormat="1" ht="16.8" customHeight="1">
      <c r="A22" s="38"/>
      <c r="B22" s="44"/>
      <c r="C22" s="302" t="s">
        <v>1</v>
      </c>
      <c r="D22" s="302" t="s">
        <v>244</v>
      </c>
      <c r="E22" s="17" t="s">
        <v>1</v>
      </c>
      <c r="F22" s="303">
        <v>5.8179999999999996</v>
      </c>
      <c r="G22" s="38"/>
      <c r="H22" s="44"/>
    </row>
    <row r="23" s="2" customFormat="1" ht="16.8" customHeight="1">
      <c r="A23" s="38"/>
      <c r="B23" s="44"/>
      <c r="C23" s="302" t="s">
        <v>1</v>
      </c>
      <c r="D23" s="302" t="s">
        <v>245</v>
      </c>
      <c r="E23" s="17" t="s">
        <v>1</v>
      </c>
      <c r="F23" s="303">
        <v>3.1970000000000001</v>
      </c>
      <c r="G23" s="38"/>
      <c r="H23" s="44"/>
    </row>
    <row r="24" s="2" customFormat="1" ht="16.8" customHeight="1">
      <c r="A24" s="38"/>
      <c r="B24" s="44"/>
      <c r="C24" s="302" t="s">
        <v>112</v>
      </c>
      <c r="D24" s="302" t="s">
        <v>175</v>
      </c>
      <c r="E24" s="17" t="s">
        <v>1</v>
      </c>
      <c r="F24" s="303">
        <v>174.68600000000001</v>
      </c>
      <c r="G24" s="38"/>
      <c r="H24" s="44"/>
    </row>
    <row r="25" s="2" customFormat="1" ht="16.8" customHeight="1">
      <c r="A25" s="38"/>
      <c r="B25" s="44"/>
      <c r="C25" s="304" t="s">
        <v>755</v>
      </c>
      <c r="D25" s="38"/>
      <c r="E25" s="38"/>
      <c r="F25" s="38"/>
      <c r="G25" s="38"/>
      <c r="H25" s="44"/>
    </row>
    <row r="26" s="2" customFormat="1">
      <c r="A26" s="38"/>
      <c r="B26" s="44"/>
      <c r="C26" s="302" t="s">
        <v>230</v>
      </c>
      <c r="D26" s="302" t="s">
        <v>231</v>
      </c>
      <c r="E26" s="17" t="s">
        <v>224</v>
      </c>
      <c r="F26" s="303">
        <v>69.873999999999995</v>
      </c>
      <c r="G26" s="38"/>
      <c r="H26" s="44"/>
    </row>
    <row r="27" s="2" customFormat="1">
      <c r="A27" s="38"/>
      <c r="B27" s="44"/>
      <c r="C27" s="302" t="s">
        <v>253</v>
      </c>
      <c r="D27" s="302" t="s">
        <v>254</v>
      </c>
      <c r="E27" s="17" t="s">
        <v>224</v>
      </c>
      <c r="F27" s="303">
        <v>17.469000000000001</v>
      </c>
      <c r="G27" s="38"/>
      <c r="H27" s="44"/>
    </row>
    <row r="28" s="2" customFormat="1">
      <c r="A28" s="38"/>
      <c r="B28" s="44"/>
      <c r="C28" s="302" t="s">
        <v>282</v>
      </c>
      <c r="D28" s="302" t="s">
        <v>283</v>
      </c>
      <c r="E28" s="17" t="s">
        <v>224</v>
      </c>
      <c r="F28" s="303">
        <v>69.873999999999995</v>
      </c>
      <c r="G28" s="38"/>
      <c r="H28" s="44"/>
    </row>
    <row r="29" s="2" customFormat="1">
      <c r="A29" s="38"/>
      <c r="B29" s="44"/>
      <c r="C29" s="302" t="s">
        <v>288</v>
      </c>
      <c r="D29" s="302" t="s">
        <v>289</v>
      </c>
      <c r="E29" s="17" t="s">
        <v>224</v>
      </c>
      <c r="F29" s="303">
        <v>558.995</v>
      </c>
      <c r="G29" s="38"/>
      <c r="H29" s="44"/>
    </row>
    <row r="30" s="2" customFormat="1">
      <c r="A30" s="38"/>
      <c r="B30" s="44"/>
      <c r="C30" s="302" t="s">
        <v>294</v>
      </c>
      <c r="D30" s="302" t="s">
        <v>295</v>
      </c>
      <c r="E30" s="17" t="s">
        <v>224</v>
      </c>
      <c r="F30" s="303">
        <v>104.812</v>
      </c>
      <c r="G30" s="38"/>
      <c r="H30" s="44"/>
    </row>
    <row r="31" s="2" customFormat="1">
      <c r="A31" s="38"/>
      <c r="B31" s="44"/>
      <c r="C31" s="302" t="s">
        <v>299</v>
      </c>
      <c r="D31" s="302" t="s">
        <v>300</v>
      </c>
      <c r="E31" s="17" t="s">
        <v>224</v>
      </c>
      <c r="F31" s="303">
        <v>838.49300000000005</v>
      </c>
      <c r="G31" s="38"/>
      <c r="H31" s="44"/>
    </row>
    <row r="32" s="2" customFormat="1" ht="16.8" customHeight="1">
      <c r="A32" s="38"/>
      <c r="B32" s="44"/>
      <c r="C32" s="302" t="s">
        <v>305</v>
      </c>
      <c r="D32" s="302" t="s">
        <v>306</v>
      </c>
      <c r="E32" s="17" t="s">
        <v>224</v>
      </c>
      <c r="F32" s="303">
        <v>264.06799999999998</v>
      </c>
      <c r="G32" s="38"/>
      <c r="H32" s="44"/>
    </row>
    <row r="33" s="2" customFormat="1" ht="16.8" customHeight="1">
      <c r="A33" s="38"/>
      <c r="B33" s="44"/>
      <c r="C33" s="302" t="s">
        <v>311</v>
      </c>
      <c r="D33" s="302" t="s">
        <v>312</v>
      </c>
      <c r="E33" s="17" t="s">
        <v>224</v>
      </c>
      <c r="F33" s="303">
        <v>111.67</v>
      </c>
      <c r="G33" s="38"/>
      <c r="H33" s="44"/>
    </row>
    <row r="34" s="2" customFormat="1" ht="16.8" customHeight="1">
      <c r="A34" s="38"/>
      <c r="B34" s="44"/>
      <c r="C34" s="298" t="s">
        <v>95</v>
      </c>
      <c r="D34" s="299" t="s">
        <v>96</v>
      </c>
      <c r="E34" s="300" t="s">
        <v>1</v>
      </c>
      <c r="F34" s="301">
        <v>9.4960000000000004</v>
      </c>
      <c r="G34" s="38"/>
      <c r="H34" s="44"/>
    </row>
    <row r="35" s="2" customFormat="1" ht="16.8" customHeight="1">
      <c r="A35" s="38"/>
      <c r="B35" s="44"/>
      <c r="C35" s="302" t="s">
        <v>1</v>
      </c>
      <c r="D35" s="302" t="s">
        <v>234</v>
      </c>
      <c r="E35" s="17" t="s">
        <v>1</v>
      </c>
      <c r="F35" s="303">
        <v>0</v>
      </c>
      <c r="G35" s="38"/>
      <c r="H35" s="44"/>
    </row>
    <row r="36" s="2" customFormat="1" ht="16.8" customHeight="1">
      <c r="A36" s="38"/>
      <c r="B36" s="44"/>
      <c r="C36" s="302" t="s">
        <v>1</v>
      </c>
      <c r="D36" s="302" t="s">
        <v>369</v>
      </c>
      <c r="E36" s="17" t="s">
        <v>1</v>
      </c>
      <c r="F36" s="303">
        <v>8.9199999999999999</v>
      </c>
      <c r="G36" s="38"/>
      <c r="H36" s="44"/>
    </row>
    <row r="37" s="2" customFormat="1" ht="16.8" customHeight="1">
      <c r="A37" s="38"/>
      <c r="B37" s="44"/>
      <c r="C37" s="302" t="s">
        <v>1</v>
      </c>
      <c r="D37" s="302" t="s">
        <v>242</v>
      </c>
      <c r="E37" s="17" t="s">
        <v>1</v>
      </c>
      <c r="F37" s="303">
        <v>0</v>
      </c>
      <c r="G37" s="38"/>
      <c r="H37" s="44"/>
    </row>
    <row r="38" s="2" customFormat="1" ht="16.8" customHeight="1">
      <c r="A38" s="38"/>
      <c r="B38" s="44"/>
      <c r="C38" s="302" t="s">
        <v>1</v>
      </c>
      <c r="D38" s="302" t="s">
        <v>370</v>
      </c>
      <c r="E38" s="17" t="s">
        <v>1</v>
      </c>
      <c r="F38" s="303">
        <v>0.57599999999999996</v>
      </c>
      <c r="G38" s="38"/>
      <c r="H38" s="44"/>
    </row>
    <row r="39" s="2" customFormat="1" ht="16.8" customHeight="1">
      <c r="A39" s="38"/>
      <c r="B39" s="44"/>
      <c r="C39" s="302" t="s">
        <v>95</v>
      </c>
      <c r="D39" s="302" t="s">
        <v>175</v>
      </c>
      <c r="E39" s="17" t="s">
        <v>1</v>
      </c>
      <c r="F39" s="303">
        <v>9.4960000000000004</v>
      </c>
      <c r="G39" s="38"/>
      <c r="H39" s="44"/>
    </row>
    <row r="40" s="2" customFormat="1" ht="16.8" customHeight="1">
      <c r="A40" s="38"/>
      <c r="B40" s="44"/>
      <c r="C40" s="304" t="s">
        <v>755</v>
      </c>
      <c r="D40" s="38"/>
      <c r="E40" s="38"/>
      <c r="F40" s="38"/>
      <c r="G40" s="38"/>
      <c r="H40" s="44"/>
    </row>
    <row r="41" s="2" customFormat="1" ht="16.8" customHeight="1">
      <c r="A41" s="38"/>
      <c r="B41" s="44"/>
      <c r="C41" s="302" t="s">
        <v>365</v>
      </c>
      <c r="D41" s="302" t="s">
        <v>366</v>
      </c>
      <c r="E41" s="17" t="s">
        <v>224</v>
      </c>
      <c r="F41" s="303">
        <v>9.4960000000000004</v>
      </c>
      <c r="G41" s="38"/>
      <c r="H41" s="44"/>
    </row>
    <row r="42" s="2" customFormat="1" ht="16.8" customHeight="1">
      <c r="A42" s="38"/>
      <c r="B42" s="44"/>
      <c r="C42" s="302" t="s">
        <v>311</v>
      </c>
      <c r="D42" s="302" t="s">
        <v>312</v>
      </c>
      <c r="E42" s="17" t="s">
        <v>224</v>
      </c>
      <c r="F42" s="303">
        <v>111.67</v>
      </c>
      <c r="G42" s="38"/>
      <c r="H42" s="44"/>
    </row>
    <row r="43" s="2" customFormat="1" ht="16.8" customHeight="1">
      <c r="A43" s="38"/>
      <c r="B43" s="44"/>
      <c r="C43" s="298" t="s">
        <v>98</v>
      </c>
      <c r="D43" s="299" t="s">
        <v>99</v>
      </c>
      <c r="E43" s="300" t="s">
        <v>1</v>
      </c>
      <c r="F43" s="301">
        <v>53.520000000000003</v>
      </c>
      <c r="G43" s="38"/>
      <c r="H43" s="44"/>
    </row>
    <row r="44" s="2" customFormat="1" ht="16.8" customHeight="1">
      <c r="A44" s="38"/>
      <c r="B44" s="44"/>
      <c r="C44" s="302" t="s">
        <v>1</v>
      </c>
      <c r="D44" s="302" t="s">
        <v>234</v>
      </c>
      <c r="E44" s="17" t="s">
        <v>1</v>
      </c>
      <c r="F44" s="303">
        <v>0</v>
      </c>
      <c r="G44" s="38"/>
      <c r="H44" s="44"/>
    </row>
    <row r="45" s="2" customFormat="1" ht="16.8" customHeight="1">
      <c r="A45" s="38"/>
      <c r="B45" s="44"/>
      <c r="C45" s="302" t="s">
        <v>1</v>
      </c>
      <c r="D45" s="302" t="s">
        <v>340</v>
      </c>
      <c r="E45" s="17" t="s">
        <v>1</v>
      </c>
      <c r="F45" s="303">
        <v>53.520000000000003</v>
      </c>
      <c r="G45" s="38"/>
      <c r="H45" s="44"/>
    </row>
    <row r="46" s="2" customFormat="1" ht="16.8" customHeight="1">
      <c r="A46" s="38"/>
      <c r="B46" s="44"/>
      <c r="C46" s="302" t="s">
        <v>98</v>
      </c>
      <c r="D46" s="302" t="s">
        <v>175</v>
      </c>
      <c r="E46" s="17" t="s">
        <v>1</v>
      </c>
      <c r="F46" s="303">
        <v>53.520000000000003</v>
      </c>
      <c r="G46" s="38"/>
      <c r="H46" s="44"/>
    </row>
    <row r="47" s="2" customFormat="1" ht="16.8" customHeight="1">
      <c r="A47" s="38"/>
      <c r="B47" s="44"/>
      <c r="C47" s="304" t="s">
        <v>755</v>
      </c>
      <c r="D47" s="38"/>
      <c r="E47" s="38"/>
      <c r="F47" s="38"/>
      <c r="G47" s="38"/>
      <c r="H47" s="44"/>
    </row>
    <row r="48" s="2" customFormat="1" ht="16.8" customHeight="1">
      <c r="A48" s="38"/>
      <c r="B48" s="44"/>
      <c r="C48" s="302" t="s">
        <v>336</v>
      </c>
      <c r="D48" s="302" t="s">
        <v>337</v>
      </c>
      <c r="E48" s="17" t="s">
        <v>224</v>
      </c>
      <c r="F48" s="303">
        <v>53.520000000000003</v>
      </c>
      <c r="G48" s="38"/>
      <c r="H48" s="44"/>
    </row>
    <row r="49" s="2" customFormat="1" ht="16.8" customHeight="1">
      <c r="A49" s="38"/>
      <c r="B49" s="44"/>
      <c r="C49" s="302" t="s">
        <v>311</v>
      </c>
      <c r="D49" s="302" t="s">
        <v>312</v>
      </c>
      <c r="E49" s="17" t="s">
        <v>224</v>
      </c>
      <c r="F49" s="303">
        <v>111.67</v>
      </c>
      <c r="G49" s="38"/>
      <c r="H49" s="44"/>
    </row>
    <row r="50" s="2" customFormat="1" ht="16.8" customHeight="1">
      <c r="A50" s="38"/>
      <c r="B50" s="44"/>
      <c r="C50" s="302" t="s">
        <v>342</v>
      </c>
      <c r="D50" s="302" t="s">
        <v>343</v>
      </c>
      <c r="E50" s="17" t="s">
        <v>320</v>
      </c>
      <c r="F50" s="303">
        <v>107.04000000000001</v>
      </c>
      <c r="G50" s="38"/>
      <c r="H50" s="44"/>
    </row>
    <row r="51" s="2" customFormat="1" ht="16.8" customHeight="1">
      <c r="A51" s="38"/>
      <c r="B51" s="44"/>
      <c r="C51" s="298" t="s">
        <v>104</v>
      </c>
      <c r="D51" s="299" t="s">
        <v>105</v>
      </c>
      <c r="E51" s="300" t="s">
        <v>1</v>
      </c>
      <c r="F51" s="301">
        <v>297.94</v>
      </c>
      <c r="G51" s="38"/>
      <c r="H51" s="44"/>
    </row>
    <row r="52" s="2" customFormat="1" ht="16.8" customHeight="1">
      <c r="A52" s="38"/>
      <c r="B52" s="44"/>
      <c r="C52" s="302" t="s">
        <v>1</v>
      </c>
      <c r="D52" s="302" t="s">
        <v>171</v>
      </c>
      <c r="E52" s="17" t="s">
        <v>1</v>
      </c>
      <c r="F52" s="303">
        <v>12.9</v>
      </c>
      <c r="G52" s="38"/>
      <c r="H52" s="44"/>
    </row>
    <row r="53" s="2" customFormat="1" ht="16.8" customHeight="1">
      <c r="A53" s="38"/>
      <c r="B53" s="44"/>
      <c r="C53" s="302" t="s">
        <v>1</v>
      </c>
      <c r="D53" s="302" t="s">
        <v>172</v>
      </c>
      <c r="E53" s="17" t="s">
        <v>1</v>
      </c>
      <c r="F53" s="303">
        <v>76.299999999999997</v>
      </c>
      <c r="G53" s="38"/>
      <c r="H53" s="44"/>
    </row>
    <row r="54" s="2" customFormat="1" ht="16.8" customHeight="1">
      <c r="A54" s="38"/>
      <c r="B54" s="44"/>
      <c r="C54" s="302" t="s">
        <v>1</v>
      </c>
      <c r="D54" s="302" t="s">
        <v>173</v>
      </c>
      <c r="E54" s="17" t="s">
        <v>1</v>
      </c>
      <c r="F54" s="303">
        <v>198.38</v>
      </c>
      <c r="G54" s="38"/>
      <c r="H54" s="44"/>
    </row>
    <row r="55" s="2" customFormat="1" ht="16.8" customHeight="1">
      <c r="A55" s="38"/>
      <c r="B55" s="44"/>
      <c r="C55" s="302" t="s">
        <v>1</v>
      </c>
      <c r="D55" s="302" t="s">
        <v>174</v>
      </c>
      <c r="E55" s="17" t="s">
        <v>1</v>
      </c>
      <c r="F55" s="303">
        <v>10.359999999999999</v>
      </c>
      <c r="G55" s="38"/>
      <c r="H55" s="44"/>
    </row>
    <row r="56" s="2" customFormat="1" ht="16.8" customHeight="1">
      <c r="A56" s="38"/>
      <c r="B56" s="44"/>
      <c r="C56" s="302" t="s">
        <v>104</v>
      </c>
      <c r="D56" s="302" t="s">
        <v>175</v>
      </c>
      <c r="E56" s="17" t="s">
        <v>1</v>
      </c>
      <c r="F56" s="303">
        <v>297.94</v>
      </c>
      <c r="G56" s="38"/>
      <c r="H56" s="44"/>
    </row>
    <row r="57" s="2" customFormat="1" ht="16.8" customHeight="1">
      <c r="A57" s="38"/>
      <c r="B57" s="44"/>
      <c r="C57" s="304" t="s">
        <v>755</v>
      </c>
      <c r="D57" s="38"/>
      <c r="E57" s="38"/>
      <c r="F57" s="38"/>
      <c r="G57" s="38"/>
      <c r="H57" s="44"/>
    </row>
    <row r="58" s="2" customFormat="1" ht="16.8" customHeight="1">
      <c r="A58" s="38"/>
      <c r="B58" s="44"/>
      <c r="C58" s="302" t="s">
        <v>167</v>
      </c>
      <c r="D58" s="302" t="s">
        <v>168</v>
      </c>
      <c r="E58" s="17" t="s">
        <v>152</v>
      </c>
      <c r="F58" s="303">
        <v>297.94</v>
      </c>
      <c r="G58" s="38"/>
      <c r="H58" s="44"/>
    </row>
    <row r="59" s="2" customFormat="1" ht="16.8" customHeight="1">
      <c r="A59" s="38"/>
      <c r="B59" s="44"/>
      <c r="C59" s="302" t="s">
        <v>305</v>
      </c>
      <c r="D59" s="302" t="s">
        <v>306</v>
      </c>
      <c r="E59" s="17" t="s">
        <v>224</v>
      </c>
      <c r="F59" s="303">
        <v>264.06799999999998</v>
      </c>
      <c r="G59" s="38"/>
      <c r="H59" s="44"/>
    </row>
    <row r="60" s="2" customFormat="1" ht="16.8" customHeight="1">
      <c r="A60" s="38"/>
      <c r="B60" s="44"/>
      <c r="C60" s="298" t="s">
        <v>332</v>
      </c>
      <c r="D60" s="299" t="s">
        <v>572</v>
      </c>
      <c r="E60" s="300" t="s">
        <v>1</v>
      </c>
      <c r="F60" s="301">
        <v>24.18</v>
      </c>
      <c r="G60" s="38"/>
      <c r="H60" s="44"/>
    </row>
    <row r="61" s="2" customFormat="1" ht="16.8" customHeight="1">
      <c r="A61" s="38"/>
      <c r="B61" s="44"/>
      <c r="C61" s="302" t="s">
        <v>1</v>
      </c>
      <c r="D61" s="302" t="s">
        <v>329</v>
      </c>
      <c r="E61" s="17" t="s">
        <v>1</v>
      </c>
      <c r="F61" s="303">
        <v>0</v>
      </c>
      <c r="G61" s="38"/>
      <c r="H61" s="44"/>
    </row>
    <row r="62" s="2" customFormat="1" ht="16.8" customHeight="1">
      <c r="A62" s="38"/>
      <c r="B62" s="44"/>
      <c r="C62" s="302" t="s">
        <v>1</v>
      </c>
      <c r="D62" s="302" t="s">
        <v>330</v>
      </c>
      <c r="E62" s="17" t="s">
        <v>1</v>
      </c>
      <c r="F62" s="303">
        <v>22.890000000000001</v>
      </c>
      <c r="G62" s="38"/>
      <c r="H62" s="44"/>
    </row>
    <row r="63" s="2" customFormat="1" ht="16.8" customHeight="1">
      <c r="A63" s="38"/>
      <c r="B63" s="44"/>
      <c r="C63" s="302" t="s">
        <v>1</v>
      </c>
      <c r="D63" s="302" t="s">
        <v>331</v>
      </c>
      <c r="E63" s="17" t="s">
        <v>1</v>
      </c>
      <c r="F63" s="303">
        <v>1.29</v>
      </c>
      <c r="G63" s="38"/>
      <c r="H63" s="44"/>
    </row>
    <row r="64" s="2" customFormat="1" ht="16.8" customHeight="1">
      <c r="A64" s="38"/>
      <c r="B64" s="44"/>
      <c r="C64" s="302" t="s">
        <v>332</v>
      </c>
      <c r="D64" s="302" t="s">
        <v>175</v>
      </c>
      <c r="E64" s="17" t="s">
        <v>1</v>
      </c>
      <c r="F64" s="303">
        <v>24.18</v>
      </c>
      <c r="G64" s="38"/>
      <c r="H64" s="44"/>
    </row>
    <row r="65" s="2" customFormat="1" ht="16.8" customHeight="1">
      <c r="A65" s="38"/>
      <c r="B65" s="44"/>
      <c r="C65" s="298" t="s">
        <v>91</v>
      </c>
      <c r="D65" s="299" t="s">
        <v>92</v>
      </c>
      <c r="E65" s="300" t="s">
        <v>1</v>
      </c>
      <c r="F65" s="301">
        <v>12.9</v>
      </c>
      <c r="G65" s="38"/>
      <c r="H65" s="44"/>
    </row>
    <row r="66" s="2" customFormat="1" ht="16.8" customHeight="1">
      <c r="A66" s="38"/>
      <c r="B66" s="44"/>
      <c r="C66" s="302" t="s">
        <v>1</v>
      </c>
      <c r="D66" s="302" t="s">
        <v>158</v>
      </c>
      <c r="E66" s="17" t="s">
        <v>1</v>
      </c>
      <c r="F66" s="303">
        <v>0</v>
      </c>
      <c r="G66" s="38"/>
      <c r="H66" s="44"/>
    </row>
    <row r="67" s="2" customFormat="1" ht="16.8" customHeight="1">
      <c r="A67" s="38"/>
      <c r="B67" s="44"/>
      <c r="C67" s="302" t="s">
        <v>91</v>
      </c>
      <c r="D67" s="302" t="s">
        <v>159</v>
      </c>
      <c r="E67" s="17" t="s">
        <v>1</v>
      </c>
      <c r="F67" s="303">
        <v>12.9</v>
      </c>
      <c r="G67" s="38"/>
      <c r="H67" s="44"/>
    </row>
    <row r="68" s="2" customFormat="1" ht="16.8" customHeight="1">
      <c r="A68" s="38"/>
      <c r="B68" s="44"/>
      <c r="C68" s="304" t="s">
        <v>755</v>
      </c>
      <c r="D68" s="38"/>
      <c r="E68" s="38"/>
      <c r="F68" s="38"/>
      <c r="G68" s="38"/>
      <c r="H68" s="44"/>
    </row>
    <row r="69" s="2" customFormat="1" ht="16.8" customHeight="1">
      <c r="A69" s="38"/>
      <c r="B69" s="44"/>
      <c r="C69" s="302" t="s">
        <v>150</v>
      </c>
      <c r="D69" s="302" t="s">
        <v>151</v>
      </c>
      <c r="E69" s="17" t="s">
        <v>152</v>
      </c>
      <c r="F69" s="303">
        <v>12.9</v>
      </c>
      <c r="G69" s="38"/>
      <c r="H69" s="44"/>
    </row>
    <row r="70" s="2" customFormat="1">
      <c r="A70" s="38"/>
      <c r="B70" s="44"/>
      <c r="C70" s="302" t="s">
        <v>273</v>
      </c>
      <c r="D70" s="302" t="s">
        <v>274</v>
      </c>
      <c r="E70" s="17" t="s">
        <v>224</v>
      </c>
      <c r="F70" s="303">
        <v>24.18</v>
      </c>
      <c r="G70" s="38"/>
      <c r="H70" s="44"/>
    </row>
    <row r="71" s="2" customFormat="1" ht="16.8" customHeight="1">
      <c r="A71" s="38"/>
      <c r="B71" s="44"/>
      <c r="C71" s="302" t="s">
        <v>324</v>
      </c>
      <c r="D71" s="302" t="s">
        <v>325</v>
      </c>
      <c r="E71" s="17" t="s">
        <v>224</v>
      </c>
      <c r="F71" s="303">
        <v>24.18</v>
      </c>
      <c r="G71" s="38"/>
      <c r="H71" s="44"/>
    </row>
    <row r="72" s="2" customFormat="1" ht="16.8" customHeight="1">
      <c r="A72" s="38"/>
      <c r="B72" s="44"/>
      <c r="C72" s="298" t="s">
        <v>88</v>
      </c>
      <c r="D72" s="299" t="s">
        <v>89</v>
      </c>
      <c r="E72" s="300" t="s">
        <v>1</v>
      </c>
      <c r="F72" s="301">
        <v>76.299999999999997</v>
      </c>
      <c r="G72" s="38"/>
      <c r="H72" s="44"/>
    </row>
    <row r="73" s="2" customFormat="1" ht="16.8" customHeight="1">
      <c r="A73" s="38"/>
      <c r="B73" s="44"/>
      <c r="C73" s="302" t="s">
        <v>1</v>
      </c>
      <c r="D73" s="302" t="s">
        <v>164</v>
      </c>
      <c r="E73" s="17" t="s">
        <v>1</v>
      </c>
      <c r="F73" s="303">
        <v>0</v>
      </c>
      <c r="G73" s="38"/>
      <c r="H73" s="44"/>
    </row>
    <row r="74" s="2" customFormat="1" ht="16.8" customHeight="1">
      <c r="A74" s="38"/>
      <c r="B74" s="44"/>
      <c r="C74" s="302" t="s">
        <v>88</v>
      </c>
      <c r="D74" s="302" t="s">
        <v>165</v>
      </c>
      <c r="E74" s="17" t="s">
        <v>1</v>
      </c>
      <c r="F74" s="303">
        <v>76.299999999999997</v>
      </c>
      <c r="G74" s="38"/>
      <c r="H74" s="44"/>
    </row>
    <row r="75" s="2" customFormat="1" ht="16.8" customHeight="1">
      <c r="A75" s="38"/>
      <c r="B75" s="44"/>
      <c r="C75" s="304" t="s">
        <v>755</v>
      </c>
      <c r="D75" s="38"/>
      <c r="E75" s="38"/>
      <c r="F75" s="38"/>
      <c r="G75" s="38"/>
      <c r="H75" s="44"/>
    </row>
    <row r="76" s="2" customFormat="1" ht="16.8" customHeight="1">
      <c r="A76" s="38"/>
      <c r="B76" s="44"/>
      <c r="C76" s="302" t="s">
        <v>160</v>
      </c>
      <c r="D76" s="302" t="s">
        <v>161</v>
      </c>
      <c r="E76" s="17" t="s">
        <v>152</v>
      </c>
      <c r="F76" s="303">
        <v>76.299999999999997</v>
      </c>
      <c r="G76" s="38"/>
      <c r="H76" s="44"/>
    </row>
    <row r="77" s="2" customFormat="1">
      <c r="A77" s="38"/>
      <c r="B77" s="44"/>
      <c r="C77" s="302" t="s">
        <v>273</v>
      </c>
      <c r="D77" s="302" t="s">
        <v>274</v>
      </c>
      <c r="E77" s="17" t="s">
        <v>224</v>
      </c>
      <c r="F77" s="303">
        <v>24.18</v>
      </c>
      <c r="G77" s="38"/>
      <c r="H77" s="44"/>
    </row>
    <row r="78" s="2" customFormat="1" ht="16.8" customHeight="1">
      <c r="A78" s="38"/>
      <c r="B78" s="44"/>
      <c r="C78" s="302" t="s">
        <v>324</v>
      </c>
      <c r="D78" s="302" t="s">
        <v>325</v>
      </c>
      <c r="E78" s="17" t="s">
        <v>224</v>
      </c>
      <c r="F78" s="303">
        <v>24.18</v>
      </c>
      <c r="G78" s="38"/>
      <c r="H78" s="44"/>
    </row>
    <row r="79" s="2" customFormat="1" ht="16.8" customHeight="1">
      <c r="A79" s="38"/>
      <c r="B79" s="44"/>
      <c r="C79" s="298" t="s">
        <v>108</v>
      </c>
      <c r="D79" s="299" t="s">
        <v>109</v>
      </c>
      <c r="E79" s="300" t="s">
        <v>1</v>
      </c>
      <c r="F79" s="301">
        <v>264.06799999999998</v>
      </c>
      <c r="G79" s="38"/>
      <c r="H79" s="44"/>
    </row>
    <row r="80" s="2" customFormat="1" ht="16.8" customHeight="1">
      <c r="A80" s="38"/>
      <c r="B80" s="44"/>
      <c r="C80" s="302" t="s">
        <v>108</v>
      </c>
      <c r="D80" s="302" t="s">
        <v>309</v>
      </c>
      <c r="E80" s="17" t="s">
        <v>1</v>
      </c>
      <c r="F80" s="303">
        <v>264.06799999999998</v>
      </c>
      <c r="G80" s="38"/>
      <c r="H80" s="44"/>
    </row>
    <row r="81" s="2" customFormat="1" ht="16.8" customHeight="1">
      <c r="A81" s="38"/>
      <c r="B81" s="44"/>
      <c r="C81" s="304" t="s">
        <v>755</v>
      </c>
      <c r="D81" s="38"/>
      <c r="E81" s="38"/>
      <c r="F81" s="38"/>
      <c r="G81" s="38"/>
      <c r="H81" s="44"/>
    </row>
    <row r="82" s="2" customFormat="1" ht="16.8" customHeight="1">
      <c r="A82" s="38"/>
      <c r="B82" s="44"/>
      <c r="C82" s="302" t="s">
        <v>305</v>
      </c>
      <c r="D82" s="302" t="s">
        <v>306</v>
      </c>
      <c r="E82" s="17" t="s">
        <v>224</v>
      </c>
      <c r="F82" s="303">
        <v>264.06799999999998</v>
      </c>
      <c r="G82" s="38"/>
      <c r="H82" s="44"/>
    </row>
    <row r="83" s="2" customFormat="1" ht="16.8" customHeight="1">
      <c r="A83" s="38"/>
      <c r="B83" s="44"/>
      <c r="C83" s="302" t="s">
        <v>543</v>
      </c>
      <c r="D83" s="302" t="s">
        <v>544</v>
      </c>
      <c r="E83" s="17" t="s">
        <v>320</v>
      </c>
      <c r="F83" s="303">
        <v>528.13599999999997</v>
      </c>
      <c r="G83" s="38"/>
      <c r="H83" s="44"/>
    </row>
    <row r="84" s="2" customFormat="1" ht="16.8" customHeight="1">
      <c r="A84" s="38"/>
      <c r="B84" s="44"/>
      <c r="C84" s="298" t="s">
        <v>101</v>
      </c>
      <c r="D84" s="299" t="s">
        <v>102</v>
      </c>
      <c r="E84" s="300" t="s">
        <v>1</v>
      </c>
      <c r="F84" s="301">
        <v>111.67</v>
      </c>
      <c r="G84" s="38"/>
      <c r="H84" s="44"/>
    </row>
    <row r="85" s="2" customFormat="1" ht="16.8" customHeight="1">
      <c r="A85" s="38"/>
      <c r="B85" s="44"/>
      <c r="C85" s="302" t="s">
        <v>1</v>
      </c>
      <c r="D85" s="302" t="s">
        <v>315</v>
      </c>
      <c r="E85" s="17" t="s">
        <v>1</v>
      </c>
      <c r="F85" s="303">
        <v>111.67</v>
      </c>
      <c r="G85" s="38"/>
      <c r="H85" s="44"/>
    </row>
    <row r="86" s="2" customFormat="1" ht="16.8" customHeight="1">
      <c r="A86" s="38"/>
      <c r="B86" s="44"/>
      <c r="C86" s="302" t="s">
        <v>101</v>
      </c>
      <c r="D86" s="302" t="s">
        <v>175</v>
      </c>
      <c r="E86" s="17" t="s">
        <v>1</v>
      </c>
      <c r="F86" s="303">
        <v>111.67</v>
      </c>
      <c r="G86" s="38"/>
      <c r="H86" s="44"/>
    </row>
    <row r="87" s="2" customFormat="1" ht="16.8" customHeight="1">
      <c r="A87" s="38"/>
      <c r="B87" s="44"/>
      <c r="C87" s="304" t="s">
        <v>755</v>
      </c>
      <c r="D87" s="38"/>
      <c r="E87" s="38"/>
      <c r="F87" s="38"/>
      <c r="G87" s="38"/>
      <c r="H87" s="44"/>
    </row>
    <row r="88" s="2" customFormat="1" ht="16.8" customHeight="1">
      <c r="A88" s="38"/>
      <c r="B88" s="44"/>
      <c r="C88" s="302" t="s">
        <v>311</v>
      </c>
      <c r="D88" s="302" t="s">
        <v>312</v>
      </c>
      <c r="E88" s="17" t="s">
        <v>224</v>
      </c>
      <c r="F88" s="303">
        <v>111.67</v>
      </c>
      <c r="G88" s="38"/>
      <c r="H88" s="44"/>
    </row>
    <row r="89" s="2" customFormat="1" ht="16.8" customHeight="1">
      <c r="A89" s="38"/>
      <c r="B89" s="44"/>
      <c r="C89" s="302" t="s">
        <v>318</v>
      </c>
      <c r="D89" s="302" t="s">
        <v>319</v>
      </c>
      <c r="E89" s="17" t="s">
        <v>320</v>
      </c>
      <c r="F89" s="303">
        <v>223.34</v>
      </c>
      <c r="G89" s="38"/>
      <c r="H89" s="44"/>
    </row>
    <row r="90" s="2" customFormat="1" ht="26.4" customHeight="1">
      <c r="A90" s="38"/>
      <c r="B90" s="44"/>
      <c r="C90" s="297" t="s">
        <v>84</v>
      </c>
      <c r="D90" s="297" t="s">
        <v>79</v>
      </c>
      <c r="E90" s="38"/>
      <c r="F90" s="38"/>
      <c r="G90" s="38"/>
      <c r="H90" s="44"/>
    </row>
    <row r="91" s="2" customFormat="1" ht="16.8" customHeight="1">
      <c r="A91" s="38"/>
      <c r="B91" s="44"/>
      <c r="C91" s="298" t="s">
        <v>112</v>
      </c>
      <c r="D91" s="299" t="s">
        <v>113</v>
      </c>
      <c r="E91" s="300" t="s">
        <v>1</v>
      </c>
      <c r="F91" s="301">
        <v>20.064</v>
      </c>
      <c r="G91" s="38"/>
      <c r="H91" s="44"/>
    </row>
    <row r="92" s="2" customFormat="1" ht="16.8" customHeight="1">
      <c r="A92" s="38"/>
      <c r="B92" s="44"/>
      <c r="C92" s="302" t="s">
        <v>1</v>
      </c>
      <c r="D92" s="302" t="s">
        <v>598</v>
      </c>
      <c r="E92" s="17" t="s">
        <v>1</v>
      </c>
      <c r="F92" s="303">
        <v>0</v>
      </c>
      <c r="G92" s="38"/>
      <c r="H92" s="44"/>
    </row>
    <row r="93" s="2" customFormat="1" ht="16.8" customHeight="1">
      <c r="A93" s="38"/>
      <c r="B93" s="44"/>
      <c r="C93" s="302" t="s">
        <v>1</v>
      </c>
      <c r="D93" s="302" t="s">
        <v>599</v>
      </c>
      <c r="E93" s="17" t="s">
        <v>1</v>
      </c>
      <c r="F93" s="303">
        <v>7.1440000000000001</v>
      </c>
      <c r="G93" s="38"/>
      <c r="H93" s="44"/>
    </row>
    <row r="94" s="2" customFormat="1" ht="16.8" customHeight="1">
      <c r="A94" s="38"/>
      <c r="B94" s="44"/>
      <c r="C94" s="302" t="s">
        <v>1</v>
      </c>
      <c r="D94" s="302" t="s">
        <v>238</v>
      </c>
      <c r="E94" s="17" t="s">
        <v>1</v>
      </c>
      <c r="F94" s="303">
        <v>0</v>
      </c>
      <c r="G94" s="38"/>
      <c r="H94" s="44"/>
    </row>
    <row r="95" s="2" customFormat="1" ht="16.8" customHeight="1">
      <c r="A95" s="38"/>
      <c r="B95" s="44"/>
      <c r="C95" s="302" t="s">
        <v>1</v>
      </c>
      <c r="D95" s="302" t="s">
        <v>600</v>
      </c>
      <c r="E95" s="17" t="s">
        <v>1</v>
      </c>
      <c r="F95" s="303">
        <v>12.92</v>
      </c>
      <c r="G95" s="38"/>
      <c r="H95" s="44"/>
    </row>
    <row r="96" s="2" customFormat="1" ht="16.8" customHeight="1">
      <c r="A96" s="38"/>
      <c r="B96" s="44"/>
      <c r="C96" s="302" t="s">
        <v>112</v>
      </c>
      <c r="D96" s="302" t="s">
        <v>175</v>
      </c>
      <c r="E96" s="17" t="s">
        <v>1</v>
      </c>
      <c r="F96" s="303">
        <v>20.064</v>
      </c>
      <c r="G96" s="38"/>
      <c r="H96" s="44"/>
    </row>
    <row r="97" s="2" customFormat="1" ht="16.8" customHeight="1">
      <c r="A97" s="38"/>
      <c r="B97" s="44"/>
      <c r="C97" s="304" t="s">
        <v>755</v>
      </c>
      <c r="D97" s="38"/>
      <c r="E97" s="38"/>
      <c r="F97" s="38"/>
      <c r="G97" s="38"/>
      <c r="H97" s="44"/>
    </row>
    <row r="98" s="2" customFormat="1">
      <c r="A98" s="38"/>
      <c r="B98" s="44"/>
      <c r="C98" s="302" t="s">
        <v>230</v>
      </c>
      <c r="D98" s="302" t="s">
        <v>231</v>
      </c>
      <c r="E98" s="17" t="s">
        <v>224</v>
      </c>
      <c r="F98" s="303">
        <v>8.0259999999999998</v>
      </c>
      <c r="G98" s="38"/>
      <c r="H98" s="44"/>
    </row>
    <row r="99" s="2" customFormat="1">
      <c r="A99" s="38"/>
      <c r="B99" s="44"/>
      <c r="C99" s="302" t="s">
        <v>248</v>
      </c>
      <c r="D99" s="302" t="s">
        <v>249</v>
      </c>
      <c r="E99" s="17" t="s">
        <v>224</v>
      </c>
      <c r="F99" s="303">
        <v>10.032</v>
      </c>
      <c r="G99" s="38"/>
      <c r="H99" s="44"/>
    </row>
    <row r="100" s="2" customFormat="1">
      <c r="A100" s="38"/>
      <c r="B100" s="44"/>
      <c r="C100" s="302" t="s">
        <v>253</v>
      </c>
      <c r="D100" s="302" t="s">
        <v>254</v>
      </c>
      <c r="E100" s="17" t="s">
        <v>224</v>
      </c>
      <c r="F100" s="303">
        <v>2.0059999999999998</v>
      </c>
      <c r="G100" s="38"/>
      <c r="H100" s="44"/>
    </row>
    <row r="101" s="2" customFormat="1">
      <c r="A101" s="38"/>
      <c r="B101" s="44"/>
      <c r="C101" s="302" t="s">
        <v>282</v>
      </c>
      <c r="D101" s="302" t="s">
        <v>283</v>
      </c>
      <c r="E101" s="17" t="s">
        <v>224</v>
      </c>
      <c r="F101" s="303">
        <v>8.0259999999999998</v>
      </c>
      <c r="G101" s="38"/>
      <c r="H101" s="44"/>
    </row>
    <row r="102" s="2" customFormat="1">
      <c r="A102" s="38"/>
      <c r="B102" s="44"/>
      <c r="C102" s="302" t="s">
        <v>288</v>
      </c>
      <c r="D102" s="302" t="s">
        <v>289</v>
      </c>
      <c r="E102" s="17" t="s">
        <v>224</v>
      </c>
      <c r="F102" s="303">
        <v>64.204999999999998</v>
      </c>
      <c r="G102" s="38"/>
      <c r="H102" s="44"/>
    </row>
    <row r="103" s="2" customFormat="1">
      <c r="A103" s="38"/>
      <c r="B103" s="44"/>
      <c r="C103" s="302" t="s">
        <v>294</v>
      </c>
      <c r="D103" s="302" t="s">
        <v>295</v>
      </c>
      <c r="E103" s="17" t="s">
        <v>224</v>
      </c>
      <c r="F103" s="303">
        <v>12.038</v>
      </c>
      <c r="G103" s="38"/>
      <c r="H103" s="44"/>
    </row>
    <row r="104" s="2" customFormat="1">
      <c r="A104" s="38"/>
      <c r="B104" s="44"/>
      <c r="C104" s="302" t="s">
        <v>299</v>
      </c>
      <c r="D104" s="302" t="s">
        <v>300</v>
      </c>
      <c r="E104" s="17" t="s">
        <v>224</v>
      </c>
      <c r="F104" s="303">
        <v>96.307000000000002</v>
      </c>
      <c r="G104" s="38"/>
      <c r="H104" s="44"/>
    </row>
    <row r="105" s="2" customFormat="1" ht="16.8" customHeight="1">
      <c r="A105" s="38"/>
      <c r="B105" s="44"/>
      <c r="C105" s="302" t="s">
        <v>305</v>
      </c>
      <c r="D105" s="302" t="s">
        <v>306</v>
      </c>
      <c r="E105" s="17" t="s">
        <v>224</v>
      </c>
      <c r="F105" s="303">
        <v>20.064</v>
      </c>
      <c r="G105" s="38"/>
      <c r="H105" s="44"/>
    </row>
    <row r="106" s="2" customFormat="1" ht="16.8" customHeight="1">
      <c r="A106" s="38"/>
      <c r="B106" s="44"/>
      <c r="C106" s="302" t="s">
        <v>311</v>
      </c>
      <c r="D106" s="302" t="s">
        <v>312</v>
      </c>
      <c r="E106" s="17" t="s">
        <v>224</v>
      </c>
      <c r="F106" s="303">
        <v>13.816000000000001</v>
      </c>
      <c r="G106" s="38"/>
      <c r="H106" s="44"/>
    </row>
    <row r="107" s="2" customFormat="1" ht="16.8" customHeight="1">
      <c r="A107" s="38"/>
      <c r="B107" s="44"/>
      <c r="C107" s="298" t="s">
        <v>95</v>
      </c>
      <c r="D107" s="299" t="s">
        <v>574</v>
      </c>
      <c r="E107" s="300" t="s">
        <v>1</v>
      </c>
      <c r="F107" s="301">
        <v>1.1359999999999999</v>
      </c>
      <c r="G107" s="38"/>
      <c r="H107" s="44"/>
    </row>
    <row r="108" s="2" customFormat="1" ht="16.8" customHeight="1">
      <c r="A108" s="38"/>
      <c r="B108" s="44"/>
      <c r="C108" s="302" t="s">
        <v>95</v>
      </c>
      <c r="D108" s="302" t="s">
        <v>635</v>
      </c>
      <c r="E108" s="17" t="s">
        <v>1</v>
      </c>
      <c r="F108" s="303">
        <v>1.1359999999999999</v>
      </c>
      <c r="G108" s="38"/>
      <c r="H108" s="44"/>
    </row>
    <row r="109" s="2" customFormat="1" ht="16.8" customHeight="1">
      <c r="A109" s="38"/>
      <c r="B109" s="44"/>
      <c r="C109" s="304" t="s">
        <v>755</v>
      </c>
      <c r="D109" s="38"/>
      <c r="E109" s="38"/>
      <c r="F109" s="38"/>
      <c r="G109" s="38"/>
      <c r="H109" s="44"/>
    </row>
    <row r="110" s="2" customFormat="1" ht="16.8" customHeight="1">
      <c r="A110" s="38"/>
      <c r="B110" s="44"/>
      <c r="C110" s="302" t="s">
        <v>365</v>
      </c>
      <c r="D110" s="302" t="s">
        <v>366</v>
      </c>
      <c r="E110" s="17" t="s">
        <v>224</v>
      </c>
      <c r="F110" s="303">
        <v>1.1359999999999999</v>
      </c>
      <c r="G110" s="38"/>
      <c r="H110" s="44"/>
    </row>
    <row r="111" s="2" customFormat="1" ht="16.8" customHeight="1">
      <c r="A111" s="38"/>
      <c r="B111" s="44"/>
      <c r="C111" s="302" t="s">
        <v>311</v>
      </c>
      <c r="D111" s="302" t="s">
        <v>312</v>
      </c>
      <c r="E111" s="17" t="s">
        <v>224</v>
      </c>
      <c r="F111" s="303">
        <v>13.816000000000001</v>
      </c>
      <c r="G111" s="38"/>
      <c r="H111" s="44"/>
    </row>
    <row r="112" s="2" customFormat="1" ht="16.8" customHeight="1">
      <c r="A112" s="38"/>
      <c r="B112" s="44"/>
      <c r="C112" s="298" t="s">
        <v>98</v>
      </c>
      <c r="D112" s="299" t="s">
        <v>99</v>
      </c>
      <c r="E112" s="300" t="s">
        <v>1</v>
      </c>
      <c r="F112" s="301">
        <v>5.1120000000000001</v>
      </c>
      <c r="G112" s="38"/>
      <c r="H112" s="44"/>
    </row>
    <row r="113" s="2" customFormat="1" ht="16.8" customHeight="1">
      <c r="A113" s="38"/>
      <c r="B113" s="44"/>
      <c r="C113" s="302" t="s">
        <v>1</v>
      </c>
      <c r="D113" s="302" t="s">
        <v>619</v>
      </c>
      <c r="E113" s="17" t="s">
        <v>1</v>
      </c>
      <c r="F113" s="303">
        <v>5.1120000000000001</v>
      </c>
      <c r="G113" s="38"/>
      <c r="H113" s="44"/>
    </row>
    <row r="114" s="2" customFormat="1" ht="16.8" customHeight="1">
      <c r="A114" s="38"/>
      <c r="B114" s="44"/>
      <c r="C114" s="302" t="s">
        <v>98</v>
      </c>
      <c r="D114" s="302" t="s">
        <v>175</v>
      </c>
      <c r="E114" s="17" t="s">
        <v>1</v>
      </c>
      <c r="F114" s="303">
        <v>5.1120000000000001</v>
      </c>
      <c r="G114" s="38"/>
      <c r="H114" s="44"/>
    </row>
    <row r="115" s="2" customFormat="1" ht="16.8" customHeight="1">
      <c r="A115" s="38"/>
      <c r="B115" s="44"/>
      <c r="C115" s="304" t="s">
        <v>755</v>
      </c>
      <c r="D115" s="38"/>
      <c r="E115" s="38"/>
      <c r="F115" s="38"/>
      <c r="G115" s="38"/>
      <c r="H115" s="44"/>
    </row>
    <row r="116" s="2" customFormat="1" ht="16.8" customHeight="1">
      <c r="A116" s="38"/>
      <c r="B116" s="44"/>
      <c r="C116" s="302" t="s">
        <v>336</v>
      </c>
      <c r="D116" s="302" t="s">
        <v>337</v>
      </c>
      <c r="E116" s="17" t="s">
        <v>224</v>
      </c>
      <c r="F116" s="303">
        <v>5.1120000000000001</v>
      </c>
      <c r="G116" s="38"/>
      <c r="H116" s="44"/>
    </row>
    <row r="117" s="2" customFormat="1" ht="16.8" customHeight="1">
      <c r="A117" s="38"/>
      <c r="B117" s="44"/>
      <c r="C117" s="302" t="s">
        <v>311</v>
      </c>
      <c r="D117" s="302" t="s">
        <v>312</v>
      </c>
      <c r="E117" s="17" t="s">
        <v>224</v>
      </c>
      <c r="F117" s="303">
        <v>13.816000000000001</v>
      </c>
      <c r="G117" s="38"/>
      <c r="H117" s="44"/>
    </row>
    <row r="118" s="2" customFormat="1" ht="16.8" customHeight="1">
      <c r="A118" s="38"/>
      <c r="B118" s="44"/>
      <c r="C118" s="302" t="s">
        <v>342</v>
      </c>
      <c r="D118" s="302" t="s">
        <v>343</v>
      </c>
      <c r="E118" s="17" t="s">
        <v>320</v>
      </c>
      <c r="F118" s="303">
        <v>10.224</v>
      </c>
      <c r="G118" s="38"/>
      <c r="H118" s="44"/>
    </row>
    <row r="119" s="2" customFormat="1" ht="16.8" customHeight="1">
      <c r="A119" s="38"/>
      <c r="B119" s="44"/>
      <c r="C119" s="298" t="s">
        <v>104</v>
      </c>
      <c r="D119" s="299" t="s">
        <v>105</v>
      </c>
      <c r="E119" s="300" t="s">
        <v>1</v>
      </c>
      <c r="F119" s="301">
        <v>297.94</v>
      </c>
      <c r="G119" s="38"/>
      <c r="H119" s="44"/>
    </row>
    <row r="120" s="2" customFormat="1" ht="16.8" customHeight="1">
      <c r="A120" s="38"/>
      <c r="B120" s="44"/>
      <c r="C120" s="302" t="s">
        <v>1</v>
      </c>
      <c r="D120" s="302" t="s">
        <v>171</v>
      </c>
      <c r="E120" s="17" t="s">
        <v>1</v>
      </c>
      <c r="F120" s="303">
        <v>12.9</v>
      </c>
      <c r="G120" s="38"/>
      <c r="H120" s="44"/>
    </row>
    <row r="121" s="2" customFormat="1" ht="16.8" customHeight="1">
      <c r="A121" s="38"/>
      <c r="B121" s="44"/>
      <c r="C121" s="302" t="s">
        <v>1</v>
      </c>
      <c r="D121" s="302" t="s">
        <v>172</v>
      </c>
      <c r="E121" s="17" t="s">
        <v>1</v>
      </c>
      <c r="F121" s="303">
        <v>76.299999999999997</v>
      </c>
      <c r="G121" s="38"/>
      <c r="H121" s="44"/>
    </row>
    <row r="122" s="2" customFormat="1" ht="16.8" customHeight="1">
      <c r="A122" s="38"/>
      <c r="B122" s="44"/>
      <c r="C122" s="302" t="s">
        <v>1</v>
      </c>
      <c r="D122" s="302" t="s">
        <v>173</v>
      </c>
      <c r="E122" s="17" t="s">
        <v>1</v>
      </c>
      <c r="F122" s="303">
        <v>198.38</v>
      </c>
      <c r="G122" s="38"/>
      <c r="H122" s="44"/>
    </row>
    <row r="123" s="2" customFormat="1" ht="16.8" customHeight="1">
      <c r="A123" s="38"/>
      <c r="B123" s="44"/>
      <c r="C123" s="302" t="s">
        <v>1</v>
      </c>
      <c r="D123" s="302" t="s">
        <v>174</v>
      </c>
      <c r="E123" s="17" t="s">
        <v>1</v>
      </c>
      <c r="F123" s="303">
        <v>10.359999999999999</v>
      </c>
      <c r="G123" s="38"/>
      <c r="H123" s="44"/>
    </row>
    <row r="124" s="2" customFormat="1" ht="16.8" customHeight="1">
      <c r="A124" s="38"/>
      <c r="B124" s="44"/>
      <c r="C124" s="302" t="s">
        <v>104</v>
      </c>
      <c r="D124" s="302" t="s">
        <v>175</v>
      </c>
      <c r="E124" s="17" t="s">
        <v>1</v>
      </c>
      <c r="F124" s="303">
        <v>297.94</v>
      </c>
      <c r="G124" s="38"/>
      <c r="H124" s="44"/>
    </row>
    <row r="125" s="2" customFormat="1" ht="16.8" customHeight="1">
      <c r="A125" s="38"/>
      <c r="B125" s="44"/>
      <c r="C125" s="298" t="s">
        <v>332</v>
      </c>
      <c r="D125" s="299" t="s">
        <v>572</v>
      </c>
      <c r="E125" s="300" t="s">
        <v>1</v>
      </c>
      <c r="F125" s="301">
        <v>2.2799999999999998</v>
      </c>
      <c r="G125" s="38"/>
      <c r="H125" s="44"/>
    </row>
    <row r="126" s="2" customFormat="1" ht="16.8" customHeight="1">
      <c r="A126" s="38"/>
      <c r="B126" s="44"/>
      <c r="C126" s="302" t="s">
        <v>1</v>
      </c>
      <c r="D126" s="302" t="s">
        <v>329</v>
      </c>
      <c r="E126" s="17" t="s">
        <v>1</v>
      </c>
      <c r="F126" s="303">
        <v>0</v>
      </c>
      <c r="G126" s="38"/>
      <c r="H126" s="44"/>
    </row>
    <row r="127" s="2" customFormat="1" ht="16.8" customHeight="1">
      <c r="A127" s="38"/>
      <c r="B127" s="44"/>
      <c r="C127" s="302" t="s">
        <v>1</v>
      </c>
      <c r="D127" s="302" t="s">
        <v>330</v>
      </c>
      <c r="E127" s="17" t="s">
        <v>1</v>
      </c>
      <c r="F127" s="303">
        <v>2.2799999999999998</v>
      </c>
      <c r="G127" s="38"/>
      <c r="H127" s="44"/>
    </row>
    <row r="128" s="2" customFormat="1" ht="16.8" customHeight="1">
      <c r="A128" s="38"/>
      <c r="B128" s="44"/>
      <c r="C128" s="302" t="s">
        <v>332</v>
      </c>
      <c r="D128" s="302" t="s">
        <v>175</v>
      </c>
      <c r="E128" s="17" t="s">
        <v>1</v>
      </c>
      <c r="F128" s="303">
        <v>2.2799999999999998</v>
      </c>
      <c r="G128" s="38"/>
      <c r="H128" s="44"/>
    </row>
    <row r="129" s="2" customFormat="1" ht="16.8" customHeight="1">
      <c r="A129" s="38"/>
      <c r="B129" s="44"/>
      <c r="C129" s="304" t="s">
        <v>755</v>
      </c>
      <c r="D129" s="38"/>
      <c r="E129" s="38"/>
      <c r="F129" s="38"/>
      <c r="G129" s="38"/>
      <c r="H129" s="44"/>
    </row>
    <row r="130" s="2" customFormat="1" ht="16.8" customHeight="1">
      <c r="A130" s="38"/>
      <c r="B130" s="44"/>
      <c r="C130" s="302" t="s">
        <v>324</v>
      </c>
      <c r="D130" s="302" t="s">
        <v>325</v>
      </c>
      <c r="E130" s="17" t="s">
        <v>224</v>
      </c>
      <c r="F130" s="303">
        <v>2.2799999999999998</v>
      </c>
      <c r="G130" s="38"/>
      <c r="H130" s="44"/>
    </row>
    <row r="131" s="2" customFormat="1" ht="16.8" customHeight="1">
      <c r="A131" s="38"/>
      <c r="B131" s="44"/>
      <c r="C131" s="302" t="s">
        <v>318</v>
      </c>
      <c r="D131" s="302" t="s">
        <v>319</v>
      </c>
      <c r="E131" s="17" t="s">
        <v>320</v>
      </c>
      <c r="F131" s="303">
        <v>4.5599999999999996</v>
      </c>
      <c r="G131" s="38"/>
      <c r="H131" s="44"/>
    </row>
    <row r="132" s="2" customFormat="1" ht="16.8" customHeight="1">
      <c r="A132" s="38"/>
      <c r="B132" s="44"/>
      <c r="C132" s="298" t="s">
        <v>91</v>
      </c>
      <c r="D132" s="299" t="s">
        <v>92</v>
      </c>
      <c r="E132" s="300" t="s">
        <v>1</v>
      </c>
      <c r="F132" s="301">
        <v>12.9</v>
      </c>
      <c r="G132" s="38"/>
      <c r="H132" s="44"/>
    </row>
    <row r="133" s="2" customFormat="1" ht="16.8" customHeight="1">
      <c r="A133" s="38"/>
      <c r="B133" s="44"/>
      <c r="C133" s="302" t="s">
        <v>1</v>
      </c>
      <c r="D133" s="302" t="s">
        <v>158</v>
      </c>
      <c r="E133" s="17" t="s">
        <v>1</v>
      </c>
      <c r="F133" s="303">
        <v>0</v>
      </c>
      <c r="G133" s="38"/>
      <c r="H133" s="44"/>
    </row>
    <row r="134" s="2" customFormat="1" ht="16.8" customHeight="1">
      <c r="A134" s="38"/>
      <c r="B134" s="44"/>
      <c r="C134" s="302" t="s">
        <v>91</v>
      </c>
      <c r="D134" s="302" t="s">
        <v>159</v>
      </c>
      <c r="E134" s="17" t="s">
        <v>1</v>
      </c>
      <c r="F134" s="303">
        <v>12.9</v>
      </c>
      <c r="G134" s="38"/>
      <c r="H134" s="44"/>
    </row>
    <row r="135" s="2" customFormat="1" ht="16.8" customHeight="1">
      <c r="A135" s="38"/>
      <c r="B135" s="44"/>
      <c r="C135" s="298" t="s">
        <v>88</v>
      </c>
      <c r="D135" s="299" t="s">
        <v>89</v>
      </c>
      <c r="E135" s="300" t="s">
        <v>1</v>
      </c>
      <c r="F135" s="301">
        <v>7.5999999999999996</v>
      </c>
      <c r="G135" s="38"/>
      <c r="H135" s="44"/>
    </row>
    <row r="136" s="2" customFormat="1" ht="16.8" customHeight="1">
      <c r="A136" s="38"/>
      <c r="B136" s="44"/>
      <c r="C136" s="302" t="s">
        <v>1</v>
      </c>
      <c r="D136" s="302" t="s">
        <v>164</v>
      </c>
      <c r="E136" s="17" t="s">
        <v>1</v>
      </c>
      <c r="F136" s="303">
        <v>0</v>
      </c>
      <c r="G136" s="38"/>
      <c r="H136" s="44"/>
    </row>
    <row r="137" s="2" customFormat="1" ht="16.8" customHeight="1">
      <c r="A137" s="38"/>
      <c r="B137" s="44"/>
      <c r="C137" s="302" t="s">
        <v>88</v>
      </c>
      <c r="D137" s="302" t="s">
        <v>582</v>
      </c>
      <c r="E137" s="17" t="s">
        <v>1</v>
      </c>
      <c r="F137" s="303">
        <v>7.5999999999999996</v>
      </c>
      <c r="G137" s="38"/>
      <c r="H137" s="44"/>
    </row>
    <row r="138" s="2" customFormat="1" ht="16.8" customHeight="1">
      <c r="A138" s="38"/>
      <c r="B138" s="44"/>
      <c r="C138" s="304" t="s">
        <v>755</v>
      </c>
      <c r="D138" s="38"/>
      <c r="E138" s="38"/>
      <c r="F138" s="38"/>
      <c r="G138" s="38"/>
      <c r="H138" s="44"/>
    </row>
    <row r="139" s="2" customFormat="1" ht="16.8" customHeight="1">
      <c r="A139" s="38"/>
      <c r="B139" s="44"/>
      <c r="C139" s="302" t="s">
        <v>160</v>
      </c>
      <c r="D139" s="302" t="s">
        <v>161</v>
      </c>
      <c r="E139" s="17" t="s">
        <v>152</v>
      </c>
      <c r="F139" s="303">
        <v>7.5999999999999996</v>
      </c>
      <c r="G139" s="38"/>
      <c r="H139" s="44"/>
    </row>
    <row r="140" s="2" customFormat="1">
      <c r="A140" s="38"/>
      <c r="B140" s="44"/>
      <c r="C140" s="302" t="s">
        <v>273</v>
      </c>
      <c r="D140" s="302" t="s">
        <v>274</v>
      </c>
      <c r="E140" s="17" t="s">
        <v>224</v>
      </c>
      <c r="F140" s="303">
        <v>2.2799999999999998</v>
      </c>
      <c r="G140" s="38"/>
      <c r="H140" s="44"/>
    </row>
    <row r="141" s="2" customFormat="1" ht="16.8" customHeight="1">
      <c r="A141" s="38"/>
      <c r="B141" s="44"/>
      <c r="C141" s="302" t="s">
        <v>324</v>
      </c>
      <c r="D141" s="302" t="s">
        <v>325</v>
      </c>
      <c r="E141" s="17" t="s">
        <v>224</v>
      </c>
      <c r="F141" s="303">
        <v>2.2799999999999998</v>
      </c>
      <c r="G141" s="38"/>
      <c r="H141" s="44"/>
    </row>
    <row r="142" s="2" customFormat="1" ht="16.8" customHeight="1">
      <c r="A142" s="38"/>
      <c r="B142" s="44"/>
      <c r="C142" s="298" t="s">
        <v>108</v>
      </c>
      <c r="D142" s="299" t="s">
        <v>109</v>
      </c>
      <c r="E142" s="300" t="s">
        <v>1</v>
      </c>
      <c r="F142" s="301">
        <v>20.064</v>
      </c>
      <c r="G142" s="38"/>
      <c r="H142" s="44"/>
    </row>
    <row r="143" s="2" customFormat="1" ht="16.8" customHeight="1">
      <c r="A143" s="38"/>
      <c r="B143" s="44"/>
      <c r="C143" s="302" t="s">
        <v>108</v>
      </c>
      <c r="D143" s="302" t="s">
        <v>112</v>
      </c>
      <c r="E143" s="17" t="s">
        <v>1</v>
      </c>
      <c r="F143" s="303">
        <v>20.064</v>
      </c>
      <c r="G143" s="38"/>
      <c r="H143" s="44"/>
    </row>
    <row r="144" s="2" customFormat="1" ht="16.8" customHeight="1">
      <c r="A144" s="38"/>
      <c r="B144" s="44"/>
      <c r="C144" s="304" t="s">
        <v>755</v>
      </c>
      <c r="D144" s="38"/>
      <c r="E144" s="38"/>
      <c r="F144" s="38"/>
      <c r="G144" s="38"/>
      <c r="H144" s="44"/>
    </row>
    <row r="145" s="2" customFormat="1" ht="16.8" customHeight="1">
      <c r="A145" s="38"/>
      <c r="B145" s="44"/>
      <c r="C145" s="302" t="s">
        <v>305</v>
      </c>
      <c r="D145" s="302" t="s">
        <v>306</v>
      </c>
      <c r="E145" s="17" t="s">
        <v>224</v>
      </c>
      <c r="F145" s="303">
        <v>20.064</v>
      </c>
      <c r="G145" s="38"/>
      <c r="H145" s="44"/>
    </row>
    <row r="146" s="2" customFormat="1" ht="16.8" customHeight="1">
      <c r="A146" s="38"/>
      <c r="B146" s="44"/>
      <c r="C146" s="302" t="s">
        <v>543</v>
      </c>
      <c r="D146" s="302" t="s">
        <v>544</v>
      </c>
      <c r="E146" s="17" t="s">
        <v>320</v>
      </c>
      <c r="F146" s="303">
        <v>40.128</v>
      </c>
      <c r="G146" s="38"/>
      <c r="H146" s="44"/>
    </row>
    <row r="147" s="2" customFormat="1" ht="16.8" customHeight="1">
      <c r="A147" s="38"/>
      <c r="B147" s="44"/>
      <c r="C147" s="298" t="s">
        <v>101</v>
      </c>
      <c r="D147" s="299" t="s">
        <v>102</v>
      </c>
      <c r="E147" s="300" t="s">
        <v>1</v>
      </c>
      <c r="F147" s="301">
        <v>13.816000000000001</v>
      </c>
      <c r="G147" s="38"/>
      <c r="H147" s="44"/>
    </row>
    <row r="148" s="2" customFormat="1" ht="16.8" customHeight="1">
      <c r="A148" s="38"/>
      <c r="B148" s="44"/>
      <c r="C148" s="302" t="s">
        <v>1</v>
      </c>
      <c r="D148" s="302" t="s">
        <v>315</v>
      </c>
      <c r="E148" s="17" t="s">
        <v>1</v>
      </c>
      <c r="F148" s="303">
        <v>13.816000000000001</v>
      </c>
      <c r="G148" s="38"/>
      <c r="H148" s="44"/>
    </row>
    <row r="149" s="2" customFormat="1" ht="16.8" customHeight="1">
      <c r="A149" s="38"/>
      <c r="B149" s="44"/>
      <c r="C149" s="302" t="s">
        <v>101</v>
      </c>
      <c r="D149" s="302" t="s">
        <v>175</v>
      </c>
      <c r="E149" s="17" t="s">
        <v>1</v>
      </c>
      <c r="F149" s="303">
        <v>13.816000000000001</v>
      </c>
      <c r="G149" s="38"/>
      <c r="H149" s="44"/>
    </row>
    <row r="150" s="2" customFormat="1" ht="16.8" customHeight="1">
      <c r="A150" s="38"/>
      <c r="B150" s="44"/>
      <c r="C150" s="304" t="s">
        <v>755</v>
      </c>
      <c r="D150" s="38"/>
      <c r="E150" s="38"/>
      <c r="F150" s="38"/>
      <c r="G150" s="38"/>
      <c r="H150" s="44"/>
    </row>
    <row r="151" s="2" customFormat="1" ht="16.8" customHeight="1">
      <c r="A151" s="38"/>
      <c r="B151" s="44"/>
      <c r="C151" s="302" t="s">
        <v>311</v>
      </c>
      <c r="D151" s="302" t="s">
        <v>312</v>
      </c>
      <c r="E151" s="17" t="s">
        <v>224</v>
      </c>
      <c r="F151" s="303">
        <v>13.816000000000001</v>
      </c>
      <c r="G151" s="38"/>
      <c r="H151" s="44"/>
    </row>
    <row r="152" s="2" customFormat="1" ht="16.8" customHeight="1">
      <c r="A152" s="38"/>
      <c r="B152" s="44"/>
      <c r="C152" s="302" t="s">
        <v>318</v>
      </c>
      <c r="D152" s="302" t="s">
        <v>319</v>
      </c>
      <c r="E152" s="17" t="s">
        <v>320</v>
      </c>
      <c r="F152" s="303">
        <v>27.632000000000001</v>
      </c>
      <c r="G152" s="38"/>
      <c r="H152" s="44"/>
    </row>
    <row r="153" s="2" customFormat="1" ht="7.44" customHeight="1">
      <c r="A153" s="38"/>
      <c r="B153" s="171"/>
      <c r="C153" s="172"/>
      <c r="D153" s="172"/>
      <c r="E153" s="172"/>
      <c r="F153" s="172"/>
      <c r="G153" s="172"/>
      <c r="H153" s="44"/>
    </row>
    <row r="154" s="2" customFormat="1">
      <c r="A154" s="38"/>
      <c r="B154" s="38"/>
      <c r="C154" s="38"/>
      <c r="D154" s="38"/>
      <c r="E154" s="38"/>
      <c r="F154" s="38"/>
      <c r="G154" s="38"/>
      <c r="H154" s="38"/>
    </row>
  </sheetData>
  <sheetProtection sheet="1" formatColumns="0" formatRows="0" objects="1" scenarios="1" spinCount="100000" saltValue="YSXG99YB3vR8w6BAHXQw1y838W5aOY60jt2P+3K6lhlJIH5QWI99uu1j4Qs4O26QgGNEKXhoV3TSbMIMNYo9bw==" hashValue="sPjLvM8CcrMpkq2jhIsxgQAuKEJMxuqOjr70wYljPqZxolhlXSOhpTmOnB2SRbPVthtmdSO5fKZw87d5q8CSe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Rounová Veronika</dc:creator>
  <cp:lastModifiedBy>Rounová Veronika</cp:lastModifiedBy>
  <dcterms:created xsi:type="dcterms:W3CDTF">2025-12-15T11:51:31Z</dcterms:created>
  <dcterms:modified xsi:type="dcterms:W3CDTF">2025-12-15T11:51:35Z</dcterms:modified>
</cp:coreProperties>
</file>