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5" yWindow="570" windowWidth="15030" windowHeight="8940"/>
  </bookViews>
  <sheets>
    <sheet name="Rekapitulace stavby" sheetId="1" r:id="rId1"/>
    <sheet name="SO-110 - Lesní cesta LC 10" sheetId="2" r:id="rId2"/>
    <sheet name="VON - Vedlejší a ostatní ..." sheetId="3" r:id="rId3"/>
    <sheet name="Pokyny pro vyplnění" sheetId="4" r:id="rId4"/>
  </sheets>
  <definedNames>
    <definedName name="_xlnm._FilterDatabase" localSheetId="1" hidden="1">'SO-110 - Lesní cesta LC 10'!$C$82:$K$226</definedName>
    <definedName name="_xlnm._FilterDatabase" localSheetId="2" hidden="1">'VON - Vedlejší a ostatní ...'!$C$78:$K$95</definedName>
    <definedName name="_xlnm.Print_Titles" localSheetId="0">'Rekapitulace stavby'!$49:$49</definedName>
    <definedName name="_xlnm.Print_Titles" localSheetId="1">'SO-110 - Lesní cesta LC 10'!$82:$82</definedName>
    <definedName name="_xlnm.Print_Titles" localSheetId="2">'VON - Vedlejší a ostatní ...'!$78:$78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'SO-110 - Lesní cesta LC 10'!$C$4:$J$36,'SO-110 - Lesní cesta LC 10'!$C$42:$J$64,'SO-110 - Lesní cesta LC 10'!$C$70:$K$226</definedName>
    <definedName name="_xlnm.Print_Area" localSheetId="2">'VON - Vedlejší a ostatní ...'!$C$4:$J$36,'VON - Vedlejší a ostatní ...'!$C$42:$J$60,'VON - Vedlejší a ostatní ...'!$C$66:$K$95</definedName>
  </definedNames>
  <calcPr calcId="125725"/>
</workbook>
</file>

<file path=xl/calcChain.xml><?xml version="1.0" encoding="utf-8"?>
<calcChain xmlns="http://schemas.openxmlformats.org/spreadsheetml/2006/main">
  <c r="AY53" i="1"/>
  <c r="AX53"/>
  <c r="BI94" i="3"/>
  <c r="BH94"/>
  <c r="BG94"/>
  <c r="BF94"/>
  <c r="T94"/>
  <c r="R94"/>
  <c r="P94"/>
  <c r="BK94"/>
  <c r="J94"/>
  <c r="BE94" s="1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7"/>
  <c r="BH87"/>
  <c r="BG87"/>
  <c r="BF87"/>
  <c r="T87"/>
  <c r="T86"/>
  <c r="R87"/>
  <c r="R86"/>
  <c r="P87"/>
  <c r="P86"/>
  <c r="BK87"/>
  <c r="BK86"/>
  <c r="J86" s="1"/>
  <c r="J59" s="1"/>
  <c r="J87"/>
  <c r="BE87" s="1"/>
  <c r="J30" s="1"/>
  <c r="AV53" i="1" s="1"/>
  <c r="BI84" i="3"/>
  <c r="BH84"/>
  <c r="BG84"/>
  <c r="BF84"/>
  <c r="T84"/>
  <c r="R84"/>
  <c r="P84"/>
  <c r="BK84"/>
  <c r="J84"/>
  <c r="BE84"/>
  <c r="BI82"/>
  <c r="F34"/>
  <c r="BD53" i="1" s="1"/>
  <c r="BH82" i="3"/>
  <c r="F33" s="1"/>
  <c r="BC53" i="1" s="1"/>
  <c r="BG82" i="3"/>
  <c r="F32"/>
  <c r="BB53" i="1" s="1"/>
  <c r="BF82" i="3"/>
  <c r="J31" s="1"/>
  <c r="AW53" i="1" s="1"/>
  <c r="T82" i="3"/>
  <c r="T81"/>
  <c r="T80" s="1"/>
  <c r="T79" s="1"/>
  <c r="R82"/>
  <c r="R81"/>
  <c r="R80" s="1"/>
  <c r="R79" s="1"/>
  <c r="P82"/>
  <c r="P81"/>
  <c r="P80" s="1"/>
  <c r="P79" s="1"/>
  <c r="AU53" i="1" s="1"/>
  <c r="BK82" i="3"/>
  <c r="BK81" s="1"/>
  <c r="J82"/>
  <c r="BE82"/>
  <c r="F30" s="1"/>
  <c r="AZ53" i="1" s="1"/>
  <c r="J75" i="3"/>
  <c r="F75"/>
  <c r="F73"/>
  <c r="E71"/>
  <c r="J51"/>
  <c r="F51"/>
  <c r="F49"/>
  <c r="E47"/>
  <c r="J18"/>
  <c r="E18"/>
  <c r="F52" s="1"/>
  <c r="J17"/>
  <c r="J12"/>
  <c r="J49" s="1"/>
  <c r="E7"/>
  <c r="E69" s="1"/>
  <c r="AY52" i="1"/>
  <c r="AX52"/>
  <c r="BI225" i="2"/>
  <c r="BH225"/>
  <c r="BG225"/>
  <c r="BF225"/>
  <c r="T225"/>
  <c r="T224" s="1"/>
  <c r="R225"/>
  <c r="R224"/>
  <c r="P225"/>
  <c r="P224" s="1"/>
  <c r="BK225"/>
  <c r="BK224"/>
  <c r="J224" s="1"/>
  <c r="J63" s="1"/>
  <c r="J225"/>
  <c r="BE225"/>
  <c r="BI223"/>
  <c r="BH223"/>
  <c r="BG223"/>
  <c r="BF223"/>
  <c r="T223"/>
  <c r="R223"/>
  <c r="P223"/>
  <c r="BK223"/>
  <c r="J223"/>
  <c r="BE223" s="1"/>
  <c r="BI220"/>
  <c r="BH220"/>
  <c r="BG220"/>
  <c r="BF220"/>
  <c r="T220"/>
  <c r="R220"/>
  <c r="P220"/>
  <c r="BK220"/>
  <c r="J220"/>
  <c r="BE220"/>
  <c r="BI218"/>
  <c r="BH218"/>
  <c r="BG218"/>
  <c r="BF218"/>
  <c r="T218"/>
  <c r="T217" s="1"/>
  <c r="R218"/>
  <c r="R217"/>
  <c r="P218"/>
  <c r="P217" s="1"/>
  <c r="BK218"/>
  <c r="BK217"/>
  <c r="J217" s="1"/>
  <c r="J62" s="1"/>
  <c r="J218"/>
  <c r="BE218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2"/>
  <c r="BH192"/>
  <c r="BG192"/>
  <c r="BF192"/>
  <c r="T192"/>
  <c r="T191"/>
  <c r="R192"/>
  <c r="R191"/>
  <c r="P192"/>
  <c r="P191"/>
  <c r="BK192"/>
  <c r="BK191"/>
  <c r="J191" s="1"/>
  <c r="J61" s="1"/>
  <c r="J192"/>
  <c r="BE192" s="1"/>
  <c r="BI187"/>
  <c r="BH187"/>
  <c r="BG187"/>
  <c r="BF187"/>
  <c r="T187"/>
  <c r="R187"/>
  <c r="P187"/>
  <c r="BK187"/>
  <c r="J187"/>
  <c r="BE187"/>
  <c r="BI184"/>
  <c r="BH184"/>
  <c r="BG184"/>
  <c r="BF184"/>
  <c r="T184"/>
  <c r="T183"/>
  <c r="R184"/>
  <c r="R183"/>
  <c r="P184"/>
  <c r="P183"/>
  <c r="BK184"/>
  <c r="BK183"/>
  <c r="J183" s="1"/>
  <c r="J60" s="1"/>
  <c r="J184"/>
  <c r="BE184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T165"/>
  <c r="R166"/>
  <c r="R165"/>
  <c r="P166"/>
  <c r="P165"/>
  <c r="BK166"/>
  <c r="BK165"/>
  <c r="J165" s="1"/>
  <c r="J59" s="1"/>
  <c r="J166"/>
  <c r="BE166" s="1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F34"/>
  <c r="BD52" i="1" s="1"/>
  <c r="BH86" i="2"/>
  <c r="F33" s="1"/>
  <c r="BC52" i="1" s="1"/>
  <c r="BC51" s="1"/>
  <c r="BG86" i="2"/>
  <c r="F32"/>
  <c r="BB52" i="1" s="1"/>
  <c r="BB51" s="1"/>
  <c r="BF86" i="2"/>
  <c r="J31" s="1"/>
  <c r="AW52" i="1" s="1"/>
  <c r="T86" i="2"/>
  <c r="T85"/>
  <c r="T84" s="1"/>
  <c r="T83" s="1"/>
  <c r="R86"/>
  <c r="R85"/>
  <c r="R84" s="1"/>
  <c r="R83" s="1"/>
  <c r="P86"/>
  <c r="P85"/>
  <c r="P84" s="1"/>
  <c r="P83" s="1"/>
  <c r="AU52" i="1" s="1"/>
  <c r="BK86" i="2"/>
  <c r="BK85" s="1"/>
  <c r="J86"/>
  <c r="BE86" s="1"/>
  <c r="J79"/>
  <c r="F79"/>
  <c r="F77"/>
  <c r="E75"/>
  <c r="J51"/>
  <c r="F51"/>
  <c r="F49"/>
  <c r="E47"/>
  <c r="J18"/>
  <c r="E18"/>
  <c r="F52" s="1"/>
  <c r="J17"/>
  <c r="J12"/>
  <c r="J49" s="1"/>
  <c r="E7"/>
  <c r="E45" s="1"/>
  <c r="AS51" i="1"/>
  <c r="L47"/>
  <c r="AM46"/>
  <c r="L46"/>
  <c r="AM44"/>
  <c r="L44"/>
  <c r="L42"/>
  <c r="L41"/>
  <c r="E73" i="2" l="1"/>
  <c r="AU51" i="1"/>
  <c r="BD51"/>
  <c r="W30" s="1"/>
  <c r="BK80" i="3"/>
  <c r="J81"/>
  <c r="J58" s="1"/>
  <c r="W29" i="1"/>
  <c r="AY51"/>
  <c r="AT53"/>
  <c r="F30" i="2"/>
  <c r="AZ52" i="1" s="1"/>
  <c r="AZ51" s="1"/>
  <c r="J30" i="2"/>
  <c r="AV52" i="1" s="1"/>
  <c r="AT52" s="1"/>
  <c r="BK84" i="2"/>
  <c r="J85"/>
  <c r="J58" s="1"/>
  <c r="W28" i="1"/>
  <c r="AX51"/>
  <c r="E45" i="3"/>
  <c r="J73"/>
  <c r="F76"/>
  <c r="F31"/>
  <c r="BA53" i="1" s="1"/>
  <c r="J77" i="2"/>
  <c r="F80"/>
  <c r="F31"/>
  <c r="BA52" i="1" s="1"/>
  <c r="BA51" s="1"/>
  <c r="BK83" i="2" l="1"/>
  <c r="J83" s="1"/>
  <c r="J84"/>
  <c r="J57" s="1"/>
  <c r="J80" i="3"/>
  <c r="J57" s="1"/>
  <c r="BK79"/>
  <c r="J79" s="1"/>
  <c r="W26" i="1"/>
  <c r="AV51"/>
  <c r="AW51"/>
  <c r="AK27" s="1"/>
  <c r="W27"/>
  <c r="J56" i="2" l="1"/>
  <c r="J27"/>
  <c r="J27" i="3"/>
  <c r="J56"/>
  <c r="AT51" i="1"/>
  <c r="AK26"/>
  <c r="J36" i="2" l="1"/>
  <c r="AG52" i="1"/>
  <c r="J36" i="3"/>
  <c r="AG53" i="1"/>
  <c r="AN53" s="1"/>
  <c r="AN52" l="1"/>
  <c r="AG51"/>
  <c r="AN51" l="1"/>
  <c r="AK23"/>
  <c r="AK32" s="1"/>
</calcChain>
</file>

<file path=xl/sharedStrings.xml><?xml version="1.0" encoding="utf-8"?>
<sst xmlns="http://schemas.openxmlformats.org/spreadsheetml/2006/main" count="2262" uniqueCount="602">
  <si>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</si>
  <si>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</si>
  <si>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</si>
  <si>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</si>
  <si>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</si>
  <si>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</si>
  <si>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</si>
  <si>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{062fcd32-9fb3-495a-a175-ecce62e337b0}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</si>
  <si>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</si>
  <si>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</si>
  <si>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</si>
  <si>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</si>
  <si>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</si>
  <si>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</si>
  <si>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</si>
  <si>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</si>
  <si>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HRD3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</si>
  <si>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</si>
  <si>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</si>
  <si>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(oprava) lesních cest v lokalitě Pohled a Rtenín - IV. etapa (LC 10)</t>
  </si>
  <si>
    <t>KSO:</t>
  </si>
  <si>
    <t/>
  </si>
  <si>
    <t>CC-CZ:</t>
  </si>
  <si>
    <t>Místo:</t>
  </si>
  <si>
    <t xml:space="preserve"> </t>
  </si>
  <si>
    <t>Datum:</t>
  </si>
  <si>
    <t>22. 2. 2018</t>
  </si>
  <si>
    <t>Zadavatel:</t>
  </si>
  <si>
    <t>IČ:</t>
  </si>
  <si>
    <t>Městské lesy s.r.o., Chrudim</t>
  </si>
  <si>
    <t>DIČ:</t>
  </si>
  <si>
    <t>Uchazeč:</t>
  </si>
  <si>
    <t>Vyplň údaj</t>
  </si>
  <si>
    <t>Projektant:</t>
  </si>
  <si>
    <t>Agroprojekce Litomyšl, s.r.o.</t>
  </si>
  <si>
    <t>True</t>
  </si>
  <si>
    <t>Poznámka:</t>
  </si>
  <si>
    <t>KROS 4 verze 2018/I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</si>
  <si>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</si>
  <si>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</si>
  <si>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</si>
  <si>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</si>
  <si>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</si>
  <si>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</si>
  <si>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</si>
  <si>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</si>
  <si>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</si>
  <si>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</si>
  <si>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</si>
  <si>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</si>
  <si>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</si>
  <si>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</si>
  <si>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</si>
  <si>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</si>
  <si>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</si>
  <si>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</si>
  <si>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</si>
  <si>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</si>
  <si>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</si>
  <si>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</si>
  <si>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</si>
  <si>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</si>
  <si>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</si>
  <si>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</si>
  <si>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</si>
  <si>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</si>
  <si>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</si>
  <si>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</si>
  <si>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</si>
  <si>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</si>
  <si>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</si>
  <si>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</si>
  <si>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</si>
  <si>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</si>
  <si>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</si>
  <si>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</si>
  <si>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</si>
  <si>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SO-110</t>
  </si>
  <si>
    <t>Lesní cesta LC 10</t>
  </si>
  <si>
    <t>STA</t>
  </si>
  <si>
    <t>1</t>
  </si>
  <si>
    <t>{d525b645-77b0-4741-b58f-d4c3581f74a6}</t>
  </si>
  <si>
    <t>822 2</t>
  </si>
  <si>
    <t>2</t>
  </si>
  <si>
    <t>VON</t>
  </si>
  <si>
    <t>Vedlejší a ostatní náklady</t>
  </si>
  <si>
    <t>{53e1e65f-f327-429c-a4d2-5d45f0360d84}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</si>
  <si>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</si>
  <si>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</si>
  <si>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</si>
  <si>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</si>
  <si>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</si>
  <si>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</si>
  <si>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</si>
  <si>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SO-110 - Lesní cesta LC 10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</si>
  <si>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</si>
  <si>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</si>
  <si>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</si>
  <si>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</si>
  <si>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</si>
  <si>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</si>
  <si>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</si>
  <si>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</si>
  <si>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</si>
  <si>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</si>
  <si>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</si>
  <si>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</si>
  <si>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</si>
  <si>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</si>
  <si>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</si>
  <si>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</si>
  <si>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</si>
  <si>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</si>
  <si>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</si>
  <si>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</si>
  <si>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</si>
  <si>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</si>
  <si>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</si>
  <si>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</si>
  <si>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</si>
  <si>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</si>
  <si>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</si>
  <si>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</si>
  <si>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</si>
  <si>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</si>
  <si>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</si>
  <si>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112201101</t>
  </si>
  <si>
    <t>Odstranění pařezů D do 300 mm</t>
  </si>
  <si>
    <t>kus</t>
  </si>
  <si>
    <t>CS ÚRS 2018 01</t>
  </si>
  <si>
    <t>4</t>
  </si>
  <si>
    <t>665787199</t>
  </si>
  <si>
    <t>PP</t>
  </si>
  <si>
    <t>Odstranění pařezů  s jejich vykopáním, vytrháním nebo odstřelením, s přesekáním kořenů průměru přes 100 do 300 mm</t>
  </si>
  <si>
    <t>P</t>
  </si>
  <si>
    <t>Poznámka k položce:
 V ceně jsou započteny i náklady na případné nutné odklizení pařezů na vzdálenost do 50 m.</t>
  </si>
  <si>
    <t>112201102</t>
  </si>
  <si>
    <t>Odstranění pařezů D do 500 mm</t>
  </si>
  <si>
    <t>1821708546</t>
  </si>
  <si>
    <t>Odstranění pařezů  s jejich vykopáním, vytrháním nebo odstřelením, s přesekáním kořenů průměru přes 300 do 500 mm</t>
  </si>
  <si>
    <t>Poznámka k položce:
V ceně jsou započteny i náklady na případné nutné odklizení pařezů na vzdálenost do 50 m.</t>
  </si>
  <si>
    <t>3</t>
  </si>
  <si>
    <t>112201103</t>
  </si>
  <si>
    <t>Odstranění pařezů D do 700 mm</t>
  </si>
  <si>
    <t>2013428437</t>
  </si>
  <si>
    <t>Odstranění pařezů  s jejich vykopáním, vytrháním nebo odstřelením, s přesekáním kořenů průměru přes 500 do 700 mm</t>
  </si>
  <si>
    <t>112201104</t>
  </si>
  <si>
    <t>Odstranění pařezů D do 900 mm</t>
  </si>
  <si>
    <t>-1874184046</t>
  </si>
  <si>
    <t>Odstranění pařezů  s jejich vykopáním, vytrháním nebo odstřelením, s přesekáním kořenů průměru přes 700 do 900 mm</t>
  </si>
  <si>
    <t>5</t>
  </si>
  <si>
    <t>121101101</t>
  </si>
  <si>
    <t>Sejmutí ornice s přemístěním na vzdálenost do 50 m</t>
  </si>
  <si>
    <t>m3</t>
  </si>
  <si>
    <t>1371605438</t>
  </si>
  <si>
    <t>Sejmutí ornice nebo lesní půdy  s vodorovným přemístěním na hromady v místě upotřebení nebo na dočasné či trvalé skládky se složením, na vzdálenost do 50 m</t>
  </si>
  <si>
    <t>VV</t>
  </si>
  <si>
    <t>"padanka - viz. Tabulka kubatur C.1.2.17." 253,9</t>
  </si>
  <si>
    <t>"padanka - napojení" (39,5+73,5)*0,1</t>
  </si>
  <si>
    <t>6</t>
  </si>
  <si>
    <t>122202202</t>
  </si>
  <si>
    <t>Odkopávky a prokopávky nezapažené pro silnice objemu do 1000 m3 v hornině tř. 3</t>
  </si>
  <si>
    <t>-756062594</t>
  </si>
  <si>
    <t>Odkopávky a prokopávky nezapažené pro silnice  s přemístěním výkopku v příčných profilech na vzdálenost do 15 m nebo s naložením na dopravní prostředek v hornině tř. 3 přes 100 do 1 000 m3</t>
  </si>
  <si>
    <t>"navážka - viz. Tabulka kubatur C.1.2.17." 199,7</t>
  </si>
  <si>
    <t>"zemina - viz. Tabulka kubatur C.1.2.17." 934,6</t>
  </si>
  <si>
    <t>7</t>
  </si>
  <si>
    <t>125203111</t>
  </si>
  <si>
    <t>Vykopávky melioračních kanálů pro meliorace lesnicko-technické v hornině tř. 3</t>
  </si>
  <si>
    <t>-420210734</t>
  </si>
  <si>
    <t>Vykopávky melioračních kanálů přívodních (závlahových) nebo odpadních  pro jakoukoliv šířku kanálu, jeho hloubku a množství vykopávky pro lesnicko-technické meliorace v hornině tř. 3</t>
  </si>
  <si>
    <t>"zasakovací pás - viz. C.1.2.13." 7*15,0*0,75*0,5</t>
  </si>
  <si>
    <t>8</t>
  </si>
  <si>
    <t>131201101</t>
  </si>
  <si>
    <t>Hloubení jam nezapažených v hornině tř. 3 objemu do 100 m3</t>
  </si>
  <si>
    <t>1466623988</t>
  </si>
  <si>
    <t>Hloubení nezapažených jam a zářezů s urovnáním dna do předepsaného profilu a spádu v hornině tř. 3 do 100 m3</t>
  </si>
  <si>
    <t>"opevnění vyústění svodnice - viz. C.1.2.14." 8*0,5</t>
  </si>
  <si>
    <t>"předpolí TP - viz. C.1.2.12." (1,0*4,5+4,0*3,6)*0,4</t>
  </si>
  <si>
    <t>9</t>
  </si>
  <si>
    <t>132201101</t>
  </si>
  <si>
    <t>Hloubení rýh š do 600 mm v hornině tř. 3 objemu do 100 m3</t>
  </si>
  <si>
    <t>-1715046908</t>
  </si>
  <si>
    <t>Hloubení zapažených i nezapažených rýh šířky do 600 mm  s urovnáním dna do předepsaného profilu a spádu v hornině tř. 3 do 100 m3</t>
  </si>
  <si>
    <t>"zasakovací pás - viz. C.1.2.13." 7*3,0*0,5*1,2</t>
  </si>
  <si>
    <t>10</t>
  </si>
  <si>
    <t>132201201</t>
  </si>
  <si>
    <t>Hloubení rýh š do 2000 mm v hornině tř. 3 objemu do 100 m3</t>
  </si>
  <si>
    <t>1470390027</t>
  </si>
  <si>
    <t>Hloubení zapažených i nezapažených rýh šířky přes 600 do 2 000 mm  s urovnáním dna do předepsaného profilu a spádu v hornině tř. 3 do 100 m3</t>
  </si>
  <si>
    <t>"čela TP - viz. C.1.2.12." 3,6*1,1*(1,1+0,8)</t>
  </si>
  <si>
    <t>"trubka TP - viz. C.1.2.12." 8,0*1,81*1,5</t>
  </si>
  <si>
    <t>11</t>
  </si>
  <si>
    <t>133201101</t>
  </si>
  <si>
    <t>Hloubení šachet v hornině tř. 3 objemu do 100 m3</t>
  </si>
  <si>
    <t>2111556100</t>
  </si>
  <si>
    <t>Hloubení zapažených i nezapažených šachet  s případným nutným přemístěním výkopku ve výkopišti v hornině tř. 3 do 100 m3</t>
  </si>
  <si>
    <t>"sloupky závory - viz. C.1.2.15." 2*0,3*0,3*1,2</t>
  </si>
  <si>
    <t>12</t>
  </si>
  <si>
    <t>151101101</t>
  </si>
  <si>
    <t>Zřízení příložného pažení a rozepření stěn rýh hl do 2 m</t>
  </si>
  <si>
    <t>m2</t>
  </si>
  <si>
    <t>806939476</t>
  </si>
  <si>
    <t>Zřízení pažení a rozepření stěn rýh pro podzemní vedení pro všechny šířky rýhy  příložné pro jakoukoliv mezerovitost, hloubky do 2 m</t>
  </si>
  <si>
    <t>"trubka TP " 8,0*2*1,5</t>
  </si>
  <si>
    <t>13</t>
  </si>
  <si>
    <t>151101111</t>
  </si>
  <si>
    <t>Odstranění příložného pažení a rozepření stěn rýh hl do 2 m</t>
  </si>
  <si>
    <t>-336502017</t>
  </si>
  <si>
    <t>Odstranění pažení a rozepření stěn rýh pro podzemní vedení  s uložením materiálu na vzdálenost do 3 m od kraje výkopu příložné, hloubky do 2 m</t>
  </si>
  <si>
    <t>14</t>
  </si>
  <si>
    <t>162301101</t>
  </si>
  <si>
    <t>Vodorovné přemístění do 500 m výkopku/sypaniny z horniny tř. 1 až 4</t>
  </si>
  <si>
    <t>1971735988</t>
  </si>
  <si>
    <t>Vodorovné přemístění výkopku nebo sypaniny po suchu  na obvyklém dopravním prostředku, bez naložení výkopku, avšak se složením bez rozhrnutí z horniny tř. 1 až 4 na vzdálenost přes 50 do 500 m</t>
  </si>
  <si>
    <t>"přebytečná zemina" 934,6+39,4+11,6+12,6+29,2+0,2-4,1</t>
  </si>
  <si>
    <t>"navážka " 199,7</t>
  </si>
  <si>
    <t>167101101</t>
  </si>
  <si>
    <t>Nakládání výkopku z hornin tř. 1 až 4 do 100 m3</t>
  </si>
  <si>
    <t>-34241322</t>
  </si>
  <si>
    <t>Nakládání, skládání a překládání neulehlého výkopku nebo sypaniny  nakládání, množství do 100 m3, z hornin tř. 1 až 4</t>
  </si>
  <si>
    <t>"přebytečná zemina" 29,2-4,1</t>
  </si>
  <si>
    <t>16</t>
  </si>
  <si>
    <t>174101101</t>
  </si>
  <si>
    <t>Zásyp jam, šachet rýh nebo kolem objektů sypaninou se zhutněním</t>
  </si>
  <si>
    <t>-368706361</t>
  </si>
  <si>
    <t>Zásyp sypaninou z jakékoliv horniny  s uložením výkopku ve vrstvách se zhutněním jam, šachet, rýh nebo kolem objektů v těchto vykopávkách</t>
  </si>
  <si>
    <t>"zásyp jam po pařezech - 0,5 m3/ks (ŠD)" 380*0,5</t>
  </si>
  <si>
    <t>"čela TP (zemina)" 3,6*0,6*(1,1+0,8)</t>
  </si>
  <si>
    <t>"trubka TP (ŠD) " 8,0*1,81*0,35</t>
  </si>
  <si>
    <t>17</t>
  </si>
  <si>
    <t>M</t>
  </si>
  <si>
    <t>58344003</t>
  </si>
  <si>
    <t>kamenivo drcené hrubé frakce 63-125</t>
  </si>
  <si>
    <t>t</t>
  </si>
  <si>
    <t>-730740647</t>
  </si>
  <si>
    <t>"zásyp jam po pařezech" 190*1,7</t>
  </si>
  <si>
    <t>18</t>
  </si>
  <si>
    <t>175151101</t>
  </si>
  <si>
    <t>Obsypání potrubí strojně sypaninou bez prohození, uloženou do 3 m</t>
  </si>
  <si>
    <t>1641339295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</si>
  <si>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</si>
  <si>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"trubka TP - viz. C.1.2.12." 8,0*(1,81*0,76-3,14*0,3*0,3)</t>
  </si>
  <si>
    <t>19</t>
  </si>
  <si>
    <t>58344197</t>
  </si>
  <si>
    <t>štěrkodrť frakce 0/63</t>
  </si>
  <si>
    <t>-1048861774</t>
  </si>
  <si>
    <t>"zásyp trubky TP " 5,1*1,7*1,01</t>
  </si>
  <si>
    <t>"obsyp trubky TP " 8,74*1,7*1,01</t>
  </si>
  <si>
    <t>20</t>
  </si>
  <si>
    <t>181301112</t>
  </si>
  <si>
    <t>Rozprostření ornice tl vrstvy do 150 mm pl přes 500 m2 v rovině nebo ve svahu do 1:5</t>
  </si>
  <si>
    <t>742700032</t>
  </si>
  <si>
    <t>Rozprostření a urovnání ornice v rovině nebo ve svahu sklonu do 1:5 při souvislé ploše přes 500 m2, tl. vrstvy přes 100 do 150 mm</t>
  </si>
  <si>
    <t>"padanka - viz. B.4." 265,2/0,15</t>
  </si>
  <si>
    <t>181951102</t>
  </si>
  <si>
    <t>Úprava pláně v hornině tř. 1 až 4 se zhutněním</t>
  </si>
  <si>
    <t>683548036</t>
  </si>
  <si>
    <t>Úprava pláně vyrovnáním výškových rozdílů  v hornině tř. 1 až 4 se zhutněním</t>
  </si>
  <si>
    <t>"viz. Tabulka kubatur C.1.2.17." 3924,8</t>
  </si>
  <si>
    <t>"napojení - viz. C.1.2.5." 39,5+73,5</t>
  </si>
  <si>
    <t>"rampoviště - viz. C.1.2.5." 209,0</t>
  </si>
  <si>
    <t>"rozšíření v oblouku - viz. C.1.2.5." 119,7+4,8+67+69+140,7+39,7+15,3+156,7+27,2+22,3+21,3+154,4</t>
  </si>
  <si>
    <t>22</t>
  </si>
  <si>
    <t>182101101</t>
  </si>
  <si>
    <t>Svahování v zářezech v hornině tř. 1 až 4</t>
  </si>
  <si>
    <t>499644361</t>
  </si>
  <si>
    <t>Svahování trvalých svahů do projektovaných profilů  s potřebným přemístěním výkopku při svahování v zářezech v hornině tř. 1 až 4</t>
  </si>
  <si>
    <t>"viz. Tabulka kubatur C.1.2.17." 1054,4</t>
  </si>
  <si>
    <t>23</t>
  </si>
  <si>
    <t>182201101</t>
  </si>
  <si>
    <t>Svahování násypů</t>
  </si>
  <si>
    <t>773208550</t>
  </si>
  <si>
    <t>Svahování trvalých svahů do projektovaných profilů  s potřebným přemístěním výkopku při svahování násypů v jakékoliv hornině</t>
  </si>
  <si>
    <t>"viz. Tabulka kubatur C.1.2.17." 840,6</t>
  </si>
  <si>
    <t>Zakládání</t>
  </si>
  <si>
    <t>24</t>
  </si>
  <si>
    <t>211521111</t>
  </si>
  <si>
    <t>Výplň odvodňovacích žeber nebo trativodů kamenivem hrubým drceným frakce 65 až 125 mm</t>
  </si>
  <si>
    <t>-2037022473</t>
  </si>
  <si>
    <t>Výplň kamenivem do rýh odvodňovacích žeber nebo trativodů  bez zhutnění, s úpravou povrchu výplně kamenivem hrubým drceným frakce 65 až 125 mm</t>
  </si>
  <si>
    <t>25</t>
  </si>
  <si>
    <t>274321117</t>
  </si>
  <si>
    <t>Základové pasy, prahy, věnce a ostruhy ze ŽB C 25/30</t>
  </si>
  <si>
    <t>-917362170</t>
  </si>
  <si>
    <t>Základové konstrukce z betonu železového pásy, prahy, věnce a ostruhy ve výkopu nebo na hlavách pilot C 25/30</t>
  </si>
  <si>
    <t>"čela TP - viz. C.1.2.12." 3,6*0,5*0,6*2</t>
  </si>
  <si>
    <t>26</t>
  </si>
  <si>
    <t>274354111</t>
  </si>
  <si>
    <t>Bednění základových pasů - zřízení</t>
  </si>
  <si>
    <t>569023402</t>
  </si>
  <si>
    <t>Bednění základových konstrukcí pasů, prahů, věnců a ostruh zřízení</t>
  </si>
  <si>
    <t>"čela TP " (3,6+0,5)*2*0,6*2</t>
  </si>
  <si>
    <t>27</t>
  </si>
  <si>
    <t>274354211</t>
  </si>
  <si>
    <t>Bednění základových pasů - odstranění</t>
  </si>
  <si>
    <t>-882912987</t>
  </si>
  <si>
    <t>Bednění základových konstrukcí pasů, prahů, věnců a ostruh odstranění bednění</t>
  </si>
  <si>
    <t>28</t>
  </si>
  <si>
    <t>274361412</t>
  </si>
  <si>
    <t>Výztuž základových pasů, prahů, věnců a ostruh ze svařovaných sítí do 6 kg/m2</t>
  </si>
  <si>
    <t>809330657</t>
  </si>
  <si>
    <t>Výztuž základových konstrukcí pasů, prahů, věnců a ostruh ze svařovaných sítí, hmotnosti přes 3,5 do 6 kg/m2</t>
  </si>
  <si>
    <t>"čela TP - viz. C.1.2.12." 98,0*0,001</t>
  </si>
  <si>
    <t>29</t>
  </si>
  <si>
    <t>275313811</t>
  </si>
  <si>
    <t>Základové patky z betonu tř. C 25/30</t>
  </si>
  <si>
    <t>1816655018</t>
  </si>
  <si>
    <t>Základy z betonu prostého patky a bloky z betonu kamenem neprokládaného tř. C 25/30</t>
  </si>
  <si>
    <t>Vodorovné konstrukce</t>
  </si>
  <si>
    <t>30</t>
  </si>
  <si>
    <t>451541111</t>
  </si>
  <si>
    <t>Lože pod potrubí otevřený výkop ze štěrkodrtě</t>
  </si>
  <si>
    <t>-854566455</t>
  </si>
  <si>
    <t>Lože pod potrubí, stoky a drobné objekty v otevřeném výkopu ze štěrkodrtě 0-63 mm</t>
  </si>
  <si>
    <t>"TP - viz. C.1.2.12." 8,0*1,81*0,2</t>
  </si>
  <si>
    <t>31</t>
  </si>
  <si>
    <t>463211141</t>
  </si>
  <si>
    <t>Rovnanina objemu do 3 m3 z lomového kamene tříděného hmotnosti do 80 kg s urovnáním líce</t>
  </si>
  <si>
    <t>1159800065</t>
  </si>
  <si>
    <t>Rovnanina z lomového kamene neupraveného pro podélné i příčné objekty objemu do 3 m3 z kamene tříděného, s urovnáním líce a vyklínováním spár úlomky kamene hmotnost jednotlivých kamenů do 80 kg</t>
  </si>
  <si>
    <t>Komunikace pozemní</t>
  </si>
  <si>
    <t>32</t>
  </si>
  <si>
    <t>564651111</t>
  </si>
  <si>
    <t>Podklad z kameniva hrubého drceného vel. 63-125 mm tl 150 mm</t>
  </si>
  <si>
    <t>2120938357</t>
  </si>
  <si>
    <t>Podklad z kameniva hrubého drceného  vel. 63-125 mm, s rozprostřením a zhutněním, po zhutnění tl. 150 mm</t>
  </si>
  <si>
    <t>"násyp štěrku - viz. Tabulka kubatur C.1.2.17." 88,0/0,15</t>
  </si>
  <si>
    <t>33</t>
  </si>
  <si>
    <t>564671111</t>
  </si>
  <si>
    <t>Podklad z kameniva hrubého drceného vel. 63-125 mm tl 250 mm</t>
  </si>
  <si>
    <t>989852114</t>
  </si>
  <si>
    <t>Podklad z kameniva hrubého drceného  vel. 63-125 mm, s rozprostřením a zhutněním, po zhutnění tl. 250 mm</t>
  </si>
  <si>
    <t>"viz. vzor. řez C.1.2.5." 665,33*4,13</t>
  </si>
  <si>
    <t>34</t>
  </si>
  <si>
    <t>564751111</t>
  </si>
  <si>
    <t>Podklad z kameniva hrubého drceného vel. 32-63 mm tl 150 mm</t>
  </si>
  <si>
    <t>-1340640846</t>
  </si>
  <si>
    <t>Podklad nebo kryt z kameniva hrubého drceného  vel. 32-63 mm s rozprostřením a zhutněním, po zhutnění tl. 150 mm</t>
  </si>
  <si>
    <t>"viz. vzor. řez C.1.2.5." 665,33*3,73</t>
  </si>
  <si>
    <t>35</t>
  </si>
  <si>
    <t>564801112</t>
  </si>
  <si>
    <t>Podklad ze štěrkodrtě ŠD tl 40 mm</t>
  </si>
  <si>
    <t>781819033</t>
  </si>
  <si>
    <t>Podklad ze štěrkodrti ŠD  s rozprostřením a zhutněním, po zhutnění tl. 40 mm</t>
  </si>
  <si>
    <t>Poznámka k položce:
ŠDb fr. 0-32 mm</t>
  </si>
  <si>
    <t>"viz. vzor. řez C.1.2.5." 665,33*3,54</t>
  </si>
  <si>
    <t>36</t>
  </si>
  <si>
    <t>564851111</t>
  </si>
  <si>
    <t>Podklad ze štěrkodrtě ŠD tl 150 mm</t>
  </si>
  <si>
    <t>-568185375</t>
  </si>
  <si>
    <t>Podklad ze štěrkodrti ŠD  s rozprostřením a zhutněním, po zhutnění tl. 150 mm</t>
  </si>
  <si>
    <t>37</t>
  </si>
  <si>
    <t>597311121</t>
  </si>
  <si>
    <t>Svodnice ocelová š 120 mm kotvená do sypaniny</t>
  </si>
  <si>
    <t>m</t>
  </si>
  <si>
    <t>-763053201</t>
  </si>
  <si>
    <t>Svodnice vody ocelová šířky 120 mm, kotvená do sypaniny</t>
  </si>
  <si>
    <t>"viz. C.1.2.5. + C.1.2.14." 6,35+7,35+5,7+10,0+5,8+5,8+5,8+13,3</t>
  </si>
  <si>
    <t>Ostatní konstrukce a práce, bourání</t>
  </si>
  <si>
    <t>38</t>
  </si>
  <si>
    <t>919 99 9010</t>
  </si>
  <si>
    <t>Čelo propustku z lomového kamene na MC s vyspárováním</t>
  </si>
  <si>
    <t>1598559142</t>
  </si>
  <si>
    <t>"čela TP - viz. C.1.2.12." 3,6*0,5*(1,18+1,19)</t>
  </si>
  <si>
    <t>39</t>
  </si>
  <si>
    <t>919541121</t>
  </si>
  <si>
    <t>Zřízení propustku nebo sjezdu z trub ocelových do DN 700</t>
  </si>
  <si>
    <t>1551565037</t>
  </si>
  <si>
    <t>Zřízení propustku nebo sjezdu z trub ocelových  DN přes 400 do 700 mm</t>
  </si>
  <si>
    <t>"TP - viz. C.1.2.12." 9,0</t>
  </si>
  <si>
    <t>40</t>
  </si>
  <si>
    <t>14099003</t>
  </si>
  <si>
    <t>Trubka ocelová podélně svařovaná hladká D 610 t. 12,5 mm</t>
  </si>
  <si>
    <t>235651051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</si>
  <si>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</si>
  <si>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</si>
  <si>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</si>
  <si>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</si>
  <si>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</si>
  <si>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2027103065</t>
  </si>
  <si>
    <t>Přesun hmot pro komunikace s krytem z kameniva, monolitickým betonovým nebo živičným  dopravní vzdálenost do 200 m jakékoliv délky objektu</t>
  </si>
  <si>
    <t>VON - Vedlejší a ostatní náklady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</si>
  <si>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</si>
  <si>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</si>
  <si>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</si>
  <si>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</si>
  <si>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</si>
  <si>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</si>
  <si>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</si>
  <si>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</si>
  <si>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</si>
  <si>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kpl</t>
  </si>
  <si>
    <t>1024</t>
  </si>
  <si>
    <t>-1886255009</t>
  </si>
  <si>
    <t xml:space="preserve">Poznámka k položce:
Zřízení zařízení staveniště, jeho připojení na sítě, oplocení prostoru  a jejich následné odstranění. Zajištění přístupu k jednotlivým úsekům stavby za účelem provádění a uvedení do původního stavu po ukončení stavby, náhrada za dočasné zábory ploch. Zřízení a odstranění dočasných komunikací, sjezdů, nájezdů, lávek přes výkopy. Zajištění výkopů zábradlím. Zřízení čistících zón před výjezdem z obvodu staveniště. Zajištění bezpečnosti práce a ochrany životního prostředí.
</t>
  </si>
  <si>
    <t>031002001</t>
  </si>
  <si>
    <t xml:space="preserve">Práce na těžce přístupných místech </t>
  </si>
  <si>
    <t>-1047530996</t>
  </si>
  <si>
    <t>Poznámka k položce:
- rozprostření zeminy v lese mezi stromy</t>
  </si>
  <si>
    <t>VRN9</t>
  </si>
  <si>
    <t>Ostatní náklady</t>
  </si>
  <si>
    <t>090001000</t>
  </si>
  <si>
    <t>Geodetické vytýčení před zahájením realizace 
stavebních prací</t>
  </si>
  <si>
    <t>-756545237</t>
  </si>
  <si>
    <t>Poznámka k položce:
LC 8 = 981 m, LC 10 = 665 m</t>
  </si>
  <si>
    <t>091003000</t>
  </si>
  <si>
    <t xml:space="preserve">Geodetické práce po výstavbě </t>
  </si>
  <si>
    <t>-1902243394</t>
  </si>
  <si>
    <t>091204000</t>
  </si>
  <si>
    <t>Dokumentace skutečného provedení stavby</t>
  </si>
  <si>
    <t>ks</t>
  </si>
  <si>
    <t>-1309848591</t>
  </si>
  <si>
    <t xml:space="preserve">Poznámka k položce:
Vypracování projektové dokumentace skutečného provedení díla dle vyhlášky 3x v grafické (tištěné) podobě a 1x v digitálním vyhotovení
.
</t>
  </si>
  <si>
    <t>091404000</t>
  </si>
  <si>
    <t xml:space="preserve">Zkoušky, atesty a revize podle ČSN a případných jiných právních nebo technických předpisů
</t>
  </si>
  <si>
    <t>1213016086</t>
  </si>
  <si>
    <t xml:space="preserve">Poznámka k položce:
Zajištění všech ostatních nezbytných zkoušek, atestů a revizí podle ČSN a případných jiných právních nebo technických předpisů platných v době provádění a předání díla, kterými bude prokázáno dosažení předepsaané kvality a předepsaných technických parametrů díla
.
</t>
  </si>
  <si>
    <t>091604000</t>
  </si>
  <si>
    <t xml:space="preserve">Prezentační cedule_x000D_
</t>
  </si>
  <si>
    <t>-982050751</t>
  </si>
  <si>
    <t xml:space="preserve">Poznámka k položce:
Zhotovení a instalace prezentační cedule 
nejpozději do jednoho měsíce od převzetí staveniště na místě realizace a následná instalace prezentační cedule po dokončení stavby.
Tabule bude velikosti A3 (minimálně 297 x 420 mm), materiál plastová deska tl. 5 mm s polepem. Cedule bude instalována na dřevěném hranolu.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</si>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</sst>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36" t="s">
        <v>16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6"/>
      <c r="AQ5" s="28"/>
      <c r="BE5" s="334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38" t="s">
        <v>19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6"/>
      <c r="AQ6" s="28"/>
      <c r="BE6" s="335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35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35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35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35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35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35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35"/>
      <c r="BS13" s="21" t="s">
        <v>8</v>
      </c>
    </row>
    <row r="14" spans="1:74" ht="15">
      <c r="B14" s="25"/>
      <c r="C14" s="26"/>
      <c r="D14" s="26"/>
      <c r="E14" s="339" t="s">
        <v>32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35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35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35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35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35"/>
      <c r="BS18" s="21" t="s">
        <v>8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35"/>
      <c r="BS19" s="21" t="s">
        <v>8</v>
      </c>
    </row>
    <row r="20" spans="2:71" ht="14.45" customHeight="1">
      <c r="B20" s="25"/>
      <c r="C20" s="26"/>
      <c r="D20" s="26"/>
      <c r="E20" s="341" t="s">
        <v>37</v>
      </c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26"/>
      <c r="AP20" s="26"/>
      <c r="AQ20" s="28"/>
      <c r="BE20" s="335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35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35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42">
        <f>ROUND(AG51,2)</f>
        <v>0</v>
      </c>
      <c r="AL23" s="343"/>
      <c r="AM23" s="343"/>
      <c r="AN23" s="343"/>
      <c r="AO23" s="343"/>
      <c r="AP23" s="39"/>
      <c r="AQ23" s="42"/>
      <c r="BE23" s="335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35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44" t="s">
        <v>39</v>
      </c>
      <c r="M25" s="344"/>
      <c r="N25" s="344"/>
      <c r="O25" s="344"/>
      <c r="P25" s="39"/>
      <c r="Q25" s="39"/>
      <c r="R25" s="39"/>
      <c r="S25" s="39"/>
      <c r="T25" s="39"/>
      <c r="U25" s="39"/>
      <c r="V25" s="39"/>
      <c r="W25" s="344" t="s">
        <v>40</v>
      </c>
      <c r="X25" s="344"/>
      <c r="Y25" s="344"/>
      <c r="Z25" s="344"/>
      <c r="AA25" s="344"/>
      <c r="AB25" s="344"/>
      <c r="AC25" s="344"/>
      <c r="AD25" s="344"/>
      <c r="AE25" s="344"/>
      <c r="AF25" s="39"/>
      <c r="AG25" s="39"/>
      <c r="AH25" s="39"/>
      <c r="AI25" s="39"/>
      <c r="AJ25" s="39"/>
      <c r="AK25" s="344" t="s">
        <v>41</v>
      </c>
      <c r="AL25" s="344"/>
      <c r="AM25" s="344"/>
      <c r="AN25" s="344"/>
      <c r="AO25" s="344"/>
      <c r="AP25" s="39"/>
      <c r="AQ25" s="42"/>
      <c r="BE25" s="335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27">
        <v>0.21</v>
      </c>
      <c r="M26" s="328"/>
      <c r="N26" s="328"/>
      <c r="O26" s="328"/>
      <c r="P26" s="45"/>
      <c r="Q26" s="45"/>
      <c r="R26" s="45"/>
      <c r="S26" s="45"/>
      <c r="T26" s="45"/>
      <c r="U26" s="45"/>
      <c r="V26" s="45"/>
      <c r="W26" s="329">
        <f>ROUND(AZ51,2)</f>
        <v>0</v>
      </c>
      <c r="X26" s="328"/>
      <c r="Y26" s="328"/>
      <c r="Z26" s="328"/>
      <c r="AA26" s="328"/>
      <c r="AB26" s="328"/>
      <c r="AC26" s="328"/>
      <c r="AD26" s="328"/>
      <c r="AE26" s="328"/>
      <c r="AF26" s="45"/>
      <c r="AG26" s="45"/>
      <c r="AH26" s="45"/>
      <c r="AI26" s="45"/>
      <c r="AJ26" s="45"/>
      <c r="AK26" s="329">
        <f>ROUND(AV51,2)</f>
        <v>0</v>
      </c>
      <c r="AL26" s="328"/>
      <c r="AM26" s="328"/>
      <c r="AN26" s="328"/>
      <c r="AO26" s="328"/>
      <c r="AP26" s="45"/>
      <c r="AQ26" s="47"/>
      <c r="BE26" s="335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27">
        <v>0.15</v>
      </c>
      <c r="M27" s="328"/>
      <c r="N27" s="328"/>
      <c r="O27" s="328"/>
      <c r="P27" s="45"/>
      <c r="Q27" s="45"/>
      <c r="R27" s="45"/>
      <c r="S27" s="45"/>
      <c r="T27" s="45"/>
      <c r="U27" s="45"/>
      <c r="V27" s="45"/>
      <c r="W27" s="329">
        <f>ROUND(BA51,2)</f>
        <v>0</v>
      </c>
      <c r="X27" s="328"/>
      <c r="Y27" s="328"/>
      <c r="Z27" s="328"/>
      <c r="AA27" s="328"/>
      <c r="AB27" s="328"/>
      <c r="AC27" s="328"/>
      <c r="AD27" s="328"/>
      <c r="AE27" s="328"/>
      <c r="AF27" s="45"/>
      <c r="AG27" s="45"/>
      <c r="AH27" s="45"/>
      <c r="AI27" s="45"/>
      <c r="AJ27" s="45"/>
      <c r="AK27" s="329">
        <f>ROUND(AW51,2)</f>
        <v>0</v>
      </c>
      <c r="AL27" s="328"/>
      <c r="AM27" s="328"/>
      <c r="AN27" s="328"/>
      <c r="AO27" s="328"/>
      <c r="AP27" s="45"/>
      <c r="AQ27" s="47"/>
      <c r="BE27" s="335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27">
        <v>0.21</v>
      </c>
      <c r="M28" s="328"/>
      <c r="N28" s="328"/>
      <c r="O28" s="328"/>
      <c r="P28" s="45"/>
      <c r="Q28" s="45"/>
      <c r="R28" s="45"/>
      <c r="S28" s="45"/>
      <c r="T28" s="45"/>
      <c r="U28" s="45"/>
      <c r="V28" s="45"/>
      <c r="W28" s="329">
        <f>ROUND(BB51,2)</f>
        <v>0</v>
      </c>
      <c r="X28" s="328"/>
      <c r="Y28" s="328"/>
      <c r="Z28" s="328"/>
      <c r="AA28" s="328"/>
      <c r="AB28" s="328"/>
      <c r="AC28" s="328"/>
      <c r="AD28" s="328"/>
      <c r="AE28" s="328"/>
      <c r="AF28" s="45"/>
      <c r="AG28" s="45"/>
      <c r="AH28" s="45"/>
      <c r="AI28" s="45"/>
      <c r="AJ28" s="45"/>
      <c r="AK28" s="329">
        <v>0</v>
      </c>
      <c r="AL28" s="328"/>
      <c r="AM28" s="328"/>
      <c r="AN28" s="328"/>
      <c r="AO28" s="328"/>
      <c r="AP28" s="45"/>
      <c r="AQ28" s="47"/>
      <c r="BE28" s="335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27">
        <v>0.15</v>
      </c>
      <c r="M29" s="328"/>
      <c r="N29" s="328"/>
      <c r="O29" s="328"/>
      <c r="P29" s="45"/>
      <c r="Q29" s="45"/>
      <c r="R29" s="45"/>
      <c r="S29" s="45"/>
      <c r="T29" s="45"/>
      <c r="U29" s="45"/>
      <c r="V29" s="45"/>
      <c r="W29" s="329">
        <f>ROUND(BC51,2)</f>
        <v>0</v>
      </c>
      <c r="X29" s="328"/>
      <c r="Y29" s="328"/>
      <c r="Z29" s="328"/>
      <c r="AA29" s="328"/>
      <c r="AB29" s="328"/>
      <c r="AC29" s="328"/>
      <c r="AD29" s="328"/>
      <c r="AE29" s="328"/>
      <c r="AF29" s="45"/>
      <c r="AG29" s="45"/>
      <c r="AH29" s="45"/>
      <c r="AI29" s="45"/>
      <c r="AJ29" s="45"/>
      <c r="AK29" s="329">
        <v>0</v>
      </c>
      <c r="AL29" s="328"/>
      <c r="AM29" s="328"/>
      <c r="AN29" s="328"/>
      <c r="AO29" s="328"/>
      <c r="AP29" s="45"/>
      <c r="AQ29" s="47"/>
      <c r="BE29" s="335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27">
        <v>0</v>
      </c>
      <c r="M30" s="328"/>
      <c r="N30" s="328"/>
      <c r="O30" s="328"/>
      <c r="P30" s="45"/>
      <c r="Q30" s="45"/>
      <c r="R30" s="45"/>
      <c r="S30" s="45"/>
      <c r="T30" s="45"/>
      <c r="U30" s="45"/>
      <c r="V30" s="45"/>
      <c r="W30" s="329">
        <f>ROUND(BD51,2)</f>
        <v>0</v>
      </c>
      <c r="X30" s="328"/>
      <c r="Y30" s="328"/>
      <c r="Z30" s="328"/>
      <c r="AA30" s="328"/>
      <c r="AB30" s="328"/>
      <c r="AC30" s="328"/>
      <c r="AD30" s="328"/>
      <c r="AE30" s="328"/>
      <c r="AF30" s="45"/>
      <c r="AG30" s="45"/>
      <c r="AH30" s="45"/>
      <c r="AI30" s="45"/>
      <c r="AJ30" s="45"/>
      <c r="AK30" s="329">
        <v>0</v>
      </c>
      <c r="AL30" s="328"/>
      <c r="AM30" s="328"/>
      <c r="AN30" s="328"/>
      <c r="AO30" s="328"/>
      <c r="AP30" s="45"/>
      <c r="AQ30" s="47"/>
      <c r="BE30" s="335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35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30" t="s">
        <v>50</v>
      </c>
      <c r="Y32" s="331"/>
      <c r="Z32" s="331"/>
      <c r="AA32" s="331"/>
      <c r="AB32" s="331"/>
      <c r="AC32" s="50"/>
      <c r="AD32" s="50"/>
      <c r="AE32" s="50"/>
      <c r="AF32" s="50"/>
      <c r="AG32" s="50"/>
      <c r="AH32" s="50"/>
      <c r="AI32" s="50"/>
      <c r="AJ32" s="50"/>
      <c r="AK32" s="332">
        <f>SUM(AK23:AK30)</f>
        <v>0</v>
      </c>
      <c r="AL32" s="331"/>
      <c r="AM32" s="331"/>
      <c r="AN32" s="331"/>
      <c r="AO32" s="333"/>
      <c r="AP32" s="48"/>
      <c r="AQ32" s="52"/>
      <c r="BE32" s="335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HRD3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13" t="str">
        <f>K6</f>
        <v>Rekonstrukce (oprava) lesních cest v lokalitě Pohled a Rtenín - IV. etapa (LC 10)</v>
      </c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 xml:space="preserve"> 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15" t="str">
        <f>IF(AN8= "","",AN8)</f>
        <v>22. 2. 2018</v>
      </c>
      <c r="AN44" s="315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Městské lesy s.r.o., Chrudim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16" t="str">
        <f>IF(E17="","",E17)</f>
        <v>Agroprojekce Litomyšl, s.r.o.</v>
      </c>
      <c r="AN46" s="316"/>
      <c r="AO46" s="316"/>
      <c r="AP46" s="316"/>
      <c r="AQ46" s="60"/>
      <c r="AR46" s="58"/>
      <c r="AS46" s="317" t="s">
        <v>52</v>
      </c>
      <c r="AT46" s="318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9"/>
      <c r="AT47" s="320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1"/>
      <c r="AT48" s="322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23" t="s">
        <v>53</v>
      </c>
      <c r="D49" s="324"/>
      <c r="E49" s="324"/>
      <c r="F49" s="324"/>
      <c r="G49" s="324"/>
      <c r="H49" s="76"/>
      <c r="I49" s="325" t="s">
        <v>54</v>
      </c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6" t="s">
        <v>55</v>
      </c>
      <c r="AH49" s="324"/>
      <c r="AI49" s="324"/>
      <c r="AJ49" s="324"/>
      <c r="AK49" s="324"/>
      <c r="AL49" s="324"/>
      <c r="AM49" s="324"/>
      <c r="AN49" s="325" t="s">
        <v>56</v>
      </c>
      <c r="AO49" s="324"/>
      <c r="AP49" s="324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07">
        <f>ROUND(SUM(AG52:AG53),2)</f>
        <v>0</v>
      </c>
      <c r="AH51" s="307"/>
      <c r="AI51" s="307"/>
      <c r="AJ51" s="307"/>
      <c r="AK51" s="307"/>
      <c r="AL51" s="307"/>
      <c r="AM51" s="307"/>
      <c r="AN51" s="308">
        <f>SUM(AG51,AT51)</f>
        <v>0</v>
      </c>
      <c r="AO51" s="308"/>
      <c r="AP51" s="308"/>
      <c r="AQ51" s="86" t="s">
        <v>21</v>
      </c>
      <c r="AR51" s="68"/>
      <c r="AS51" s="87">
        <f>ROUND(SUM(AS52:AS53),2)</f>
        <v>0</v>
      </c>
      <c r="AT51" s="88">
        <f>ROUND(SUM(AV51:AW51),2)</f>
        <v>0</v>
      </c>
      <c r="AU51" s="89">
        <f>ROUND(SUM(AU52:AU53),5)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ROUND(SUM(AZ52:AZ53),2)</f>
        <v>0</v>
      </c>
      <c r="BA51" s="88">
        <f>ROUND(SUM(BA52:BA53),2)</f>
        <v>0</v>
      </c>
      <c r="BB51" s="88">
        <f>ROUND(SUM(BB52:BB53),2)</f>
        <v>0</v>
      </c>
      <c r="BC51" s="88">
        <f>ROUND(SUM(BC52:BC53),2)</f>
        <v>0</v>
      </c>
      <c r="BD51" s="90">
        <f>ROUND(SUM(BD52:BD53),2)</f>
        <v>0</v>
      </c>
      <c r="BS51" s="91" t="s">
        <v>71</v>
      </c>
      <c r="BT51" s="91" t="s">
        <v>72</v>
      </c>
      <c r="BU51" s="92" t="s">
        <v>73</v>
      </c>
      <c r="BV51" s="91" t="s">
        <v>74</v>
      </c>
      <c r="BW51" s="91" t="s">
        <v>7</v>
      </c>
      <c r="BX51" s="91" t="s">
        <v>75</v>
      </c>
      <c r="CL51" s="91" t="s">
        <v>21</v>
      </c>
    </row>
    <row r="52" spans="1:91" s="5" customFormat="1" ht="14.45" customHeight="1">
      <c r="A52" s="93" t="s">
        <v>76</v>
      </c>
      <c r="B52" s="94"/>
      <c r="C52" s="95"/>
      <c r="D52" s="312" t="s">
        <v>77</v>
      </c>
      <c r="E52" s="312"/>
      <c r="F52" s="312"/>
      <c r="G52" s="312"/>
      <c r="H52" s="312"/>
      <c r="I52" s="96"/>
      <c r="J52" s="312" t="s">
        <v>78</v>
      </c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0">
        <f>'SO-110 - Lesní cesta LC 10'!J27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97" t="s">
        <v>79</v>
      </c>
      <c r="AR52" s="98"/>
      <c r="AS52" s="99">
        <v>0</v>
      </c>
      <c r="AT52" s="100">
        <f>ROUND(SUM(AV52:AW52),2)</f>
        <v>0</v>
      </c>
      <c r="AU52" s="101">
        <f>'SO-110 - Lesní cesta LC 10'!P83</f>
        <v>0</v>
      </c>
      <c r="AV52" s="100">
        <f>'SO-110 - Lesní cesta LC 10'!J30</f>
        <v>0</v>
      </c>
      <c r="AW52" s="100">
        <f>'SO-110 - Lesní cesta LC 10'!J31</f>
        <v>0</v>
      </c>
      <c r="AX52" s="100">
        <f>'SO-110 - Lesní cesta LC 10'!J32</f>
        <v>0</v>
      </c>
      <c r="AY52" s="100">
        <f>'SO-110 - Lesní cesta LC 10'!J33</f>
        <v>0</v>
      </c>
      <c r="AZ52" s="100">
        <f>'SO-110 - Lesní cesta LC 10'!F30</f>
        <v>0</v>
      </c>
      <c r="BA52" s="100">
        <f>'SO-110 - Lesní cesta LC 10'!F31</f>
        <v>0</v>
      </c>
      <c r="BB52" s="100">
        <f>'SO-110 - Lesní cesta LC 10'!F32</f>
        <v>0</v>
      </c>
      <c r="BC52" s="100">
        <f>'SO-110 - Lesní cesta LC 10'!F33</f>
        <v>0</v>
      </c>
      <c r="BD52" s="102">
        <f>'SO-110 - Lesní cesta LC 10'!F34</f>
        <v>0</v>
      </c>
      <c r="BT52" s="103" t="s">
        <v>80</v>
      </c>
      <c r="BV52" s="103" t="s">
        <v>74</v>
      </c>
      <c r="BW52" s="103" t="s">
        <v>81</v>
      </c>
      <c r="BX52" s="103" t="s">
        <v>7</v>
      </c>
      <c r="CL52" s="103" t="s">
        <v>82</v>
      </c>
      <c r="CM52" s="103" t="s">
        <v>83</v>
      </c>
    </row>
    <row r="53" spans="1:91" s="5" customFormat="1" ht="14.45" customHeight="1">
      <c r="A53" s="93" t="s">
        <v>76</v>
      </c>
      <c r="B53" s="94"/>
      <c r="C53" s="95"/>
      <c r="D53" s="312" t="s">
        <v>84</v>
      </c>
      <c r="E53" s="312"/>
      <c r="F53" s="312"/>
      <c r="G53" s="312"/>
      <c r="H53" s="312"/>
      <c r="I53" s="96"/>
      <c r="J53" s="312" t="s">
        <v>85</v>
      </c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0">
        <f>'VON - Vedlejší a ostatní ...'!J27</f>
        <v>0</v>
      </c>
      <c r="AH53" s="311"/>
      <c r="AI53" s="311"/>
      <c r="AJ53" s="311"/>
      <c r="AK53" s="311"/>
      <c r="AL53" s="311"/>
      <c r="AM53" s="311"/>
      <c r="AN53" s="310">
        <f>SUM(AG53,AT53)</f>
        <v>0</v>
      </c>
      <c r="AO53" s="311"/>
      <c r="AP53" s="311"/>
      <c r="AQ53" s="97" t="s">
        <v>84</v>
      </c>
      <c r="AR53" s="98"/>
      <c r="AS53" s="104">
        <v>0</v>
      </c>
      <c r="AT53" s="105">
        <f>ROUND(SUM(AV53:AW53),2)</f>
        <v>0</v>
      </c>
      <c r="AU53" s="106">
        <f>'VON - Vedlejší a ostatní ...'!P79</f>
        <v>0</v>
      </c>
      <c r="AV53" s="105">
        <f>'VON - Vedlejší a ostatní ...'!J30</f>
        <v>0</v>
      </c>
      <c r="AW53" s="105">
        <f>'VON - Vedlejší a ostatní ...'!J31</f>
        <v>0</v>
      </c>
      <c r="AX53" s="105">
        <f>'VON - Vedlejší a ostatní ...'!J32</f>
        <v>0</v>
      </c>
      <c r="AY53" s="105">
        <f>'VON - Vedlejší a ostatní ...'!J33</f>
        <v>0</v>
      </c>
      <c r="AZ53" s="105">
        <f>'VON - Vedlejší a ostatní ...'!F30</f>
        <v>0</v>
      </c>
      <c r="BA53" s="105">
        <f>'VON - Vedlejší a ostatní ...'!F31</f>
        <v>0</v>
      </c>
      <c r="BB53" s="105">
        <f>'VON - Vedlejší a ostatní ...'!F32</f>
        <v>0</v>
      </c>
      <c r="BC53" s="105">
        <f>'VON - Vedlejší a ostatní ...'!F33</f>
        <v>0</v>
      </c>
      <c r="BD53" s="107">
        <f>'VON - Vedlejší a ostatní ...'!F34</f>
        <v>0</v>
      </c>
      <c r="BT53" s="103" t="s">
        <v>80</v>
      </c>
      <c r="BV53" s="103" t="s">
        <v>74</v>
      </c>
      <c r="BW53" s="103" t="s">
        <v>86</v>
      </c>
      <c r="BX53" s="103" t="s">
        <v>7</v>
      </c>
      <c r="CL53" s="103" t="s">
        <v>21</v>
      </c>
      <c r="CM53" s="103" t="s">
        <v>83</v>
      </c>
    </row>
    <row r="54" spans="1:91" s="1" customFormat="1" ht="30" customHeight="1"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58"/>
    </row>
    <row r="55" spans="1:91" s="1" customFormat="1" ht="6.95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</row>
  </sheetData>
  <sheetProtection algorithmName="SHA-512" hashValue="tgk3/iTXGcAM+Wg85ri6qvVsm0fyPFcnvZh2bMl9vV/pK0Jp9iV2kVwE5RMCHCYvc+/4zyb7bujmRU+cAVJ3vw==" saltValue="SE2wXqPLiOPnsRpe4XFLLepBdsEI+xYti86RPcqtROrir1qyfQWzHnLnkAtKVUbkh44l8jo/XIQwrYG8Ok0N9Q==" spinCount="100000" sheet="1" objects="1" scenarios="1" formatColumns="0" formatRows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SO-110 - Lesní cesta LC 10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8" customWidth="1"/>
    <col min="10" max="10" width="20.1640625" customWidth="1"/>
    <col min="11" max="11" width="14.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87</v>
      </c>
      <c r="G1" s="349" t="s">
        <v>88</v>
      </c>
      <c r="H1" s="349"/>
      <c r="I1" s="112"/>
      <c r="J1" s="111" t="s">
        <v>89</v>
      </c>
      <c r="K1" s="110" t="s">
        <v>90</v>
      </c>
      <c r="L1" s="111" t="s">
        <v>91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21" t="s">
        <v>81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92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4.45" customHeight="1">
      <c r="B7" s="25"/>
      <c r="C7" s="26"/>
      <c r="D7" s="26"/>
      <c r="E7" s="350" t="str">
        <f>'Rekapitulace stavby'!K6</f>
        <v>Rekonstrukce (oprava) lesních cest v lokalitě Pohled a Rtenín - IV. etapa (LC 10)</v>
      </c>
      <c r="F7" s="351"/>
      <c r="G7" s="351"/>
      <c r="H7" s="351"/>
      <c r="I7" s="114"/>
      <c r="J7" s="26"/>
      <c r="K7" s="28"/>
    </row>
    <row r="8" spans="1:70" s="1" customFormat="1" ht="15">
      <c r="B8" s="38"/>
      <c r="C8" s="39"/>
      <c r="D8" s="34" t="s">
        <v>93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2" t="s">
        <v>94</v>
      </c>
      <c r="F9" s="353"/>
      <c r="G9" s="353"/>
      <c r="H9" s="353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82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22. 2. 2018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14.45" customHeight="1">
      <c r="B24" s="118"/>
      <c r="C24" s="119"/>
      <c r="D24" s="119"/>
      <c r="E24" s="341" t="s">
        <v>21</v>
      </c>
      <c r="F24" s="341"/>
      <c r="G24" s="341"/>
      <c r="H24" s="341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ROUND(J83,2)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ROUND(SUM(BE83:BE226), 2)</f>
        <v>0</v>
      </c>
      <c r="G30" s="39"/>
      <c r="H30" s="39"/>
      <c r="I30" s="128">
        <v>0.21</v>
      </c>
      <c r="J30" s="127">
        <f>ROUND(ROUND((SUM(BE83:BE226)),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ROUND(SUM(BF83:BF226), 2)</f>
        <v>0</v>
      </c>
      <c r="G31" s="39"/>
      <c r="H31" s="39"/>
      <c r="I31" s="128">
        <v>0.15</v>
      </c>
      <c r="J31" s="127">
        <f>ROUND(ROUND((SUM(BF83:BF226)),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ROUND(SUM(BG83:BG226),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ROUND(SUM(BH83:BH226),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ROUND(SUM(BI83:BI226),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95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4.45" customHeight="1">
      <c r="B45" s="38"/>
      <c r="C45" s="39"/>
      <c r="D45" s="39"/>
      <c r="E45" s="350" t="str">
        <f>E7</f>
        <v>Rekonstrukce (oprava) lesních cest v lokalitě Pohled a Rtenín - IV. etapa (LC 10)</v>
      </c>
      <c r="F45" s="351"/>
      <c r="G45" s="351"/>
      <c r="H45" s="351"/>
      <c r="I45" s="115"/>
      <c r="J45" s="39"/>
      <c r="K45" s="42"/>
    </row>
    <row r="46" spans="2:11" s="1" customFormat="1" ht="14.45" customHeight="1">
      <c r="B46" s="38"/>
      <c r="C46" s="34" t="s">
        <v>93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6.149999999999999" customHeight="1">
      <c r="B47" s="38"/>
      <c r="C47" s="39"/>
      <c r="D47" s="39"/>
      <c r="E47" s="352" t="str">
        <f>E9</f>
        <v>SO-110 - Lesní cesta LC 10</v>
      </c>
      <c r="F47" s="353"/>
      <c r="G47" s="353"/>
      <c r="H47" s="353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 xml:space="preserve"> </v>
      </c>
      <c r="G49" s="39"/>
      <c r="H49" s="39"/>
      <c r="I49" s="116" t="s">
        <v>25</v>
      </c>
      <c r="J49" s="117" t="str">
        <f>IF(J12="","",J12)</f>
        <v>22. 2. 2018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Městské lesy s.r.o., Chrudim</v>
      </c>
      <c r="G51" s="39"/>
      <c r="H51" s="39"/>
      <c r="I51" s="116" t="s">
        <v>33</v>
      </c>
      <c r="J51" s="341" t="str">
        <f>E21</f>
        <v>Agroprojekce Litomyšl, s.r.o.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45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96</v>
      </c>
      <c r="D54" s="129"/>
      <c r="E54" s="129"/>
      <c r="F54" s="129"/>
      <c r="G54" s="129"/>
      <c r="H54" s="129"/>
      <c r="I54" s="142"/>
      <c r="J54" s="143" t="s">
        <v>97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98</v>
      </c>
      <c r="D56" s="39"/>
      <c r="E56" s="39"/>
      <c r="F56" s="39"/>
      <c r="G56" s="39"/>
      <c r="H56" s="39"/>
      <c r="I56" s="115"/>
      <c r="J56" s="125">
        <f>J83</f>
        <v>0</v>
      </c>
      <c r="K56" s="42"/>
      <c r="AU56" s="21" t="s">
        <v>99</v>
      </c>
    </row>
    <row r="57" spans="2:47" s="7" customFormat="1" ht="24.95" customHeight="1">
      <c r="B57" s="146"/>
      <c r="C57" s="147"/>
      <c r="D57" s="148" t="s">
        <v>100</v>
      </c>
      <c r="E57" s="149"/>
      <c r="F57" s="149"/>
      <c r="G57" s="149"/>
      <c r="H57" s="149"/>
      <c r="I57" s="150"/>
      <c r="J57" s="151">
        <f>J84</f>
        <v>0</v>
      </c>
      <c r="K57" s="152"/>
    </row>
    <row r="58" spans="2:47" s="8" customFormat="1" ht="19.899999999999999" customHeight="1">
      <c r="B58" s="153"/>
      <c r="C58" s="154"/>
      <c r="D58" s="155" t="s">
        <v>101</v>
      </c>
      <c r="E58" s="156"/>
      <c r="F58" s="156"/>
      <c r="G58" s="156"/>
      <c r="H58" s="156"/>
      <c r="I58" s="157"/>
      <c r="J58" s="158">
        <f>J85</f>
        <v>0</v>
      </c>
      <c r="K58" s="159"/>
    </row>
    <row r="59" spans="2:47" s="8" customFormat="1" ht="19.899999999999999" customHeight="1">
      <c r="B59" s="153"/>
      <c r="C59" s="154"/>
      <c r="D59" s="155" t="s">
        <v>102</v>
      </c>
      <c r="E59" s="156"/>
      <c r="F59" s="156"/>
      <c r="G59" s="156"/>
      <c r="H59" s="156"/>
      <c r="I59" s="157"/>
      <c r="J59" s="158">
        <f>J165</f>
        <v>0</v>
      </c>
      <c r="K59" s="159"/>
    </row>
    <row r="60" spans="2:47" s="8" customFormat="1" ht="19.899999999999999" customHeight="1">
      <c r="B60" s="153"/>
      <c r="C60" s="154"/>
      <c r="D60" s="155" t="s">
        <v>103</v>
      </c>
      <c r="E60" s="156"/>
      <c r="F60" s="156"/>
      <c r="G60" s="156"/>
      <c r="H60" s="156"/>
      <c r="I60" s="157"/>
      <c r="J60" s="158">
        <f>J183</f>
        <v>0</v>
      </c>
      <c r="K60" s="159"/>
    </row>
    <row r="61" spans="2:47" s="8" customFormat="1" ht="19.899999999999999" customHeight="1">
      <c r="B61" s="153"/>
      <c r="C61" s="154"/>
      <c r="D61" s="155" t="s">
        <v>104</v>
      </c>
      <c r="E61" s="156"/>
      <c r="F61" s="156"/>
      <c r="G61" s="156"/>
      <c r="H61" s="156"/>
      <c r="I61" s="157"/>
      <c r="J61" s="158">
        <f>J191</f>
        <v>0</v>
      </c>
      <c r="K61" s="159"/>
    </row>
    <row r="62" spans="2:47" s="8" customFormat="1" ht="19.899999999999999" customHeight="1">
      <c r="B62" s="153"/>
      <c r="C62" s="154"/>
      <c r="D62" s="155" t="s">
        <v>105</v>
      </c>
      <c r="E62" s="156"/>
      <c r="F62" s="156"/>
      <c r="G62" s="156"/>
      <c r="H62" s="156"/>
      <c r="I62" s="157"/>
      <c r="J62" s="158">
        <f>J217</f>
        <v>0</v>
      </c>
      <c r="K62" s="159"/>
    </row>
    <row r="63" spans="2:47" s="8" customFormat="1" ht="19.899999999999999" customHeight="1">
      <c r="B63" s="153"/>
      <c r="C63" s="154"/>
      <c r="D63" s="155" t="s">
        <v>106</v>
      </c>
      <c r="E63" s="156"/>
      <c r="F63" s="156"/>
      <c r="G63" s="156"/>
      <c r="H63" s="156"/>
      <c r="I63" s="157"/>
      <c r="J63" s="158">
        <f>J224</f>
        <v>0</v>
      </c>
      <c r="K63" s="159"/>
    </row>
    <row r="64" spans="2:47" s="1" customFormat="1" ht="21.75" customHeight="1">
      <c r="B64" s="38"/>
      <c r="C64" s="39"/>
      <c r="D64" s="39"/>
      <c r="E64" s="39"/>
      <c r="F64" s="39"/>
      <c r="G64" s="39"/>
      <c r="H64" s="39"/>
      <c r="I64" s="115"/>
      <c r="J64" s="39"/>
      <c r="K64" s="42"/>
    </row>
    <row r="65" spans="2:12" s="1" customFormat="1" ht="6.95" customHeight="1">
      <c r="B65" s="53"/>
      <c r="C65" s="54"/>
      <c r="D65" s="54"/>
      <c r="E65" s="54"/>
      <c r="F65" s="54"/>
      <c r="G65" s="54"/>
      <c r="H65" s="54"/>
      <c r="I65" s="136"/>
      <c r="J65" s="54"/>
      <c r="K65" s="5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39"/>
      <c r="J69" s="57"/>
      <c r="K69" s="57"/>
      <c r="L69" s="58"/>
    </row>
    <row r="70" spans="2:12" s="1" customFormat="1" ht="36.950000000000003" customHeight="1">
      <c r="B70" s="38"/>
      <c r="C70" s="59" t="s">
        <v>107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12" s="1" customFormat="1" ht="6.95" customHeight="1">
      <c r="B71" s="38"/>
      <c r="C71" s="60"/>
      <c r="D71" s="60"/>
      <c r="E71" s="60"/>
      <c r="F71" s="60"/>
      <c r="G71" s="60"/>
      <c r="H71" s="60"/>
      <c r="I71" s="160"/>
      <c r="J71" s="60"/>
      <c r="K71" s="60"/>
      <c r="L71" s="58"/>
    </row>
    <row r="72" spans="2:12" s="1" customFormat="1" ht="14.45" customHeight="1">
      <c r="B72" s="38"/>
      <c r="C72" s="62" t="s">
        <v>18</v>
      </c>
      <c r="D72" s="60"/>
      <c r="E72" s="60"/>
      <c r="F72" s="60"/>
      <c r="G72" s="60"/>
      <c r="H72" s="60"/>
      <c r="I72" s="160"/>
      <c r="J72" s="60"/>
      <c r="K72" s="60"/>
      <c r="L72" s="58"/>
    </row>
    <row r="73" spans="2:12" s="1" customFormat="1" ht="14.45" customHeight="1">
      <c r="B73" s="38"/>
      <c r="C73" s="60"/>
      <c r="D73" s="60"/>
      <c r="E73" s="346" t="str">
        <f>E7</f>
        <v>Rekonstrukce (oprava) lesních cest v lokalitě Pohled a Rtenín - IV. etapa (LC 10)</v>
      </c>
      <c r="F73" s="347"/>
      <c r="G73" s="347"/>
      <c r="H73" s="347"/>
      <c r="I73" s="160"/>
      <c r="J73" s="60"/>
      <c r="K73" s="60"/>
      <c r="L73" s="58"/>
    </row>
    <row r="74" spans="2:12" s="1" customFormat="1" ht="14.45" customHeight="1">
      <c r="B74" s="38"/>
      <c r="C74" s="62" t="s">
        <v>93</v>
      </c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16.149999999999999" customHeight="1">
      <c r="B75" s="38"/>
      <c r="C75" s="60"/>
      <c r="D75" s="60"/>
      <c r="E75" s="313" t="str">
        <f>E9</f>
        <v>SO-110 - Lesní cesta LC 10</v>
      </c>
      <c r="F75" s="348"/>
      <c r="G75" s="348"/>
      <c r="H75" s="348"/>
      <c r="I75" s="160"/>
      <c r="J75" s="60"/>
      <c r="K75" s="60"/>
      <c r="L75" s="58"/>
    </row>
    <row r="76" spans="2:12" s="1" customFormat="1" ht="6.9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12" s="1" customFormat="1" ht="18" customHeight="1">
      <c r="B77" s="38"/>
      <c r="C77" s="62" t="s">
        <v>23</v>
      </c>
      <c r="D77" s="60"/>
      <c r="E77" s="60"/>
      <c r="F77" s="161" t="str">
        <f>F12</f>
        <v xml:space="preserve"> </v>
      </c>
      <c r="G77" s="60"/>
      <c r="H77" s="60"/>
      <c r="I77" s="162" t="s">
        <v>25</v>
      </c>
      <c r="J77" s="70" t="str">
        <f>IF(J12="","",J12)</f>
        <v>22. 2. 2018</v>
      </c>
      <c r="K77" s="60"/>
      <c r="L77" s="58"/>
    </row>
    <row r="78" spans="2:12" s="1" customFormat="1" ht="6.95" customHeight="1">
      <c r="B78" s="38"/>
      <c r="C78" s="60"/>
      <c r="D78" s="60"/>
      <c r="E78" s="60"/>
      <c r="F78" s="60"/>
      <c r="G78" s="60"/>
      <c r="H78" s="60"/>
      <c r="I78" s="160"/>
      <c r="J78" s="60"/>
      <c r="K78" s="60"/>
      <c r="L78" s="58"/>
    </row>
    <row r="79" spans="2:12" s="1" customFormat="1" ht="15">
      <c r="B79" s="38"/>
      <c r="C79" s="62" t="s">
        <v>27</v>
      </c>
      <c r="D79" s="60"/>
      <c r="E79" s="60"/>
      <c r="F79" s="161" t="str">
        <f>E15</f>
        <v>Městské lesy s.r.o., Chrudim</v>
      </c>
      <c r="G79" s="60"/>
      <c r="H79" s="60"/>
      <c r="I79" s="162" t="s">
        <v>33</v>
      </c>
      <c r="J79" s="161" t="str">
        <f>E21</f>
        <v>Agroprojekce Litomyšl, s.r.o.</v>
      </c>
      <c r="K79" s="60"/>
      <c r="L79" s="58"/>
    </row>
    <row r="80" spans="2:12" s="1" customFormat="1" ht="14.45" customHeight="1">
      <c r="B80" s="38"/>
      <c r="C80" s="62" t="s">
        <v>31</v>
      </c>
      <c r="D80" s="60"/>
      <c r="E80" s="60"/>
      <c r="F80" s="161" t="str">
        <f>IF(E18="","",E18)</f>
        <v/>
      </c>
      <c r="G80" s="60"/>
      <c r="H80" s="60"/>
      <c r="I80" s="160"/>
      <c r="J80" s="60"/>
      <c r="K80" s="60"/>
      <c r="L80" s="58"/>
    </row>
    <row r="81" spans="2:65" s="1" customFormat="1" ht="10.35" customHeight="1">
      <c r="B81" s="38"/>
      <c r="C81" s="60"/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9" customFormat="1" ht="29.25" customHeight="1">
      <c r="B82" s="163"/>
      <c r="C82" s="164" t="s">
        <v>108</v>
      </c>
      <c r="D82" s="165" t="s">
        <v>57</v>
      </c>
      <c r="E82" s="165" t="s">
        <v>53</v>
      </c>
      <c r="F82" s="165" t="s">
        <v>109</v>
      </c>
      <c r="G82" s="165" t="s">
        <v>110</v>
      </c>
      <c r="H82" s="165" t="s">
        <v>111</v>
      </c>
      <c r="I82" s="166" t="s">
        <v>112</v>
      </c>
      <c r="J82" s="165" t="s">
        <v>97</v>
      </c>
      <c r="K82" s="167" t="s">
        <v>113</v>
      </c>
      <c r="L82" s="168"/>
      <c r="M82" s="78" t="s">
        <v>114</v>
      </c>
      <c r="N82" s="79" t="s">
        <v>42</v>
      </c>
      <c r="O82" s="79" t="s">
        <v>115</v>
      </c>
      <c r="P82" s="79" t="s">
        <v>116</v>
      </c>
      <c r="Q82" s="79" t="s">
        <v>117</v>
      </c>
      <c r="R82" s="79" t="s">
        <v>118</v>
      </c>
      <c r="S82" s="79" t="s">
        <v>119</v>
      </c>
      <c r="T82" s="80" t="s">
        <v>120</v>
      </c>
    </row>
    <row r="83" spans="2:65" s="1" customFormat="1" ht="29.25" customHeight="1">
      <c r="B83" s="38"/>
      <c r="C83" s="84" t="s">
        <v>98</v>
      </c>
      <c r="D83" s="60"/>
      <c r="E83" s="60"/>
      <c r="F83" s="60"/>
      <c r="G83" s="60"/>
      <c r="H83" s="60"/>
      <c r="I83" s="160"/>
      <c r="J83" s="169">
        <f>BK83</f>
        <v>0</v>
      </c>
      <c r="K83" s="60"/>
      <c r="L83" s="58"/>
      <c r="M83" s="81"/>
      <c r="N83" s="82"/>
      <c r="O83" s="82"/>
      <c r="P83" s="170">
        <f>P84</f>
        <v>0</v>
      </c>
      <c r="Q83" s="82"/>
      <c r="R83" s="170">
        <f>R84</f>
        <v>420.22207675999999</v>
      </c>
      <c r="S83" s="82"/>
      <c r="T83" s="171">
        <f>T84</f>
        <v>0</v>
      </c>
      <c r="AT83" s="21" t="s">
        <v>71</v>
      </c>
      <c r="AU83" s="21" t="s">
        <v>99</v>
      </c>
      <c r="BK83" s="172">
        <f>BK84</f>
        <v>0</v>
      </c>
    </row>
    <row r="84" spans="2:65" s="10" customFormat="1" ht="37.35" customHeight="1">
      <c r="B84" s="173"/>
      <c r="C84" s="174"/>
      <c r="D84" s="175" t="s">
        <v>71</v>
      </c>
      <c r="E84" s="176" t="s">
        <v>121</v>
      </c>
      <c r="F84" s="176" t="s">
        <v>122</v>
      </c>
      <c r="G84" s="174"/>
      <c r="H84" s="174"/>
      <c r="I84" s="177"/>
      <c r="J84" s="178">
        <f>BK84</f>
        <v>0</v>
      </c>
      <c r="K84" s="174"/>
      <c r="L84" s="179"/>
      <c r="M84" s="180"/>
      <c r="N84" s="181"/>
      <c r="O84" s="181"/>
      <c r="P84" s="182">
        <f>P85+P165+P183+P191+P217+P224</f>
        <v>0</v>
      </c>
      <c r="Q84" s="181"/>
      <c r="R84" s="182">
        <f>R85+R165+R183+R191+R217+R224</f>
        <v>420.22207675999999</v>
      </c>
      <c r="S84" s="181"/>
      <c r="T84" s="183">
        <f>T85+T165+T183+T191+T217+T224</f>
        <v>0</v>
      </c>
      <c r="AR84" s="184" t="s">
        <v>80</v>
      </c>
      <c r="AT84" s="185" t="s">
        <v>71</v>
      </c>
      <c r="AU84" s="185" t="s">
        <v>72</v>
      </c>
      <c r="AY84" s="184" t="s">
        <v>123</v>
      </c>
      <c r="BK84" s="186">
        <f>BK85+BK165+BK183+BK191+BK217+BK224</f>
        <v>0</v>
      </c>
    </row>
    <row r="85" spans="2:65" s="10" customFormat="1" ht="19.899999999999999" customHeight="1">
      <c r="B85" s="173"/>
      <c r="C85" s="174"/>
      <c r="D85" s="175" t="s">
        <v>71</v>
      </c>
      <c r="E85" s="187" t="s">
        <v>80</v>
      </c>
      <c r="F85" s="187" t="s">
        <v>124</v>
      </c>
      <c r="G85" s="174"/>
      <c r="H85" s="174"/>
      <c r="I85" s="177"/>
      <c r="J85" s="188">
        <f>BK85</f>
        <v>0</v>
      </c>
      <c r="K85" s="174"/>
      <c r="L85" s="179"/>
      <c r="M85" s="180"/>
      <c r="N85" s="181"/>
      <c r="O85" s="181"/>
      <c r="P85" s="182">
        <f>SUM(P86:P164)</f>
        <v>0</v>
      </c>
      <c r="Q85" s="181"/>
      <c r="R85" s="182">
        <f>SUM(R86:R164)</f>
        <v>346.81085999999999</v>
      </c>
      <c r="S85" s="181"/>
      <c r="T85" s="183">
        <f>SUM(T86:T164)</f>
        <v>0</v>
      </c>
      <c r="AR85" s="184" t="s">
        <v>80</v>
      </c>
      <c r="AT85" s="185" t="s">
        <v>71</v>
      </c>
      <c r="AU85" s="185" t="s">
        <v>80</v>
      </c>
      <c r="AY85" s="184" t="s">
        <v>123</v>
      </c>
      <c r="BK85" s="186">
        <f>SUM(BK86:BK164)</f>
        <v>0</v>
      </c>
    </row>
    <row r="86" spans="2:65" s="1" customFormat="1" ht="14.45" customHeight="1">
      <c r="B86" s="38"/>
      <c r="C86" s="189" t="s">
        <v>80</v>
      </c>
      <c r="D86" s="189" t="s">
        <v>125</v>
      </c>
      <c r="E86" s="190" t="s">
        <v>126</v>
      </c>
      <c r="F86" s="191" t="s">
        <v>127</v>
      </c>
      <c r="G86" s="192" t="s">
        <v>128</v>
      </c>
      <c r="H86" s="193">
        <v>406</v>
      </c>
      <c r="I86" s="194"/>
      <c r="J86" s="195">
        <f>ROUND(I86*H86,2)</f>
        <v>0</v>
      </c>
      <c r="K86" s="191" t="s">
        <v>129</v>
      </c>
      <c r="L86" s="58"/>
      <c r="M86" s="196" t="s">
        <v>21</v>
      </c>
      <c r="N86" s="197" t="s">
        <v>43</v>
      </c>
      <c r="O86" s="39"/>
      <c r="P86" s="198">
        <f>O86*H86</f>
        <v>0</v>
      </c>
      <c r="Q86" s="198">
        <v>5.0000000000000002E-5</v>
      </c>
      <c r="R86" s="198">
        <f>Q86*H86</f>
        <v>2.0300000000000002E-2</v>
      </c>
      <c r="S86" s="198">
        <v>0</v>
      </c>
      <c r="T86" s="199">
        <f>S86*H86</f>
        <v>0</v>
      </c>
      <c r="AR86" s="21" t="s">
        <v>130</v>
      </c>
      <c r="AT86" s="21" t="s">
        <v>125</v>
      </c>
      <c r="AU86" s="21" t="s">
        <v>83</v>
      </c>
      <c r="AY86" s="21" t="s">
        <v>123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21" t="s">
        <v>80</v>
      </c>
      <c r="BK86" s="200">
        <f>ROUND(I86*H86,2)</f>
        <v>0</v>
      </c>
      <c r="BL86" s="21" t="s">
        <v>130</v>
      </c>
      <c r="BM86" s="21" t="s">
        <v>131</v>
      </c>
    </row>
    <row r="87" spans="2:65" s="1" customFormat="1" ht="27">
      <c r="B87" s="38"/>
      <c r="C87" s="60"/>
      <c r="D87" s="201" t="s">
        <v>132</v>
      </c>
      <c r="E87" s="60"/>
      <c r="F87" s="202" t="s">
        <v>133</v>
      </c>
      <c r="G87" s="60"/>
      <c r="H87" s="60"/>
      <c r="I87" s="160"/>
      <c r="J87" s="60"/>
      <c r="K87" s="60"/>
      <c r="L87" s="58"/>
      <c r="M87" s="203"/>
      <c r="N87" s="39"/>
      <c r="O87" s="39"/>
      <c r="P87" s="39"/>
      <c r="Q87" s="39"/>
      <c r="R87" s="39"/>
      <c r="S87" s="39"/>
      <c r="T87" s="75"/>
      <c r="AT87" s="21" t="s">
        <v>132</v>
      </c>
      <c r="AU87" s="21" t="s">
        <v>83</v>
      </c>
    </row>
    <row r="88" spans="2:65" s="1" customFormat="1" ht="40.5">
      <c r="B88" s="38"/>
      <c r="C88" s="60"/>
      <c r="D88" s="201" t="s">
        <v>134</v>
      </c>
      <c r="E88" s="60"/>
      <c r="F88" s="204" t="s">
        <v>135</v>
      </c>
      <c r="G88" s="60"/>
      <c r="H88" s="60"/>
      <c r="I88" s="160"/>
      <c r="J88" s="60"/>
      <c r="K88" s="60"/>
      <c r="L88" s="58"/>
      <c r="M88" s="203"/>
      <c r="N88" s="39"/>
      <c r="O88" s="39"/>
      <c r="P88" s="39"/>
      <c r="Q88" s="39"/>
      <c r="R88" s="39"/>
      <c r="S88" s="39"/>
      <c r="T88" s="75"/>
      <c r="AT88" s="21" t="s">
        <v>134</v>
      </c>
      <c r="AU88" s="21" t="s">
        <v>83</v>
      </c>
    </row>
    <row r="89" spans="2:65" s="1" customFormat="1" ht="14.45" customHeight="1">
      <c r="B89" s="38"/>
      <c r="C89" s="189" t="s">
        <v>83</v>
      </c>
      <c r="D89" s="189" t="s">
        <v>125</v>
      </c>
      <c r="E89" s="190" t="s">
        <v>136</v>
      </c>
      <c r="F89" s="191" t="s">
        <v>137</v>
      </c>
      <c r="G89" s="192" t="s">
        <v>128</v>
      </c>
      <c r="H89" s="193">
        <v>110</v>
      </c>
      <c r="I89" s="194"/>
      <c r="J89" s="195">
        <f>ROUND(I89*H89,2)</f>
        <v>0</v>
      </c>
      <c r="K89" s="191" t="s">
        <v>129</v>
      </c>
      <c r="L89" s="58"/>
      <c r="M89" s="196" t="s">
        <v>21</v>
      </c>
      <c r="N89" s="197" t="s">
        <v>43</v>
      </c>
      <c r="O89" s="39"/>
      <c r="P89" s="198">
        <f>O89*H89</f>
        <v>0</v>
      </c>
      <c r="Q89" s="198">
        <v>5.0000000000000002E-5</v>
      </c>
      <c r="R89" s="198">
        <f>Q89*H89</f>
        <v>5.5000000000000005E-3</v>
      </c>
      <c r="S89" s="198">
        <v>0</v>
      </c>
      <c r="T89" s="199">
        <f>S89*H89</f>
        <v>0</v>
      </c>
      <c r="AR89" s="21" t="s">
        <v>130</v>
      </c>
      <c r="AT89" s="21" t="s">
        <v>125</v>
      </c>
      <c r="AU89" s="21" t="s">
        <v>83</v>
      </c>
      <c r="AY89" s="21" t="s">
        <v>123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80</v>
      </c>
      <c r="BK89" s="200">
        <f>ROUND(I89*H89,2)</f>
        <v>0</v>
      </c>
      <c r="BL89" s="21" t="s">
        <v>130</v>
      </c>
      <c r="BM89" s="21" t="s">
        <v>138</v>
      </c>
    </row>
    <row r="90" spans="2:65" s="1" customFormat="1" ht="27">
      <c r="B90" s="38"/>
      <c r="C90" s="60"/>
      <c r="D90" s="201" t="s">
        <v>132</v>
      </c>
      <c r="E90" s="60"/>
      <c r="F90" s="202" t="s">
        <v>139</v>
      </c>
      <c r="G90" s="60"/>
      <c r="H90" s="60"/>
      <c r="I90" s="160"/>
      <c r="J90" s="60"/>
      <c r="K90" s="60"/>
      <c r="L90" s="58"/>
      <c r="M90" s="203"/>
      <c r="N90" s="39"/>
      <c r="O90" s="39"/>
      <c r="P90" s="39"/>
      <c r="Q90" s="39"/>
      <c r="R90" s="39"/>
      <c r="S90" s="39"/>
      <c r="T90" s="75"/>
      <c r="AT90" s="21" t="s">
        <v>132</v>
      </c>
      <c r="AU90" s="21" t="s">
        <v>83</v>
      </c>
    </row>
    <row r="91" spans="2:65" s="1" customFormat="1" ht="40.5">
      <c r="B91" s="38"/>
      <c r="C91" s="60"/>
      <c r="D91" s="201" t="s">
        <v>134</v>
      </c>
      <c r="E91" s="60"/>
      <c r="F91" s="204" t="s">
        <v>140</v>
      </c>
      <c r="G91" s="60"/>
      <c r="H91" s="60"/>
      <c r="I91" s="160"/>
      <c r="J91" s="60"/>
      <c r="K91" s="60"/>
      <c r="L91" s="58"/>
      <c r="M91" s="203"/>
      <c r="N91" s="39"/>
      <c r="O91" s="39"/>
      <c r="P91" s="39"/>
      <c r="Q91" s="39"/>
      <c r="R91" s="39"/>
      <c r="S91" s="39"/>
      <c r="T91" s="75"/>
      <c r="AT91" s="21" t="s">
        <v>134</v>
      </c>
      <c r="AU91" s="21" t="s">
        <v>83</v>
      </c>
    </row>
    <row r="92" spans="2:65" s="1" customFormat="1" ht="14.45" customHeight="1">
      <c r="B92" s="38"/>
      <c r="C92" s="189" t="s">
        <v>141</v>
      </c>
      <c r="D92" s="189" t="s">
        <v>125</v>
      </c>
      <c r="E92" s="190" t="s">
        <v>142</v>
      </c>
      <c r="F92" s="191" t="s">
        <v>143</v>
      </c>
      <c r="G92" s="192" t="s">
        <v>128</v>
      </c>
      <c r="H92" s="193">
        <v>9</v>
      </c>
      <c r="I92" s="194"/>
      <c r="J92" s="195">
        <f>ROUND(I92*H92,2)</f>
        <v>0</v>
      </c>
      <c r="K92" s="191" t="s">
        <v>129</v>
      </c>
      <c r="L92" s="58"/>
      <c r="M92" s="196" t="s">
        <v>21</v>
      </c>
      <c r="N92" s="197" t="s">
        <v>43</v>
      </c>
      <c r="O92" s="39"/>
      <c r="P92" s="198">
        <f>O92*H92</f>
        <v>0</v>
      </c>
      <c r="Q92" s="198">
        <v>9.0000000000000006E-5</v>
      </c>
      <c r="R92" s="198">
        <f>Q92*H92</f>
        <v>8.1000000000000006E-4</v>
      </c>
      <c r="S92" s="198">
        <v>0</v>
      </c>
      <c r="T92" s="199">
        <f>S92*H92</f>
        <v>0</v>
      </c>
      <c r="AR92" s="21" t="s">
        <v>130</v>
      </c>
      <c r="AT92" s="21" t="s">
        <v>125</v>
      </c>
      <c r="AU92" s="21" t="s">
        <v>83</v>
      </c>
      <c r="AY92" s="21" t="s">
        <v>123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21" t="s">
        <v>80</v>
      </c>
      <c r="BK92" s="200">
        <f>ROUND(I92*H92,2)</f>
        <v>0</v>
      </c>
      <c r="BL92" s="21" t="s">
        <v>130</v>
      </c>
      <c r="BM92" s="21" t="s">
        <v>144</v>
      </c>
    </row>
    <row r="93" spans="2:65" s="1" customFormat="1" ht="27">
      <c r="B93" s="38"/>
      <c r="C93" s="60"/>
      <c r="D93" s="201" t="s">
        <v>132</v>
      </c>
      <c r="E93" s="60"/>
      <c r="F93" s="202" t="s">
        <v>145</v>
      </c>
      <c r="G93" s="60"/>
      <c r="H93" s="60"/>
      <c r="I93" s="160"/>
      <c r="J93" s="60"/>
      <c r="K93" s="60"/>
      <c r="L93" s="58"/>
      <c r="M93" s="203"/>
      <c r="N93" s="39"/>
      <c r="O93" s="39"/>
      <c r="P93" s="39"/>
      <c r="Q93" s="39"/>
      <c r="R93" s="39"/>
      <c r="S93" s="39"/>
      <c r="T93" s="75"/>
      <c r="AT93" s="21" t="s">
        <v>132</v>
      </c>
      <c r="AU93" s="21" t="s">
        <v>83</v>
      </c>
    </row>
    <row r="94" spans="2:65" s="1" customFormat="1" ht="40.5">
      <c r="B94" s="38"/>
      <c r="C94" s="60"/>
      <c r="D94" s="201" t="s">
        <v>134</v>
      </c>
      <c r="E94" s="60"/>
      <c r="F94" s="204" t="s">
        <v>140</v>
      </c>
      <c r="G94" s="60"/>
      <c r="H94" s="60"/>
      <c r="I94" s="160"/>
      <c r="J94" s="60"/>
      <c r="K94" s="60"/>
      <c r="L94" s="58"/>
      <c r="M94" s="203"/>
      <c r="N94" s="39"/>
      <c r="O94" s="39"/>
      <c r="P94" s="39"/>
      <c r="Q94" s="39"/>
      <c r="R94" s="39"/>
      <c r="S94" s="39"/>
      <c r="T94" s="75"/>
      <c r="AT94" s="21" t="s">
        <v>134</v>
      </c>
      <c r="AU94" s="21" t="s">
        <v>83</v>
      </c>
    </row>
    <row r="95" spans="2:65" s="1" customFormat="1" ht="14.45" customHeight="1">
      <c r="B95" s="38"/>
      <c r="C95" s="189" t="s">
        <v>130</v>
      </c>
      <c r="D95" s="189" t="s">
        <v>125</v>
      </c>
      <c r="E95" s="190" t="s">
        <v>146</v>
      </c>
      <c r="F95" s="191" t="s">
        <v>147</v>
      </c>
      <c r="G95" s="192" t="s">
        <v>128</v>
      </c>
      <c r="H95" s="193">
        <v>1</v>
      </c>
      <c r="I95" s="194"/>
      <c r="J95" s="195">
        <f>ROUND(I95*H95,2)</f>
        <v>0</v>
      </c>
      <c r="K95" s="191" t="s">
        <v>129</v>
      </c>
      <c r="L95" s="58"/>
      <c r="M95" s="196" t="s">
        <v>21</v>
      </c>
      <c r="N95" s="197" t="s">
        <v>43</v>
      </c>
      <c r="O95" s="39"/>
      <c r="P95" s="198">
        <f>O95*H95</f>
        <v>0</v>
      </c>
      <c r="Q95" s="198">
        <v>9.0000000000000006E-5</v>
      </c>
      <c r="R95" s="198">
        <f>Q95*H95</f>
        <v>9.0000000000000006E-5</v>
      </c>
      <c r="S95" s="198">
        <v>0</v>
      </c>
      <c r="T95" s="199">
        <f>S95*H95</f>
        <v>0</v>
      </c>
      <c r="AR95" s="21" t="s">
        <v>130</v>
      </c>
      <c r="AT95" s="21" t="s">
        <v>125</v>
      </c>
      <c r="AU95" s="21" t="s">
        <v>83</v>
      </c>
      <c r="AY95" s="21" t="s">
        <v>123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80</v>
      </c>
      <c r="BK95" s="200">
        <f>ROUND(I95*H95,2)</f>
        <v>0</v>
      </c>
      <c r="BL95" s="21" t="s">
        <v>130</v>
      </c>
      <c r="BM95" s="21" t="s">
        <v>148</v>
      </c>
    </row>
    <row r="96" spans="2:65" s="1" customFormat="1" ht="27">
      <c r="B96" s="38"/>
      <c r="C96" s="60"/>
      <c r="D96" s="201" t="s">
        <v>132</v>
      </c>
      <c r="E96" s="60"/>
      <c r="F96" s="202" t="s">
        <v>149</v>
      </c>
      <c r="G96" s="60"/>
      <c r="H96" s="60"/>
      <c r="I96" s="160"/>
      <c r="J96" s="60"/>
      <c r="K96" s="60"/>
      <c r="L96" s="58"/>
      <c r="M96" s="203"/>
      <c r="N96" s="39"/>
      <c r="O96" s="39"/>
      <c r="P96" s="39"/>
      <c r="Q96" s="39"/>
      <c r="R96" s="39"/>
      <c r="S96" s="39"/>
      <c r="T96" s="75"/>
      <c r="AT96" s="21" t="s">
        <v>132</v>
      </c>
      <c r="AU96" s="21" t="s">
        <v>83</v>
      </c>
    </row>
    <row r="97" spans="2:65" s="1" customFormat="1" ht="40.5">
      <c r="B97" s="38"/>
      <c r="C97" s="60"/>
      <c r="D97" s="201" t="s">
        <v>134</v>
      </c>
      <c r="E97" s="60"/>
      <c r="F97" s="204" t="s">
        <v>140</v>
      </c>
      <c r="G97" s="60"/>
      <c r="H97" s="60"/>
      <c r="I97" s="160"/>
      <c r="J97" s="60"/>
      <c r="K97" s="60"/>
      <c r="L97" s="58"/>
      <c r="M97" s="203"/>
      <c r="N97" s="39"/>
      <c r="O97" s="39"/>
      <c r="P97" s="39"/>
      <c r="Q97" s="39"/>
      <c r="R97" s="39"/>
      <c r="S97" s="39"/>
      <c r="T97" s="75"/>
      <c r="AT97" s="21" t="s">
        <v>134</v>
      </c>
      <c r="AU97" s="21" t="s">
        <v>83</v>
      </c>
    </row>
    <row r="98" spans="2:65" s="1" customFormat="1" ht="14.45" customHeight="1">
      <c r="B98" s="38"/>
      <c r="C98" s="189" t="s">
        <v>150</v>
      </c>
      <c r="D98" s="189" t="s">
        <v>125</v>
      </c>
      <c r="E98" s="190" t="s">
        <v>151</v>
      </c>
      <c r="F98" s="191" t="s">
        <v>152</v>
      </c>
      <c r="G98" s="192" t="s">
        <v>153</v>
      </c>
      <c r="H98" s="193">
        <v>265.2</v>
      </c>
      <c r="I98" s="194"/>
      <c r="J98" s="195">
        <f>ROUND(I98*H98,2)</f>
        <v>0</v>
      </c>
      <c r="K98" s="191" t="s">
        <v>129</v>
      </c>
      <c r="L98" s="58"/>
      <c r="M98" s="196" t="s">
        <v>21</v>
      </c>
      <c r="N98" s="197" t="s">
        <v>43</v>
      </c>
      <c r="O98" s="39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21" t="s">
        <v>130</v>
      </c>
      <c r="AT98" s="21" t="s">
        <v>125</v>
      </c>
      <c r="AU98" s="21" t="s">
        <v>83</v>
      </c>
      <c r="AY98" s="21" t="s">
        <v>123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1" t="s">
        <v>80</v>
      </c>
      <c r="BK98" s="200">
        <f>ROUND(I98*H98,2)</f>
        <v>0</v>
      </c>
      <c r="BL98" s="21" t="s">
        <v>130</v>
      </c>
      <c r="BM98" s="21" t="s">
        <v>154</v>
      </c>
    </row>
    <row r="99" spans="2:65" s="1" customFormat="1" ht="27">
      <c r="B99" s="38"/>
      <c r="C99" s="60"/>
      <c r="D99" s="201" t="s">
        <v>132</v>
      </c>
      <c r="E99" s="60"/>
      <c r="F99" s="202" t="s">
        <v>155</v>
      </c>
      <c r="G99" s="60"/>
      <c r="H99" s="60"/>
      <c r="I99" s="160"/>
      <c r="J99" s="60"/>
      <c r="K99" s="60"/>
      <c r="L99" s="58"/>
      <c r="M99" s="203"/>
      <c r="N99" s="39"/>
      <c r="O99" s="39"/>
      <c r="P99" s="39"/>
      <c r="Q99" s="39"/>
      <c r="R99" s="39"/>
      <c r="S99" s="39"/>
      <c r="T99" s="75"/>
      <c r="AT99" s="21" t="s">
        <v>132</v>
      </c>
      <c r="AU99" s="21" t="s">
        <v>83</v>
      </c>
    </row>
    <row r="100" spans="2:65" s="11" customFormat="1">
      <c r="B100" s="205"/>
      <c r="C100" s="206"/>
      <c r="D100" s="201" t="s">
        <v>156</v>
      </c>
      <c r="E100" s="207" t="s">
        <v>21</v>
      </c>
      <c r="F100" s="208" t="s">
        <v>157</v>
      </c>
      <c r="G100" s="206"/>
      <c r="H100" s="209">
        <v>253.9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156</v>
      </c>
      <c r="AU100" s="215" t="s">
        <v>83</v>
      </c>
      <c r="AV100" s="11" t="s">
        <v>83</v>
      </c>
      <c r="AW100" s="11" t="s">
        <v>35</v>
      </c>
      <c r="AX100" s="11" t="s">
        <v>72</v>
      </c>
      <c r="AY100" s="215" t="s">
        <v>123</v>
      </c>
    </row>
    <row r="101" spans="2:65" s="11" customFormat="1">
      <c r="B101" s="205"/>
      <c r="C101" s="206"/>
      <c r="D101" s="201" t="s">
        <v>156</v>
      </c>
      <c r="E101" s="207" t="s">
        <v>21</v>
      </c>
      <c r="F101" s="208" t="s">
        <v>158</v>
      </c>
      <c r="G101" s="206"/>
      <c r="H101" s="209">
        <v>11.3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156</v>
      </c>
      <c r="AU101" s="215" t="s">
        <v>83</v>
      </c>
      <c r="AV101" s="11" t="s">
        <v>83</v>
      </c>
      <c r="AW101" s="11" t="s">
        <v>35</v>
      </c>
      <c r="AX101" s="11" t="s">
        <v>72</v>
      </c>
      <c r="AY101" s="215" t="s">
        <v>123</v>
      </c>
    </row>
    <row r="102" spans="2:65" s="1" customFormat="1" ht="22.9" customHeight="1">
      <c r="B102" s="38"/>
      <c r="C102" s="189" t="s">
        <v>159</v>
      </c>
      <c r="D102" s="189" t="s">
        <v>125</v>
      </c>
      <c r="E102" s="190" t="s">
        <v>160</v>
      </c>
      <c r="F102" s="191" t="s">
        <v>161</v>
      </c>
      <c r="G102" s="192" t="s">
        <v>153</v>
      </c>
      <c r="H102" s="193">
        <v>1134.3</v>
      </c>
      <c r="I102" s="194"/>
      <c r="J102" s="195">
        <f>ROUND(I102*H102,2)</f>
        <v>0</v>
      </c>
      <c r="K102" s="191" t="s">
        <v>129</v>
      </c>
      <c r="L102" s="58"/>
      <c r="M102" s="196" t="s">
        <v>21</v>
      </c>
      <c r="N102" s="197" t="s">
        <v>43</v>
      </c>
      <c r="O102" s="39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21" t="s">
        <v>130</v>
      </c>
      <c r="AT102" s="21" t="s">
        <v>125</v>
      </c>
      <c r="AU102" s="21" t="s">
        <v>83</v>
      </c>
      <c r="AY102" s="21" t="s">
        <v>123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1" t="s">
        <v>80</v>
      </c>
      <c r="BK102" s="200">
        <f>ROUND(I102*H102,2)</f>
        <v>0</v>
      </c>
      <c r="BL102" s="21" t="s">
        <v>130</v>
      </c>
      <c r="BM102" s="21" t="s">
        <v>162</v>
      </c>
    </row>
    <row r="103" spans="2:65" s="1" customFormat="1" ht="40.5">
      <c r="B103" s="38"/>
      <c r="C103" s="60"/>
      <c r="D103" s="201" t="s">
        <v>132</v>
      </c>
      <c r="E103" s="60"/>
      <c r="F103" s="202" t="s">
        <v>163</v>
      </c>
      <c r="G103" s="60"/>
      <c r="H103" s="60"/>
      <c r="I103" s="160"/>
      <c r="J103" s="60"/>
      <c r="K103" s="60"/>
      <c r="L103" s="58"/>
      <c r="M103" s="203"/>
      <c r="N103" s="39"/>
      <c r="O103" s="39"/>
      <c r="P103" s="39"/>
      <c r="Q103" s="39"/>
      <c r="R103" s="39"/>
      <c r="S103" s="39"/>
      <c r="T103" s="75"/>
      <c r="AT103" s="21" t="s">
        <v>132</v>
      </c>
      <c r="AU103" s="21" t="s">
        <v>83</v>
      </c>
    </row>
    <row r="104" spans="2:65" s="11" customFormat="1">
      <c r="B104" s="205"/>
      <c r="C104" s="206"/>
      <c r="D104" s="201" t="s">
        <v>156</v>
      </c>
      <c r="E104" s="207" t="s">
        <v>21</v>
      </c>
      <c r="F104" s="208" t="s">
        <v>164</v>
      </c>
      <c r="G104" s="206"/>
      <c r="H104" s="209">
        <v>199.7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156</v>
      </c>
      <c r="AU104" s="215" t="s">
        <v>83</v>
      </c>
      <c r="AV104" s="11" t="s">
        <v>83</v>
      </c>
      <c r="AW104" s="11" t="s">
        <v>35</v>
      </c>
      <c r="AX104" s="11" t="s">
        <v>72</v>
      </c>
      <c r="AY104" s="215" t="s">
        <v>123</v>
      </c>
    </row>
    <row r="105" spans="2:65" s="11" customFormat="1">
      <c r="B105" s="205"/>
      <c r="C105" s="206"/>
      <c r="D105" s="201" t="s">
        <v>156</v>
      </c>
      <c r="E105" s="207" t="s">
        <v>21</v>
      </c>
      <c r="F105" s="208" t="s">
        <v>165</v>
      </c>
      <c r="G105" s="206"/>
      <c r="H105" s="209">
        <v>934.6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156</v>
      </c>
      <c r="AU105" s="215" t="s">
        <v>83</v>
      </c>
      <c r="AV105" s="11" t="s">
        <v>83</v>
      </c>
      <c r="AW105" s="11" t="s">
        <v>35</v>
      </c>
      <c r="AX105" s="11" t="s">
        <v>72</v>
      </c>
      <c r="AY105" s="215" t="s">
        <v>123</v>
      </c>
    </row>
    <row r="106" spans="2:65" s="1" customFormat="1" ht="22.9" customHeight="1">
      <c r="B106" s="38"/>
      <c r="C106" s="189" t="s">
        <v>166</v>
      </c>
      <c r="D106" s="189" t="s">
        <v>125</v>
      </c>
      <c r="E106" s="190" t="s">
        <v>167</v>
      </c>
      <c r="F106" s="191" t="s">
        <v>168</v>
      </c>
      <c r="G106" s="192" t="s">
        <v>153</v>
      </c>
      <c r="H106" s="193">
        <v>39.375</v>
      </c>
      <c r="I106" s="194"/>
      <c r="J106" s="195">
        <f>ROUND(I106*H106,2)</f>
        <v>0</v>
      </c>
      <c r="K106" s="191" t="s">
        <v>129</v>
      </c>
      <c r="L106" s="58"/>
      <c r="M106" s="196" t="s">
        <v>21</v>
      </c>
      <c r="N106" s="197" t="s">
        <v>43</v>
      </c>
      <c r="O106" s="39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AR106" s="21" t="s">
        <v>130</v>
      </c>
      <c r="AT106" s="21" t="s">
        <v>125</v>
      </c>
      <c r="AU106" s="21" t="s">
        <v>83</v>
      </c>
      <c r="AY106" s="21" t="s">
        <v>123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21" t="s">
        <v>80</v>
      </c>
      <c r="BK106" s="200">
        <f>ROUND(I106*H106,2)</f>
        <v>0</v>
      </c>
      <c r="BL106" s="21" t="s">
        <v>130</v>
      </c>
      <c r="BM106" s="21" t="s">
        <v>169</v>
      </c>
    </row>
    <row r="107" spans="2:65" s="1" customFormat="1" ht="40.5">
      <c r="B107" s="38"/>
      <c r="C107" s="60"/>
      <c r="D107" s="201" t="s">
        <v>132</v>
      </c>
      <c r="E107" s="60"/>
      <c r="F107" s="202" t="s">
        <v>170</v>
      </c>
      <c r="G107" s="60"/>
      <c r="H107" s="60"/>
      <c r="I107" s="160"/>
      <c r="J107" s="60"/>
      <c r="K107" s="60"/>
      <c r="L107" s="58"/>
      <c r="M107" s="203"/>
      <c r="N107" s="39"/>
      <c r="O107" s="39"/>
      <c r="P107" s="39"/>
      <c r="Q107" s="39"/>
      <c r="R107" s="39"/>
      <c r="S107" s="39"/>
      <c r="T107" s="75"/>
      <c r="AT107" s="21" t="s">
        <v>132</v>
      </c>
      <c r="AU107" s="21" t="s">
        <v>83</v>
      </c>
    </row>
    <row r="108" spans="2:65" s="11" customFormat="1">
      <c r="B108" s="205"/>
      <c r="C108" s="206"/>
      <c r="D108" s="201" t="s">
        <v>156</v>
      </c>
      <c r="E108" s="207" t="s">
        <v>21</v>
      </c>
      <c r="F108" s="208" t="s">
        <v>171</v>
      </c>
      <c r="G108" s="206"/>
      <c r="H108" s="209">
        <v>39.375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156</v>
      </c>
      <c r="AU108" s="215" t="s">
        <v>83</v>
      </c>
      <c r="AV108" s="11" t="s">
        <v>83</v>
      </c>
      <c r="AW108" s="11" t="s">
        <v>35</v>
      </c>
      <c r="AX108" s="11" t="s">
        <v>80</v>
      </c>
      <c r="AY108" s="215" t="s">
        <v>123</v>
      </c>
    </row>
    <row r="109" spans="2:65" s="1" customFormat="1" ht="14.45" customHeight="1">
      <c r="B109" s="38"/>
      <c r="C109" s="189" t="s">
        <v>172</v>
      </c>
      <c r="D109" s="189" t="s">
        <v>125</v>
      </c>
      <c r="E109" s="190" t="s">
        <v>173</v>
      </c>
      <c r="F109" s="191" t="s">
        <v>174</v>
      </c>
      <c r="G109" s="192" t="s">
        <v>153</v>
      </c>
      <c r="H109" s="193">
        <v>11.56</v>
      </c>
      <c r="I109" s="194"/>
      <c r="J109" s="195">
        <f>ROUND(I109*H109,2)</f>
        <v>0</v>
      </c>
      <c r="K109" s="191" t="s">
        <v>129</v>
      </c>
      <c r="L109" s="58"/>
      <c r="M109" s="196" t="s">
        <v>21</v>
      </c>
      <c r="N109" s="197" t="s">
        <v>43</v>
      </c>
      <c r="O109" s="39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AR109" s="21" t="s">
        <v>130</v>
      </c>
      <c r="AT109" s="21" t="s">
        <v>125</v>
      </c>
      <c r="AU109" s="21" t="s">
        <v>83</v>
      </c>
      <c r="AY109" s="21" t="s">
        <v>123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21" t="s">
        <v>80</v>
      </c>
      <c r="BK109" s="200">
        <f>ROUND(I109*H109,2)</f>
        <v>0</v>
      </c>
      <c r="BL109" s="21" t="s">
        <v>130</v>
      </c>
      <c r="BM109" s="21" t="s">
        <v>175</v>
      </c>
    </row>
    <row r="110" spans="2:65" s="1" customFormat="1" ht="27">
      <c r="B110" s="38"/>
      <c r="C110" s="60"/>
      <c r="D110" s="201" t="s">
        <v>132</v>
      </c>
      <c r="E110" s="60"/>
      <c r="F110" s="202" t="s">
        <v>176</v>
      </c>
      <c r="G110" s="60"/>
      <c r="H110" s="60"/>
      <c r="I110" s="160"/>
      <c r="J110" s="60"/>
      <c r="K110" s="60"/>
      <c r="L110" s="58"/>
      <c r="M110" s="203"/>
      <c r="N110" s="39"/>
      <c r="O110" s="39"/>
      <c r="P110" s="39"/>
      <c r="Q110" s="39"/>
      <c r="R110" s="39"/>
      <c r="S110" s="39"/>
      <c r="T110" s="75"/>
      <c r="AT110" s="21" t="s">
        <v>132</v>
      </c>
      <c r="AU110" s="21" t="s">
        <v>83</v>
      </c>
    </row>
    <row r="111" spans="2:65" s="11" customFormat="1">
      <c r="B111" s="205"/>
      <c r="C111" s="206"/>
      <c r="D111" s="201" t="s">
        <v>156</v>
      </c>
      <c r="E111" s="207" t="s">
        <v>21</v>
      </c>
      <c r="F111" s="208" t="s">
        <v>177</v>
      </c>
      <c r="G111" s="206"/>
      <c r="H111" s="209">
        <v>4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156</v>
      </c>
      <c r="AU111" s="215" t="s">
        <v>83</v>
      </c>
      <c r="AV111" s="11" t="s">
        <v>83</v>
      </c>
      <c r="AW111" s="11" t="s">
        <v>35</v>
      </c>
      <c r="AX111" s="11" t="s">
        <v>72</v>
      </c>
      <c r="AY111" s="215" t="s">
        <v>123</v>
      </c>
    </row>
    <row r="112" spans="2:65" s="11" customFormat="1">
      <c r="B112" s="205"/>
      <c r="C112" s="206"/>
      <c r="D112" s="201" t="s">
        <v>156</v>
      </c>
      <c r="E112" s="207" t="s">
        <v>21</v>
      </c>
      <c r="F112" s="208" t="s">
        <v>178</v>
      </c>
      <c r="G112" s="206"/>
      <c r="H112" s="209">
        <v>7.56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156</v>
      </c>
      <c r="AU112" s="215" t="s">
        <v>83</v>
      </c>
      <c r="AV112" s="11" t="s">
        <v>83</v>
      </c>
      <c r="AW112" s="11" t="s">
        <v>35</v>
      </c>
      <c r="AX112" s="11" t="s">
        <v>72</v>
      </c>
      <c r="AY112" s="215" t="s">
        <v>123</v>
      </c>
    </row>
    <row r="113" spans="2:65" s="1" customFormat="1" ht="22.9" customHeight="1">
      <c r="B113" s="38"/>
      <c r="C113" s="189" t="s">
        <v>179</v>
      </c>
      <c r="D113" s="189" t="s">
        <v>125</v>
      </c>
      <c r="E113" s="190" t="s">
        <v>180</v>
      </c>
      <c r="F113" s="191" t="s">
        <v>181</v>
      </c>
      <c r="G113" s="192" t="s">
        <v>153</v>
      </c>
      <c r="H113" s="193">
        <v>12.6</v>
      </c>
      <c r="I113" s="194"/>
      <c r="J113" s="195">
        <f>ROUND(I113*H113,2)</f>
        <v>0</v>
      </c>
      <c r="K113" s="191" t="s">
        <v>129</v>
      </c>
      <c r="L113" s="58"/>
      <c r="M113" s="196" t="s">
        <v>21</v>
      </c>
      <c r="N113" s="197" t="s">
        <v>43</v>
      </c>
      <c r="O113" s="39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AR113" s="21" t="s">
        <v>130</v>
      </c>
      <c r="AT113" s="21" t="s">
        <v>125</v>
      </c>
      <c r="AU113" s="21" t="s">
        <v>83</v>
      </c>
      <c r="AY113" s="21" t="s">
        <v>123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21" t="s">
        <v>80</v>
      </c>
      <c r="BK113" s="200">
        <f>ROUND(I113*H113,2)</f>
        <v>0</v>
      </c>
      <c r="BL113" s="21" t="s">
        <v>130</v>
      </c>
      <c r="BM113" s="21" t="s">
        <v>182</v>
      </c>
    </row>
    <row r="114" spans="2:65" s="1" customFormat="1" ht="27">
      <c r="B114" s="38"/>
      <c r="C114" s="60"/>
      <c r="D114" s="201" t="s">
        <v>132</v>
      </c>
      <c r="E114" s="60"/>
      <c r="F114" s="202" t="s">
        <v>183</v>
      </c>
      <c r="G114" s="60"/>
      <c r="H114" s="60"/>
      <c r="I114" s="160"/>
      <c r="J114" s="60"/>
      <c r="K114" s="60"/>
      <c r="L114" s="58"/>
      <c r="M114" s="203"/>
      <c r="N114" s="39"/>
      <c r="O114" s="39"/>
      <c r="P114" s="39"/>
      <c r="Q114" s="39"/>
      <c r="R114" s="39"/>
      <c r="S114" s="39"/>
      <c r="T114" s="75"/>
      <c r="AT114" s="21" t="s">
        <v>132</v>
      </c>
      <c r="AU114" s="21" t="s">
        <v>83</v>
      </c>
    </row>
    <row r="115" spans="2:65" s="11" customFormat="1">
      <c r="B115" s="205"/>
      <c r="C115" s="206"/>
      <c r="D115" s="201" t="s">
        <v>156</v>
      </c>
      <c r="E115" s="207" t="s">
        <v>21</v>
      </c>
      <c r="F115" s="208" t="s">
        <v>184</v>
      </c>
      <c r="G115" s="206"/>
      <c r="H115" s="209">
        <v>12.6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156</v>
      </c>
      <c r="AU115" s="215" t="s">
        <v>83</v>
      </c>
      <c r="AV115" s="11" t="s">
        <v>83</v>
      </c>
      <c r="AW115" s="11" t="s">
        <v>35</v>
      </c>
      <c r="AX115" s="11" t="s">
        <v>80</v>
      </c>
      <c r="AY115" s="215" t="s">
        <v>123</v>
      </c>
    </row>
    <row r="116" spans="2:65" s="1" customFormat="1" ht="22.9" customHeight="1">
      <c r="B116" s="38"/>
      <c r="C116" s="189" t="s">
        <v>185</v>
      </c>
      <c r="D116" s="189" t="s">
        <v>125</v>
      </c>
      <c r="E116" s="190" t="s">
        <v>186</v>
      </c>
      <c r="F116" s="191" t="s">
        <v>187</v>
      </c>
      <c r="G116" s="192" t="s">
        <v>153</v>
      </c>
      <c r="H116" s="193">
        <v>29.244</v>
      </c>
      <c r="I116" s="194"/>
      <c r="J116" s="195">
        <f>ROUND(I116*H116,2)</f>
        <v>0</v>
      </c>
      <c r="K116" s="191" t="s">
        <v>129</v>
      </c>
      <c r="L116" s="58"/>
      <c r="M116" s="196" t="s">
        <v>21</v>
      </c>
      <c r="N116" s="197" t="s">
        <v>43</v>
      </c>
      <c r="O116" s="39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AR116" s="21" t="s">
        <v>130</v>
      </c>
      <c r="AT116" s="21" t="s">
        <v>125</v>
      </c>
      <c r="AU116" s="21" t="s">
        <v>83</v>
      </c>
      <c r="AY116" s="21" t="s">
        <v>123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21" t="s">
        <v>80</v>
      </c>
      <c r="BK116" s="200">
        <f>ROUND(I116*H116,2)</f>
        <v>0</v>
      </c>
      <c r="BL116" s="21" t="s">
        <v>130</v>
      </c>
      <c r="BM116" s="21" t="s">
        <v>188</v>
      </c>
    </row>
    <row r="117" spans="2:65" s="1" customFormat="1" ht="27">
      <c r="B117" s="38"/>
      <c r="C117" s="60"/>
      <c r="D117" s="201" t="s">
        <v>132</v>
      </c>
      <c r="E117" s="60"/>
      <c r="F117" s="202" t="s">
        <v>189</v>
      </c>
      <c r="G117" s="60"/>
      <c r="H117" s="60"/>
      <c r="I117" s="160"/>
      <c r="J117" s="60"/>
      <c r="K117" s="60"/>
      <c r="L117" s="58"/>
      <c r="M117" s="203"/>
      <c r="N117" s="39"/>
      <c r="O117" s="39"/>
      <c r="P117" s="39"/>
      <c r="Q117" s="39"/>
      <c r="R117" s="39"/>
      <c r="S117" s="39"/>
      <c r="T117" s="75"/>
      <c r="AT117" s="21" t="s">
        <v>132</v>
      </c>
      <c r="AU117" s="21" t="s">
        <v>83</v>
      </c>
    </row>
    <row r="118" spans="2:65" s="11" customFormat="1">
      <c r="B118" s="205"/>
      <c r="C118" s="206"/>
      <c r="D118" s="201" t="s">
        <v>156</v>
      </c>
      <c r="E118" s="207" t="s">
        <v>21</v>
      </c>
      <c r="F118" s="208" t="s">
        <v>190</v>
      </c>
      <c r="G118" s="206"/>
      <c r="H118" s="209">
        <v>7.524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156</v>
      </c>
      <c r="AU118" s="215" t="s">
        <v>83</v>
      </c>
      <c r="AV118" s="11" t="s">
        <v>83</v>
      </c>
      <c r="AW118" s="11" t="s">
        <v>35</v>
      </c>
      <c r="AX118" s="11" t="s">
        <v>72</v>
      </c>
      <c r="AY118" s="215" t="s">
        <v>123</v>
      </c>
    </row>
    <row r="119" spans="2:65" s="11" customFormat="1">
      <c r="B119" s="205"/>
      <c r="C119" s="206"/>
      <c r="D119" s="201" t="s">
        <v>156</v>
      </c>
      <c r="E119" s="207" t="s">
        <v>21</v>
      </c>
      <c r="F119" s="208" t="s">
        <v>191</v>
      </c>
      <c r="G119" s="206"/>
      <c r="H119" s="209">
        <v>21.72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156</v>
      </c>
      <c r="AU119" s="215" t="s">
        <v>83</v>
      </c>
      <c r="AV119" s="11" t="s">
        <v>83</v>
      </c>
      <c r="AW119" s="11" t="s">
        <v>35</v>
      </c>
      <c r="AX119" s="11" t="s">
        <v>72</v>
      </c>
      <c r="AY119" s="215" t="s">
        <v>123</v>
      </c>
    </row>
    <row r="120" spans="2:65" s="1" customFormat="1" ht="14.45" customHeight="1">
      <c r="B120" s="38"/>
      <c r="C120" s="189" t="s">
        <v>192</v>
      </c>
      <c r="D120" s="189" t="s">
        <v>125</v>
      </c>
      <c r="E120" s="190" t="s">
        <v>193</v>
      </c>
      <c r="F120" s="191" t="s">
        <v>194</v>
      </c>
      <c r="G120" s="192" t="s">
        <v>153</v>
      </c>
      <c r="H120" s="193">
        <v>0.216</v>
      </c>
      <c r="I120" s="194"/>
      <c r="J120" s="195">
        <f>ROUND(I120*H120,2)</f>
        <v>0</v>
      </c>
      <c r="K120" s="191" t="s">
        <v>129</v>
      </c>
      <c r="L120" s="58"/>
      <c r="M120" s="196" t="s">
        <v>21</v>
      </c>
      <c r="N120" s="197" t="s">
        <v>43</v>
      </c>
      <c r="O120" s="39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AR120" s="21" t="s">
        <v>130</v>
      </c>
      <c r="AT120" s="21" t="s">
        <v>125</v>
      </c>
      <c r="AU120" s="21" t="s">
        <v>83</v>
      </c>
      <c r="AY120" s="21" t="s">
        <v>123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21" t="s">
        <v>80</v>
      </c>
      <c r="BK120" s="200">
        <f>ROUND(I120*H120,2)</f>
        <v>0</v>
      </c>
      <c r="BL120" s="21" t="s">
        <v>130</v>
      </c>
      <c r="BM120" s="21" t="s">
        <v>195</v>
      </c>
    </row>
    <row r="121" spans="2:65" s="1" customFormat="1" ht="27">
      <c r="B121" s="38"/>
      <c r="C121" s="60"/>
      <c r="D121" s="201" t="s">
        <v>132</v>
      </c>
      <c r="E121" s="60"/>
      <c r="F121" s="202" t="s">
        <v>196</v>
      </c>
      <c r="G121" s="60"/>
      <c r="H121" s="60"/>
      <c r="I121" s="160"/>
      <c r="J121" s="60"/>
      <c r="K121" s="60"/>
      <c r="L121" s="58"/>
      <c r="M121" s="203"/>
      <c r="N121" s="39"/>
      <c r="O121" s="39"/>
      <c r="P121" s="39"/>
      <c r="Q121" s="39"/>
      <c r="R121" s="39"/>
      <c r="S121" s="39"/>
      <c r="T121" s="75"/>
      <c r="AT121" s="21" t="s">
        <v>132</v>
      </c>
      <c r="AU121" s="21" t="s">
        <v>83</v>
      </c>
    </row>
    <row r="122" spans="2:65" s="11" customFormat="1">
      <c r="B122" s="205"/>
      <c r="C122" s="206"/>
      <c r="D122" s="201" t="s">
        <v>156</v>
      </c>
      <c r="E122" s="207" t="s">
        <v>21</v>
      </c>
      <c r="F122" s="208" t="s">
        <v>197</v>
      </c>
      <c r="G122" s="206"/>
      <c r="H122" s="209">
        <v>0.216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156</v>
      </c>
      <c r="AU122" s="215" t="s">
        <v>83</v>
      </c>
      <c r="AV122" s="11" t="s">
        <v>83</v>
      </c>
      <c r="AW122" s="11" t="s">
        <v>35</v>
      </c>
      <c r="AX122" s="11" t="s">
        <v>80</v>
      </c>
      <c r="AY122" s="215" t="s">
        <v>123</v>
      </c>
    </row>
    <row r="123" spans="2:65" s="1" customFormat="1" ht="14.45" customHeight="1">
      <c r="B123" s="38"/>
      <c r="C123" s="189" t="s">
        <v>198</v>
      </c>
      <c r="D123" s="189" t="s">
        <v>125</v>
      </c>
      <c r="E123" s="190" t="s">
        <v>199</v>
      </c>
      <c r="F123" s="191" t="s">
        <v>200</v>
      </c>
      <c r="G123" s="192" t="s">
        <v>201</v>
      </c>
      <c r="H123" s="193">
        <v>24</v>
      </c>
      <c r="I123" s="194"/>
      <c r="J123" s="195">
        <f>ROUND(I123*H123,2)</f>
        <v>0</v>
      </c>
      <c r="K123" s="191" t="s">
        <v>129</v>
      </c>
      <c r="L123" s="58"/>
      <c r="M123" s="196" t="s">
        <v>21</v>
      </c>
      <c r="N123" s="197" t="s">
        <v>43</v>
      </c>
      <c r="O123" s="39"/>
      <c r="P123" s="198">
        <f>O123*H123</f>
        <v>0</v>
      </c>
      <c r="Q123" s="198">
        <v>8.4000000000000003E-4</v>
      </c>
      <c r="R123" s="198">
        <f>Q123*H123</f>
        <v>2.0160000000000001E-2</v>
      </c>
      <c r="S123" s="198">
        <v>0</v>
      </c>
      <c r="T123" s="199">
        <f>S123*H123</f>
        <v>0</v>
      </c>
      <c r="AR123" s="21" t="s">
        <v>130</v>
      </c>
      <c r="AT123" s="21" t="s">
        <v>125</v>
      </c>
      <c r="AU123" s="21" t="s">
        <v>83</v>
      </c>
      <c r="AY123" s="21" t="s">
        <v>123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1" t="s">
        <v>80</v>
      </c>
      <c r="BK123" s="200">
        <f>ROUND(I123*H123,2)</f>
        <v>0</v>
      </c>
      <c r="BL123" s="21" t="s">
        <v>130</v>
      </c>
      <c r="BM123" s="21" t="s">
        <v>202</v>
      </c>
    </row>
    <row r="124" spans="2:65" s="1" customFormat="1" ht="27">
      <c r="B124" s="38"/>
      <c r="C124" s="60"/>
      <c r="D124" s="201" t="s">
        <v>132</v>
      </c>
      <c r="E124" s="60"/>
      <c r="F124" s="202" t="s">
        <v>203</v>
      </c>
      <c r="G124" s="60"/>
      <c r="H124" s="60"/>
      <c r="I124" s="160"/>
      <c r="J124" s="60"/>
      <c r="K124" s="60"/>
      <c r="L124" s="58"/>
      <c r="M124" s="203"/>
      <c r="N124" s="39"/>
      <c r="O124" s="39"/>
      <c r="P124" s="39"/>
      <c r="Q124" s="39"/>
      <c r="R124" s="39"/>
      <c r="S124" s="39"/>
      <c r="T124" s="75"/>
      <c r="AT124" s="21" t="s">
        <v>132</v>
      </c>
      <c r="AU124" s="21" t="s">
        <v>83</v>
      </c>
    </row>
    <row r="125" spans="2:65" s="11" customFormat="1">
      <c r="B125" s="205"/>
      <c r="C125" s="206"/>
      <c r="D125" s="201" t="s">
        <v>156</v>
      </c>
      <c r="E125" s="207" t="s">
        <v>21</v>
      </c>
      <c r="F125" s="208" t="s">
        <v>204</v>
      </c>
      <c r="G125" s="206"/>
      <c r="H125" s="209">
        <v>24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156</v>
      </c>
      <c r="AU125" s="215" t="s">
        <v>83</v>
      </c>
      <c r="AV125" s="11" t="s">
        <v>83</v>
      </c>
      <c r="AW125" s="11" t="s">
        <v>35</v>
      </c>
      <c r="AX125" s="11" t="s">
        <v>80</v>
      </c>
      <c r="AY125" s="215" t="s">
        <v>123</v>
      </c>
    </row>
    <row r="126" spans="2:65" s="1" customFormat="1" ht="14.45" customHeight="1">
      <c r="B126" s="38"/>
      <c r="C126" s="189" t="s">
        <v>205</v>
      </c>
      <c r="D126" s="189" t="s">
        <v>125</v>
      </c>
      <c r="E126" s="190" t="s">
        <v>206</v>
      </c>
      <c r="F126" s="191" t="s">
        <v>207</v>
      </c>
      <c r="G126" s="192" t="s">
        <v>201</v>
      </c>
      <c r="H126" s="193">
        <v>24</v>
      </c>
      <c r="I126" s="194"/>
      <c r="J126" s="195">
        <f>ROUND(I126*H126,2)</f>
        <v>0</v>
      </c>
      <c r="K126" s="191" t="s">
        <v>129</v>
      </c>
      <c r="L126" s="58"/>
      <c r="M126" s="196" t="s">
        <v>21</v>
      </c>
      <c r="N126" s="197" t="s">
        <v>43</v>
      </c>
      <c r="O126" s="39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1" t="s">
        <v>130</v>
      </c>
      <c r="AT126" s="21" t="s">
        <v>125</v>
      </c>
      <c r="AU126" s="21" t="s">
        <v>83</v>
      </c>
      <c r="AY126" s="21" t="s">
        <v>123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21" t="s">
        <v>80</v>
      </c>
      <c r="BK126" s="200">
        <f>ROUND(I126*H126,2)</f>
        <v>0</v>
      </c>
      <c r="BL126" s="21" t="s">
        <v>130</v>
      </c>
      <c r="BM126" s="21" t="s">
        <v>208</v>
      </c>
    </row>
    <row r="127" spans="2:65" s="1" customFormat="1" ht="27">
      <c r="B127" s="38"/>
      <c r="C127" s="60"/>
      <c r="D127" s="201" t="s">
        <v>132</v>
      </c>
      <c r="E127" s="60"/>
      <c r="F127" s="202" t="s">
        <v>209</v>
      </c>
      <c r="G127" s="60"/>
      <c r="H127" s="60"/>
      <c r="I127" s="160"/>
      <c r="J127" s="60"/>
      <c r="K127" s="60"/>
      <c r="L127" s="58"/>
      <c r="M127" s="203"/>
      <c r="N127" s="39"/>
      <c r="O127" s="39"/>
      <c r="P127" s="39"/>
      <c r="Q127" s="39"/>
      <c r="R127" s="39"/>
      <c r="S127" s="39"/>
      <c r="T127" s="75"/>
      <c r="AT127" s="21" t="s">
        <v>132</v>
      </c>
      <c r="AU127" s="21" t="s">
        <v>83</v>
      </c>
    </row>
    <row r="128" spans="2:65" s="1" customFormat="1" ht="22.9" customHeight="1">
      <c r="B128" s="38"/>
      <c r="C128" s="189" t="s">
        <v>210</v>
      </c>
      <c r="D128" s="189" t="s">
        <v>125</v>
      </c>
      <c r="E128" s="190" t="s">
        <v>211</v>
      </c>
      <c r="F128" s="191" t="s">
        <v>212</v>
      </c>
      <c r="G128" s="192" t="s">
        <v>153</v>
      </c>
      <c r="H128" s="193">
        <v>1223.2</v>
      </c>
      <c r="I128" s="194"/>
      <c r="J128" s="195">
        <f>ROUND(I128*H128,2)</f>
        <v>0</v>
      </c>
      <c r="K128" s="191" t="s">
        <v>129</v>
      </c>
      <c r="L128" s="58"/>
      <c r="M128" s="196" t="s">
        <v>21</v>
      </c>
      <c r="N128" s="197" t="s">
        <v>43</v>
      </c>
      <c r="O128" s="39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21" t="s">
        <v>130</v>
      </c>
      <c r="AT128" s="21" t="s">
        <v>125</v>
      </c>
      <c r="AU128" s="21" t="s">
        <v>83</v>
      </c>
      <c r="AY128" s="21" t="s">
        <v>123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21" t="s">
        <v>80</v>
      </c>
      <c r="BK128" s="200">
        <f>ROUND(I128*H128,2)</f>
        <v>0</v>
      </c>
      <c r="BL128" s="21" t="s">
        <v>130</v>
      </c>
      <c r="BM128" s="21" t="s">
        <v>213</v>
      </c>
    </row>
    <row r="129" spans="2:65" s="1" customFormat="1" ht="40.5">
      <c r="B129" s="38"/>
      <c r="C129" s="60"/>
      <c r="D129" s="201" t="s">
        <v>132</v>
      </c>
      <c r="E129" s="60"/>
      <c r="F129" s="202" t="s">
        <v>214</v>
      </c>
      <c r="G129" s="60"/>
      <c r="H129" s="60"/>
      <c r="I129" s="160"/>
      <c r="J129" s="60"/>
      <c r="K129" s="60"/>
      <c r="L129" s="58"/>
      <c r="M129" s="203"/>
      <c r="N129" s="39"/>
      <c r="O129" s="39"/>
      <c r="P129" s="39"/>
      <c r="Q129" s="39"/>
      <c r="R129" s="39"/>
      <c r="S129" s="39"/>
      <c r="T129" s="75"/>
      <c r="AT129" s="21" t="s">
        <v>132</v>
      </c>
      <c r="AU129" s="21" t="s">
        <v>83</v>
      </c>
    </row>
    <row r="130" spans="2:65" s="11" customFormat="1">
      <c r="B130" s="205"/>
      <c r="C130" s="206"/>
      <c r="D130" s="201" t="s">
        <v>156</v>
      </c>
      <c r="E130" s="207" t="s">
        <v>21</v>
      </c>
      <c r="F130" s="208" t="s">
        <v>215</v>
      </c>
      <c r="G130" s="206"/>
      <c r="H130" s="209">
        <v>1023.5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156</v>
      </c>
      <c r="AU130" s="215" t="s">
        <v>83</v>
      </c>
      <c r="AV130" s="11" t="s">
        <v>83</v>
      </c>
      <c r="AW130" s="11" t="s">
        <v>35</v>
      </c>
      <c r="AX130" s="11" t="s">
        <v>72</v>
      </c>
      <c r="AY130" s="215" t="s">
        <v>123</v>
      </c>
    </row>
    <row r="131" spans="2:65" s="11" customFormat="1">
      <c r="B131" s="205"/>
      <c r="C131" s="206"/>
      <c r="D131" s="201" t="s">
        <v>156</v>
      </c>
      <c r="E131" s="207" t="s">
        <v>21</v>
      </c>
      <c r="F131" s="208" t="s">
        <v>216</v>
      </c>
      <c r="G131" s="206"/>
      <c r="H131" s="209">
        <v>199.7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156</v>
      </c>
      <c r="AU131" s="215" t="s">
        <v>83</v>
      </c>
      <c r="AV131" s="11" t="s">
        <v>83</v>
      </c>
      <c r="AW131" s="11" t="s">
        <v>35</v>
      </c>
      <c r="AX131" s="11" t="s">
        <v>72</v>
      </c>
      <c r="AY131" s="215" t="s">
        <v>123</v>
      </c>
    </row>
    <row r="132" spans="2:65" s="1" customFormat="1" ht="14.45" customHeight="1">
      <c r="B132" s="38"/>
      <c r="C132" s="189" t="s">
        <v>10</v>
      </c>
      <c r="D132" s="189" t="s">
        <v>125</v>
      </c>
      <c r="E132" s="190" t="s">
        <v>217</v>
      </c>
      <c r="F132" s="191" t="s">
        <v>218</v>
      </c>
      <c r="G132" s="192" t="s">
        <v>153</v>
      </c>
      <c r="H132" s="193">
        <v>25.1</v>
      </c>
      <c r="I132" s="194"/>
      <c r="J132" s="195">
        <f>ROUND(I132*H132,2)</f>
        <v>0</v>
      </c>
      <c r="K132" s="191" t="s">
        <v>129</v>
      </c>
      <c r="L132" s="58"/>
      <c r="M132" s="196" t="s">
        <v>21</v>
      </c>
      <c r="N132" s="197" t="s">
        <v>43</v>
      </c>
      <c r="O132" s="39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AR132" s="21" t="s">
        <v>130</v>
      </c>
      <c r="AT132" s="21" t="s">
        <v>125</v>
      </c>
      <c r="AU132" s="21" t="s">
        <v>83</v>
      </c>
      <c r="AY132" s="21" t="s">
        <v>123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1" t="s">
        <v>80</v>
      </c>
      <c r="BK132" s="200">
        <f>ROUND(I132*H132,2)</f>
        <v>0</v>
      </c>
      <c r="BL132" s="21" t="s">
        <v>130</v>
      </c>
      <c r="BM132" s="21" t="s">
        <v>219</v>
      </c>
    </row>
    <row r="133" spans="2:65" s="1" customFormat="1" ht="27">
      <c r="B133" s="38"/>
      <c r="C133" s="60"/>
      <c r="D133" s="201" t="s">
        <v>132</v>
      </c>
      <c r="E133" s="60"/>
      <c r="F133" s="202" t="s">
        <v>220</v>
      </c>
      <c r="G133" s="60"/>
      <c r="H133" s="60"/>
      <c r="I133" s="160"/>
      <c r="J133" s="60"/>
      <c r="K133" s="60"/>
      <c r="L133" s="58"/>
      <c r="M133" s="203"/>
      <c r="N133" s="39"/>
      <c r="O133" s="39"/>
      <c r="P133" s="39"/>
      <c r="Q133" s="39"/>
      <c r="R133" s="39"/>
      <c r="S133" s="39"/>
      <c r="T133" s="75"/>
      <c r="AT133" s="21" t="s">
        <v>132</v>
      </c>
      <c r="AU133" s="21" t="s">
        <v>83</v>
      </c>
    </row>
    <row r="134" spans="2:65" s="11" customFormat="1">
      <c r="B134" s="205"/>
      <c r="C134" s="206"/>
      <c r="D134" s="201" t="s">
        <v>156</v>
      </c>
      <c r="E134" s="207" t="s">
        <v>21</v>
      </c>
      <c r="F134" s="208" t="s">
        <v>221</v>
      </c>
      <c r="G134" s="206"/>
      <c r="H134" s="209">
        <v>25.1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156</v>
      </c>
      <c r="AU134" s="215" t="s">
        <v>83</v>
      </c>
      <c r="AV134" s="11" t="s">
        <v>83</v>
      </c>
      <c r="AW134" s="11" t="s">
        <v>35</v>
      </c>
      <c r="AX134" s="11" t="s">
        <v>80</v>
      </c>
      <c r="AY134" s="215" t="s">
        <v>123</v>
      </c>
    </row>
    <row r="135" spans="2:65" s="1" customFormat="1" ht="22.9" customHeight="1">
      <c r="B135" s="38"/>
      <c r="C135" s="189" t="s">
        <v>222</v>
      </c>
      <c r="D135" s="189" t="s">
        <v>125</v>
      </c>
      <c r="E135" s="190" t="s">
        <v>223</v>
      </c>
      <c r="F135" s="191" t="s">
        <v>224</v>
      </c>
      <c r="G135" s="192" t="s">
        <v>153</v>
      </c>
      <c r="H135" s="193">
        <v>199.172</v>
      </c>
      <c r="I135" s="194"/>
      <c r="J135" s="195">
        <f>ROUND(I135*H135,2)</f>
        <v>0</v>
      </c>
      <c r="K135" s="191" t="s">
        <v>129</v>
      </c>
      <c r="L135" s="58"/>
      <c r="M135" s="196" t="s">
        <v>21</v>
      </c>
      <c r="N135" s="197" t="s">
        <v>43</v>
      </c>
      <c r="O135" s="39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AR135" s="21" t="s">
        <v>130</v>
      </c>
      <c r="AT135" s="21" t="s">
        <v>125</v>
      </c>
      <c r="AU135" s="21" t="s">
        <v>83</v>
      </c>
      <c r="AY135" s="21" t="s">
        <v>123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21" t="s">
        <v>80</v>
      </c>
      <c r="BK135" s="200">
        <f>ROUND(I135*H135,2)</f>
        <v>0</v>
      </c>
      <c r="BL135" s="21" t="s">
        <v>130</v>
      </c>
      <c r="BM135" s="21" t="s">
        <v>225</v>
      </c>
    </row>
    <row r="136" spans="2:65" s="1" customFormat="1" ht="27">
      <c r="B136" s="38"/>
      <c r="C136" s="60"/>
      <c r="D136" s="201" t="s">
        <v>132</v>
      </c>
      <c r="E136" s="60"/>
      <c r="F136" s="202" t="s">
        <v>226</v>
      </c>
      <c r="G136" s="60"/>
      <c r="H136" s="60"/>
      <c r="I136" s="160"/>
      <c r="J136" s="60"/>
      <c r="K136" s="60"/>
      <c r="L136" s="58"/>
      <c r="M136" s="203"/>
      <c r="N136" s="39"/>
      <c r="O136" s="39"/>
      <c r="P136" s="39"/>
      <c r="Q136" s="39"/>
      <c r="R136" s="39"/>
      <c r="S136" s="39"/>
      <c r="T136" s="75"/>
      <c r="AT136" s="21" t="s">
        <v>132</v>
      </c>
      <c r="AU136" s="21" t="s">
        <v>83</v>
      </c>
    </row>
    <row r="137" spans="2:65" s="11" customFormat="1">
      <c r="B137" s="205"/>
      <c r="C137" s="206"/>
      <c r="D137" s="201" t="s">
        <v>156</v>
      </c>
      <c r="E137" s="207" t="s">
        <v>21</v>
      </c>
      <c r="F137" s="208" t="s">
        <v>227</v>
      </c>
      <c r="G137" s="206"/>
      <c r="H137" s="209">
        <v>190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156</v>
      </c>
      <c r="AU137" s="215" t="s">
        <v>83</v>
      </c>
      <c r="AV137" s="11" t="s">
        <v>83</v>
      </c>
      <c r="AW137" s="11" t="s">
        <v>35</v>
      </c>
      <c r="AX137" s="11" t="s">
        <v>72</v>
      </c>
      <c r="AY137" s="215" t="s">
        <v>123</v>
      </c>
    </row>
    <row r="138" spans="2:65" s="11" customFormat="1">
      <c r="B138" s="205"/>
      <c r="C138" s="206"/>
      <c r="D138" s="201" t="s">
        <v>156</v>
      </c>
      <c r="E138" s="207" t="s">
        <v>21</v>
      </c>
      <c r="F138" s="208" t="s">
        <v>228</v>
      </c>
      <c r="G138" s="206"/>
      <c r="H138" s="209">
        <v>4.1040000000000001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156</v>
      </c>
      <c r="AU138" s="215" t="s">
        <v>83</v>
      </c>
      <c r="AV138" s="11" t="s">
        <v>83</v>
      </c>
      <c r="AW138" s="11" t="s">
        <v>35</v>
      </c>
      <c r="AX138" s="11" t="s">
        <v>72</v>
      </c>
      <c r="AY138" s="215" t="s">
        <v>123</v>
      </c>
    </row>
    <row r="139" spans="2:65" s="11" customFormat="1">
      <c r="B139" s="205"/>
      <c r="C139" s="206"/>
      <c r="D139" s="201" t="s">
        <v>156</v>
      </c>
      <c r="E139" s="207" t="s">
        <v>21</v>
      </c>
      <c r="F139" s="208" t="s">
        <v>229</v>
      </c>
      <c r="G139" s="206"/>
      <c r="H139" s="209">
        <v>5.0679999999999996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156</v>
      </c>
      <c r="AU139" s="215" t="s">
        <v>83</v>
      </c>
      <c r="AV139" s="11" t="s">
        <v>83</v>
      </c>
      <c r="AW139" s="11" t="s">
        <v>35</v>
      </c>
      <c r="AX139" s="11" t="s">
        <v>72</v>
      </c>
      <c r="AY139" s="215" t="s">
        <v>123</v>
      </c>
    </row>
    <row r="140" spans="2:65" s="1" customFormat="1" ht="14.45" customHeight="1">
      <c r="B140" s="38"/>
      <c r="C140" s="216" t="s">
        <v>230</v>
      </c>
      <c r="D140" s="216" t="s">
        <v>231</v>
      </c>
      <c r="E140" s="217" t="s">
        <v>232</v>
      </c>
      <c r="F140" s="218" t="s">
        <v>233</v>
      </c>
      <c r="G140" s="219" t="s">
        <v>234</v>
      </c>
      <c r="H140" s="220">
        <v>323</v>
      </c>
      <c r="I140" s="221"/>
      <c r="J140" s="222">
        <f>ROUND(I140*H140,2)</f>
        <v>0</v>
      </c>
      <c r="K140" s="218" t="s">
        <v>129</v>
      </c>
      <c r="L140" s="223"/>
      <c r="M140" s="224" t="s">
        <v>21</v>
      </c>
      <c r="N140" s="225" t="s">
        <v>43</v>
      </c>
      <c r="O140" s="39"/>
      <c r="P140" s="198">
        <f>O140*H140</f>
        <v>0</v>
      </c>
      <c r="Q140" s="198">
        <v>1</v>
      </c>
      <c r="R140" s="198">
        <f>Q140*H140</f>
        <v>323</v>
      </c>
      <c r="S140" s="198">
        <v>0</v>
      </c>
      <c r="T140" s="199">
        <f>S140*H140</f>
        <v>0</v>
      </c>
      <c r="AR140" s="21" t="s">
        <v>172</v>
      </c>
      <c r="AT140" s="21" t="s">
        <v>231</v>
      </c>
      <c r="AU140" s="21" t="s">
        <v>83</v>
      </c>
      <c r="AY140" s="21" t="s">
        <v>123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21" t="s">
        <v>80</v>
      </c>
      <c r="BK140" s="200">
        <f>ROUND(I140*H140,2)</f>
        <v>0</v>
      </c>
      <c r="BL140" s="21" t="s">
        <v>130</v>
      </c>
      <c r="BM140" s="21" t="s">
        <v>235</v>
      </c>
    </row>
    <row r="141" spans="2:65" s="1" customFormat="1">
      <c r="B141" s="38"/>
      <c r="C141" s="60"/>
      <c r="D141" s="201" t="s">
        <v>132</v>
      </c>
      <c r="E141" s="60"/>
      <c r="F141" s="202" t="s">
        <v>233</v>
      </c>
      <c r="G141" s="60"/>
      <c r="H141" s="60"/>
      <c r="I141" s="160"/>
      <c r="J141" s="60"/>
      <c r="K141" s="60"/>
      <c r="L141" s="58"/>
      <c r="M141" s="203"/>
      <c r="N141" s="39"/>
      <c r="O141" s="39"/>
      <c r="P141" s="39"/>
      <c r="Q141" s="39"/>
      <c r="R141" s="39"/>
      <c r="S141" s="39"/>
      <c r="T141" s="75"/>
      <c r="AT141" s="21" t="s">
        <v>132</v>
      </c>
      <c r="AU141" s="21" t="s">
        <v>83</v>
      </c>
    </row>
    <row r="142" spans="2:65" s="11" customFormat="1">
      <c r="B142" s="205"/>
      <c r="C142" s="206"/>
      <c r="D142" s="201" t="s">
        <v>156</v>
      </c>
      <c r="E142" s="207" t="s">
        <v>21</v>
      </c>
      <c r="F142" s="208" t="s">
        <v>236</v>
      </c>
      <c r="G142" s="206"/>
      <c r="H142" s="209">
        <v>323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156</v>
      </c>
      <c r="AU142" s="215" t="s">
        <v>83</v>
      </c>
      <c r="AV142" s="11" t="s">
        <v>83</v>
      </c>
      <c r="AW142" s="11" t="s">
        <v>35</v>
      </c>
      <c r="AX142" s="11" t="s">
        <v>80</v>
      </c>
      <c r="AY142" s="215" t="s">
        <v>123</v>
      </c>
    </row>
    <row r="143" spans="2:65" s="1" customFormat="1" ht="22.9" customHeight="1">
      <c r="B143" s="38"/>
      <c r="C143" s="189" t="s">
        <v>237</v>
      </c>
      <c r="D143" s="189" t="s">
        <v>125</v>
      </c>
      <c r="E143" s="190" t="s">
        <v>238</v>
      </c>
      <c r="F143" s="191" t="s">
        <v>239</v>
      </c>
      <c r="G143" s="192" t="s">
        <v>153</v>
      </c>
      <c r="H143" s="193">
        <v>8.7439999999999998</v>
      </c>
      <c r="I143" s="194"/>
      <c r="J143" s="195">
        <f>ROUND(I143*H143,2)</f>
        <v>0</v>
      </c>
      <c r="K143" s="191" t="s">
        <v>129</v>
      </c>
      <c r="L143" s="58"/>
      <c r="M143" s="196" t="s">
        <v>21</v>
      </c>
      <c r="N143" s="197" t="s">
        <v>43</v>
      </c>
      <c r="O143" s="39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AR143" s="21" t="s">
        <v>130</v>
      </c>
      <c r="AT143" s="21" t="s">
        <v>125</v>
      </c>
      <c r="AU143" s="21" t="s">
        <v>83</v>
      </c>
      <c r="AY143" s="21" t="s">
        <v>123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21" t="s">
        <v>80</v>
      </c>
      <c r="BK143" s="200">
        <f>ROUND(I143*H143,2)</f>
        <v>0</v>
      </c>
      <c r="BL143" s="21" t="s">
        <v>130</v>
      </c>
      <c r="BM143" s="21" t="s">
        <v>240</v>
      </c>
    </row>
    <row r="144" spans="2:65" s="1" customFormat="1" ht="40.5">
      <c r="B144" s="38"/>
      <c r="C144" s="60"/>
      <c r="D144" s="201" t="s">
        <v>132</v>
      </c>
      <c r="E144" s="60"/>
      <c r="F144" s="202" t="s">
        <v>241</v>
      </c>
      <c r="G144" s="60"/>
      <c r="H144" s="60"/>
      <c r="I144" s="160"/>
      <c r="J144" s="60"/>
      <c r="K144" s="60"/>
      <c r="L144" s="58"/>
      <c r="M144" s="203"/>
      <c r="N144" s="39"/>
      <c r="O144" s="39"/>
      <c r="P144" s="39"/>
      <c r="Q144" s="39"/>
      <c r="R144" s="39"/>
      <c r="S144" s="39"/>
      <c r="T144" s="75"/>
      <c r="AT144" s="21" t="s">
        <v>132</v>
      </c>
      <c r="AU144" s="21" t="s">
        <v>83</v>
      </c>
    </row>
    <row r="145" spans="2:65" s="11" customFormat="1">
      <c r="B145" s="205"/>
      <c r="C145" s="206"/>
      <c r="D145" s="201" t="s">
        <v>156</v>
      </c>
      <c r="E145" s="207" t="s">
        <v>21</v>
      </c>
      <c r="F145" s="208" t="s">
        <v>242</v>
      </c>
      <c r="G145" s="206"/>
      <c r="H145" s="209">
        <v>8.7439999999999998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156</v>
      </c>
      <c r="AU145" s="215" t="s">
        <v>83</v>
      </c>
      <c r="AV145" s="11" t="s">
        <v>83</v>
      </c>
      <c r="AW145" s="11" t="s">
        <v>35</v>
      </c>
      <c r="AX145" s="11" t="s">
        <v>80</v>
      </c>
      <c r="AY145" s="215" t="s">
        <v>123</v>
      </c>
    </row>
    <row r="146" spans="2:65" s="1" customFormat="1" ht="14.45" customHeight="1">
      <c r="B146" s="38"/>
      <c r="C146" s="216" t="s">
        <v>243</v>
      </c>
      <c r="D146" s="216" t="s">
        <v>231</v>
      </c>
      <c r="E146" s="217" t="s">
        <v>244</v>
      </c>
      <c r="F146" s="218" t="s">
        <v>245</v>
      </c>
      <c r="G146" s="219" t="s">
        <v>234</v>
      </c>
      <c r="H146" s="220">
        <v>23.763999999999999</v>
      </c>
      <c r="I146" s="221"/>
      <c r="J146" s="222">
        <f>ROUND(I146*H146,2)</f>
        <v>0</v>
      </c>
      <c r="K146" s="218" t="s">
        <v>129</v>
      </c>
      <c r="L146" s="223"/>
      <c r="M146" s="224" t="s">
        <v>21</v>
      </c>
      <c r="N146" s="225" t="s">
        <v>43</v>
      </c>
      <c r="O146" s="39"/>
      <c r="P146" s="198">
        <f>O146*H146</f>
        <v>0</v>
      </c>
      <c r="Q146" s="198">
        <v>1</v>
      </c>
      <c r="R146" s="198">
        <f>Q146*H146</f>
        <v>23.763999999999999</v>
      </c>
      <c r="S146" s="198">
        <v>0</v>
      </c>
      <c r="T146" s="199">
        <f>S146*H146</f>
        <v>0</v>
      </c>
      <c r="AR146" s="21" t="s">
        <v>172</v>
      </c>
      <c r="AT146" s="21" t="s">
        <v>231</v>
      </c>
      <c r="AU146" s="21" t="s">
        <v>83</v>
      </c>
      <c r="AY146" s="21" t="s">
        <v>123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21" t="s">
        <v>80</v>
      </c>
      <c r="BK146" s="200">
        <f>ROUND(I146*H146,2)</f>
        <v>0</v>
      </c>
      <c r="BL146" s="21" t="s">
        <v>130</v>
      </c>
      <c r="BM146" s="21" t="s">
        <v>246</v>
      </c>
    </row>
    <row r="147" spans="2:65" s="1" customFormat="1">
      <c r="B147" s="38"/>
      <c r="C147" s="60"/>
      <c r="D147" s="201" t="s">
        <v>132</v>
      </c>
      <c r="E147" s="60"/>
      <c r="F147" s="202" t="s">
        <v>245</v>
      </c>
      <c r="G147" s="60"/>
      <c r="H147" s="60"/>
      <c r="I147" s="160"/>
      <c r="J147" s="60"/>
      <c r="K147" s="60"/>
      <c r="L147" s="58"/>
      <c r="M147" s="203"/>
      <c r="N147" s="39"/>
      <c r="O147" s="39"/>
      <c r="P147" s="39"/>
      <c r="Q147" s="39"/>
      <c r="R147" s="39"/>
      <c r="S147" s="39"/>
      <c r="T147" s="75"/>
      <c r="AT147" s="21" t="s">
        <v>132</v>
      </c>
      <c r="AU147" s="21" t="s">
        <v>83</v>
      </c>
    </row>
    <row r="148" spans="2:65" s="11" customFormat="1">
      <c r="B148" s="205"/>
      <c r="C148" s="206"/>
      <c r="D148" s="201" t="s">
        <v>156</v>
      </c>
      <c r="E148" s="207" t="s">
        <v>21</v>
      </c>
      <c r="F148" s="208" t="s">
        <v>247</v>
      </c>
      <c r="G148" s="206"/>
      <c r="H148" s="209">
        <v>8.7569999999999997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156</v>
      </c>
      <c r="AU148" s="215" t="s">
        <v>83</v>
      </c>
      <c r="AV148" s="11" t="s">
        <v>83</v>
      </c>
      <c r="AW148" s="11" t="s">
        <v>35</v>
      </c>
      <c r="AX148" s="11" t="s">
        <v>72</v>
      </c>
      <c r="AY148" s="215" t="s">
        <v>123</v>
      </c>
    </row>
    <row r="149" spans="2:65" s="11" customFormat="1">
      <c r="B149" s="205"/>
      <c r="C149" s="206"/>
      <c r="D149" s="201" t="s">
        <v>156</v>
      </c>
      <c r="E149" s="207" t="s">
        <v>21</v>
      </c>
      <c r="F149" s="208" t="s">
        <v>248</v>
      </c>
      <c r="G149" s="206"/>
      <c r="H149" s="209">
        <v>15.007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156</v>
      </c>
      <c r="AU149" s="215" t="s">
        <v>83</v>
      </c>
      <c r="AV149" s="11" t="s">
        <v>83</v>
      </c>
      <c r="AW149" s="11" t="s">
        <v>35</v>
      </c>
      <c r="AX149" s="11" t="s">
        <v>72</v>
      </c>
      <c r="AY149" s="215" t="s">
        <v>123</v>
      </c>
    </row>
    <row r="150" spans="2:65" s="1" customFormat="1" ht="22.9" customHeight="1">
      <c r="B150" s="38"/>
      <c r="C150" s="189" t="s">
        <v>249</v>
      </c>
      <c r="D150" s="189" t="s">
        <v>125</v>
      </c>
      <c r="E150" s="190" t="s">
        <v>250</v>
      </c>
      <c r="F150" s="191" t="s">
        <v>251</v>
      </c>
      <c r="G150" s="192" t="s">
        <v>201</v>
      </c>
      <c r="H150" s="193">
        <v>1768</v>
      </c>
      <c r="I150" s="194"/>
      <c r="J150" s="195">
        <f>ROUND(I150*H150,2)</f>
        <v>0</v>
      </c>
      <c r="K150" s="191" t="s">
        <v>129</v>
      </c>
      <c r="L150" s="58"/>
      <c r="M150" s="196" t="s">
        <v>21</v>
      </c>
      <c r="N150" s="197" t="s">
        <v>43</v>
      </c>
      <c r="O150" s="39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AR150" s="21" t="s">
        <v>130</v>
      </c>
      <c r="AT150" s="21" t="s">
        <v>125</v>
      </c>
      <c r="AU150" s="21" t="s">
        <v>83</v>
      </c>
      <c r="AY150" s="21" t="s">
        <v>123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21" t="s">
        <v>80</v>
      </c>
      <c r="BK150" s="200">
        <f>ROUND(I150*H150,2)</f>
        <v>0</v>
      </c>
      <c r="BL150" s="21" t="s">
        <v>130</v>
      </c>
      <c r="BM150" s="21" t="s">
        <v>252</v>
      </c>
    </row>
    <row r="151" spans="2:65" s="1" customFormat="1" ht="27">
      <c r="B151" s="38"/>
      <c r="C151" s="60"/>
      <c r="D151" s="201" t="s">
        <v>132</v>
      </c>
      <c r="E151" s="60"/>
      <c r="F151" s="202" t="s">
        <v>253</v>
      </c>
      <c r="G151" s="60"/>
      <c r="H151" s="60"/>
      <c r="I151" s="160"/>
      <c r="J151" s="60"/>
      <c r="K151" s="60"/>
      <c r="L151" s="58"/>
      <c r="M151" s="203"/>
      <c r="N151" s="39"/>
      <c r="O151" s="39"/>
      <c r="P151" s="39"/>
      <c r="Q151" s="39"/>
      <c r="R151" s="39"/>
      <c r="S151" s="39"/>
      <c r="T151" s="75"/>
      <c r="AT151" s="21" t="s">
        <v>132</v>
      </c>
      <c r="AU151" s="21" t="s">
        <v>83</v>
      </c>
    </row>
    <row r="152" spans="2:65" s="11" customFormat="1">
      <c r="B152" s="205"/>
      <c r="C152" s="206"/>
      <c r="D152" s="201" t="s">
        <v>156</v>
      </c>
      <c r="E152" s="207" t="s">
        <v>21</v>
      </c>
      <c r="F152" s="208" t="s">
        <v>254</v>
      </c>
      <c r="G152" s="206"/>
      <c r="H152" s="209">
        <v>1768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156</v>
      </c>
      <c r="AU152" s="215" t="s">
        <v>83</v>
      </c>
      <c r="AV152" s="11" t="s">
        <v>83</v>
      </c>
      <c r="AW152" s="11" t="s">
        <v>35</v>
      </c>
      <c r="AX152" s="11" t="s">
        <v>80</v>
      </c>
      <c r="AY152" s="215" t="s">
        <v>123</v>
      </c>
    </row>
    <row r="153" spans="2:65" s="1" customFormat="1" ht="14.45" customHeight="1">
      <c r="B153" s="38"/>
      <c r="C153" s="189" t="s">
        <v>9</v>
      </c>
      <c r="D153" s="189" t="s">
        <v>125</v>
      </c>
      <c r="E153" s="190" t="s">
        <v>255</v>
      </c>
      <c r="F153" s="191" t="s">
        <v>256</v>
      </c>
      <c r="G153" s="192" t="s">
        <v>201</v>
      </c>
      <c r="H153" s="193">
        <v>5084.8999999999996</v>
      </c>
      <c r="I153" s="194"/>
      <c r="J153" s="195">
        <f>ROUND(I153*H153,2)</f>
        <v>0</v>
      </c>
      <c r="K153" s="191" t="s">
        <v>129</v>
      </c>
      <c r="L153" s="58"/>
      <c r="M153" s="196" t="s">
        <v>21</v>
      </c>
      <c r="N153" s="197" t="s">
        <v>43</v>
      </c>
      <c r="O153" s="39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AR153" s="21" t="s">
        <v>130</v>
      </c>
      <c r="AT153" s="21" t="s">
        <v>125</v>
      </c>
      <c r="AU153" s="21" t="s">
        <v>83</v>
      </c>
      <c r="AY153" s="21" t="s">
        <v>123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21" t="s">
        <v>80</v>
      </c>
      <c r="BK153" s="200">
        <f>ROUND(I153*H153,2)</f>
        <v>0</v>
      </c>
      <c r="BL153" s="21" t="s">
        <v>130</v>
      </c>
      <c r="BM153" s="21" t="s">
        <v>257</v>
      </c>
    </row>
    <row r="154" spans="2:65" s="1" customFormat="1">
      <c r="B154" s="38"/>
      <c r="C154" s="60"/>
      <c r="D154" s="201" t="s">
        <v>132</v>
      </c>
      <c r="E154" s="60"/>
      <c r="F154" s="202" t="s">
        <v>258</v>
      </c>
      <c r="G154" s="60"/>
      <c r="H154" s="60"/>
      <c r="I154" s="160"/>
      <c r="J154" s="60"/>
      <c r="K154" s="60"/>
      <c r="L154" s="58"/>
      <c r="M154" s="203"/>
      <c r="N154" s="39"/>
      <c r="O154" s="39"/>
      <c r="P154" s="39"/>
      <c r="Q154" s="39"/>
      <c r="R154" s="39"/>
      <c r="S154" s="39"/>
      <c r="T154" s="75"/>
      <c r="AT154" s="21" t="s">
        <v>132</v>
      </c>
      <c r="AU154" s="21" t="s">
        <v>83</v>
      </c>
    </row>
    <row r="155" spans="2:65" s="11" customFormat="1">
      <c r="B155" s="205"/>
      <c r="C155" s="206"/>
      <c r="D155" s="201" t="s">
        <v>156</v>
      </c>
      <c r="E155" s="207" t="s">
        <v>21</v>
      </c>
      <c r="F155" s="208" t="s">
        <v>259</v>
      </c>
      <c r="G155" s="206"/>
      <c r="H155" s="209">
        <v>3924.8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156</v>
      </c>
      <c r="AU155" s="215" t="s">
        <v>83</v>
      </c>
      <c r="AV155" s="11" t="s">
        <v>83</v>
      </c>
      <c r="AW155" s="11" t="s">
        <v>35</v>
      </c>
      <c r="AX155" s="11" t="s">
        <v>72</v>
      </c>
      <c r="AY155" s="215" t="s">
        <v>123</v>
      </c>
    </row>
    <row r="156" spans="2:65" s="11" customFormat="1">
      <c r="B156" s="205"/>
      <c r="C156" s="206"/>
      <c r="D156" s="201" t="s">
        <v>156</v>
      </c>
      <c r="E156" s="207" t="s">
        <v>21</v>
      </c>
      <c r="F156" s="208" t="s">
        <v>260</v>
      </c>
      <c r="G156" s="206"/>
      <c r="H156" s="209">
        <v>113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156</v>
      </c>
      <c r="AU156" s="215" t="s">
        <v>83</v>
      </c>
      <c r="AV156" s="11" t="s">
        <v>83</v>
      </c>
      <c r="AW156" s="11" t="s">
        <v>35</v>
      </c>
      <c r="AX156" s="11" t="s">
        <v>72</v>
      </c>
      <c r="AY156" s="215" t="s">
        <v>123</v>
      </c>
    </row>
    <row r="157" spans="2:65" s="11" customFormat="1">
      <c r="B157" s="205"/>
      <c r="C157" s="206"/>
      <c r="D157" s="201" t="s">
        <v>156</v>
      </c>
      <c r="E157" s="207" t="s">
        <v>21</v>
      </c>
      <c r="F157" s="208" t="s">
        <v>261</v>
      </c>
      <c r="G157" s="206"/>
      <c r="H157" s="209">
        <v>209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156</v>
      </c>
      <c r="AU157" s="215" t="s">
        <v>83</v>
      </c>
      <c r="AV157" s="11" t="s">
        <v>83</v>
      </c>
      <c r="AW157" s="11" t="s">
        <v>35</v>
      </c>
      <c r="AX157" s="11" t="s">
        <v>72</v>
      </c>
      <c r="AY157" s="215" t="s">
        <v>123</v>
      </c>
    </row>
    <row r="158" spans="2:65" s="11" customFormat="1" ht="27">
      <c r="B158" s="205"/>
      <c r="C158" s="206"/>
      <c r="D158" s="201" t="s">
        <v>156</v>
      </c>
      <c r="E158" s="207" t="s">
        <v>21</v>
      </c>
      <c r="F158" s="208" t="s">
        <v>262</v>
      </c>
      <c r="G158" s="206"/>
      <c r="H158" s="209">
        <v>838.1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156</v>
      </c>
      <c r="AU158" s="215" t="s">
        <v>83</v>
      </c>
      <c r="AV158" s="11" t="s">
        <v>83</v>
      </c>
      <c r="AW158" s="11" t="s">
        <v>35</v>
      </c>
      <c r="AX158" s="11" t="s">
        <v>72</v>
      </c>
      <c r="AY158" s="215" t="s">
        <v>123</v>
      </c>
    </row>
    <row r="159" spans="2:65" s="1" customFormat="1" ht="14.45" customHeight="1">
      <c r="B159" s="38"/>
      <c r="C159" s="189" t="s">
        <v>263</v>
      </c>
      <c r="D159" s="189" t="s">
        <v>125</v>
      </c>
      <c r="E159" s="190" t="s">
        <v>264</v>
      </c>
      <c r="F159" s="191" t="s">
        <v>265</v>
      </c>
      <c r="G159" s="192" t="s">
        <v>201</v>
      </c>
      <c r="H159" s="193">
        <v>1054.4000000000001</v>
      </c>
      <c r="I159" s="194"/>
      <c r="J159" s="195">
        <f>ROUND(I159*H159,2)</f>
        <v>0</v>
      </c>
      <c r="K159" s="191" t="s">
        <v>129</v>
      </c>
      <c r="L159" s="58"/>
      <c r="M159" s="196" t="s">
        <v>21</v>
      </c>
      <c r="N159" s="197" t="s">
        <v>43</v>
      </c>
      <c r="O159" s="39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AR159" s="21" t="s">
        <v>130</v>
      </c>
      <c r="AT159" s="21" t="s">
        <v>125</v>
      </c>
      <c r="AU159" s="21" t="s">
        <v>83</v>
      </c>
      <c r="AY159" s="21" t="s">
        <v>123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21" t="s">
        <v>80</v>
      </c>
      <c r="BK159" s="200">
        <f>ROUND(I159*H159,2)</f>
        <v>0</v>
      </c>
      <c r="BL159" s="21" t="s">
        <v>130</v>
      </c>
      <c r="BM159" s="21" t="s">
        <v>266</v>
      </c>
    </row>
    <row r="160" spans="2:65" s="1" customFormat="1" ht="27">
      <c r="B160" s="38"/>
      <c r="C160" s="60"/>
      <c r="D160" s="201" t="s">
        <v>132</v>
      </c>
      <c r="E160" s="60"/>
      <c r="F160" s="202" t="s">
        <v>267</v>
      </c>
      <c r="G160" s="60"/>
      <c r="H160" s="60"/>
      <c r="I160" s="160"/>
      <c r="J160" s="60"/>
      <c r="K160" s="60"/>
      <c r="L160" s="58"/>
      <c r="M160" s="203"/>
      <c r="N160" s="39"/>
      <c r="O160" s="39"/>
      <c r="P160" s="39"/>
      <c r="Q160" s="39"/>
      <c r="R160" s="39"/>
      <c r="S160" s="39"/>
      <c r="T160" s="75"/>
      <c r="AT160" s="21" t="s">
        <v>132</v>
      </c>
      <c r="AU160" s="21" t="s">
        <v>83</v>
      </c>
    </row>
    <row r="161" spans="2:65" s="11" customFormat="1">
      <c r="B161" s="205"/>
      <c r="C161" s="206"/>
      <c r="D161" s="201" t="s">
        <v>156</v>
      </c>
      <c r="E161" s="207" t="s">
        <v>21</v>
      </c>
      <c r="F161" s="208" t="s">
        <v>268</v>
      </c>
      <c r="G161" s="206"/>
      <c r="H161" s="209">
        <v>1054.4000000000001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156</v>
      </c>
      <c r="AU161" s="215" t="s">
        <v>83</v>
      </c>
      <c r="AV161" s="11" t="s">
        <v>83</v>
      </c>
      <c r="AW161" s="11" t="s">
        <v>35</v>
      </c>
      <c r="AX161" s="11" t="s">
        <v>80</v>
      </c>
      <c r="AY161" s="215" t="s">
        <v>123</v>
      </c>
    </row>
    <row r="162" spans="2:65" s="1" customFormat="1" ht="14.45" customHeight="1">
      <c r="B162" s="38"/>
      <c r="C162" s="189" t="s">
        <v>269</v>
      </c>
      <c r="D162" s="189" t="s">
        <v>125</v>
      </c>
      <c r="E162" s="190" t="s">
        <v>270</v>
      </c>
      <c r="F162" s="191" t="s">
        <v>271</v>
      </c>
      <c r="G162" s="192" t="s">
        <v>201</v>
      </c>
      <c r="H162" s="193">
        <v>840.6</v>
      </c>
      <c r="I162" s="194"/>
      <c r="J162" s="195">
        <f>ROUND(I162*H162,2)</f>
        <v>0</v>
      </c>
      <c r="K162" s="191" t="s">
        <v>129</v>
      </c>
      <c r="L162" s="58"/>
      <c r="M162" s="196" t="s">
        <v>21</v>
      </c>
      <c r="N162" s="197" t="s">
        <v>43</v>
      </c>
      <c r="O162" s="39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AR162" s="21" t="s">
        <v>130</v>
      </c>
      <c r="AT162" s="21" t="s">
        <v>125</v>
      </c>
      <c r="AU162" s="21" t="s">
        <v>83</v>
      </c>
      <c r="AY162" s="21" t="s">
        <v>123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21" t="s">
        <v>80</v>
      </c>
      <c r="BK162" s="200">
        <f>ROUND(I162*H162,2)</f>
        <v>0</v>
      </c>
      <c r="BL162" s="21" t="s">
        <v>130</v>
      </c>
      <c r="BM162" s="21" t="s">
        <v>272</v>
      </c>
    </row>
    <row r="163" spans="2:65" s="1" customFormat="1" ht="27">
      <c r="B163" s="38"/>
      <c r="C163" s="60"/>
      <c r="D163" s="201" t="s">
        <v>132</v>
      </c>
      <c r="E163" s="60"/>
      <c r="F163" s="202" t="s">
        <v>273</v>
      </c>
      <c r="G163" s="60"/>
      <c r="H163" s="60"/>
      <c r="I163" s="160"/>
      <c r="J163" s="60"/>
      <c r="K163" s="60"/>
      <c r="L163" s="58"/>
      <c r="M163" s="203"/>
      <c r="N163" s="39"/>
      <c r="O163" s="39"/>
      <c r="P163" s="39"/>
      <c r="Q163" s="39"/>
      <c r="R163" s="39"/>
      <c r="S163" s="39"/>
      <c r="T163" s="75"/>
      <c r="AT163" s="21" t="s">
        <v>132</v>
      </c>
      <c r="AU163" s="21" t="s">
        <v>83</v>
      </c>
    </row>
    <row r="164" spans="2:65" s="11" customFormat="1">
      <c r="B164" s="205"/>
      <c r="C164" s="206"/>
      <c r="D164" s="201" t="s">
        <v>156</v>
      </c>
      <c r="E164" s="207" t="s">
        <v>21</v>
      </c>
      <c r="F164" s="208" t="s">
        <v>274</v>
      </c>
      <c r="G164" s="206"/>
      <c r="H164" s="209">
        <v>840.6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156</v>
      </c>
      <c r="AU164" s="215" t="s">
        <v>83</v>
      </c>
      <c r="AV164" s="11" t="s">
        <v>83</v>
      </c>
      <c r="AW164" s="11" t="s">
        <v>35</v>
      </c>
      <c r="AX164" s="11" t="s">
        <v>80</v>
      </c>
      <c r="AY164" s="215" t="s">
        <v>123</v>
      </c>
    </row>
    <row r="165" spans="2:65" s="10" customFormat="1" ht="29.85" customHeight="1">
      <c r="B165" s="173"/>
      <c r="C165" s="174"/>
      <c r="D165" s="175" t="s">
        <v>71</v>
      </c>
      <c r="E165" s="187" t="s">
        <v>83</v>
      </c>
      <c r="F165" s="187" t="s">
        <v>275</v>
      </c>
      <c r="G165" s="174"/>
      <c r="H165" s="174"/>
      <c r="I165" s="177"/>
      <c r="J165" s="188">
        <f>BK165</f>
        <v>0</v>
      </c>
      <c r="K165" s="174"/>
      <c r="L165" s="179"/>
      <c r="M165" s="180"/>
      <c r="N165" s="181"/>
      <c r="O165" s="181"/>
      <c r="P165" s="182">
        <f>SUM(P166:P182)</f>
        <v>0</v>
      </c>
      <c r="Q165" s="181"/>
      <c r="R165" s="182">
        <f>SUM(R166:R182)</f>
        <v>26.643028359999995</v>
      </c>
      <c r="S165" s="181"/>
      <c r="T165" s="183">
        <f>SUM(T166:T182)</f>
        <v>0</v>
      </c>
      <c r="AR165" s="184" t="s">
        <v>80</v>
      </c>
      <c r="AT165" s="185" t="s">
        <v>71</v>
      </c>
      <c r="AU165" s="185" t="s">
        <v>80</v>
      </c>
      <c r="AY165" s="184" t="s">
        <v>123</v>
      </c>
      <c r="BK165" s="186">
        <f>SUM(BK166:BK182)</f>
        <v>0</v>
      </c>
    </row>
    <row r="166" spans="2:65" s="1" customFormat="1" ht="22.9" customHeight="1">
      <c r="B166" s="38"/>
      <c r="C166" s="189" t="s">
        <v>276</v>
      </c>
      <c r="D166" s="189" t="s">
        <v>125</v>
      </c>
      <c r="E166" s="190" t="s">
        <v>277</v>
      </c>
      <c r="F166" s="191" t="s">
        <v>278</v>
      </c>
      <c r="G166" s="192" t="s">
        <v>153</v>
      </c>
      <c r="H166" s="193">
        <v>12.6</v>
      </c>
      <c r="I166" s="194"/>
      <c r="J166" s="195">
        <f>ROUND(I166*H166,2)</f>
        <v>0</v>
      </c>
      <c r="K166" s="191" t="s">
        <v>129</v>
      </c>
      <c r="L166" s="58"/>
      <c r="M166" s="196" t="s">
        <v>21</v>
      </c>
      <c r="N166" s="197" t="s">
        <v>43</v>
      </c>
      <c r="O166" s="39"/>
      <c r="P166" s="198">
        <f>O166*H166</f>
        <v>0</v>
      </c>
      <c r="Q166" s="198">
        <v>1.63</v>
      </c>
      <c r="R166" s="198">
        <f>Q166*H166</f>
        <v>20.537999999999997</v>
      </c>
      <c r="S166" s="198">
        <v>0</v>
      </c>
      <c r="T166" s="199">
        <f>S166*H166</f>
        <v>0</v>
      </c>
      <c r="AR166" s="21" t="s">
        <v>130</v>
      </c>
      <c r="AT166" s="21" t="s">
        <v>125</v>
      </c>
      <c r="AU166" s="21" t="s">
        <v>83</v>
      </c>
      <c r="AY166" s="21" t="s">
        <v>123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21" t="s">
        <v>80</v>
      </c>
      <c r="BK166" s="200">
        <f>ROUND(I166*H166,2)</f>
        <v>0</v>
      </c>
      <c r="BL166" s="21" t="s">
        <v>130</v>
      </c>
      <c r="BM166" s="21" t="s">
        <v>279</v>
      </c>
    </row>
    <row r="167" spans="2:65" s="1" customFormat="1" ht="27">
      <c r="B167" s="38"/>
      <c r="C167" s="60"/>
      <c r="D167" s="201" t="s">
        <v>132</v>
      </c>
      <c r="E167" s="60"/>
      <c r="F167" s="202" t="s">
        <v>280</v>
      </c>
      <c r="G167" s="60"/>
      <c r="H167" s="60"/>
      <c r="I167" s="160"/>
      <c r="J167" s="60"/>
      <c r="K167" s="60"/>
      <c r="L167" s="58"/>
      <c r="M167" s="203"/>
      <c r="N167" s="39"/>
      <c r="O167" s="39"/>
      <c r="P167" s="39"/>
      <c r="Q167" s="39"/>
      <c r="R167" s="39"/>
      <c r="S167" s="39"/>
      <c r="T167" s="75"/>
      <c r="AT167" s="21" t="s">
        <v>132</v>
      </c>
      <c r="AU167" s="21" t="s">
        <v>83</v>
      </c>
    </row>
    <row r="168" spans="2:65" s="11" customFormat="1">
      <c r="B168" s="205"/>
      <c r="C168" s="206"/>
      <c r="D168" s="201" t="s">
        <v>156</v>
      </c>
      <c r="E168" s="207" t="s">
        <v>21</v>
      </c>
      <c r="F168" s="208" t="s">
        <v>184</v>
      </c>
      <c r="G168" s="206"/>
      <c r="H168" s="209">
        <v>12.6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156</v>
      </c>
      <c r="AU168" s="215" t="s">
        <v>83</v>
      </c>
      <c r="AV168" s="11" t="s">
        <v>83</v>
      </c>
      <c r="AW168" s="11" t="s">
        <v>35</v>
      </c>
      <c r="AX168" s="11" t="s">
        <v>80</v>
      </c>
      <c r="AY168" s="215" t="s">
        <v>123</v>
      </c>
    </row>
    <row r="169" spans="2:65" s="1" customFormat="1" ht="14.45" customHeight="1">
      <c r="B169" s="38"/>
      <c r="C169" s="189" t="s">
        <v>281</v>
      </c>
      <c r="D169" s="189" t="s">
        <v>125</v>
      </c>
      <c r="E169" s="190" t="s">
        <v>282</v>
      </c>
      <c r="F169" s="191" t="s">
        <v>283</v>
      </c>
      <c r="G169" s="192" t="s">
        <v>153</v>
      </c>
      <c r="H169" s="193">
        <v>2.16</v>
      </c>
      <c r="I169" s="194"/>
      <c r="J169" s="195">
        <f>ROUND(I169*H169,2)</f>
        <v>0</v>
      </c>
      <c r="K169" s="191" t="s">
        <v>129</v>
      </c>
      <c r="L169" s="58"/>
      <c r="M169" s="196" t="s">
        <v>21</v>
      </c>
      <c r="N169" s="197" t="s">
        <v>43</v>
      </c>
      <c r="O169" s="39"/>
      <c r="P169" s="198">
        <f>O169*H169</f>
        <v>0</v>
      </c>
      <c r="Q169" s="198">
        <v>2.5262500000000001</v>
      </c>
      <c r="R169" s="198">
        <f>Q169*H169</f>
        <v>5.4567000000000005</v>
      </c>
      <c r="S169" s="198">
        <v>0</v>
      </c>
      <c r="T169" s="199">
        <f>S169*H169</f>
        <v>0</v>
      </c>
      <c r="AR169" s="21" t="s">
        <v>130</v>
      </c>
      <c r="AT169" s="21" t="s">
        <v>125</v>
      </c>
      <c r="AU169" s="21" t="s">
        <v>83</v>
      </c>
      <c r="AY169" s="21" t="s">
        <v>123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21" t="s">
        <v>80</v>
      </c>
      <c r="BK169" s="200">
        <f>ROUND(I169*H169,2)</f>
        <v>0</v>
      </c>
      <c r="BL169" s="21" t="s">
        <v>130</v>
      </c>
      <c r="BM169" s="21" t="s">
        <v>284</v>
      </c>
    </row>
    <row r="170" spans="2:65" s="1" customFormat="1" ht="27">
      <c r="B170" s="38"/>
      <c r="C170" s="60"/>
      <c r="D170" s="201" t="s">
        <v>132</v>
      </c>
      <c r="E170" s="60"/>
      <c r="F170" s="202" t="s">
        <v>285</v>
      </c>
      <c r="G170" s="60"/>
      <c r="H170" s="60"/>
      <c r="I170" s="160"/>
      <c r="J170" s="60"/>
      <c r="K170" s="60"/>
      <c r="L170" s="58"/>
      <c r="M170" s="203"/>
      <c r="N170" s="39"/>
      <c r="O170" s="39"/>
      <c r="P170" s="39"/>
      <c r="Q170" s="39"/>
      <c r="R170" s="39"/>
      <c r="S170" s="39"/>
      <c r="T170" s="75"/>
      <c r="AT170" s="21" t="s">
        <v>132</v>
      </c>
      <c r="AU170" s="21" t="s">
        <v>83</v>
      </c>
    </row>
    <row r="171" spans="2:65" s="11" customFormat="1">
      <c r="B171" s="205"/>
      <c r="C171" s="206"/>
      <c r="D171" s="201" t="s">
        <v>156</v>
      </c>
      <c r="E171" s="207" t="s">
        <v>21</v>
      </c>
      <c r="F171" s="208" t="s">
        <v>286</v>
      </c>
      <c r="G171" s="206"/>
      <c r="H171" s="209">
        <v>2.16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156</v>
      </c>
      <c r="AU171" s="215" t="s">
        <v>83</v>
      </c>
      <c r="AV171" s="11" t="s">
        <v>83</v>
      </c>
      <c r="AW171" s="11" t="s">
        <v>35</v>
      </c>
      <c r="AX171" s="11" t="s">
        <v>80</v>
      </c>
      <c r="AY171" s="215" t="s">
        <v>123</v>
      </c>
    </row>
    <row r="172" spans="2:65" s="1" customFormat="1" ht="14.45" customHeight="1">
      <c r="B172" s="38"/>
      <c r="C172" s="189" t="s">
        <v>287</v>
      </c>
      <c r="D172" s="189" t="s">
        <v>125</v>
      </c>
      <c r="E172" s="190" t="s">
        <v>288</v>
      </c>
      <c r="F172" s="191" t="s">
        <v>289</v>
      </c>
      <c r="G172" s="192" t="s">
        <v>201</v>
      </c>
      <c r="H172" s="193">
        <v>9.84</v>
      </c>
      <c r="I172" s="194"/>
      <c r="J172" s="195">
        <f>ROUND(I172*H172,2)</f>
        <v>0</v>
      </c>
      <c r="K172" s="191" t="s">
        <v>129</v>
      </c>
      <c r="L172" s="58"/>
      <c r="M172" s="196" t="s">
        <v>21</v>
      </c>
      <c r="N172" s="197" t="s">
        <v>43</v>
      </c>
      <c r="O172" s="39"/>
      <c r="P172" s="198">
        <f>O172*H172</f>
        <v>0</v>
      </c>
      <c r="Q172" s="198">
        <v>1.4400000000000001E-3</v>
      </c>
      <c r="R172" s="198">
        <f>Q172*H172</f>
        <v>1.4169600000000001E-2</v>
      </c>
      <c r="S172" s="198">
        <v>0</v>
      </c>
      <c r="T172" s="199">
        <f>S172*H172</f>
        <v>0</v>
      </c>
      <c r="AR172" s="21" t="s">
        <v>130</v>
      </c>
      <c r="AT172" s="21" t="s">
        <v>125</v>
      </c>
      <c r="AU172" s="21" t="s">
        <v>83</v>
      </c>
      <c r="AY172" s="21" t="s">
        <v>123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21" t="s">
        <v>80</v>
      </c>
      <c r="BK172" s="200">
        <f>ROUND(I172*H172,2)</f>
        <v>0</v>
      </c>
      <c r="BL172" s="21" t="s">
        <v>130</v>
      </c>
      <c r="BM172" s="21" t="s">
        <v>290</v>
      </c>
    </row>
    <row r="173" spans="2:65" s="1" customFormat="1">
      <c r="B173" s="38"/>
      <c r="C173" s="60"/>
      <c r="D173" s="201" t="s">
        <v>132</v>
      </c>
      <c r="E173" s="60"/>
      <c r="F173" s="202" t="s">
        <v>291</v>
      </c>
      <c r="G173" s="60"/>
      <c r="H173" s="60"/>
      <c r="I173" s="160"/>
      <c r="J173" s="60"/>
      <c r="K173" s="60"/>
      <c r="L173" s="58"/>
      <c r="M173" s="203"/>
      <c r="N173" s="39"/>
      <c r="O173" s="39"/>
      <c r="P173" s="39"/>
      <c r="Q173" s="39"/>
      <c r="R173" s="39"/>
      <c r="S173" s="39"/>
      <c r="T173" s="75"/>
      <c r="AT173" s="21" t="s">
        <v>132</v>
      </c>
      <c r="AU173" s="21" t="s">
        <v>83</v>
      </c>
    </row>
    <row r="174" spans="2:65" s="11" customFormat="1">
      <c r="B174" s="205"/>
      <c r="C174" s="206"/>
      <c r="D174" s="201" t="s">
        <v>156</v>
      </c>
      <c r="E174" s="207" t="s">
        <v>21</v>
      </c>
      <c r="F174" s="208" t="s">
        <v>292</v>
      </c>
      <c r="G174" s="206"/>
      <c r="H174" s="209">
        <v>9.84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156</v>
      </c>
      <c r="AU174" s="215" t="s">
        <v>83</v>
      </c>
      <c r="AV174" s="11" t="s">
        <v>83</v>
      </c>
      <c r="AW174" s="11" t="s">
        <v>35</v>
      </c>
      <c r="AX174" s="11" t="s">
        <v>80</v>
      </c>
      <c r="AY174" s="215" t="s">
        <v>123</v>
      </c>
    </row>
    <row r="175" spans="2:65" s="1" customFormat="1" ht="14.45" customHeight="1">
      <c r="B175" s="38"/>
      <c r="C175" s="189" t="s">
        <v>293</v>
      </c>
      <c r="D175" s="189" t="s">
        <v>125</v>
      </c>
      <c r="E175" s="190" t="s">
        <v>294</v>
      </c>
      <c r="F175" s="191" t="s">
        <v>295</v>
      </c>
      <c r="G175" s="192" t="s">
        <v>201</v>
      </c>
      <c r="H175" s="193">
        <v>9.84</v>
      </c>
      <c r="I175" s="194"/>
      <c r="J175" s="195">
        <f>ROUND(I175*H175,2)</f>
        <v>0</v>
      </c>
      <c r="K175" s="191" t="s">
        <v>129</v>
      </c>
      <c r="L175" s="58"/>
      <c r="M175" s="196" t="s">
        <v>21</v>
      </c>
      <c r="N175" s="197" t="s">
        <v>43</v>
      </c>
      <c r="O175" s="39"/>
      <c r="P175" s="198">
        <f>O175*H175</f>
        <v>0</v>
      </c>
      <c r="Q175" s="198">
        <v>4.0000000000000003E-5</v>
      </c>
      <c r="R175" s="198">
        <f>Q175*H175</f>
        <v>3.9360000000000003E-4</v>
      </c>
      <c r="S175" s="198">
        <v>0</v>
      </c>
      <c r="T175" s="199">
        <f>S175*H175</f>
        <v>0</v>
      </c>
      <c r="AR175" s="21" t="s">
        <v>130</v>
      </c>
      <c r="AT175" s="21" t="s">
        <v>125</v>
      </c>
      <c r="AU175" s="21" t="s">
        <v>83</v>
      </c>
      <c r="AY175" s="21" t="s">
        <v>123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21" t="s">
        <v>80</v>
      </c>
      <c r="BK175" s="200">
        <f>ROUND(I175*H175,2)</f>
        <v>0</v>
      </c>
      <c r="BL175" s="21" t="s">
        <v>130</v>
      </c>
      <c r="BM175" s="21" t="s">
        <v>296</v>
      </c>
    </row>
    <row r="176" spans="2:65" s="1" customFormat="1">
      <c r="B176" s="38"/>
      <c r="C176" s="60"/>
      <c r="D176" s="201" t="s">
        <v>132</v>
      </c>
      <c r="E176" s="60"/>
      <c r="F176" s="202" t="s">
        <v>297</v>
      </c>
      <c r="G176" s="60"/>
      <c r="H176" s="60"/>
      <c r="I176" s="160"/>
      <c r="J176" s="60"/>
      <c r="K176" s="60"/>
      <c r="L176" s="58"/>
      <c r="M176" s="203"/>
      <c r="N176" s="39"/>
      <c r="O176" s="39"/>
      <c r="P176" s="39"/>
      <c r="Q176" s="39"/>
      <c r="R176" s="39"/>
      <c r="S176" s="39"/>
      <c r="T176" s="75"/>
      <c r="AT176" s="21" t="s">
        <v>132</v>
      </c>
      <c r="AU176" s="21" t="s">
        <v>83</v>
      </c>
    </row>
    <row r="177" spans="2:65" s="1" customFormat="1" ht="22.9" customHeight="1">
      <c r="B177" s="38"/>
      <c r="C177" s="189" t="s">
        <v>298</v>
      </c>
      <c r="D177" s="189" t="s">
        <v>125</v>
      </c>
      <c r="E177" s="190" t="s">
        <v>299</v>
      </c>
      <c r="F177" s="191" t="s">
        <v>300</v>
      </c>
      <c r="G177" s="192" t="s">
        <v>234</v>
      </c>
      <c r="H177" s="193">
        <v>9.8000000000000004E-2</v>
      </c>
      <c r="I177" s="194"/>
      <c r="J177" s="195">
        <f>ROUND(I177*H177,2)</f>
        <v>0</v>
      </c>
      <c r="K177" s="191" t="s">
        <v>129</v>
      </c>
      <c r="L177" s="58"/>
      <c r="M177" s="196" t="s">
        <v>21</v>
      </c>
      <c r="N177" s="197" t="s">
        <v>43</v>
      </c>
      <c r="O177" s="39"/>
      <c r="P177" s="198">
        <f>O177*H177</f>
        <v>0</v>
      </c>
      <c r="Q177" s="198">
        <v>1.0597399999999999</v>
      </c>
      <c r="R177" s="198">
        <f>Q177*H177</f>
        <v>0.10385451999999999</v>
      </c>
      <c r="S177" s="198">
        <v>0</v>
      </c>
      <c r="T177" s="199">
        <f>S177*H177</f>
        <v>0</v>
      </c>
      <c r="AR177" s="21" t="s">
        <v>130</v>
      </c>
      <c r="AT177" s="21" t="s">
        <v>125</v>
      </c>
      <c r="AU177" s="21" t="s">
        <v>83</v>
      </c>
      <c r="AY177" s="21" t="s">
        <v>123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21" t="s">
        <v>80</v>
      </c>
      <c r="BK177" s="200">
        <f>ROUND(I177*H177,2)</f>
        <v>0</v>
      </c>
      <c r="BL177" s="21" t="s">
        <v>130</v>
      </c>
      <c r="BM177" s="21" t="s">
        <v>301</v>
      </c>
    </row>
    <row r="178" spans="2:65" s="1" customFormat="1" ht="27">
      <c r="B178" s="38"/>
      <c r="C178" s="60"/>
      <c r="D178" s="201" t="s">
        <v>132</v>
      </c>
      <c r="E178" s="60"/>
      <c r="F178" s="202" t="s">
        <v>302</v>
      </c>
      <c r="G178" s="60"/>
      <c r="H178" s="60"/>
      <c r="I178" s="160"/>
      <c r="J178" s="60"/>
      <c r="K178" s="60"/>
      <c r="L178" s="58"/>
      <c r="M178" s="203"/>
      <c r="N178" s="39"/>
      <c r="O178" s="39"/>
      <c r="P178" s="39"/>
      <c r="Q178" s="39"/>
      <c r="R178" s="39"/>
      <c r="S178" s="39"/>
      <c r="T178" s="75"/>
      <c r="AT178" s="21" t="s">
        <v>132</v>
      </c>
      <c r="AU178" s="21" t="s">
        <v>83</v>
      </c>
    </row>
    <row r="179" spans="2:65" s="11" customFormat="1">
      <c r="B179" s="205"/>
      <c r="C179" s="206"/>
      <c r="D179" s="201" t="s">
        <v>156</v>
      </c>
      <c r="E179" s="207" t="s">
        <v>21</v>
      </c>
      <c r="F179" s="208" t="s">
        <v>303</v>
      </c>
      <c r="G179" s="206"/>
      <c r="H179" s="209">
        <v>9.8000000000000004E-2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156</v>
      </c>
      <c r="AU179" s="215" t="s">
        <v>83</v>
      </c>
      <c r="AV179" s="11" t="s">
        <v>83</v>
      </c>
      <c r="AW179" s="11" t="s">
        <v>35</v>
      </c>
      <c r="AX179" s="11" t="s">
        <v>80</v>
      </c>
      <c r="AY179" s="215" t="s">
        <v>123</v>
      </c>
    </row>
    <row r="180" spans="2:65" s="1" customFormat="1" ht="14.45" customHeight="1">
      <c r="B180" s="38"/>
      <c r="C180" s="189" t="s">
        <v>304</v>
      </c>
      <c r="D180" s="189" t="s">
        <v>125</v>
      </c>
      <c r="E180" s="190" t="s">
        <v>305</v>
      </c>
      <c r="F180" s="191" t="s">
        <v>306</v>
      </c>
      <c r="G180" s="192" t="s">
        <v>153</v>
      </c>
      <c r="H180" s="193">
        <v>0.216</v>
      </c>
      <c r="I180" s="194"/>
      <c r="J180" s="195">
        <f>ROUND(I180*H180,2)</f>
        <v>0</v>
      </c>
      <c r="K180" s="191" t="s">
        <v>129</v>
      </c>
      <c r="L180" s="58"/>
      <c r="M180" s="196" t="s">
        <v>21</v>
      </c>
      <c r="N180" s="197" t="s">
        <v>43</v>
      </c>
      <c r="O180" s="39"/>
      <c r="P180" s="198">
        <f>O180*H180</f>
        <v>0</v>
      </c>
      <c r="Q180" s="198">
        <v>2.45329</v>
      </c>
      <c r="R180" s="198">
        <f>Q180*H180</f>
        <v>0.52991063999999999</v>
      </c>
      <c r="S180" s="198">
        <v>0</v>
      </c>
      <c r="T180" s="199">
        <f>S180*H180</f>
        <v>0</v>
      </c>
      <c r="AR180" s="21" t="s">
        <v>130</v>
      </c>
      <c r="AT180" s="21" t="s">
        <v>125</v>
      </c>
      <c r="AU180" s="21" t="s">
        <v>83</v>
      </c>
      <c r="AY180" s="21" t="s">
        <v>123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21" t="s">
        <v>80</v>
      </c>
      <c r="BK180" s="200">
        <f>ROUND(I180*H180,2)</f>
        <v>0</v>
      </c>
      <c r="BL180" s="21" t="s">
        <v>130</v>
      </c>
      <c r="BM180" s="21" t="s">
        <v>307</v>
      </c>
    </row>
    <row r="181" spans="2:65" s="1" customFormat="1" ht="27">
      <c r="B181" s="38"/>
      <c r="C181" s="60"/>
      <c r="D181" s="201" t="s">
        <v>132</v>
      </c>
      <c r="E181" s="60"/>
      <c r="F181" s="202" t="s">
        <v>308</v>
      </c>
      <c r="G181" s="60"/>
      <c r="H181" s="60"/>
      <c r="I181" s="160"/>
      <c r="J181" s="60"/>
      <c r="K181" s="60"/>
      <c r="L181" s="58"/>
      <c r="M181" s="203"/>
      <c r="N181" s="39"/>
      <c r="O181" s="39"/>
      <c r="P181" s="39"/>
      <c r="Q181" s="39"/>
      <c r="R181" s="39"/>
      <c r="S181" s="39"/>
      <c r="T181" s="75"/>
      <c r="AT181" s="21" t="s">
        <v>132</v>
      </c>
      <c r="AU181" s="21" t="s">
        <v>83</v>
      </c>
    </row>
    <row r="182" spans="2:65" s="11" customFormat="1">
      <c r="B182" s="205"/>
      <c r="C182" s="206"/>
      <c r="D182" s="201" t="s">
        <v>156</v>
      </c>
      <c r="E182" s="207" t="s">
        <v>21</v>
      </c>
      <c r="F182" s="208" t="s">
        <v>197</v>
      </c>
      <c r="G182" s="206"/>
      <c r="H182" s="209">
        <v>0.216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156</v>
      </c>
      <c r="AU182" s="215" t="s">
        <v>83</v>
      </c>
      <c r="AV182" s="11" t="s">
        <v>83</v>
      </c>
      <c r="AW182" s="11" t="s">
        <v>35</v>
      </c>
      <c r="AX182" s="11" t="s">
        <v>80</v>
      </c>
      <c r="AY182" s="215" t="s">
        <v>123</v>
      </c>
    </row>
    <row r="183" spans="2:65" s="10" customFormat="1" ht="29.85" customHeight="1">
      <c r="B183" s="173"/>
      <c r="C183" s="174"/>
      <c r="D183" s="175" t="s">
        <v>71</v>
      </c>
      <c r="E183" s="187" t="s">
        <v>130</v>
      </c>
      <c r="F183" s="187" t="s">
        <v>309</v>
      </c>
      <c r="G183" s="174"/>
      <c r="H183" s="174"/>
      <c r="I183" s="177"/>
      <c r="J183" s="188">
        <f>BK183</f>
        <v>0</v>
      </c>
      <c r="K183" s="174"/>
      <c r="L183" s="179"/>
      <c r="M183" s="180"/>
      <c r="N183" s="181"/>
      <c r="O183" s="181"/>
      <c r="P183" s="182">
        <f>SUM(P184:P190)</f>
        <v>0</v>
      </c>
      <c r="Q183" s="181"/>
      <c r="R183" s="182">
        <f>SUM(R184:R190)</f>
        <v>28.432214399999999</v>
      </c>
      <c r="S183" s="181"/>
      <c r="T183" s="183">
        <f>SUM(T184:T190)</f>
        <v>0</v>
      </c>
      <c r="AR183" s="184" t="s">
        <v>80</v>
      </c>
      <c r="AT183" s="185" t="s">
        <v>71</v>
      </c>
      <c r="AU183" s="185" t="s">
        <v>80</v>
      </c>
      <c r="AY183" s="184" t="s">
        <v>123</v>
      </c>
      <c r="BK183" s="186">
        <f>SUM(BK184:BK190)</f>
        <v>0</v>
      </c>
    </row>
    <row r="184" spans="2:65" s="1" customFormat="1" ht="14.45" customHeight="1">
      <c r="B184" s="38"/>
      <c r="C184" s="189" t="s">
        <v>310</v>
      </c>
      <c r="D184" s="189" t="s">
        <v>125</v>
      </c>
      <c r="E184" s="190" t="s">
        <v>311</v>
      </c>
      <c r="F184" s="191" t="s">
        <v>312</v>
      </c>
      <c r="G184" s="192" t="s">
        <v>153</v>
      </c>
      <c r="H184" s="193">
        <v>2.8959999999999999</v>
      </c>
      <c r="I184" s="194"/>
      <c r="J184" s="195">
        <f>ROUND(I184*H184,2)</f>
        <v>0</v>
      </c>
      <c r="K184" s="191" t="s">
        <v>129</v>
      </c>
      <c r="L184" s="58"/>
      <c r="M184" s="196" t="s">
        <v>21</v>
      </c>
      <c r="N184" s="197" t="s">
        <v>43</v>
      </c>
      <c r="O184" s="39"/>
      <c r="P184" s="198">
        <f>O184*H184</f>
        <v>0</v>
      </c>
      <c r="Q184" s="198">
        <v>1.7034</v>
      </c>
      <c r="R184" s="198">
        <f>Q184*H184</f>
        <v>4.9330464000000003</v>
      </c>
      <c r="S184" s="198">
        <v>0</v>
      </c>
      <c r="T184" s="199">
        <f>S184*H184</f>
        <v>0</v>
      </c>
      <c r="AR184" s="21" t="s">
        <v>130</v>
      </c>
      <c r="AT184" s="21" t="s">
        <v>125</v>
      </c>
      <c r="AU184" s="21" t="s">
        <v>83</v>
      </c>
      <c r="AY184" s="21" t="s">
        <v>123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21" t="s">
        <v>80</v>
      </c>
      <c r="BK184" s="200">
        <f>ROUND(I184*H184,2)</f>
        <v>0</v>
      </c>
      <c r="BL184" s="21" t="s">
        <v>130</v>
      </c>
      <c r="BM184" s="21" t="s">
        <v>313</v>
      </c>
    </row>
    <row r="185" spans="2:65" s="1" customFormat="1" ht="27">
      <c r="B185" s="38"/>
      <c r="C185" s="60"/>
      <c r="D185" s="201" t="s">
        <v>132</v>
      </c>
      <c r="E185" s="60"/>
      <c r="F185" s="202" t="s">
        <v>314</v>
      </c>
      <c r="G185" s="60"/>
      <c r="H185" s="60"/>
      <c r="I185" s="160"/>
      <c r="J185" s="60"/>
      <c r="K185" s="60"/>
      <c r="L185" s="58"/>
      <c r="M185" s="203"/>
      <c r="N185" s="39"/>
      <c r="O185" s="39"/>
      <c r="P185" s="39"/>
      <c r="Q185" s="39"/>
      <c r="R185" s="39"/>
      <c r="S185" s="39"/>
      <c r="T185" s="75"/>
      <c r="AT185" s="21" t="s">
        <v>132</v>
      </c>
      <c r="AU185" s="21" t="s">
        <v>83</v>
      </c>
    </row>
    <row r="186" spans="2:65" s="11" customFormat="1">
      <c r="B186" s="205"/>
      <c r="C186" s="206"/>
      <c r="D186" s="201" t="s">
        <v>156</v>
      </c>
      <c r="E186" s="207" t="s">
        <v>21</v>
      </c>
      <c r="F186" s="208" t="s">
        <v>315</v>
      </c>
      <c r="G186" s="206"/>
      <c r="H186" s="209">
        <v>2.8959999999999999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156</v>
      </c>
      <c r="AU186" s="215" t="s">
        <v>83</v>
      </c>
      <c r="AV186" s="11" t="s">
        <v>83</v>
      </c>
      <c r="AW186" s="11" t="s">
        <v>35</v>
      </c>
      <c r="AX186" s="11" t="s">
        <v>80</v>
      </c>
      <c r="AY186" s="215" t="s">
        <v>123</v>
      </c>
    </row>
    <row r="187" spans="2:65" s="1" customFormat="1" ht="22.9" customHeight="1">
      <c r="B187" s="38"/>
      <c r="C187" s="189" t="s">
        <v>316</v>
      </c>
      <c r="D187" s="189" t="s">
        <v>125</v>
      </c>
      <c r="E187" s="190" t="s">
        <v>317</v>
      </c>
      <c r="F187" s="191" t="s">
        <v>318</v>
      </c>
      <c r="G187" s="192" t="s">
        <v>153</v>
      </c>
      <c r="H187" s="193">
        <v>11.56</v>
      </c>
      <c r="I187" s="194"/>
      <c r="J187" s="195">
        <f>ROUND(I187*H187,2)</f>
        <v>0</v>
      </c>
      <c r="K187" s="191" t="s">
        <v>129</v>
      </c>
      <c r="L187" s="58"/>
      <c r="M187" s="196" t="s">
        <v>21</v>
      </c>
      <c r="N187" s="197" t="s">
        <v>43</v>
      </c>
      <c r="O187" s="39"/>
      <c r="P187" s="198">
        <f>O187*H187</f>
        <v>0</v>
      </c>
      <c r="Q187" s="198">
        <v>2.0327999999999999</v>
      </c>
      <c r="R187" s="198">
        <f>Q187*H187</f>
        <v>23.499168000000001</v>
      </c>
      <c r="S187" s="198">
        <v>0</v>
      </c>
      <c r="T187" s="199">
        <f>S187*H187</f>
        <v>0</v>
      </c>
      <c r="AR187" s="21" t="s">
        <v>130</v>
      </c>
      <c r="AT187" s="21" t="s">
        <v>125</v>
      </c>
      <c r="AU187" s="21" t="s">
        <v>83</v>
      </c>
      <c r="AY187" s="21" t="s">
        <v>123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21" t="s">
        <v>80</v>
      </c>
      <c r="BK187" s="200">
        <f>ROUND(I187*H187,2)</f>
        <v>0</v>
      </c>
      <c r="BL187" s="21" t="s">
        <v>130</v>
      </c>
      <c r="BM187" s="21" t="s">
        <v>319</v>
      </c>
    </row>
    <row r="188" spans="2:65" s="1" customFormat="1" ht="40.5">
      <c r="B188" s="38"/>
      <c r="C188" s="60"/>
      <c r="D188" s="201" t="s">
        <v>132</v>
      </c>
      <c r="E188" s="60"/>
      <c r="F188" s="202" t="s">
        <v>320</v>
      </c>
      <c r="G188" s="60"/>
      <c r="H188" s="60"/>
      <c r="I188" s="160"/>
      <c r="J188" s="60"/>
      <c r="K188" s="60"/>
      <c r="L188" s="58"/>
      <c r="M188" s="203"/>
      <c r="N188" s="39"/>
      <c r="O188" s="39"/>
      <c r="P188" s="39"/>
      <c r="Q188" s="39"/>
      <c r="R188" s="39"/>
      <c r="S188" s="39"/>
      <c r="T188" s="75"/>
      <c r="AT188" s="21" t="s">
        <v>132</v>
      </c>
      <c r="AU188" s="21" t="s">
        <v>83</v>
      </c>
    </row>
    <row r="189" spans="2:65" s="11" customFormat="1">
      <c r="B189" s="205"/>
      <c r="C189" s="206"/>
      <c r="D189" s="201" t="s">
        <v>156</v>
      </c>
      <c r="E189" s="207" t="s">
        <v>21</v>
      </c>
      <c r="F189" s="208" t="s">
        <v>177</v>
      </c>
      <c r="G189" s="206"/>
      <c r="H189" s="209">
        <v>4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156</v>
      </c>
      <c r="AU189" s="215" t="s">
        <v>83</v>
      </c>
      <c r="AV189" s="11" t="s">
        <v>83</v>
      </c>
      <c r="AW189" s="11" t="s">
        <v>35</v>
      </c>
      <c r="AX189" s="11" t="s">
        <v>72</v>
      </c>
      <c r="AY189" s="215" t="s">
        <v>123</v>
      </c>
    </row>
    <row r="190" spans="2:65" s="11" customFormat="1">
      <c r="B190" s="205"/>
      <c r="C190" s="206"/>
      <c r="D190" s="201" t="s">
        <v>156</v>
      </c>
      <c r="E190" s="207" t="s">
        <v>21</v>
      </c>
      <c r="F190" s="208" t="s">
        <v>178</v>
      </c>
      <c r="G190" s="206"/>
      <c r="H190" s="209">
        <v>7.56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156</v>
      </c>
      <c r="AU190" s="215" t="s">
        <v>83</v>
      </c>
      <c r="AV190" s="11" t="s">
        <v>83</v>
      </c>
      <c r="AW190" s="11" t="s">
        <v>35</v>
      </c>
      <c r="AX190" s="11" t="s">
        <v>72</v>
      </c>
      <c r="AY190" s="215" t="s">
        <v>123</v>
      </c>
    </row>
    <row r="191" spans="2:65" s="10" customFormat="1" ht="29.85" customHeight="1">
      <c r="B191" s="173"/>
      <c r="C191" s="174"/>
      <c r="D191" s="175" t="s">
        <v>71</v>
      </c>
      <c r="E191" s="187" t="s">
        <v>150</v>
      </c>
      <c r="F191" s="187" t="s">
        <v>321</v>
      </c>
      <c r="G191" s="174"/>
      <c r="H191" s="174"/>
      <c r="I191" s="177"/>
      <c r="J191" s="188">
        <f>BK191</f>
        <v>0</v>
      </c>
      <c r="K191" s="174"/>
      <c r="L191" s="179"/>
      <c r="M191" s="180"/>
      <c r="N191" s="181"/>
      <c r="O191" s="181"/>
      <c r="P191" s="182">
        <f>SUM(P192:P216)</f>
        <v>0</v>
      </c>
      <c r="Q191" s="181"/>
      <c r="R191" s="182">
        <f>SUM(R192:R216)</f>
        <v>3.3956500000000003</v>
      </c>
      <c r="S191" s="181"/>
      <c r="T191" s="183">
        <f>SUM(T192:T216)</f>
        <v>0</v>
      </c>
      <c r="AR191" s="184" t="s">
        <v>80</v>
      </c>
      <c r="AT191" s="185" t="s">
        <v>71</v>
      </c>
      <c r="AU191" s="185" t="s">
        <v>80</v>
      </c>
      <c r="AY191" s="184" t="s">
        <v>123</v>
      </c>
      <c r="BK191" s="186">
        <f>SUM(BK192:BK216)</f>
        <v>0</v>
      </c>
    </row>
    <row r="192" spans="2:65" s="1" customFormat="1" ht="22.9" customHeight="1">
      <c r="B192" s="38"/>
      <c r="C192" s="189" t="s">
        <v>322</v>
      </c>
      <c r="D192" s="189" t="s">
        <v>125</v>
      </c>
      <c r="E192" s="190" t="s">
        <v>323</v>
      </c>
      <c r="F192" s="191" t="s">
        <v>324</v>
      </c>
      <c r="G192" s="192" t="s">
        <v>201</v>
      </c>
      <c r="H192" s="193">
        <v>586.66700000000003</v>
      </c>
      <c r="I192" s="194"/>
      <c r="J192" s="195">
        <f>ROUND(I192*H192,2)</f>
        <v>0</v>
      </c>
      <c r="K192" s="191" t="s">
        <v>129</v>
      </c>
      <c r="L192" s="58"/>
      <c r="M192" s="196" t="s">
        <v>21</v>
      </c>
      <c r="N192" s="197" t="s">
        <v>43</v>
      </c>
      <c r="O192" s="39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AR192" s="21" t="s">
        <v>130</v>
      </c>
      <c r="AT192" s="21" t="s">
        <v>125</v>
      </c>
      <c r="AU192" s="21" t="s">
        <v>83</v>
      </c>
      <c r="AY192" s="21" t="s">
        <v>123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21" t="s">
        <v>80</v>
      </c>
      <c r="BK192" s="200">
        <f>ROUND(I192*H192,2)</f>
        <v>0</v>
      </c>
      <c r="BL192" s="21" t="s">
        <v>130</v>
      </c>
      <c r="BM192" s="21" t="s">
        <v>325</v>
      </c>
    </row>
    <row r="193" spans="2:65" s="1" customFormat="1" ht="27">
      <c r="B193" s="38"/>
      <c r="C193" s="60"/>
      <c r="D193" s="201" t="s">
        <v>132</v>
      </c>
      <c r="E193" s="60"/>
      <c r="F193" s="202" t="s">
        <v>326</v>
      </c>
      <c r="G193" s="60"/>
      <c r="H193" s="60"/>
      <c r="I193" s="160"/>
      <c r="J193" s="60"/>
      <c r="K193" s="60"/>
      <c r="L193" s="58"/>
      <c r="M193" s="203"/>
      <c r="N193" s="39"/>
      <c r="O193" s="39"/>
      <c r="P193" s="39"/>
      <c r="Q193" s="39"/>
      <c r="R193" s="39"/>
      <c r="S193" s="39"/>
      <c r="T193" s="75"/>
      <c r="AT193" s="21" t="s">
        <v>132</v>
      </c>
      <c r="AU193" s="21" t="s">
        <v>83</v>
      </c>
    </row>
    <row r="194" spans="2:65" s="11" customFormat="1">
      <c r="B194" s="205"/>
      <c r="C194" s="206"/>
      <c r="D194" s="201" t="s">
        <v>156</v>
      </c>
      <c r="E194" s="207" t="s">
        <v>21</v>
      </c>
      <c r="F194" s="208" t="s">
        <v>327</v>
      </c>
      <c r="G194" s="206"/>
      <c r="H194" s="209">
        <v>586.66700000000003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156</v>
      </c>
      <c r="AU194" s="215" t="s">
        <v>83</v>
      </c>
      <c r="AV194" s="11" t="s">
        <v>83</v>
      </c>
      <c r="AW194" s="11" t="s">
        <v>35</v>
      </c>
      <c r="AX194" s="11" t="s">
        <v>80</v>
      </c>
      <c r="AY194" s="215" t="s">
        <v>123</v>
      </c>
    </row>
    <row r="195" spans="2:65" s="1" customFormat="1" ht="22.9" customHeight="1">
      <c r="B195" s="38"/>
      <c r="C195" s="189" t="s">
        <v>328</v>
      </c>
      <c r="D195" s="189" t="s">
        <v>125</v>
      </c>
      <c r="E195" s="190" t="s">
        <v>329</v>
      </c>
      <c r="F195" s="191" t="s">
        <v>330</v>
      </c>
      <c r="G195" s="192" t="s">
        <v>201</v>
      </c>
      <c r="H195" s="193">
        <v>3698.913</v>
      </c>
      <c r="I195" s="194"/>
      <c r="J195" s="195">
        <f>ROUND(I195*H195,2)</f>
        <v>0</v>
      </c>
      <c r="K195" s="191" t="s">
        <v>129</v>
      </c>
      <c r="L195" s="58"/>
      <c r="M195" s="196" t="s">
        <v>21</v>
      </c>
      <c r="N195" s="197" t="s">
        <v>43</v>
      </c>
      <c r="O195" s="39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AR195" s="21" t="s">
        <v>130</v>
      </c>
      <c r="AT195" s="21" t="s">
        <v>125</v>
      </c>
      <c r="AU195" s="21" t="s">
        <v>83</v>
      </c>
      <c r="AY195" s="21" t="s">
        <v>123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21" t="s">
        <v>80</v>
      </c>
      <c r="BK195" s="200">
        <f>ROUND(I195*H195,2)</f>
        <v>0</v>
      </c>
      <c r="BL195" s="21" t="s">
        <v>130</v>
      </c>
      <c r="BM195" s="21" t="s">
        <v>331</v>
      </c>
    </row>
    <row r="196" spans="2:65" s="1" customFormat="1" ht="27">
      <c r="B196" s="38"/>
      <c r="C196" s="60"/>
      <c r="D196" s="201" t="s">
        <v>132</v>
      </c>
      <c r="E196" s="60"/>
      <c r="F196" s="202" t="s">
        <v>332</v>
      </c>
      <c r="G196" s="60"/>
      <c r="H196" s="60"/>
      <c r="I196" s="160"/>
      <c r="J196" s="60"/>
      <c r="K196" s="60"/>
      <c r="L196" s="58"/>
      <c r="M196" s="203"/>
      <c r="N196" s="39"/>
      <c r="O196" s="39"/>
      <c r="P196" s="39"/>
      <c r="Q196" s="39"/>
      <c r="R196" s="39"/>
      <c r="S196" s="39"/>
      <c r="T196" s="75"/>
      <c r="AT196" s="21" t="s">
        <v>132</v>
      </c>
      <c r="AU196" s="21" t="s">
        <v>83</v>
      </c>
    </row>
    <row r="197" spans="2:65" s="11" customFormat="1">
      <c r="B197" s="205"/>
      <c r="C197" s="206"/>
      <c r="D197" s="201" t="s">
        <v>156</v>
      </c>
      <c r="E197" s="207" t="s">
        <v>21</v>
      </c>
      <c r="F197" s="208" t="s">
        <v>333</v>
      </c>
      <c r="G197" s="206"/>
      <c r="H197" s="209">
        <v>2747.8130000000001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156</v>
      </c>
      <c r="AU197" s="215" t="s">
        <v>83</v>
      </c>
      <c r="AV197" s="11" t="s">
        <v>83</v>
      </c>
      <c r="AW197" s="11" t="s">
        <v>35</v>
      </c>
      <c r="AX197" s="11" t="s">
        <v>72</v>
      </c>
      <c r="AY197" s="215" t="s">
        <v>123</v>
      </c>
    </row>
    <row r="198" spans="2:65" s="11" customFormat="1">
      <c r="B198" s="205"/>
      <c r="C198" s="206"/>
      <c r="D198" s="201" t="s">
        <v>156</v>
      </c>
      <c r="E198" s="207" t="s">
        <v>21</v>
      </c>
      <c r="F198" s="208" t="s">
        <v>260</v>
      </c>
      <c r="G198" s="206"/>
      <c r="H198" s="209">
        <v>113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156</v>
      </c>
      <c r="AU198" s="215" t="s">
        <v>83</v>
      </c>
      <c r="AV198" s="11" t="s">
        <v>83</v>
      </c>
      <c r="AW198" s="11" t="s">
        <v>35</v>
      </c>
      <c r="AX198" s="11" t="s">
        <v>72</v>
      </c>
      <c r="AY198" s="215" t="s">
        <v>123</v>
      </c>
    </row>
    <row r="199" spans="2:65" s="11" customFormat="1" ht="27">
      <c r="B199" s="205"/>
      <c r="C199" s="206"/>
      <c r="D199" s="201" t="s">
        <v>156</v>
      </c>
      <c r="E199" s="207" t="s">
        <v>21</v>
      </c>
      <c r="F199" s="208" t="s">
        <v>262</v>
      </c>
      <c r="G199" s="206"/>
      <c r="H199" s="209">
        <v>838.1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156</v>
      </c>
      <c r="AU199" s="215" t="s">
        <v>83</v>
      </c>
      <c r="AV199" s="11" t="s">
        <v>83</v>
      </c>
      <c r="AW199" s="11" t="s">
        <v>35</v>
      </c>
      <c r="AX199" s="11" t="s">
        <v>72</v>
      </c>
      <c r="AY199" s="215" t="s">
        <v>123</v>
      </c>
    </row>
    <row r="200" spans="2:65" s="1" customFormat="1" ht="22.9" customHeight="1">
      <c r="B200" s="38"/>
      <c r="C200" s="189" t="s">
        <v>334</v>
      </c>
      <c r="D200" s="189" t="s">
        <v>125</v>
      </c>
      <c r="E200" s="190" t="s">
        <v>335</v>
      </c>
      <c r="F200" s="191" t="s">
        <v>336</v>
      </c>
      <c r="G200" s="192" t="s">
        <v>201</v>
      </c>
      <c r="H200" s="193">
        <v>3432.7809999999999</v>
      </c>
      <c r="I200" s="194"/>
      <c r="J200" s="195">
        <f>ROUND(I200*H200,2)</f>
        <v>0</v>
      </c>
      <c r="K200" s="191" t="s">
        <v>129</v>
      </c>
      <c r="L200" s="58"/>
      <c r="M200" s="196" t="s">
        <v>21</v>
      </c>
      <c r="N200" s="197" t="s">
        <v>43</v>
      </c>
      <c r="O200" s="39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AR200" s="21" t="s">
        <v>130</v>
      </c>
      <c r="AT200" s="21" t="s">
        <v>125</v>
      </c>
      <c r="AU200" s="21" t="s">
        <v>83</v>
      </c>
      <c r="AY200" s="21" t="s">
        <v>123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21" t="s">
        <v>80</v>
      </c>
      <c r="BK200" s="200">
        <f>ROUND(I200*H200,2)</f>
        <v>0</v>
      </c>
      <c r="BL200" s="21" t="s">
        <v>130</v>
      </c>
      <c r="BM200" s="21" t="s">
        <v>337</v>
      </c>
    </row>
    <row r="201" spans="2:65" s="1" customFormat="1" ht="27">
      <c r="B201" s="38"/>
      <c r="C201" s="60"/>
      <c r="D201" s="201" t="s">
        <v>132</v>
      </c>
      <c r="E201" s="60"/>
      <c r="F201" s="202" t="s">
        <v>338</v>
      </c>
      <c r="G201" s="60"/>
      <c r="H201" s="60"/>
      <c r="I201" s="160"/>
      <c r="J201" s="60"/>
      <c r="K201" s="60"/>
      <c r="L201" s="58"/>
      <c r="M201" s="203"/>
      <c r="N201" s="39"/>
      <c r="O201" s="39"/>
      <c r="P201" s="39"/>
      <c r="Q201" s="39"/>
      <c r="R201" s="39"/>
      <c r="S201" s="39"/>
      <c r="T201" s="75"/>
      <c r="AT201" s="21" t="s">
        <v>132</v>
      </c>
      <c r="AU201" s="21" t="s">
        <v>83</v>
      </c>
    </row>
    <row r="202" spans="2:65" s="11" customFormat="1">
      <c r="B202" s="205"/>
      <c r="C202" s="206"/>
      <c r="D202" s="201" t="s">
        <v>156</v>
      </c>
      <c r="E202" s="207" t="s">
        <v>21</v>
      </c>
      <c r="F202" s="208" t="s">
        <v>339</v>
      </c>
      <c r="G202" s="206"/>
      <c r="H202" s="209">
        <v>2481.681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156</v>
      </c>
      <c r="AU202" s="215" t="s">
        <v>83</v>
      </c>
      <c r="AV202" s="11" t="s">
        <v>83</v>
      </c>
      <c r="AW202" s="11" t="s">
        <v>35</v>
      </c>
      <c r="AX202" s="11" t="s">
        <v>72</v>
      </c>
      <c r="AY202" s="215" t="s">
        <v>123</v>
      </c>
    </row>
    <row r="203" spans="2:65" s="11" customFormat="1">
      <c r="B203" s="205"/>
      <c r="C203" s="206"/>
      <c r="D203" s="201" t="s">
        <v>156</v>
      </c>
      <c r="E203" s="207" t="s">
        <v>21</v>
      </c>
      <c r="F203" s="208" t="s">
        <v>260</v>
      </c>
      <c r="G203" s="206"/>
      <c r="H203" s="209">
        <v>113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156</v>
      </c>
      <c r="AU203" s="215" t="s">
        <v>83</v>
      </c>
      <c r="AV203" s="11" t="s">
        <v>83</v>
      </c>
      <c r="AW203" s="11" t="s">
        <v>35</v>
      </c>
      <c r="AX203" s="11" t="s">
        <v>72</v>
      </c>
      <c r="AY203" s="215" t="s">
        <v>123</v>
      </c>
    </row>
    <row r="204" spans="2:65" s="11" customFormat="1" ht="27">
      <c r="B204" s="205"/>
      <c r="C204" s="206"/>
      <c r="D204" s="201" t="s">
        <v>156</v>
      </c>
      <c r="E204" s="207" t="s">
        <v>21</v>
      </c>
      <c r="F204" s="208" t="s">
        <v>262</v>
      </c>
      <c r="G204" s="206"/>
      <c r="H204" s="209">
        <v>838.1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156</v>
      </c>
      <c r="AU204" s="215" t="s">
        <v>83</v>
      </c>
      <c r="AV204" s="11" t="s">
        <v>83</v>
      </c>
      <c r="AW204" s="11" t="s">
        <v>35</v>
      </c>
      <c r="AX204" s="11" t="s">
        <v>72</v>
      </c>
      <c r="AY204" s="215" t="s">
        <v>123</v>
      </c>
    </row>
    <row r="205" spans="2:65" s="1" customFormat="1" ht="14.45" customHeight="1">
      <c r="B205" s="38"/>
      <c r="C205" s="189" t="s">
        <v>340</v>
      </c>
      <c r="D205" s="189" t="s">
        <v>125</v>
      </c>
      <c r="E205" s="190" t="s">
        <v>341</v>
      </c>
      <c r="F205" s="191" t="s">
        <v>342</v>
      </c>
      <c r="G205" s="192" t="s">
        <v>201</v>
      </c>
      <c r="H205" s="193">
        <v>3306.3679999999999</v>
      </c>
      <c r="I205" s="194"/>
      <c r="J205" s="195">
        <f>ROUND(I205*H205,2)</f>
        <v>0</v>
      </c>
      <c r="K205" s="191" t="s">
        <v>129</v>
      </c>
      <c r="L205" s="58"/>
      <c r="M205" s="196" t="s">
        <v>21</v>
      </c>
      <c r="N205" s="197" t="s">
        <v>43</v>
      </c>
      <c r="O205" s="39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AR205" s="21" t="s">
        <v>130</v>
      </c>
      <c r="AT205" s="21" t="s">
        <v>125</v>
      </c>
      <c r="AU205" s="21" t="s">
        <v>83</v>
      </c>
      <c r="AY205" s="21" t="s">
        <v>123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21" t="s">
        <v>80</v>
      </c>
      <c r="BK205" s="200">
        <f>ROUND(I205*H205,2)</f>
        <v>0</v>
      </c>
      <c r="BL205" s="21" t="s">
        <v>130</v>
      </c>
      <c r="BM205" s="21" t="s">
        <v>343</v>
      </c>
    </row>
    <row r="206" spans="2:65" s="1" customFormat="1">
      <c r="B206" s="38"/>
      <c r="C206" s="60"/>
      <c r="D206" s="201" t="s">
        <v>132</v>
      </c>
      <c r="E206" s="60"/>
      <c r="F206" s="202" t="s">
        <v>344</v>
      </c>
      <c r="G206" s="60"/>
      <c r="H206" s="60"/>
      <c r="I206" s="160"/>
      <c r="J206" s="60"/>
      <c r="K206" s="60"/>
      <c r="L206" s="58"/>
      <c r="M206" s="203"/>
      <c r="N206" s="39"/>
      <c r="O206" s="39"/>
      <c r="P206" s="39"/>
      <c r="Q206" s="39"/>
      <c r="R206" s="39"/>
      <c r="S206" s="39"/>
      <c r="T206" s="75"/>
      <c r="AT206" s="21" t="s">
        <v>132</v>
      </c>
      <c r="AU206" s="21" t="s">
        <v>83</v>
      </c>
    </row>
    <row r="207" spans="2:65" s="1" customFormat="1" ht="27">
      <c r="B207" s="38"/>
      <c r="C207" s="60"/>
      <c r="D207" s="201" t="s">
        <v>134</v>
      </c>
      <c r="E207" s="60"/>
      <c r="F207" s="204" t="s">
        <v>345</v>
      </c>
      <c r="G207" s="60"/>
      <c r="H207" s="60"/>
      <c r="I207" s="160"/>
      <c r="J207" s="60"/>
      <c r="K207" s="60"/>
      <c r="L207" s="58"/>
      <c r="M207" s="203"/>
      <c r="N207" s="39"/>
      <c r="O207" s="39"/>
      <c r="P207" s="39"/>
      <c r="Q207" s="39"/>
      <c r="R207" s="39"/>
      <c r="S207" s="39"/>
      <c r="T207" s="75"/>
      <c r="AT207" s="21" t="s">
        <v>134</v>
      </c>
      <c r="AU207" s="21" t="s">
        <v>83</v>
      </c>
    </row>
    <row r="208" spans="2:65" s="11" customFormat="1">
      <c r="B208" s="205"/>
      <c r="C208" s="206"/>
      <c r="D208" s="201" t="s">
        <v>156</v>
      </c>
      <c r="E208" s="207" t="s">
        <v>21</v>
      </c>
      <c r="F208" s="208" t="s">
        <v>346</v>
      </c>
      <c r="G208" s="206"/>
      <c r="H208" s="209">
        <v>2355.268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156</v>
      </c>
      <c r="AU208" s="215" t="s">
        <v>83</v>
      </c>
      <c r="AV208" s="11" t="s">
        <v>83</v>
      </c>
      <c r="AW208" s="11" t="s">
        <v>35</v>
      </c>
      <c r="AX208" s="11" t="s">
        <v>72</v>
      </c>
      <c r="AY208" s="215" t="s">
        <v>123</v>
      </c>
    </row>
    <row r="209" spans="2:65" s="11" customFormat="1">
      <c r="B209" s="205"/>
      <c r="C209" s="206"/>
      <c r="D209" s="201" t="s">
        <v>156</v>
      </c>
      <c r="E209" s="207" t="s">
        <v>21</v>
      </c>
      <c r="F209" s="208" t="s">
        <v>260</v>
      </c>
      <c r="G209" s="206"/>
      <c r="H209" s="209">
        <v>113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156</v>
      </c>
      <c r="AU209" s="215" t="s">
        <v>83</v>
      </c>
      <c r="AV209" s="11" t="s">
        <v>83</v>
      </c>
      <c r="AW209" s="11" t="s">
        <v>35</v>
      </c>
      <c r="AX209" s="11" t="s">
        <v>72</v>
      </c>
      <c r="AY209" s="215" t="s">
        <v>123</v>
      </c>
    </row>
    <row r="210" spans="2:65" s="11" customFormat="1" ht="27">
      <c r="B210" s="205"/>
      <c r="C210" s="206"/>
      <c r="D210" s="201" t="s">
        <v>156</v>
      </c>
      <c r="E210" s="207" t="s">
        <v>21</v>
      </c>
      <c r="F210" s="208" t="s">
        <v>262</v>
      </c>
      <c r="G210" s="206"/>
      <c r="H210" s="209">
        <v>838.1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156</v>
      </c>
      <c r="AU210" s="215" t="s">
        <v>83</v>
      </c>
      <c r="AV210" s="11" t="s">
        <v>83</v>
      </c>
      <c r="AW210" s="11" t="s">
        <v>35</v>
      </c>
      <c r="AX210" s="11" t="s">
        <v>72</v>
      </c>
      <c r="AY210" s="215" t="s">
        <v>123</v>
      </c>
    </row>
    <row r="211" spans="2:65" s="1" customFormat="1" ht="14.45" customHeight="1">
      <c r="B211" s="38"/>
      <c r="C211" s="189" t="s">
        <v>347</v>
      </c>
      <c r="D211" s="189" t="s">
        <v>125</v>
      </c>
      <c r="E211" s="190" t="s">
        <v>348</v>
      </c>
      <c r="F211" s="191" t="s">
        <v>349</v>
      </c>
      <c r="G211" s="192" t="s">
        <v>201</v>
      </c>
      <c r="H211" s="193">
        <v>209</v>
      </c>
      <c r="I211" s="194"/>
      <c r="J211" s="195">
        <f>ROUND(I211*H211,2)</f>
        <v>0</v>
      </c>
      <c r="K211" s="191" t="s">
        <v>129</v>
      </c>
      <c r="L211" s="58"/>
      <c r="M211" s="196" t="s">
        <v>21</v>
      </c>
      <c r="N211" s="197" t="s">
        <v>43</v>
      </c>
      <c r="O211" s="39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AR211" s="21" t="s">
        <v>130</v>
      </c>
      <c r="AT211" s="21" t="s">
        <v>125</v>
      </c>
      <c r="AU211" s="21" t="s">
        <v>83</v>
      </c>
      <c r="AY211" s="21" t="s">
        <v>123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21" t="s">
        <v>80</v>
      </c>
      <c r="BK211" s="200">
        <f>ROUND(I211*H211,2)</f>
        <v>0</v>
      </c>
      <c r="BL211" s="21" t="s">
        <v>130</v>
      </c>
      <c r="BM211" s="21" t="s">
        <v>350</v>
      </c>
    </row>
    <row r="212" spans="2:65" s="1" customFormat="1">
      <c r="B212" s="38"/>
      <c r="C212" s="60"/>
      <c r="D212" s="201" t="s">
        <v>132</v>
      </c>
      <c r="E212" s="60"/>
      <c r="F212" s="202" t="s">
        <v>351</v>
      </c>
      <c r="G212" s="60"/>
      <c r="H212" s="60"/>
      <c r="I212" s="160"/>
      <c r="J212" s="60"/>
      <c r="K212" s="60"/>
      <c r="L212" s="58"/>
      <c r="M212" s="203"/>
      <c r="N212" s="39"/>
      <c r="O212" s="39"/>
      <c r="P212" s="39"/>
      <c r="Q212" s="39"/>
      <c r="R212" s="39"/>
      <c r="S212" s="39"/>
      <c r="T212" s="75"/>
      <c r="AT212" s="21" t="s">
        <v>132</v>
      </c>
      <c r="AU212" s="21" t="s">
        <v>83</v>
      </c>
    </row>
    <row r="213" spans="2:65" s="11" customFormat="1">
      <c r="B213" s="205"/>
      <c r="C213" s="206"/>
      <c r="D213" s="201" t="s">
        <v>156</v>
      </c>
      <c r="E213" s="207" t="s">
        <v>21</v>
      </c>
      <c r="F213" s="208" t="s">
        <v>261</v>
      </c>
      <c r="G213" s="206"/>
      <c r="H213" s="209">
        <v>209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156</v>
      </c>
      <c r="AU213" s="215" t="s">
        <v>83</v>
      </c>
      <c r="AV213" s="11" t="s">
        <v>83</v>
      </c>
      <c r="AW213" s="11" t="s">
        <v>35</v>
      </c>
      <c r="AX213" s="11" t="s">
        <v>80</v>
      </c>
      <c r="AY213" s="215" t="s">
        <v>123</v>
      </c>
    </row>
    <row r="214" spans="2:65" s="1" customFormat="1" ht="14.45" customHeight="1">
      <c r="B214" s="38"/>
      <c r="C214" s="189" t="s">
        <v>352</v>
      </c>
      <c r="D214" s="189" t="s">
        <v>125</v>
      </c>
      <c r="E214" s="190" t="s">
        <v>353</v>
      </c>
      <c r="F214" s="191" t="s">
        <v>354</v>
      </c>
      <c r="G214" s="192" t="s">
        <v>355</v>
      </c>
      <c r="H214" s="193">
        <v>60.1</v>
      </c>
      <c r="I214" s="194"/>
      <c r="J214" s="195">
        <f>ROUND(I214*H214,2)</f>
        <v>0</v>
      </c>
      <c r="K214" s="191" t="s">
        <v>129</v>
      </c>
      <c r="L214" s="58"/>
      <c r="M214" s="196" t="s">
        <v>21</v>
      </c>
      <c r="N214" s="197" t="s">
        <v>43</v>
      </c>
      <c r="O214" s="39"/>
      <c r="P214" s="198">
        <f>O214*H214</f>
        <v>0</v>
      </c>
      <c r="Q214" s="198">
        <v>5.6500000000000002E-2</v>
      </c>
      <c r="R214" s="198">
        <f>Q214*H214</f>
        <v>3.3956500000000003</v>
      </c>
      <c r="S214" s="198">
        <v>0</v>
      </c>
      <c r="T214" s="199">
        <f>S214*H214</f>
        <v>0</v>
      </c>
      <c r="AR214" s="21" t="s">
        <v>130</v>
      </c>
      <c r="AT214" s="21" t="s">
        <v>125</v>
      </c>
      <c r="AU214" s="21" t="s">
        <v>83</v>
      </c>
      <c r="AY214" s="21" t="s">
        <v>123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21" t="s">
        <v>80</v>
      </c>
      <c r="BK214" s="200">
        <f>ROUND(I214*H214,2)</f>
        <v>0</v>
      </c>
      <c r="BL214" s="21" t="s">
        <v>130</v>
      </c>
      <c r="BM214" s="21" t="s">
        <v>356</v>
      </c>
    </row>
    <row r="215" spans="2:65" s="1" customFormat="1">
      <c r="B215" s="38"/>
      <c r="C215" s="60"/>
      <c r="D215" s="201" t="s">
        <v>132</v>
      </c>
      <c r="E215" s="60"/>
      <c r="F215" s="202" t="s">
        <v>357</v>
      </c>
      <c r="G215" s="60"/>
      <c r="H215" s="60"/>
      <c r="I215" s="160"/>
      <c r="J215" s="60"/>
      <c r="K215" s="60"/>
      <c r="L215" s="58"/>
      <c r="M215" s="203"/>
      <c r="N215" s="39"/>
      <c r="O215" s="39"/>
      <c r="P215" s="39"/>
      <c r="Q215" s="39"/>
      <c r="R215" s="39"/>
      <c r="S215" s="39"/>
      <c r="T215" s="75"/>
      <c r="AT215" s="21" t="s">
        <v>132</v>
      </c>
      <c r="AU215" s="21" t="s">
        <v>83</v>
      </c>
    </row>
    <row r="216" spans="2:65" s="11" customFormat="1">
      <c r="B216" s="205"/>
      <c r="C216" s="206"/>
      <c r="D216" s="201" t="s">
        <v>156</v>
      </c>
      <c r="E216" s="207" t="s">
        <v>21</v>
      </c>
      <c r="F216" s="208" t="s">
        <v>358</v>
      </c>
      <c r="G216" s="206"/>
      <c r="H216" s="209">
        <v>60.1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156</v>
      </c>
      <c r="AU216" s="215" t="s">
        <v>83</v>
      </c>
      <c r="AV216" s="11" t="s">
        <v>83</v>
      </c>
      <c r="AW216" s="11" t="s">
        <v>35</v>
      </c>
      <c r="AX216" s="11" t="s">
        <v>80</v>
      </c>
      <c r="AY216" s="215" t="s">
        <v>123</v>
      </c>
    </row>
    <row r="217" spans="2:65" s="10" customFormat="1" ht="29.85" customHeight="1">
      <c r="B217" s="173"/>
      <c r="C217" s="174"/>
      <c r="D217" s="175" t="s">
        <v>71</v>
      </c>
      <c r="E217" s="187" t="s">
        <v>179</v>
      </c>
      <c r="F217" s="187" t="s">
        <v>359</v>
      </c>
      <c r="G217" s="174"/>
      <c r="H217" s="174"/>
      <c r="I217" s="177"/>
      <c r="J217" s="188">
        <f>BK217</f>
        <v>0</v>
      </c>
      <c r="K217" s="174"/>
      <c r="L217" s="179"/>
      <c r="M217" s="180"/>
      <c r="N217" s="181"/>
      <c r="O217" s="181"/>
      <c r="P217" s="182">
        <f>SUM(P218:P223)</f>
        <v>0</v>
      </c>
      <c r="Q217" s="181"/>
      <c r="R217" s="182">
        <f>SUM(R218:R223)</f>
        <v>14.940324</v>
      </c>
      <c r="S217" s="181"/>
      <c r="T217" s="183">
        <f>SUM(T218:T223)</f>
        <v>0</v>
      </c>
      <c r="AR217" s="184" t="s">
        <v>80</v>
      </c>
      <c r="AT217" s="185" t="s">
        <v>71</v>
      </c>
      <c r="AU217" s="185" t="s">
        <v>80</v>
      </c>
      <c r="AY217" s="184" t="s">
        <v>123</v>
      </c>
      <c r="BK217" s="186">
        <f>SUM(BK218:BK223)</f>
        <v>0</v>
      </c>
    </row>
    <row r="218" spans="2:65" s="1" customFormat="1" ht="14.45" customHeight="1">
      <c r="B218" s="38"/>
      <c r="C218" s="189" t="s">
        <v>360</v>
      </c>
      <c r="D218" s="189" t="s">
        <v>125</v>
      </c>
      <c r="E218" s="190" t="s">
        <v>361</v>
      </c>
      <c r="F218" s="191" t="s">
        <v>362</v>
      </c>
      <c r="G218" s="192" t="s">
        <v>153</v>
      </c>
      <c r="H218" s="193">
        <v>4.266</v>
      </c>
      <c r="I218" s="194"/>
      <c r="J218" s="195">
        <f>ROUND(I218*H218,2)</f>
        <v>0</v>
      </c>
      <c r="K218" s="191" t="s">
        <v>21</v>
      </c>
      <c r="L218" s="58"/>
      <c r="M218" s="196" t="s">
        <v>21</v>
      </c>
      <c r="N218" s="197" t="s">
        <v>43</v>
      </c>
      <c r="O218" s="39"/>
      <c r="P218" s="198">
        <f>O218*H218</f>
        <v>0</v>
      </c>
      <c r="Q218" s="198">
        <v>3.1139999999999999</v>
      </c>
      <c r="R218" s="198">
        <f>Q218*H218</f>
        <v>13.284324</v>
      </c>
      <c r="S218" s="198">
        <v>0</v>
      </c>
      <c r="T218" s="199">
        <f>S218*H218</f>
        <v>0</v>
      </c>
      <c r="AR218" s="21" t="s">
        <v>130</v>
      </c>
      <c r="AT218" s="21" t="s">
        <v>125</v>
      </c>
      <c r="AU218" s="21" t="s">
        <v>83</v>
      </c>
      <c r="AY218" s="21" t="s">
        <v>123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21" t="s">
        <v>80</v>
      </c>
      <c r="BK218" s="200">
        <f>ROUND(I218*H218,2)</f>
        <v>0</v>
      </c>
      <c r="BL218" s="21" t="s">
        <v>130</v>
      </c>
      <c r="BM218" s="21" t="s">
        <v>363</v>
      </c>
    </row>
    <row r="219" spans="2:65" s="11" customFormat="1">
      <c r="B219" s="205"/>
      <c r="C219" s="206"/>
      <c r="D219" s="201" t="s">
        <v>156</v>
      </c>
      <c r="E219" s="207" t="s">
        <v>21</v>
      </c>
      <c r="F219" s="208" t="s">
        <v>364</v>
      </c>
      <c r="G219" s="206"/>
      <c r="H219" s="209">
        <v>4.266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156</v>
      </c>
      <c r="AU219" s="215" t="s">
        <v>83</v>
      </c>
      <c r="AV219" s="11" t="s">
        <v>83</v>
      </c>
      <c r="AW219" s="11" t="s">
        <v>35</v>
      </c>
      <c r="AX219" s="11" t="s">
        <v>80</v>
      </c>
      <c r="AY219" s="215" t="s">
        <v>123</v>
      </c>
    </row>
    <row r="220" spans="2:65" s="1" customFormat="1" ht="14.45" customHeight="1">
      <c r="B220" s="38"/>
      <c r="C220" s="189" t="s">
        <v>365</v>
      </c>
      <c r="D220" s="189" t="s">
        <v>125</v>
      </c>
      <c r="E220" s="190" t="s">
        <v>366</v>
      </c>
      <c r="F220" s="191" t="s">
        <v>367</v>
      </c>
      <c r="G220" s="192" t="s">
        <v>355</v>
      </c>
      <c r="H220" s="193">
        <v>9</v>
      </c>
      <c r="I220" s="194"/>
      <c r="J220" s="195">
        <f>ROUND(I220*H220,2)</f>
        <v>0</v>
      </c>
      <c r="K220" s="191" t="s">
        <v>129</v>
      </c>
      <c r="L220" s="58"/>
      <c r="M220" s="196" t="s">
        <v>21</v>
      </c>
      <c r="N220" s="197" t="s">
        <v>43</v>
      </c>
      <c r="O220" s="39"/>
      <c r="P220" s="198">
        <f>O220*H220</f>
        <v>0</v>
      </c>
      <c r="Q220" s="198">
        <v>0</v>
      </c>
      <c r="R220" s="198">
        <f>Q220*H220</f>
        <v>0</v>
      </c>
      <c r="S220" s="198">
        <v>0</v>
      </c>
      <c r="T220" s="199">
        <f>S220*H220</f>
        <v>0</v>
      </c>
      <c r="AR220" s="21" t="s">
        <v>130</v>
      </c>
      <c r="AT220" s="21" t="s">
        <v>125</v>
      </c>
      <c r="AU220" s="21" t="s">
        <v>83</v>
      </c>
      <c r="AY220" s="21" t="s">
        <v>123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21" t="s">
        <v>80</v>
      </c>
      <c r="BK220" s="200">
        <f>ROUND(I220*H220,2)</f>
        <v>0</v>
      </c>
      <c r="BL220" s="21" t="s">
        <v>130</v>
      </c>
      <c r="BM220" s="21" t="s">
        <v>368</v>
      </c>
    </row>
    <row r="221" spans="2:65" s="1" customFormat="1">
      <c r="B221" s="38"/>
      <c r="C221" s="60"/>
      <c r="D221" s="201" t="s">
        <v>132</v>
      </c>
      <c r="E221" s="60"/>
      <c r="F221" s="202" t="s">
        <v>369</v>
      </c>
      <c r="G221" s="60"/>
      <c r="H221" s="60"/>
      <c r="I221" s="160"/>
      <c r="J221" s="60"/>
      <c r="K221" s="60"/>
      <c r="L221" s="58"/>
      <c r="M221" s="203"/>
      <c r="N221" s="39"/>
      <c r="O221" s="39"/>
      <c r="P221" s="39"/>
      <c r="Q221" s="39"/>
      <c r="R221" s="39"/>
      <c r="S221" s="39"/>
      <c r="T221" s="75"/>
      <c r="AT221" s="21" t="s">
        <v>132</v>
      </c>
      <c r="AU221" s="21" t="s">
        <v>83</v>
      </c>
    </row>
    <row r="222" spans="2:65" s="11" customFormat="1">
      <c r="B222" s="205"/>
      <c r="C222" s="206"/>
      <c r="D222" s="201" t="s">
        <v>156</v>
      </c>
      <c r="E222" s="207" t="s">
        <v>21</v>
      </c>
      <c r="F222" s="208" t="s">
        <v>370</v>
      </c>
      <c r="G222" s="206"/>
      <c r="H222" s="209">
        <v>9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156</v>
      </c>
      <c r="AU222" s="215" t="s">
        <v>83</v>
      </c>
      <c r="AV222" s="11" t="s">
        <v>83</v>
      </c>
      <c r="AW222" s="11" t="s">
        <v>35</v>
      </c>
      <c r="AX222" s="11" t="s">
        <v>80</v>
      </c>
      <c r="AY222" s="215" t="s">
        <v>123</v>
      </c>
    </row>
    <row r="223" spans="2:65" s="1" customFormat="1" ht="14.45" customHeight="1">
      <c r="B223" s="38"/>
      <c r="C223" s="216" t="s">
        <v>371</v>
      </c>
      <c r="D223" s="216" t="s">
        <v>231</v>
      </c>
      <c r="E223" s="217" t="s">
        <v>372</v>
      </c>
      <c r="F223" s="218" t="s">
        <v>373</v>
      </c>
      <c r="G223" s="219" t="s">
        <v>355</v>
      </c>
      <c r="H223" s="220">
        <v>9</v>
      </c>
      <c r="I223" s="221"/>
      <c r="J223" s="222">
        <f>ROUND(I223*H223,2)</f>
        <v>0</v>
      </c>
      <c r="K223" s="218" t="s">
        <v>21</v>
      </c>
      <c r="L223" s="223"/>
      <c r="M223" s="224" t="s">
        <v>21</v>
      </c>
      <c r="N223" s="225" t="s">
        <v>43</v>
      </c>
      <c r="O223" s="39"/>
      <c r="P223" s="198">
        <f>O223*H223</f>
        <v>0</v>
      </c>
      <c r="Q223" s="198">
        <v>0.184</v>
      </c>
      <c r="R223" s="198">
        <f>Q223*H223</f>
        <v>1.6559999999999999</v>
      </c>
      <c r="S223" s="198">
        <v>0</v>
      </c>
      <c r="T223" s="199">
        <f>S223*H223</f>
        <v>0</v>
      </c>
      <c r="AR223" s="21" t="s">
        <v>172</v>
      </c>
      <c r="AT223" s="21" t="s">
        <v>231</v>
      </c>
      <c r="AU223" s="21" t="s">
        <v>83</v>
      </c>
      <c r="AY223" s="21" t="s">
        <v>123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21" t="s">
        <v>80</v>
      </c>
      <c r="BK223" s="200">
        <f>ROUND(I223*H223,2)</f>
        <v>0</v>
      </c>
      <c r="BL223" s="21" t="s">
        <v>130</v>
      </c>
      <c r="BM223" s="21" t="s">
        <v>374</v>
      </c>
    </row>
    <row r="224" spans="2:65" s="10" customFormat="1" ht="29.85" customHeight="1">
      <c r="B224" s="173"/>
      <c r="C224" s="174"/>
      <c r="D224" s="175" t="s">
        <v>71</v>
      </c>
      <c r="E224" s="187" t="s">
        <v>375</v>
      </c>
      <c r="F224" s="187" t="s">
        <v>376</v>
      </c>
      <c r="G224" s="174"/>
      <c r="H224" s="174"/>
      <c r="I224" s="177"/>
      <c r="J224" s="188">
        <f>BK224</f>
        <v>0</v>
      </c>
      <c r="K224" s="174"/>
      <c r="L224" s="179"/>
      <c r="M224" s="180"/>
      <c r="N224" s="181"/>
      <c r="O224" s="181"/>
      <c r="P224" s="182">
        <f>SUM(P225:P226)</f>
        <v>0</v>
      </c>
      <c r="Q224" s="181"/>
      <c r="R224" s="182">
        <f>SUM(R225:R226)</f>
        <v>0</v>
      </c>
      <c r="S224" s="181"/>
      <c r="T224" s="183">
        <f>SUM(T225:T226)</f>
        <v>0</v>
      </c>
      <c r="AR224" s="184" t="s">
        <v>80</v>
      </c>
      <c r="AT224" s="185" t="s">
        <v>71</v>
      </c>
      <c r="AU224" s="185" t="s">
        <v>80</v>
      </c>
      <c r="AY224" s="184" t="s">
        <v>123</v>
      </c>
      <c r="BK224" s="186">
        <f>SUM(BK225:BK226)</f>
        <v>0</v>
      </c>
    </row>
    <row r="225" spans="2:65" s="1" customFormat="1" ht="22.9" customHeight="1">
      <c r="B225" s="38"/>
      <c r="C225" s="189" t="s">
        <v>377</v>
      </c>
      <c r="D225" s="189" t="s">
        <v>125</v>
      </c>
      <c r="E225" s="190" t="s">
        <v>378</v>
      </c>
      <c r="F225" s="191" t="s">
        <v>379</v>
      </c>
      <c r="G225" s="192" t="s">
        <v>234</v>
      </c>
      <c r="H225" s="193">
        <v>420.22199999999998</v>
      </c>
      <c r="I225" s="194"/>
      <c r="J225" s="195">
        <f>ROUND(I225*H225,2)</f>
        <v>0</v>
      </c>
      <c r="K225" s="191" t="s">
        <v>129</v>
      </c>
      <c r="L225" s="58"/>
      <c r="M225" s="196" t="s">
        <v>21</v>
      </c>
      <c r="N225" s="197" t="s">
        <v>43</v>
      </c>
      <c r="O225" s="39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AR225" s="21" t="s">
        <v>130</v>
      </c>
      <c r="AT225" s="21" t="s">
        <v>125</v>
      </c>
      <c r="AU225" s="21" t="s">
        <v>83</v>
      </c>
      <c r="AY225" s="21" t="s">
        <v>123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21" t="s">
        <v>80</v>
      </c>
      <c r="BK225" s="200">
        <f>ROUND(I225*H225,2)</f>
        <v>0</v>
      </c>
      <c r="BL225" s="21" t="s">
        <v>130</v>
      </c>
      <c r="BM225" s="21" t="s">
        <v>380</v>
      </c>
    </row>
    <row r="226" spans="2:65" s="1" customFormat="1" ht="27">
      <c r="B226" s="38"/>
      <c r="C226" s="60"/>
      <c r="D226" s="201" t="s">
        <v>132</v>
      </c>
      <c r="E226" s="60"/>
      <c r="F226" s="202" t="s">
        <v>381</v>
      </c>
      <c r="G226" s="60"/>
      <c r="H226" s="60"/>
      <c r="I226" s="160"/>
      <c r="J226" s="60"/>
      <c r="K226" s="60"/>
      <c r="L226" s="58"/>
      <c r="M226" s="226"/>
      <c r="N226" s="227"/>
      <c r="O226" s="227"/>
      <c r="P226" s="227"/>
      <c r="Q226" s="227"/>
      <c r="R226" s="227"/>
      <c r="S226" s="227"/>
      <c r="T226" s="228"/>
      <c r="AT226" s="21" t="s">
        <v>132</v>
      </c>
      <c r="AU226" s="21" t="s">
        <v>83</v>
      </c>
    </row>
    <row r="227" spans="2:65" s="1" customFormat="1" ht="6.95" customHeight="1">
      <c r="B227" s="53"/>
      <c r="C227" s="54"/>
      <c r="D227" s="54"/>
      <c r="E227" s="54"/>
      <c r="F227" s="54"/>
      <c r="G227" s="54"/>
      <c r="H227" s="54"/>
      <c r="I227" s="136"/>
      <c r="J227" s="54"/>
      <c r="K227" s="54"/>
      <c r="L227" s="58"/>
    </row>
  </sheetData>
  <sheetProtection algorithmName="SHA-512" hashValue="Xjs2dTjyEBCHLTX8FlbNDPBNsIIbAGm3trxuass3k9+v5oFIK9JrOUpLZDqzDh7hdTRzcgLr0YS4KEbLrBEN+Q==" saltValue="s9n+2fP7zlPRDp0GbaS55uCedBvi4fn0A/gKVAX9MfPM/bzZP7PVuA78evNJSL+H+9GTuJJtFeM8SZ/611a6rg==" spinCount="100000" sheet="1" objects="1" scenarios="1" formatColumns="0" formatRows="0" autoFilter="0"/>
  <autoFilter ref="C82:K226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6"/>
  <sheetViews>
    <sheetView showGridLines="0" workbookViewId="0">
      <pane ySplit="1" topLeftCell="A89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8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87</v>
      </c>
      <c r="G1" s="349" t="s">
        <v>88</v>
      </c>
      <c r="H1" s="349"/>
      <c r="I1" s="112"/>
      <c r="J1" s="111" t="s">
        <v>89</v>
      </c>
      <c r="K1" s="110" t="s">
        <v>90</v>
      </c>
      <c r="L1" s="111" t="s">
        <v>91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21" t="s">
        <v>86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92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4.45" customHeight="1">
      <c r="B7" s="25"/>
      <c r="C7" s="26"/>
      <c r="D7" s="26"/>
      <c r="E7" s="350" t="str">
        <f>'Rekapitulace stavby'!K6</f>
        <v>Rekonstrukce (oprava) lesních cest v lokalitě Pohled a Rtenín - IV. etapa (LC 10)</v>
      </c>
      <c r="F7" s="351"/>
      <c r="G7" s="351"/>
      <c r="H7" s="351"/>
      <c r="I7" s="114"/>
      <c r="J7" s="26"/>
      <c r="K7" s="28"/>
    </row>
    <row r="8" spans="1:70" s="1" customFormat="1" ht="15">
      <c r="B8" s="38"/>
      <c r="C8" s="39"/>
      <c r="D8" s="34" t="s">
        <v>93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2" t="s">
        <v>382</v>
      </c>
      <c r="F9" s="353"/>
      <c r="G9" s="353"/>
      <c r="H9" s="353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22. 2. 2018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14.45" customHeight="1">
      <c r="B24" s="118"/>
      <c r="C24" s="119"/>
      <c r="D24" s="119"/>
      <c r="E24" s="341" t="s">
        <v>21</v>
      </c>
      <c r="F24" s="341"/>
      <c r="G24" s="341"/>
      <c r="H24" s="341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ROUND(J79,2)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ROUND(SUM(BE79:BE95), 2)</f>
        <v>0</v>
      </c>
      <c r="G30" s="39"/>
      <c r="H30" s="39"/>
      <c r="I30" s="128">
        <v>0.21</v>
      </c>
      <c r="J30" s="127">
        <f>ROUND(ROUND((SUM(BE79:BE95)),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ROUND(SUM(BF79:BF95), 2)</f>
        <v>0</v>
      </c>
      <c r="G31" s="39"/>
      <c r="H31" s="39"/>
      <c r="I31" s="128">
        <v>0.15</v>
      </c>
      <c r="J31" s="127">
        <f>ROUND(ROUND((SUM(BF79:BF95)),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ROUND(SUM(BG79:BG95),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ROUND(SUM(BH79:BH95),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ROUND(SUM(BI79:BI95),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95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4.45" customHeight="1">
      <c r="B45" s="38"/>
      <c r="C45" s="39"/>
      <c r="D45" s="39"/>
      <c r="E45" s="350" t="str">
        <f>E7</f>
        <v>Rekonstrukce (oprava) lesních cest v lokalitě Pohled a Rtenín - IV. etapa (LC 10)</v>
      </c>
      <c r="F45" s="351"/>
      <c r="G45" s="351"/>
      <c r="H45" s="351"/>
      <c r="I45" s="115"/>
      <c r="J45" s="39"/>
      <c r="K45" s="42"/>
    </row>
    <row r="46" spans="2:11" s="1" customFormat="1" ht="14.45" customHeight="1">
      <c r="B46" s="38"/>
      <c r="C46" s="34" t="s">
        <v>93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6.149999999999999" customHeight="1">
      <c r="B47" s="38"/>
      <c r="C47" s="39"/>
      <c r="D47" s="39"/>
      <c r="E47" s="352" t="str">
        <f>E9</f>
        <v>VON - Vedlejší a ostatní náklady</v>
      </c>
      <c r="F47" s="353"/>
      <c r="G47" s="353"/>
      <c r="H47" s="353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 xml:space="preserve"> </v>
      </c>
      <c r="G49" s="39"/>
      <c r="H49" s="39"/>
      <c r="I49" s="116" t="s">
        <v>25</v>
      </c>
      <c r="J49" s="117" t="str">
        <f>IF(J12="","",J12)</f>
        <v>22. 2. 2018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Městské lesy s.r.o., Chrudim</v>
      </c>
      <c r="G51" s="39"/>
      <c r="H51" s="39"/>
      <c r="I51" s="116" t="s">
        <v>33</v>
      </c>
      <c r="J51" s="341" t="str">
        <f>E21</f>
        <v>Agroprojekce Litomyšl, s.r.o.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45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96</v>
      </c>
      <c r="D54" s="129"/>
      <c r="E54" s="129"/>
      <c r="F54" s="129"/>
      <c r="G54" s="129"/>
      <c r="H54" s="129"/>
      <c r="I54" s="142"/>
      <c r="J54" s="143" t="s">
        <v>97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98</v>
      </c>
      <c r="D56" s="39"/>
      <c r="E56" s="39"/>
      <c r="F56" s="39"/>
      <c r="G56" s="39"/>
      <c r="H56" s="39"/>
      <c r="I56" s="115"/>
      <c r="J56" s="125">
        <f>J79</f>
        <v>0</v>
      </c>
      <c r="K56" s="42"/>
      <c r="AU56" s="21" t="s">
        <v>99</v>
      </c>
    </row>
    <row r="57" spans="2:47" s="7" customFormat="1" ht="24.95" customHeight="1">
      <c r="B57" s="146"/>
      <c r="C57" s="147"/>
      <c r="D57" s="148" t="s">
        <v>383</v>
      </c>
      <c r="E57" s="149"/>
      <c r="F57" s="149"/>
      <c r="G57" s="149"/>
      <c r="H57" s="149"/>
      <c r="I57" s="150"/>
      <c r="J57" s="151">
        <f>J80</f>
        <v>0</v>
      </c>
      <c r="K57" s="152"/>
    </row>
    <row r="58" spans="2:47" s="8" customFormat="1" ht="19.899999999999999" customHeight="1">
      <c r="B58" s="153"/>
      <c r="C58" s="154"/>
      <c r="D58" s="155" t="s">
        <v>384</v>
      </c>
      <c r="E58" s="156"/>
      <c r="F58" s="156"/>
      <c r="G58" s="156"/>
      <c r="H58" s="156"/>
      <c r="I58" s="157"/>
      <c r="J58" s="158">
        <f>J81</f>
        <v>0</v>
      </c>
      <c r="K58" s="159"/>
    </row>
    <row r="59" spans="2:47" s="8" customFormat="1" ht="19.899999999999999" customHeight="1">
      <c r="B59" s="153"/>
      <c r="C59" s="154"/>
      <c r="D59" s="155" t="s">
        <v>385</v>
      </c>
      <c r="E59" s="156"/>
      <c r="F59" s="156"/>
      <c r="G59" s="156"/>
      <c r="H59" s="156"/>
      <c r="I59" s="157"/>
      <c r="J59" s="158">
        <f>J86</f>
        <v>0</v>
      </c>
      <c r="K59" s="159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5"/>
      <c r="J60" s="39"/>
      <c r="K60" s="42"/>
    </row>
    <row r="61" spans="2:47" s="1" customFormat="1" ht="6.95" customHeight="1">
      <c r="B61" s="53"/>
      <c r="C61" s="54"/>
      <c r="D61" s="54"/>
      <c r="E61" s="54"/>
      <c r="F61" s="54"/>
      <c r="G61" s="54"/>
      <c r="H61" s="54"/>
      <c r="I61" s="136"/>
      <c r="J61" s="54"/>
      <c r="K61" s="55"/>
    </row>
    <row r="65" spans="2:63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7"/>
      <c r="L65" s="58"/>
    </row>
    <row r="66" spans="2:63" s="1" customFormat="1" ht="36.950000000000003" customHeight="1">
      <c r="B66" s="38"/>
      <c r="C66" s="59" t="s">
        <v>107</v>
      </c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6.95" customHeight="1">
      <c r="B67" s="38"/>
      <c r="C67" s="60"/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4.45" customHeight="1">
      <c r="B68" s="38"/>
      <c r="C68" s="62" t="s">
        <v>18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14.45" customHeight="1">
      <c r="B69" s="38"/>
      <c r="C69" s="60"/>
      <c r="D69" s="60"/>
      <c r="E69" s="346" t="str">
        <f>E7</f>
        <v>Rekonstrukce (oprava) lesních cest v lokalitě Pohled a Rtenín - IV. etapa (LC 10)</v>
      </c>
      <c r="F69" s="347"/>
      <c r="G69" s="347"/>
      <c r="H69" s="347"/>
      <c r="I69" s="160"/>
      <c r="J69" s="60"/>
      <c r="K69" s="60"/>
      <c r="L69" s="58"/>
    </row>
    <row r="70" spans="2:63" s="1" customFormat="1" ht="14.45" customHeight="1">
      <c r="B70" s="38"/>
      <c r="C70" s="62" t="s">
        <v>93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63" s="1" customFormat="1" ht="16.149999999999999" customHeight="1">
      <c r="B71" s="38"/>
      <c r="C71" s="60"/>
      <c r="D71" s="60"/>
      <c r="E71" s="313" t="str">
        <f>E9</f>
        <v>VON - Vedlejší a ostatní náklady</v>
      </c>
      <c r="F71" s="348"/>
      <c r="G71" s="348"/>
      <c r="H71" s="348"/>
      <c r="I71" s="160"/>
      <c r="J71" s="60"/>
      <c r="K71" s="60"/>
      <c r="L71" s="58"/>
    </row>
    <row r="72" spans="2:63" s="1" customFormat="1" ht="6.95" customHeight="1">
      <c r="B72" s="38"/>
      <c r="C72" s="60"/>
      <c r="D72" s="60"/>
      <c r="E72" s="60"/>
      <c r="F72" s="60"/>
      <c r="G72" s="60"/>
      <c r="H72" s="60"/>
      <c r="I72" s="160"/>
      <c r="J72" s="60"/>
      <c r="K72" s="60"/>
      <c r="L72" s="58"/>
    </row>
    <row r="73" spans="2:63" s="1" customFormat="1" ht="18" customHeight="1">
      <c r="B73" s="38"/>
      <c r="C73" s="62" t="s">
        <v>23</v>
      </c>
      <c r="D73" s="60"/>
      <c r="E73" s="60"/>
      <c r="F73" s="161" t="str">
        <f>F12</f>
        <v xml:space="preserve"> </v>
      </c>
      <c r="G73" s="60"/>
      <c r="H73" s="60"/>
      <c r="I73" s="162" t="s">
        <v>25</v>
      </c>
      <c r="J73" s="70" t="str">
        <f>IF(J12="","",J12)</f>
        <v>22. 2. 2018</v>
      </c>
      <c r="K73" s="60"/>
      <c r="L73" s="58"/>
    </row>
    <row r="74" spans="2:63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63" s="1" customFormat="1" ht="15">
      <c r="B75" s="38"/>
      <c r="C75" s="62" t="s">
        <v>27</v>
      </c>
      <c r="D75" s="60"/>
      <c r="E75" s="60"/>
      <c r="F75" s="161" t="str">
        <f>E15</f>
        <v>Městské lesy s.r.o., Chrudim</v>
      </c>
      <c r="G75" s="60"/>
      <c r="H75" s="60"/>
      <c r="I75" s="162" t="s">
        <v>33</v>
      </c>
      <c r="J75" s="161" t="str">
        <f>E21</f>
        <v>Agroprojekce Litomyšl, s.r.o.</v>
      </c>
      <c r="K75" s="60"/>
      <c r="L75" s="58"/>
    </row>
    <row r="76" spans="2:63" s="1" customFormat="1" ht="14.45" customHeight="1">
      <c r="B76" s="38"/>
      <c r="C76" s="62" t="s">
        <v>31</v>
      </c>
      <c r="D76" s="60"/>
      <c r="E76" s="60"/>
      <c r="F76" s="161" t="str">
        <f>IF(E18="","",E18)</f>
        <v/>
      </c>
      <c r="G76" s="60"/>
      <c r="H76" s="60"/>
      <c r="I76" s="160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63" s="9" customFormat="1" ht="29.25" customHeight="1">
      <c r="B78" s="163"/>
      <c r="C78" s="164" t="s">
        <v>108</v>
      </c>
      <c r="D78" s="165" t="s">
        <v>57</v>
      </c>
      <c r="E78" s="165" t="s">
        <v>53</v>
      </c>
      <c r="F78" s="165" t="s">
        <v>109</v>
      </c>
      <c r="G78" s="165" t="s">
        <v>110</v>
      </c>
      <c r="H78" s="165" t="s">
        <v>111</v>
      </c>
      <c r="I78" s="166" t="s">
        <v>112</v>
      </c>
      <c r="J78" s="165" t="s">
        <v>97</v>
      </c>
      <c r="K78" s="167" t="s">
        <v>113</v>
      </c>
      <c r="L78" s="168"/>
      <c r="M78" s="78" t="s">
        <v>114</v>
      </c>
      <c r="N78" s="79" t="s">
        <v>42</v>
      </c>
      <c r="O78" s="79" t="s">
        <v>115</v>
      </c>
      <c r="P78" s="79" t="s">
        <v>116</v>
      </c>
      <c r="Q78" s="79" t="s">
        <v>117</v>
      </c>
      <c r="R78" s="79" t="s">
        <v>118</v>
      </c>
      <c r="S78" s="79" t="s">
        <v>119</v>
      </c>
      <c r="T78" s="80" t="s">
        <v>120</v>
      </c>
    </row>
    <row r="79" spans="2:63" s="1" customFormat="1" ht="29.25" customHeight="1">
      <c r="B79" s="38"/>
      <c r="C79" s="84" t="s">
        <v>98</v>
      </c>
      <c r="D79" s="60"/>
      <c r="E79" s="60"/>
      <c r="F79" s="60"/>
      <c r="G79" s="60"/>
      <c r="H79" s="60"/>
      <c r="I79" s="160"/>
      <c r="J79" s="169">
        <f>BK79</f>
        <v>0</v>
      </c>
      <c r="K79" s="60"/>
      <c r="L79" s="58"/>
      <c r="M79" s="81"/>
      <c r="N79" s="82"/>
      <c r="O79" s="82"/>
      <c r="P79" s="170">
        <f>P80</f>
        <v>0</v>
      </c>
      <c r="Q79" s="82"/>
      <c r="R79" s="170">
        <f>R80</f>
        <v>0</v>
      </c>
      <c r="S79" s="82"/>
      <c r="T79" s="171">
        <f>T80</f>
        <v>0</v>
      </c>
      <c r="AT79" s="21" t="s">
        <v>71</v>
      </c>
      <c r="AU79" s="21" t="s">
        <v>99</v>
      </c>
      <c r="BK79" s="172">
        <f>BK80</f>
        <v>0</v>
      </c>
    </row>
    <row r="80" spans="2:63" s="10" customFormat="1" ht="37.35" customHeight="1">
      <c r="B80" s="173"/>
      <c r="C80" s="174"/>
      <c r="D80" s="175" t="s">
        <v>71</v>
      </c>
      <c r="E80" s="176" t="s">
        <v>386</v>
      </c>
      <c r="F80" s="176" t="s">
        <v>387</v>
      </c>
      <c r="G80" s="174"/>
      <c r="H80" s="174"/>
      <c r="I80" s="177"/>
      <c r="J80" s="178">
        <f>BK80</f>
        <v>0</v>
      </c>
      <c r="K80" s="174"/>
      <c r="L80" s="179"/>
      <c r="M80" s="180"/>
      <c r="N80" s="181"/>
      <c r="O80" s="181"/>
      <c r="P80" s="182">
        <f>P81+P86</f>
        <v>0</v>
      </c>
      <c r="Q80" s="181"/>
      <c r="R80" s="182">
        <f>R81+R86</f>
        <v>0</v>
      </c>
      <c r="S80" s="181"/>
      <c r="T80" s="183">
        <f>T81+T86</f>
        <v>0</v>
      </c>
      <c r="AR80" s="184" t="s">
        <v>150</v>
      </c>
      <c r="AT80" s="185" t="s">
        <v>71</v>
      </c>
      <c r="AU80" s="185" t="s">
        <v>72</v>
      </c>
      <c r="AY80" s="184" t="s">
        <v>123</v>
      </c>
      <c r="BK80" s="186">
        <f>BK81+BK86</f>
        <v>0</v>
      </c>
    </row>
    <row r="81" spans="2:65" s="10" customFormat="1" ht="19.899999999999999" customHeight="1">
      <c r="B81" s="173"/>
      <c r="C81" s="174"/>
      <c r="D81" s="175" t="s">
        <v>71</v>
      </c>
      <c r="E81" s="187" t="s">
        <v>388</v>
      </c>
      <c r="F81" s="187" t="s">
        <v>389</v>
      </c>
      <c r="G81" s="174"/>
      <c r="H81" s="174"/>
      <c r="I81" s="177"/>
      <c r="J81" s="188">
        <f>BK81</f>
        <v>0</v>
      </c>
      <c r="K81" s="174"/>
      <c r="L81" s="179"/>
      <c r="M81" s="180"/>
      <c r="N81" s="181"/>
      <c r="O81" s="181"/>
      <c r="P81" s="182">
        <f>SUM(P82:P85)</f>
        <v>0</v>
      </c>
      <c r="Q81" s="181"/>
      <c r="R81" s="182">
        <f>SUM(R82:R85)</f>
        <v>0</v>
      </c>
      <c r="S81" s="181"/>
      <c r="T81" s="183">
        <f>SUM(T82:T85)</f>
        <v>0</v>
      </c>
      <c r="AR81" s="184" t="s">
        <v>150</v>
      </c>
      <c r="AT81" s="185" t="s">
        <v>71</v>
      </c>
      <c r="AU81" s="185" t="s">
        <v>80</v>
      </c>
      <c r="AY81" s="184" t="s">
        <v>123</v>
      </c>
      <c r="BK81" s="186">
        <f>SUM(BK82:BK85)</f>
        <v>0</v>
      </c>
    </row>
    <row r="82" spans="2:65" s="1" customFormat="1" ht="14.45" customHeight="1">
      <c r="B82" s="38"/>
      <c r="C82" s="189" t="s">
        <v>80</v>
      </c>
      <c r="D82" s="189" t="s">
        <v>125</v>
      </c>
      <c r="E82" s="190" t="s">
        <v>390</v>
      </c>
      <c r="F82" s="191" t="s">
        <v>391</v>
      </c>
      <c r="G82" s="192" t="s">
        <v>392</v>
      </c>
      <c r="H82" s="193">
        <v>1</v>
      </c>
      <c r="I82" s="194"/>
      <c r="J82" s="195">
        <f>ROUND(I82*H82,2)</f>
        <v>0</v>
      </c>
      <c r="K82" s="191" t="s">
        <v>21</v>
      </c>
      <c r="L82" s="58"/>
      <c r="M82" s="196" t="s">
        <v>21</v>
      </c>
      <c r="N82" s="197" t="s">
        <v>43</v>
      </c>
      <c r="O82" s="39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AR82" s="21" t="s">
        <v>393</v>
      </c>
      <c r="AT82" s="21" t="s">
        <v>125</v>
      </c>
      <c r="AU82" s="21" t="s">
        <v>83</v>
      </c>
      <c r="AY82" s="21" t="s">
        <v>123</v>
      </c>
      <c r="BE82" s="200">
        <f>IF(N82="základní",J82,0)</f>
        <v>0</v>
      </c>
      <c r="BF82" s="200">
        <f>IF(N82="snížená",J82,0)</f>
        <v>0</v>
      </c>
      <c r="BG82" s="200">
        <f>IF(N82="zákl. přenesená",J82,0)</f>
        <v>0</v>
      </c>
      <c r="BH82" s="200">
        <f>IF(N82="sníž. přenesená",J82,0)</f>
        <v>0</v>
      </c>
      <c r="BI82" s="200">
        <f>IF(N82="nulová",J82,0)</f>
        <v>0</v>
      </c>
      <c r="BJ82" s="21" t="s">
        <v>80</v>
      </c>
      <c r="BK82" s="200">
        <f>ROUND(I82*H82,2)</f>
        <v>0</v>
      </c>
      <c r="BL82" s="21" t="s">
        <v>393</v>
      </c>
      <c r="BM82" s="21" t="s">
        <v>394</v>
      </c>
    </row>
    <row r="83" spans="2:65" s="1" customFormat="1" ht="124.15" customHeight="1">
      <c r="B83" s="38"/>
      <c r="C83" s="60"/>
      <c r="D83" s="201" t="s">
        <v>134</v>
      </c>
      <c r="E83" s="60"/>
      <c r="F83" s="204" t="s">
        <v>395</v>
      </c>
      <c r="G83" s="60"/>
      <c r="H83" s="60"/>
      <c r="I83" s="160"/>
      <c r="J83" s="60"/>
      <c r="K83" s="60"/>
      <c r="L83" s="58"/>
      <c r="M83" s="203"/>
      <c r="N83" s="39"/>
      <c r="O83" s="39"/>
      <c r="P83" s="39"/>
      <c r="Q83" s="39"/>
      <c r="R83" s="39"/>
      <c r="S83" s="39"/>
      <c r="T83" s="75"/>
      <c r="AT83" s="21" t="s">
        <v>134</v>
      </c>
      <c r="AU83" s="21" t="s">
        <v>83</v>
      </c>
    </row>
    <row r="84" spans="2:65" s="1" customFormat="1" ht="14.45" customHeight="1">
      <c r="B84" s="38"/>
      <c r="C84" s="189" t="s">
        <v>83</v>
      </c>
      <c r="D84" s="189" t="s">
        <v>125</v>
      </c>
      <c r="E84" s="190" t="s">
        <v>396</v>
      </c>
      <c r="F84" s="191" t="s">
        <v>397</v>
      </c>
      <c r="G84" s="192" t="s">
        <v>392</v>
      </c>
      <c r="H84" s="193">
        <v>1</v>
      </c>
      <c r="I84" s="194"/>
      <c r="J84" s="195">
        <f>ROUND(I84*H84,2)</f>
        <v>0</v>
      </c>
      <c r="K84" s="191" t="s">
        <v>21</v>
      </c>
      <c r="L84" s="58"/>
      <c r="M84" s="196" t="s">
        <v>21</v>
      </c>
      <c r="N84" s="197" t="s">
        <v>43</v>
      </c>
      <c r="O84" s="39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1" t="s">
        <v>393</v>
      </c>
      <c r="AT84" s="21" t="s">
        <v>125</v>
      </c>
      <c r="AU84" s="21" t="s">
        <v>83</v>
      </c>
      <c r="AY84" s="21" t="s">
        <v>123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1" t="s">
        <v>80</v>
      </c>
      <c r="BK84" s="200">
        <f>ROUND(I84*H84,2)</f>
        <v>0</v>
      </c>
      <c r="BL84" s="21" t="s">
        <v>393</v>
      </c>
      <c r="BM84" s="21" t="s">
        <v>398</v>
      </c>
    </row>
    <row r="85" spans="2:65" s="1" customFormat="1" ht="27">
      <c r="B85" s="38"/>
      <c r="C85" s="60"/>
      <c r="D85" s="201" t="s">
        <v>134</v>
      </c>
      <c r="E85" s="60"/>
      <c r="F85" s="204" t="s">
        <v>399</v>
      </c>
      <c r="G85" s="60"/>
      <c r="H85" s="60"/>
      <c r="I85" s="160"/>
      <c r="J85" s="60"/>
      <c r="K85" s="60"/>
      <c r="L85" s="58"/>
      <c r="M85" s="203"/>
      <c r="N85" s="39"/>
      <c r="O85" s="39"/>
      <c r="P85" s="39"/>
      <c r="Q85" s="39"/>
      <c r="R85" s="39"/>
      <c r="S85" s="39"/>
      <c r="T85" s="75"/>
      <c r="AT85" s="21" t="s">
        <v>134</v>
      </c>
      <c r="AU85" s="21" t="s">
        <v>83</v>
      </c>
    </row>
    <row r="86" spans="2:65" s="10" customFormat="1" ht="29.85" customHeight="1">
      <c r="B86" s="173"/>
      <c r="C86" s="174"/>
      <c r="D86" s="175" t="s">
        <v>71</v>
      </c>
      <c r="E86" s="187" t="s">
        <v>400</v>
      </c>
      <c r="F86" s="187" t="s">
        <v>401</v>
      </c>
      <c r="G86" s="174"/>
      <c r="H86" s="174"/>
      <c r="I86" s="177"/>
      <c r="J86" s="188">
        <f>BK86</f>
        <v>0</v>
      </c>
      <c r="K86" s="174"/>
      <c r="L86" s="179"/>
      <c r="M86" s="180"/>
      <c r="N86" s="181"/>
      <c r="O86" s="181"/>
      <c r="P86" s="182">
        <f>SUM(P87:P95)</f>
        <v>0</v>
      </c>
      <c r="Q86" s="181"/>
      <c r="R86" s="182">
        <f>SUM(R87:R95)</f>
        <v>0</v>
      </c>
      <c r="S86" s="181"/>
      <c r="T86" s="183">
        <f>SUM(T87:T95)</f>
        <v>0</v>
      </c>
      <c r="AR86" s="184" t="s">
        <v>130</v>
      </c>
      <c r="AT86" s="185" t="s">
        <v>71</v>
      </c>
      <c r="AU86" s="185" t="s">
        <v>80</v>
      </c>
      <c r="AY86" s="184" t="s">
        <v>123</v>
      </c>
      <c r="BK86" s="186">
        <f>SUM(BK87:BK95)</f>
        <v>0</v>
      </c>
    </row>
    <row r="87" spans="2:65" s="1" customFormat="1" ht="22.9" customHeight="1">
      <c r="B87" s="38"/>
      <c r="C87" s="189" t="s">
        <v>141</v>
      </c>
      <c r="D87" s="189" t="s">
        <v>125</v>
      </c>
      <c r="E87" s="190" t="s">
        <v>402</v>
      </c>
      <c r="F87" s="191" t="s">
        <v>403</v>
      </c>
      <c r="G87" s="192" t="s">
        <v>392</v>
      </c>
      <c r="H87" s="193">
        <v>1</v>
      </c>
      <c r="I87" s="194"/>
      <c r="J87" s="195">
        <f>ROUND(I87*H87,2)</f>
        <v>0</v>
      </c>
      <c r="K87" s="191" t="s">
        <v>21</v>
      </c>
      <c r="L87" s="58"/>
      <c r="M87" s="196" t="s">
        <v>21</v>
      </c>
      <c r="N87" s="197" t="s">
        <v>43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1" t="s">
        <v>393</v>
      </c>
      <c r="AT87" s="21" t="s">
        <v>125</v>
      </c>
      <c r="AU87" s="21" t="s">
        <v>83</v>
      </c>
      <c r="AY87" s="21" t="s">
        <v>123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80</v>
      </c>
      <c r="BK87" s="200">
        <f>ROUND(I87*H87,2)</f>
        <v>0</v>
      </c>
      <c r="BL87" s="21" t="s">
        <v>393</v>
      </c>
      <c r="BM87" s="21" t="s">
        <v>404</v>
      </c>
    </row>
    <row r="88" spans="2:65" s="1" customFormat="1" ht="27">
      <c r="B88" s="38"/>
      <c r="C88" s="60"/>
      <c r="D88" s="201" t="s">
        <v>134</v>
      </c>
      <c r="E88" s="60"/>
      <c r="F88" s="204" t="s">
        <v>405</v>
      </c>
      <c r="G88" s="60"/>
      <c r="H88" s="60"/>
      <c r="I88" s="160"/>
      <c r="J88" s="60"/>
      <c r="K88" s="60"/>
      <c r="L88" s="58"/>
      <c r="M88" s="203"/>
      <c r="N88" s="39"/>
      <c r="O88" s="39"/>
      <c r="P88" s="39"/>
      <c r="Q88" s="39"/>
      <c r="R88" s="39"/>
      <c r="S88" s="39"/>
      <c r="T88" s="75"/>
      <c r="AT88" s="21" t="s">
        <v>134</v>
      </c>
      <c r="AU88" s="21" t="s">
        <v>83</v>
      </c>
    </row>
    <row r="89" spans="2:65" s="1" customFormat="1" ht="14.45" customHeight="1">
      <c r="B89" s="38"/>
      <c r="C89" s="189" t="s">
        <v>130</v>
      </c>
      <c r="D89" s="189" t="s">
        <v>125</v>
      </c>
      <c r="E89" s="190" t="s">
        <v>406</v>
      </c>
      <c r="F89" s="191" t="s">
        <v>407</v>
      </c>
      <c r="G89" s="192" t="s">
        <v>392</v>
      </c>
      <c r="H89" s="193">
        <v>1</v>
      </c>
      <c r="I89" s="194"/>
      <c r="J89" s="195">
        <f>ROUND(I89*H89,2)</f>
        <v>0</v>
      </c>
      <c r="K89" s="191" t="s">
        <v>21</v>
      </c>
      <c r="L89" s="58"/>
      <c r="M89" s="196" t="s">
        <v>21</v>
      </c>
      <c r="N89" s="197" t="s">
        <v>43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1" t="s">
        <v>393</v>
      </c>
      <c r="AT89" s="21" t="s">
        <v>125</v>
      </c>
      <c r="AU89" s="21" t="s">
        <v>83</v>
      </c>
      <c r="AY89" s="21" t="s">
        <v>123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80</v>
      </c>
      <c r="BK89" s="200">
        <f>ROUND(I89*H89,2)</f>
        <v>0</v>
      </c>
      <c r="BL89" s="21" t="s">
        <v>393</v>
      </c>
      <c r="BM89" s="21" t="s">
        <v>408</v>
      </c>
    </row>
    <row r="90" spans="2:65" s="1" customFormat="1" ht="14.45" customHeight="1">
      <c r="B90" s="38"/>
      <c r="C90" s="189" t="s">
        <v>150</v>
      </c>
      <c r="D90" s="189" t="s">
        <v>125</v>
      </c>
      <c r="E90" s="190" t="s">
        <v>409</v>
      </c>
      <c r="F90" s="191" t="s">
        <v>410</v>
      </c>
      <c r="G90" s="192" t="s">
        <v>411</v>
      </c>
      <c r="H90" s="193">
        <v>1</v>
      </c>
      <c r="I90" s="194"/>
      <c r="J90" s="195">
        <f>ROUND(I90*H90,2)</f>
        <v>0</v>
      </c>
      <c r="K90" s="191" t="s">
        <v>21</v>
      </c>
      <c r="L90" s="58"/>
      <c r="M90" s="196" t="s">
        <v>21</v>
      </c>
      <c r="N90" s="197" t="s">
        <v>43</v>
      </c>
      <c r="O90" s="39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AR90" s="21" t="s">
        <v>393</v>
      </c>
      <c r="AT90" s="21" t="s">
        <v>125</v>
      </c>
      <c r="AU90" s="21" t="s">
        <v>83</v>
      </c>
      <c r="AY90" s="21" t="s">
        <v>123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21" t="s">
        <v>80</v>
      </c>
      <c r="BK90" s="200">
        <f>ROUND(I90*H90,2)</f>
        <v>0</v>
      </c>
      <c r="BL90" s="21" t="s">
        <v>393</v>
      </c>
      <c r="BM90" s="21" t="s">
        <v>412</v>
      </c>
    </row>
    <row r="91" spans="2:65" s="1" customFormat="1" ht="78.599999999999994" customHeight="1">
      <c r="B91" s="38"/>
      <c r="C91" s="60"/>
      <c r="D91" s="201" t="s">
        <v>134</v>
      </c>
      <c r="E91" s="60"/>
      <c r="F91" s="204" t="s">
        <v>413</v>
      </c>
      <c r="G91" s="60"/>
      <c r="H91" s="60"/>
      <c r="I91" s="160"/>
      <c r="J91" s="60"/>
      <c r="K91" s="60"/>
      <c r="L91" s="58"/>
      <c r="M91" s="203"/>
      <c r="N91" s="39"/>
      <c r="O91" s="39"/>
      <c r="P91" s="39"/>
      <c r="Q91" s="39"/>
      <c r="R91" s="39"/>
      <c r="S91" s="39"/>
      <c r="T91" s="75"/>
      <c r="AT91" s="21" t="s">
        <v>134</v>
      </c>
      <c r="AU91" s="21" t="s">
        <v>83</v>
      </c>
    </row>
    <row r="92" spans="2:65" s="1" customFormat="1" ht="34.15" customHeight="1">
      <c r="B92" s="38"/>
      <c r="C92" s="189" t="s">
        <v>159</v>
      </c>
      <c r="D92" s="189" t="s">
        <v>125</v>
      </c>
      <c r="E92" s="190" t="s">
        <v>414</v>
      </c>
      <c r="F92" s="191" t="s">
        <v>415</v>
      </c>
      <c r="G92" s="192" t="s">
        <v>392</v>
      </c>
      <c r="H92" s="193">
        <v>1</v>
      </c>
      <c r="I92" s="194"/>
      <c r="J92" s="195">
        <f>ROUND(I92*H92,2)</f>
        <v>0</v>
      </c>
      <c r="K92" s="191" t="s">
        <v>21</v>
      </c>
      <c r="L92" s="58"/>
      <c r="M92" s="196" t="s">
        <v>21</v>
      </c>
      <c r="N92" s="197" t="s">
        <v>43</v>
      </c>
      <c r="O92" s="39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AR92" s="21" t="s">
        <v>393</v>
      </c>
      <c r="AT92" s="21" t="s">
        <v>125</v>
      </c>
      <c r="AU92" s="21" t="s">
        <v>83</v>
      </c>
      <c r="AY92" s="21" t="s">
        <v>123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21" t="s">
        <v>80</v>
      </c>
      <c r="BK92" s="200">
        <f>ROUND(I92*H92,2)</f>
        <v>0</v>
      </c>
      <c r="BL92" s="21" t="s">
        <v>393</v>
      </c>
      <c r="BM92" s="21" t="s">
        <v>416</v>
      </c>
    </row>
    <row r="93" spans="2:65" s="1" customFormat="1" ht="90.6" customHeight="1">
      <c r="B93" s="38"/>
      <c r="C93" s="60"/>
      <c r="D93" s="201" t="s">
        <v>134</v>
      </c>
      <c r="E93" s="60"/>
      <c r="F93" s="204" t="s">
        <v>417</v>
      </c>
      <c r="G93" s="60"/>
      <c r="H93" s="60"/>
      <c r="I93" s="160"/>
      <c r="J93" s="60"/>
      <c r="K93" s="60"/>
      <c r="L93" s="58"/>
      <c r="M93" s="203"/>
      <c r="N93" s="39"/>
      <c r="O93" s="39"/>
      <c r="P93" s="39"/>
      <c r="Q93" s="39"/>
      <c r="R93" s="39"/>
      <c r="S93" s="39"/>
      <c r="T93" s="75"/>
      <c r="AT93" s="21" t="s">
        <v>134</v>
      </c>
      <c r="AU93" s="21" t="s">
        <v>83</v>
      </c>
    </row>
    <row r="94" spans="2:65" s="1" customFormat="1" ht="22.9" customHeight="1">
      <c r="B94" s="38"/>
      <c r="C94" s="189" t="s">
        <v>166</v>
      </c>
      <c r="D94" s="189" t="s">
        <v>125</v>
      </c>
      <c r="E94" s="190" t="s">
        <v>418</v>
      </c>
      <c r="F94" s="191" t="s">
        <v>419</v>
      </c>
      <c r="G94" s="192" t="s">
        <v>392</v>
      </c>
      <c r="H94" s="193">
        <v>1</v>
      </c>
      <c r="I94" s="194"/>
      <c r="J94" s="195">
        <f>ROUND(I94*H94,2)</f>
        <v>0</v>
      </c>
      <c r="K94" s="191" t="s">
        <v>21</v>
      </c>
      <c r="L94" s="58"/>
      <c r="M94" s="196" t="s">
        <v>21</v>
      </c>
      <c r="N94" s="197" t="s">
        <v>43</v>
      </c>
      <c r="O94" s="39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21" t="s">
        <v>393</v>
      </c>
      <c r="AT94" s="21" t="s">
        <v>125</v>
      </c>
      <c r="AU94" s="21" t="s">
        <v>83</v>
      </c>
      <c r="AY94" s="21" t="s">
        <v>123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80</v>
      </c>
      <c r="BK94" s="200">
        <f>ROUND(I94*H94,2)</f>
        <v>0</v>
      </c>
      <c r="BL94" s="21" t="s">
        <v>393</v>
      </c>
      <c r="BM94" s="21" t="s">
        <v>420</v>
      </c>
    </row>
    <row r="95" spans="2:65" s="1" customFormat="1" ht="108">
      <c r="B95" s="38"/>
      <c r="C95" s="60"/>
      <c r="D95" s="201" t="s">
        <v>134</v>
      </c>
      <c r="E95" s="60"/>
      <c r="F95" s="204" t="s">
        <v>421</v>
      </c>
      <c r="G95" s="60"/>
      <c r="H95" s="60"/>
      <c r="I95" s="160"/>
      <c r="J95" s="60"/>
      <c r="K95" s="60"/>
      <c r="L95" s="58"/>
      <c r="M95" s="226"/>
      <c r="N95" s="227"/>
      <c r="O95" s="227"/>
      <c r="P95" s="227"/>
      <c r="Q95" s="227"/>
      <c r="R95" s="227"/>
      <c r="S95" s="227"/>
      <c r="T95" s="228"/>
      <c r="AT95" s="21" t="s">
        <v>134</v>
      </c>
      <c r="AU95" s="21" t="s">
        <v>83</v>
      </c>
    </row>
    <row r="96" spans="2:65" s="1" customFormat="1" ht="6.95" customHeight="1">
      <c r="B96" s="53"/>
      <c r="C96" s="54"/>
      <c r="D96" s="54"/>
      <c r="E96" s="54"/>
      <c r="F96" s="54"/>
      <c r="G96" s="54"/>
      <c r="H96" s="54"/>
      <c r="I96" s="136"/>
      <c r="J96" s="54"/>
      <c r="K96" s="54"/>
      <c r="L96" s="58"/>
    </row>
  </sheetData>
  <sheetProtection algorithmName="SHA-512" hashValue="rPH/7ImHwvpDn6p7vwWMLhgsoUyVmV5gPcQtWYwhzKeGf7IsgPjTS4H2mDNolPmMQ27ehni0CUGh6qO8p0yHAg==" saltValue="sIaHyq6t+FdCZzRNseqkbqKky8eEhUMjVjXpzid8pPf2vnitxMhoMOe5W4k9p8pIoC8N6Hjpl5bdHjEjnvqy8A==" spinCount="100000" sheet="1" objects="1" scenarios="1" formatColumns="0" formatRows="0" autoFilter="0"/>
  <autoFilter ref="C78:K95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9" customWidth="1"/>
    <col min="2" max="2" width="1.6640625" style="229" customWidth="1"/>
    <col min="3" max="4" width="5" style="229" customWidth="1"/>
    <col min="5" max="5" width="11.6640625" style="229" customWidth="1"/>
    <col min="6" max="6" width="9.1640625" style="229" customWidth="1"/>
    <col min="7" max="7" width="5" style="229" customWidth="1"/>
    <col min="8" max="8" width="77.83203125" style="229" customWidth="1"/>
    <col min="9" max="10" width="20" style="229" customWidth="1"/>
    <col min="11" max="11" width="1.6640625" style="229" customWidth="1"/>
  </cols>
  <sheetData>
    <row r="1" spans="2:11" ht="37.5" customHeight="1"/>
    <row r="2" spans="2:11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2" customFormat="1" ht="45" customHeight="1">
      <c r="B3" s="233"/>
      <c r="C3" s="355" t="s">
        <v>422</v>
      </c>
      <c r="D3" s="355"/>
      <c r="E3" s="355"/>
      <c r="F3" s="355"/>
      <c r="G3" s="355"/>
      <c r="H3" s="355"/>
      <c r="I3" s="355"/>
      <c r="J3" s="355"/>
      <c r="K3" s="234"/>
    </row>
    <row r="4" spans="2:11" ht="25.5" customHeight="1">
      <c r="B4" s="235"/>
      <c r="C4" s="356" t="s">
        <v>423</v>
      </c>
      <c r="D4" s="356"/>
      <c r="E4" s="356"/>
      <c r="F4" s="356"/>
      <c r="G4" s="356"/>
      <c r="H4" s="356"/>
      <c r="I4" s="356"/>
      <c r="J4" s="356"/>
      <c r="K4" s="236"/>
    </row>
    <row r="5" spans="2:11" ht="5.25" customHeight="1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ht="15" customHeight="1">
      <c r="B6" s="235"/>
      <c r="C6" s="354" t="s">
        <v>424</v>
      </c>
      <c r="D6" s="354"/>
      <c r="E6" s="354"/>
      <c r="F6" s="354"/>
      <c r="G6" s="354"/>
      <c r="H6" s="354"/>
      <c r="I6" s="354"/>
      <c r="J6" s="354"/>
      <c r="K6" s="236"/>
    </row>
    <row r="7" spans="2:11" ht="15" customHeight="1">
      <c r="B7" s="239"/>
      <c r="C7" s="354" t="s">
        <v>425</v>
      </c>
      <c r="D7" s="354"/>
      <c r="E7" s="354"/>
      <c r="F7" s="354"/>
      <c r="G7" s="354"/>
      <c r="H7" s="354"/>
      <c r="I7" s="354"/>
      <c r="J7" s="354"/>
      <c r="K7" s="236"/>
    </row>
    <row r="8" spans="2:1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ht="15" customHeight="1">
      <c r="B9" s="239"/>
      <c r="C9" s="354" t="s">
        <v>426</v>
      </c>
      <c r="D9" s="354"/>
      <c r="E9" s="354"/>
      <c r="F9" s="354"/>
      <c r="G9" s="354"/>
      <c r="H9" s="354"/>
      <c r="I9" s="354"/>
      <c r="J9" s="354"/>
      <c r="K9" s="236"/>
    </row>
    <row r="10" spans="2:11" ht="15" customHeight="1">
      <c r="B10" s="239"/>
      <c r="C10" s="238"/>
      <c r="D10" s="354" t="s">
        <v>427</v>
      </c>
      <c r="E10" s="354"/>
      <c r="F10" s="354"/>
      <c r="G10" s="354"/>
      <c r="H10" s="354"/>
      <c r="I10" s="354"/>
      <c r="J10" s="354"/>
      <c r="K10" s="236"/>
    </row>
    <row r="11" spans="2:11" ht="15" customHeight="1">
      <c r="B11" s="239"/>
      <c r="C11" s="240"/>
      <c r="D11" s="354" t="s">
        <v>428</v>
      </c>
      <c r="E11" s="354"/>
      <c r="F11" s="354"/>
      <c r="G11" s="354"/>
      <c r="H11" s="354"/>
      <c r="I11" s="354"/>
      <c r="J11" s="354"/>
      <c r="K11" s="236"/>
    </row>
    <row r="12" spans="2:11" ht="12.75" customHeight="1">
      <c r="B12" s="239"/>
      <c r="C12" s="240"/>
      <c r="D12" s="240"/>
      <c r="E12" s="240"/>
      <c r="F12" s="240"/>
      <c r="G12" s="240"/>
      <c r="H12" s="240"/>
      <c r="I12" s="240"/>
      <c r="J12" s="240"/>
      <c r="K12" s="236"/>
    </row>
    <row r="13" spans="2:11" ht="15" customHeight="1">
      <c r="B13" s="239"/>
      <c r="C13" s="240"/>
      <c r="D13" s="354" t="s">
        <v>429</v>
      </c>
      <c r="E13" s="354"/>
      <c r="F13" s="354"/>
      <c r="G13" s="354"/>
      <c r="H13" s="354"/>
      <c r="I13" s="354"/>
      <c r="J13" s="354"/>
      <c r="K13" s="236"/>
    </row>
    <row r="14" spans="2:11" ht="15" customHeight="1">
      <c r="B14" s="239"/>
      <c r="C14" s="240"/>
      <c r="D14" s="354" t="s">
        <v>430</v>
      </c>
      <c r="E14" s="354"/>
      <c r="F14" s="354"/>
      <c r="G14" s="354"/>
      <c r="H14" s="354"/>
      <c r="I14" s="354"/>
      <c r="J14" s="354"/>
      <c r="K14" s="236"/>
    </row>
    <row r="15" spans="2:11" ht="15" customHeight="1">
      <c r="B15" s="239"/>
      <c r="C15" s="240"/>
      <c r="D15" s="354" t="s">
        <v>431</v>
      </c>
      <c r="E15" s="354"/>
      <c r="F15" s="354"/>
      <c r="G15" s="354"/>
      <c r="H15" s="354"/>
      <c r="I15" s="354"/>
      <c r="J15" s="354"/>
      <c r="K15" s="236"/>
    </row>
    <row r="16" spans="2:11" ht="15" customHeight="1">
      <c r="B16" s="239"/>
      <c r="C16" s="240"/>
      <c r="D16" s="240"/>
      <c r="E16" s="241" t="s">
        <v>79</v>
      </c>
      <c r="F16" s="354" t="s">
        <v>432</v>
      </c>
      <c r="G16" s="354"/>
      <c r="H16" s="354"/>
      <c r="I16" s="354"/>
      <c r="J16" s="354"/>
      <c r="K16" s="236"/>
    </row>
    <row r="17" spans="2:11" ht="15" customHeight="1">
      <c r="B17" s="239"/>
      <c r="C17" s="240"/>
      <c r="D17" s="240"/>
      <c r="E17" s="241" t="s">
        <v>433</v>
      </c>
      <c r="F17" s="354" t="s">
        <v>434</v>
      </c>
      <c r="G17" s="354"/>
      <c r="H17" s="354"/>
      <c r="I17" s="354"/>
      <c r="J17" s="354"/>
      <c r="K17" s="236"/>
    </row>
    <row r="18" spans="2:11" ht="15" customHeight="1">
      <c r="B18" s="239"/>
      <c r="C18" s="240"/>
      <c r="D18" s="240"/>
      <c r="E18" s="241" t="s">
        <v>435</v>
      </c>
      <c r="F18" s="354" t="s">
        <v>436</v>
      </c>
      <c r="G18" s="354"/>
      <c r="H18" s="354"/>
      <c r="I18" s="354"/>
      <c r="J18" s="354"/>
      <c r="K18" s="236"/>
    </row>
    <row r="19" spans="2:11" ht="15" customHeight="1">
      <c r="B19" s="239"/>
      <c r="C19" s="240"/>
      <c r="D19" s="240"/>
      <c r="E19" s="241" t="s">
        <v>84</v>
      </c>
      <c r="F19" s="354" t="s">
        <v>85</v>
      </c>
      <c r="G19" s="354"/>
      <c r="H19" s="354"/>
      <c r="I19" s="354"/>
      <c r="J19" s="354"/>
      <c r="K19" s="236"/>
    </row>
    <row r="20" spans="2:11" ht="15" customHeight="1">
      <c r="B20" s="239"/>
      <c r="C20" s="240"/>
      <c r="D20" s="240"/>
      <c r="E20" s="241" t="s">
        <v>437</v>
      </c>
      <c r="F20" s="354" t="s">
        <v>438</v>
      </c>
      <c r="G20" s="354"/>
      <c r="H20" s="354"/>
      <c r="I20" s="354"/>
      <c r="J20" s="354"/>
      <c r="K20" s="236"/>
    </row>
    <row r="21" spans="2:11" ht="15" customHeight="1">
      <c r="B21" s="239"/>
      <c r="C21" s="240"/>
      <c r="D21" s="240"/>
      <c r="E21" s="241" t="s">
        <v>439</v>
      </c>
      <c r="F21" s="354" t="s">
        <v>440</v>
      </c>
      <c r="G21" s="354"/>
      <c r="H21" s="354"/>
      <c r="I21" s="354"/>
      <c r="J21" s="354"/>
      <c r="K21" s="236"/>
    </row>
    <row r="22" spans="2:11" ht="12.75" customHeight="1">
      <c r="B22" s="239"/>
      <c r="C22" s="240"/>
      <c r="D22" s="240"/>
      <c r="E22" s="240"/>
      <c r="F22" s="240"/>
      <c r="G22" s="240"/>
      <c r="H22" s="240"/>
      <c r="I22" s="240"/>
      <c r="J22" s="240"/>
      <c r="K22" s="236"/>
    </row>
    <row r="23" spans="2:11" ht="15" customHeight="1">
      <c r="B23" s="239"/>
      <c r="C23" s="354" t="s">
        <v>441</v>
      </c>
      <c r="D23" s="354"/>
      <c r="E23" s="354"/>
      <c r="F23" s="354"/>
      <c r="G23" s="354"/>
      <c r="H23" s="354"/>
      <c r="I23" s="354"/>
      <c r="J23" s="354"/>
      <c r="K23" s="236"/>
    </row>
    <row r="24" spans="2:11" ht="15" customHeight="1">
      <c r="B24" s="239"/>
      <c r="C24" s="354" t="s">
        <v>442</v>
      </c>
      <c r="D24" s="354"/>
      <c r="E24" s="354"/>
      <c r="F24" s="354"/>
      <c r="G24" s="354"/>
      <c r="H24" s="354"/>
      <c r="I24" s="354"/>
      <c r="J24" s="354"/>
      <c r="K24" s="236"/>
    </row>
    <row r="25" spans="2:11" ht="15" customHeight="1">
      <c r="B25" s="239"/>
      <c r="C25" s="238"/>
      <c r="D25" s="354" t="s">
        <v>443</v>
      </c>
      <c r="E25" s="354"/>
      <c r="F25" s="354"/>
      <c r="G25" s="354"/>
      <c r="H25" s="354"/>
      <c r="I25" s="354"/>
      <c r="J25" s="354"/>
      <c r="K25" s="236"/>
    </row>
    <row r="26" spans="2:11" ht="15" customHeight="1">
      <c r="B26" s="239"/>
      <c r="C26" s="240"/>
      <c r="D26" s="354" t="s">
        <v>444</v>
      </c>
      <c r="E26" s="354"/>
      <c r="F26" s="354"/>
      <c r="G26" s="354"/>
      <c r="H26" s="354"/>
      <c r="I26" s="354"/>
      <c r="J26" s="354"/>
      <c r="K26" s="236"/>
    </row>
    <row r="27" spans="2:11" ht="12.75" customHeight="1">
      <c r="B27" s="239"/>
      <c r="C27" s="240"/>
      <c r="D27" s="240"/>
      <c r="E27" s="240"/>
      <c r="F27" s="240"/>
      <c r="G27" s="240"/>
      <c r="H27" s="240"/>
      <c r="I27" s="240"/>
      <c r="J27" s="240"/>
      <c r="K27" s="236"/>
    </row>
    <row r="28" spans="2:11" ht="15" customHeight="1">
      <c r="B28" s="239"/>
      <c r="C28" s="240"/>
      <c r="D28" s="354" t="s">
        <v>445</v>
      </c>
      <c r="E28" s="354"/>
      <c r="F28" s="354"/>
      <c r="G28" s="354"/>
      <c r="H28" s="354"/>
      <c r="I28" s="354"/>
      <c r="J28" s="354"/>
      <c r="K28" s="236"/>
    </row>
    <row r="29" spans="2:11" ht="15" customHeight="1">
      <c r="B29" s="239"/>
      <c r="C29" s="240"/>
      <c r="D29" s="354" t="s">
        <v>446</v>
      </c>
      <c r="E29" s="354"/>
      <c r="F29" s="354"/>
      <c r="G29" s="354"/>
      <c r="H29" s="354"/>
      <c r="I29" s="354"/>
      <c r="J29" s="354"/>
      <c r="K29" s="236"/>
    </row>
    <row r="30" spans="2:11" ht="12.75" customHeight="1">
      <c r="B30" s="239"/>
      <c r="C30" s="240"/>
      <c r="D30" s="240"/>
      <c r="E30" s="240"/>
      <c r="F30" s="240"/>
      <c r="G30" s="240"/>
      <c r="H30" s="240"/>
      <c r="I30" s="240"/>
      <c r="J30" s="240"/>
      <c r="K30" s="236"/>
    </row>
    <row r="31" spans="2:11" ht="15" customHeight="1">
      <c r="B31" s="239"/>
      <c r="C31" s="240"/>
      <c r="D31" s="354" t="s">
        <v>447</v>
      </c>
      <c r="E31" s="354"/>
      <c r="F31" s="354"/>
      <c r="G31" s="354"/>
      <c r="H31" s="354"/>
      <c r="I31" s="354"/>
      <c r="J31" s="354"/>
      <c r="K31" s="236"/>
    </row>
    <row r="32" spans="2:11" ht="15" customHeight="1">
      <c r="B32" s="239"/>
      <c r="C32" s="240"/>
      <c r="D32" s="354" t="s">
        <v>448</v>
      </c>
      <c r="E32" s="354"/>
      <c r="F32" s="354"/>
      <c r="G32" s="354"/>
      <c r="H32" s="354"/>
      <c r="I32" s="354"/>
      <c r="J32" s="354"/>
      <c r="K32" s="236"/>
    </row>
    <row r="33" spans="2:11" ht="15" customHeight="1">
      <c r="B33" s="239"/>
      <c r="C33" s="240"/>
      <c r="D33" s="354" t="s">
        <v>449</v>
      </c>
      <c r="E33" s="354"/>
      <c r="F33" s="354"/>
      <c r="G33" s="354"/>
      <c r="H33" s="354"/>
      <c r="I33" s="354"/>
      <c r="J33" s="354"/>
      <c r="K33" s="236"/>
    </row>
    <row r="34" spans="2:11" ht="15" customHeight="1">
      <c r="B34" s="239"/>
      <c r="C34" s="240"/>
      <c r="D34" s="238"/>
      <c r="E34" s="242" t="s">
        <v>108</v>
      </c>
      <c r="F34" s="238"/>
      <c r="G34" s="354" t="s">
        <v>450</v>
      </c>
      <c r="H34" s="354"/>
      <c r="I34" s="354"/>
      <c r="J34" s="354"/>
      <c r="K34" s="236"/>
    </row>
    <row r="35" spans="2:11" ht="30.75" customHeight="1">
      <c r="B35" s="239"/>
      <c r="C35" s="240"/>
      <c r="D35" s="238"/>
      <c r="E35" s="242" t="s">
        <v>451</v>
      </c>
      <c r="F35" s="238"/>
      <c r="G35" s="354" t="s">
        <v>452</v>
      </c>
      <c r="H35" s="354"/>
      <c r="I35" s="354"/>
      <c r="J35" s="354"/>
      <c r="K35" s="236"/>
    </row>
    <row r="36" spans="2:11" ht="15" customHeight="1">
      <c r="B36" s="239"/>
      <c r="C36" s="240"/>
      <c r="D36" s="238"/>
      <c r="E36" s="242" t="s">
        <v>53</v>
      </c>
      <c r="F36" s="238"/>
      <c r="G36" s="354" t="s">
        <v>453</v>
      </c>
      <c r="H36" s="354"/>
      <c r="I36" s="354"/>
      <c r="J36" s="354"/>
      <c r="K36" s="236"/>
    </row>
    <row r="37" spans="2:11" ht="15" customHeight="1">
      <c r="B37" s="239"/>
      <c r="C37" s="240"/>
      <c r="D37" s="238"/>
      <c r="E37" s="242" t="s">
        <v>109</v>
      </c>
      <c r="F37" s="238"/>
      <c r="G37" s="354" t="s">
        <v>454</v>
      </c>
      <c r="H37" s="354"/>
      <c r="I37" s="354"/>
      <c r="J37" s="354"/>
      <c r="K37" s="236"/>
    </row>
    <row r="38" spans="2:11" ht="15" customHeight="1">
      <c r="B38" s="239"/>
      <c r="C38" s="240"/>
      <c r="D38" s="238"/>
      <c r="E38" s="242" t="s">
        <v>110</v>
      </c>
      <c r="F38" s="238"/>
      <c r="G38" s="354" t="s">
        <v>455</v>
      </c>
      <c r="H38" s="354"/>
      <c r="I38" s="354"/>
      <c r="J38" s="354"/>
      <c r="K38" s="236"/>
    </row>
    <row r="39" spans="2:11" ht="15" customHeight="1">
      <c r="B39" s="239"/>
      <c r="C39" s="240"/>
      <c r="D39" s="238"/>
      <c r="E39" s="242" t="s">
        <v>111</v>
      </c>
      <c r="F39" s="238"/>
      <c r="G39" s="354" t="s">
        <v>456</v>
      </c>
      <c r="H39" s="354"/>
      <c r="I39" s="354"/>
      <c r="J39" s="354"/>
      <c r="K39" s="236"/>
    </row>
    <row r="40" spans="2:11" ht="15" customHeight="1">
      <c r="B40" s="239"/>
      <c r="C40" s="240"/>
      <c r="D40" s="238"/>
      <c r="E40" s="242" t="s">
        <v>457</v>
      </c>
      <c r="F40" s="238"/>
      <c r="G40" s="354" t="s">
        <v>458</v>
      </c>
      <c r="H40" s="354"/>
      <c r="I40" s="354"/>
      <c r="J40" s="354"/>
      <c r="K40" s="236"/>
    </row>
    <row r="41" spans="2:11" ht="15" customHeight="1">
      <c r="B41" s="239"/>
      <c r="C41" s="240"/>
      <c r="D41" s="238"/>
      <c r="E41" s="242"/>
      <c r="F41" s="238"/>
      <c r="G41" s="354" t="s">
        <v>459</v>
      </c>
      <c r="H41" s="354"/>
      <c r="I41" s="354"/>
      <c r="J41" s="354"/>
      <c r="K41" s="236"/>
    </row>
    <row r="42" spans="2:11" ht="15" customHeight="1">
      <c r="B42" s="239"/>
      <c r="C42" s="240"/>
      <c r="D42" s="238"/>
      <c r="E42" s="242" t="s">
        <v>460</v>
      </c>
      <c r="F42" s="238"/>
      <c r="G42" s="354" t="s">
        <v>461</v>
      </c>
      <c r="H42" s="354"/>
      <c r="I42" s="354"/>
      <c r="J42" s="354"/>
      <c r="K42" s="236"/>
    </row>
    <row r="43" spans="2:11" ht="15" customHeight="1">
      <c r="B43" s="239"/>
      <c r="C43" s="240"/>
      <c r="D43" s="238"/>
      <c r="E43" s="242" t="s">
        <v>113</v>
      </c>
      <c r="F43" s="238"/>
      <c r="G43" s="354" t="s">
        <v>462</v>
      </c>
      <c r="H43" s="354"/>
      <c r="I43" s="354"/>
      <c r="J43" s="354"/>
      <c r="K43" s="236"/>
    </row>
    <row r="44" spans="2:11" ht="12.75" customHeight="1">
      <c r="B44" s="239"/>
      <c r="C44" s="240"/>
      <c r="D44" s="238"/>
      <c r="E44" s="238"/>
      <c r="F44" s="238"/>
      <c r="G44" s="238"/>
      <c r="H44" s="238"/>
      <c r="I44" s="238"/>
      <c r="J44" s="238"/>
      <c r="K44" s="236"/>
    </row>
    <row r="45" spans="2:11" ht="15" customHeight="1">
      <c r="B45" s="239"/>
      <c r="C45" s="240"/>
      <c r="D45" s="354" t="s">
        <v>463</v>
      </c>
      <c r="E45" s="354"/>
      <c r="F45" s="354"/>
      <c r="G45" s="354"/>
      <c r="H45" s="354"/>
      <c r="I45" s="354"/>
      <c r="J45" s="354"/>
      <c r="K45" s="236"/>
    </row>
    <row r="46" spans="2:11" ht="15" customHeight="1">
      <c r="B46" s="239"/>
      <c r="C46" s="240"/>
      <c r="D46" s="240"/>
      <c r="E46" s="354" t="s">
        <v>464</v>
      </c>
      <c r="F46" s="354"/>
      <c r="G46" s="354"/>
      <c r="H46" s="354"/>
      <c r="I46" s="354"/>
      <c r="J46" s="354"/>
      <c r="K46" s="236"/>
    </row>
    <row r="47" spans="2:11" ht="15" customHeight="1">
      <c r="B47" s="239"/>
      <c r="C47" s="240"/>
      <c r="D47" s="240"/>
      <c r="E47" s="354" t="s">
        <v>465</v>
      </c>
      <c r="F47" s="354"/>
      <c r="G47" s="354"/>
      <c r="H47" s="354"/>
      <c r="I47" s="354"/>
      <c r="J47" s="354"/>
      <c r="K47" s="236"/>
    </row>
    <row r="48" spans="2:11" ht="15" customHeight="1">
      <c r="B48" s="239"/>
      <c r="C48" s="240"/>
      <c r="D48" s="240"/>
      <c r="E48" s="354" t="s">
        <v>466</v>
      </c>
      <c r="F48" s="354"/>
      <c r="G48" s="354"/>
      <c r="H48" s="354"/>
      <c r="I48" s="354"/>
      <c r="J48" s="354"/>
      <c r="K48" s="236"/>
    </row>
    <row r="49" spans="2:11" ht="15" customHeight="1">
      <c r="B49" s="239"/>
      <c r="C49" s="240"/>
      <c r="D49" s="354" t="s">
        <v>467</v>
      </c>
      <c r="E49" s="354"/>
      <c r="F49" s="354"/>
      <c r="G49" s="354"/>
      <c r="H49" s="354"/>
      <c r="I49" s="354"/>
      <c r="J49" s="354"/>
      <c r="K49" s="236"/>
    </row>
    <row r="50" spans="2:11" ht="25.5" customHeight="1">
      <c r="B50" s="235"/>
      <c r="C50" s="356" t="s">
        <v>468</v>
      </c>
      <c r="D50" s="356"/>
      <c r="E50" s="356"/>
      <c r="F50" s="356"/>
      <c r="G50" s="356"/>
      <c r="H50" s="356"/>
      <c r="I50" s="356"/>
      <c r="J50" s="356"/>
      <c r="K50" s="236"/>
    </row>
    <row r="51" spans="2:11" ht="5.25" customHeight="1">
      <c r="B51" s="235"/>
      <c r="C51" s="237"/>
      <c r="D51" s="237"/>
      <c r="E51" s="237"/>
      <c r="F51" s="237"/>
      <c r="G51" s="237"/>
      <c r="H51" s="237"/>
      <c r="I51" s="237"/>
      <c r="J51" s="237"/>
      <c r="K51" s="236"/>
    </row>
    <row r="52" spans="2:11" ht="15" customHeight="1">
      <c r="B52" s="235"/>
      <c r="C52" s="354" t="s">
        <v>469</v>
      </c>
      <c r="D52" s="354"/>
      <c r="E52" s="354"/>
      <c r="F52" s="354"/>
      <c r="G52" s="354"/>
      <c r="H52" s="354"/>
      <c r="I52" s="354"/>
      <c r="J52" s="354"/>
      <c r="K52" s="236"/>
    </row>
    <row r="53" spans="2:11" ht="15" customHeight="1">
      <c r="B53" s="235"/>
      <c r="C53" s="354" t="s">
        <v>470</v>
      </c>
      <c r="D53" s="354"/>
      <c r="E53" s="354"/>
      <c r="F53" s="354"/>
      <c r="G53" s="354"/>
      <c r="H53" s="354"/>
      <c r="I53" s="354"/>
      <c r="J53" s="354"/>
      <c r="K53" s="236"/>
    </row>
    <row r="54" spans="2:11" ht="12.75" customHeight="1">
      <c r="B54" s="235"/>
      <c r="C54" s="238"/>
      <c r="D54" s="238"/>
      <c r="E54" s="238"/>
      <c r="F54" s="238"/>
      <c r="G54" s="238"/>
      <c r="H54" s="238"/>
      <c r="I54" s="238"/>
      <c r="J54" s="238"/>
      <c r="K54" s="236"/>
    </row>
    <row r="55" spans="2:11" ht="15" customHeight="1">
      <c r="B55" s="235"/>
      <c r="C55" s="354" t="s">
        <v>471</v>
      </c>
      <c r="D55" s="354"/>
      <c r="E55" s="354"/>
      <c r="F55" s="354"/>
      <c r="G55" s="354"/>
      <c r="H55" s="354"/>
      <c r="I55" s="354"/>
      <c r="J55" s="354"/>
      <c r="K55" s="236"/>
    </row>
    <row r="56" spans="2:11" ht="15" customHeight="1">
      <c r="B56" s="235"/>
      <c r="C56" s="240"/>
      <c r="D56" s="354" t="s">
        <v>472</v>
      </c>
      <c r="E56" s="354"/>
      <c r="F56" s="354"/>
      <c r="G56" s="354"/>
      <c r="H56" s="354"/>
      <c r="I56" s="354"/>
      <c r="J56" s="354"/>
      <c r="K56" s="236"/>
    </row>
    <row r="57" spans="2:11" ht="15" customHeight="1">
      <c r="B57" s="235"/>
      <c r="C57" s="240"/>
      <c r="D57" s="354" t="s">
        <v>473</v>
      </c>
      <c r="E57" s="354"/>
      <c r="F57" s="354"/>
      <c r="G57" s="354"/>
      <c r="H57" s="354"/>
      <c r="I57" s="354"/>
      <c r="J57" s="354"/>
      <c r="K57" s="236"/>
    </row>
    <row r="58" spans="2:11" ht="15" customHeight="1">
      <c r="B58" s="235"/>
      <c r="C58" s="240"/>
      <c r="D58" s="354" t="s">
        <v>474</v>
      </c>
      <c r="E58" s="354"/>
      <c r="F58" s="354"/>
      <c r="G58" s="354"/>
      <c r="H58" s="354"/>
      <c r="I58" s="354"/>
      <c r="J58" s="354"/>
      <c r="K58" s="236"/>
    </row>
    <row r="59" spans="2:11" ht="15" customHeight="1">
      <c r="B59" s="235"/>
      <c r="C59" s="240"/>
      <c r="D59" s="354" t="s">
        <v>475</v>
      </c>
      <c r="E59" s="354"/>
      <c r="F59" s="354"/>
      <c r="G59" s="354"/>
      <c r="H59" s="354"/>
      <c r="I59" s="354"/>
      <c r="J59" s="354"/>
      <c r="K59" s="236"/>
    </row>
    <row r="60" spans="2:11" ht="15" customHeight="1">
      <c r="B60" s="235"/>
      <c r="C60" s="240"/>
      <c r="D60" s="358" t="s">
        <v>476</v>
      </c>
      <c r="E60" s="358"/>
      <c r="F60" s="358"/>
      <c r="G60" s="358"/>
      <c r="H60" s="358"/>
      <c r="I60" s="358"/>
      <c r="J60" s="358"/>
      <c r="K60" s="236"/>
    </row>
    <row r="61" spans="2:11" ht="15" customHeight="1">
      <c r="B61" s="235"/>
      <c r="C61" s="240"/>
      <c r="D61" s="354" t="s">
        <v>477</v>
      </c>
      <c r="E61" s="354"/>
      <c r="F61" s="354"/>
      <c r="G61" s="354"/>
      <c r="H61" s="354"/>
      <c r="I61" s="354"/>
      <c r="J61" s="354"/>
      <c r="K61" s="236"/>
    </row>
    <row r="62" spans="2:11" ht="12.75" customHeight="1">
      <c r="B62" s="235"/>
      <c r="C62" s="240"/>
      <c r="D62" s="240"/>
      <c r="E62" s="243"/>
      <c r="F62" s="240"/>
      <c r="G62" s="240"/>
      <c r="H62" s="240"/>
      <c r="I62" s="240"/>
      <c r="J62" s="240"/>
      <c r="K62" s="236"/>
    </row>
    <row r="63" spans="2:11" ht="15" customHeight="1">
      <c r="B63" s="235"/>
      <c r="C63" s="240"/>
      <c r="D63" s="354" t="s">
        <v>478</v>
      </c>
      <c r="E63" s="354"/>
      <c r="F63" s="354"/>
      <c r="G63" s="354"/>
      <c r="H63" s="354"/>
      <c r="I63" s="354"/>
      <c r="J63" s="354"/>
      <c r="K63" s="236"/>
    </row>
    <row r="64" spans="2:11" ht="15" customHeight="1">
      <c r="B64" s="235"/>
      <c r="C64" s="240"/>
      <c r="D64" s="358" t="s">
        <v>479</v>
      </c>
      <c r="E64" s="358"/>
      <c r="F64" s="358"/>
      <c r="G64" s="358"/>
      <c r="H64" s="358"/>
      <c r="I64" s="358"/>
      <c r="J64" s="358"/>
      <c r="K64" s="236"/>
    </row>
    <row r="65" spans="2:11" ht="15" customHeight="1">
      <c r="B65" s="235"/>
      <c r="C65" s="240"/>
      <c r="D65" s="354" t="s">
        <v>480</v>
      </c>
      <c r="E65" s="354"/>
      <c r="F65" s="354"/>
      <c r="G65" s="354"/>
      <c r="H65" s="354"/>
      <c r="I65" s="354"/>
      <c r="J65" s="354"/>
      <c r="K65" s="236"/>
    </row>
    <row r="66" spans="2:11" ht="15" customHeight="1">
      <c r="B66" s="235"/>
      <c r="C66" s="240"/>
      <c r="D66" s="354" t="s">
        <v>481</v>
      </c>
      <c r="E66" s="354"/>
      <c r="F66" s="354"/>
      <c r="G66" s="354"/>
      <c r="H66" s="354"/>
      <c r="I66" s="354"/>
      <c r="J66" s="354"/>
      <c r="K66" s="236"/>
    </row>
    <row r="67" spans="2:11" ht="15" customHeight="1">
      <c r="B67" s="235"/>
      <c r="C67" s="240"/>
      <c r="D67" s="354" t="s">
        <v>482</v>
      </c>
      <c r="E67" s="354"/>
      <c r="F67" s="354"/>
      <c r="G67" s="354"/>
      <c r="H67" s="354"/>
      <c r="I67" s="354"/>
      <c r="J67" s="354"/>
      <c r="K67" s="236"/>
    </row>
    <row r="68" spans="2:11" ht="15" customHeight="1">
      <c r="B68" s="235"/>
      <c r="C68" s="240"/>
      <c r="D68" s="354" t="s">
        <v>483</v>
      </c>
      <c r="E68" s="354"/>
      <c r="F68" s="354"/>
      <c r="G68" s="354"/>
      <c r="H68" s="354"/>
      <c r="I68" s="354"/>
      <c r="J68" s="354"/>
      <c r="K68" s="236"/>
    </row>
    <row r="69" spans="2:11" ht="12.75" customHeight="1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spans="2:11" ht="18.75" customHeight="1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spans="2:11" ht="18.75" customHeight="1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spans="2:11" ht="7.5" customHeight="1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ht="45" customHeight="1">
      <c r="B73" s="252"/>
      <c r="C73" s="359" t="s">
        <v>91</v>
      </c>
      <c r="D73" s="359"/>
      <c r="E73" s="359"/>
      <c r="F73" s="359"/>
      <c r="G73" s="359"/>
      <c r="H73" s="359"/>
      <c r="I73" s="359"/>
      <c r="J73" s="359"/>
      <c r="K73" s="253"/>
    </row>
    <row r="74" spans="2:11" ht="17.25" customHeight="1">
      <c r="B74" s="252"/>
      <c r="C74" s="254" t="s">
        <v>484</v>
      </c>
      <c r="D74" s="254"/>
      <c r="E74" s="254"/>
      <c r="F74" s="254" t="s">
        <v>485</v>
      </c>
      <c r="G74" s="255"/>
      <c r="H74" s="254" t="s">
        <v>109</v>
      </c>
      <c r="I74" s="254" t="s">
        <v>57</v>
      </c>
      <c r="J74" s="254" t="s">
        <v>486</v>
      </c>
      <c r="K74" s="253"/>
    </row>
    <row r="75" spans="2:11" ht="17.25" customHeight="1">
      <c r="B75" s="252"/>
      <c r="C75" s="256" t="s">
        <v>487</v>
      </c>
      <c r="D75" s="256"/>
      <c r="E75" s="256"/>
      <c r="F75" s="257" t="s">
        <v>488</v>
      </c>
      <c r="G75" s="258"/>
      <c r="H75" s="256"/>
      <c r="I75" s="256"/>
      <c r="J75" s="256" t="s">
        <v>489</v>
      </c>
      <c r="K75" s="253"/>
    </row>
    <row r="76" spans="2:11" ht="5.25" customHeight="1">
      <c r="B76" s="252"/>
      <c r="C76" s="259"/>
      <c r="D76" s="259"/>
      <c r="E76" s="259"/>
      <c r="F76" s="259"/>
      <c r="G76" s="260"/>
      <c r="H76" s="259"/>
      <c r="I76" s="259"/>
      <c r="J76" s="259"/>
      <c r="K76" s="253"/>
    </row>
    <row r="77" spans="2:11" ht="15" customHeight="1">
      <c r="B77" s="252"/>
      <c r="C77" s="242" t="s">
        <v>53</v>
      </c>
      <c r="D77" s="259"/>
      <c r="E77" s="259"/>
      <c r="F77" s="261" t="s">
        <v>490</v>
      </c>
      <c r="G77" s="260"/>
      <c r="H77" s="242" t="s">
        <v>491</v>
      </c>
      <c r="I77" s="242" t="s">
        <v>492</v>
      </c>
      <c r="J77" s="242">
        <v>20</v>
      </c>
      <c r="K77" s="253"/>
    </row>
    <row r="78" spans="2:11" ht="15" customHeight="1">
      <c r="B78" s="252"/>
      <c r="C78" s="242" t="s">
        <v>493</v>
      </c>
      <c r="D78" s="242"/>
      <c r="E78" s="242"/>
      <c r="F78" s="261" t="s">
        <v>490</v>
      </c>
      <c r="G78" s="260"/>
      <c r="H78" s="242" t="s">
        <v>494</v>
      </c>
      <c r="I78" s="242" t="s">
        <v>492</v>
      </c>
      <c r="J78" s="242">
        <v>120</v>
      </c>
      <c r="K78" s="253"/>
    </row>
    <row r="79" spans="2:11" ht="15" customHeight="1">
      <c r="B79" s="262"/>
      <c r="C79" s="242" t="s">
        <v>495</v>
      </c>
      <c r="D79" s="242"/>
      <c r="E79" s="242"/>
      <c r="F79" s="261" t="s">
        <v>496</v>
      </c>
      <c r="G79" s="260"/>
      <c r="H79" s="242" t="s">
        <v>497</v>
      </c>
      <c r="I79" s="242" t="s">
        <v>492</v>
      </c>
      <c r="J79" s="242">
        <v>50</v>
      </c>
      <c r="K79" s="253"/>
    </row>
    <row r="80" spans="2:11" ht="15" customHeight="1">
      <c r="B80" s="262"/>
      <c r="C80" s="242" t="s">
        <v>498</v>
      </c>
      <c r="D80" s="242"/>
      <c r="E80" s="242"/>
      <c r="F80" s="261" t="s">
        <v>490</v>
      </c>
      <c r="G80" s="260"/>
      <c r="H80" s="242" t="s">
        <v>499</v>
      </c>
      <c r="I80" s="242" t="s">
        <v>500</v>
      </c>
      <c r="J80" s="242"/>
      <c r="K80" s="253"/>
    </row>
    <row r="81" spans="2:11" ht="15" customHeight="1">
      <c r="B81" s="262"/>
      <c r="C81" s="263" t="s">
        <v>501</v>
      </c>
      <c r="D81" s="263"/>
      <c r="E81" s="263"/>
      <c r="F81" s="264" t="s">
        <v>496</v>
      </c>
      <c r="G81" s="263"/>
      <c r="H81" s="263" t="s">
        <v>502</v>
      </c>
      <c r="I81" s="263" t="s">
        <v>492</v>
      </c>
      <c r="J81" s="263">
        <v>15</v>
      </c>
      <c r="K81" s="253"/>
    </row>
    <row r="82" spans="2:11" ht="15" customHeight="1">
      <c r="B82" s="262"/>
      <c r="C82" s="263" t="s">
        <v>503</v>
      </c>
      <c r="D82" s="263"/>
      <c r="E82" s="263"/>
      <c r="F82" s="264" t="s">
        <v>496</v>
      </c>
      <c r="G82" s="263"/>
      <c r="H82" s="263" t="s">
        <v>504</v>
      </c>
      <c r="I82" s="263" t="s">
        <v>492</v>
      </c>
      <c r="J82" s="263">
        <v>15</v>
      </c>
      <c r="K82" s="253"/>
    </row>
    <row r="83" spans="2:11" ht="15" customHeight="1">
      <c r="B83" s="262"/>
      <c r="C83" s="263" t="s">
        <v>505</v>
      </c>
      <c r="D83" s="263"/>
      <c r="E83" s="263"/>
      <c r="F83" s="264" t="s">
        <v>496</v>
      </c>
      <c r="G83" s="263"/>
      <c r="H83" s="263" t="s">
        <v>506</v>
      </c>
      <c r="I83" s="263" t="s">
        <v>492</v>
      </c>
      <c r="J83" s="263">
        <v>20</v>
      </c>
      <c r="K83" s="253"/>
    </row>
    <row r="84" spans="2:11" ht="15" customHeight="1">
      <c r="B84" s="262"/>
      <c r="C84" s="263" t="s">
        <v>507</v>
      </c>
      <c r="D84" s="263"/>
      <c r="E84" s="263"/>
      <c r="F84" s="264" t="s">
        <v>496</v>
      </c>
      <c r="G84" s="263"/>
      <c r="H84" s="263" t="s">
        <v>508</v>
      </c>
      <c r="I84" s="263" t="s">
        <v>492</v>
      </c>
      <c r="J84" s="263">
        <v>20</v>
      </c>
      <c r="K84" s="253"/>
    </row>
    <row r="85" spans="2:11" ht="15" customHeight="1">
      <c r="B85" s="262"/>
      <c r="C85" s="242" t="s">
        <v>509</v>
      </c>
      <c r="D85" s="242"/>
      <c r="E85" s="242"/>
      <c r="F85" s="261" t="s">
        <v>496</v>
      </c>
      <c r="G85" s="260"/>
      <c r="H85" s="242" t="s">
        <v>510</v>
      </c>
      <c r="I85" s="242" t="s">
        <v>492</v>
      </c>
      <c r="J85" s="242">
        <v>50</v>
      </c>
      <c r="K85" s="253"/>
    </row>
    <row r="86" spans="2:11" ht="15" customHeight="1">
      <c r="B86" s="262"/>
      <c r="C86" s="242" t="s">
        <v>511</v>
      </c>
      <c r="D86" s="242"/>
      <c r="E86" s="242"/>
      <c r="F86" s="261" t="s">
        <v>496</v>
      </c>
      <c r="G86" s="260"/>
      <c r="H86" s="242" t="s">
        <v>512</v>
      </c>
      <c r="I86" s="242" t="s">
        <v>492</v>
      </c>
      <c r="J86" s="242">
        <v>20</v>
      </c>
      <c r="K86" s="253"/>
    </row>
    <row r="87" spans="2:11" ht="15" customHeight="1">
      <c r="B87" s="262"/>
      <c r="C87" s="242" t="s">
        <v>513</v>
      </c>
      <c r="D87" s="242"/>
      <c r="E87" s="242"/>
      <c r="F87" s="261" t="s">
        <v>496</v>
      </c>
      <c r="G87" s="260"/>
      <c r="H87" s="242" t="s">
        <v>514</v>
      </c>
      <c r="I87" s="242" t="s">
        <v>492</v>
      </c>
      <c r="J87" s="242">
        <v>20</v>
      </c>
      <c r="K87" s="253"/>
    </row>
    <row r="88" spans="2:11" ht="15" customHeight="1">
      <c r="B88" s="262"/>
      <c r="C88" s="242" t="s">
        <v>515</v>
      </c>
      <c r="D88" s="242"/>
      <c r="E88" s="242"/>
      <c r="F88" s="261" t="s">
        <v>496</v>
      </c>
      <c r="G88" s="260"/>
      <c r="H88" s="242" t="s">
        <v>516</v>
      </c>
      <c r="I88" s="242" t="s">
        <v>492</v>
      </c>
      <c r="J88" s="242">
        <v>50</v>
      </c>
      <c r="K88" s="253"/>
    </row>
    <row r="89" spans="2:11" ht="15" customHeight="1">
      <c r="B89" s="262"/>
      <c r="C89" s="242" t="s">
        <v>517</v>
      </c>
      <c r="D89" s="242"/>
      <c r="E89" s="242"/>
      <c r="F89" s="261" t="s">
        <v>496</v>
      </c>
      <c r="G89" s="260"/>
      <c r="H89" s="242" t="s">
        <v>517</v>
      </c>
      <c r="I89" s="242" t="s">
        <v>492</v>
      </c>
      <c r="J89" s="242">
        <v>50</v>
      </c>
      <c r="K89" s="253"/>
    </row>
    <row r="90" spans="2:11" ht="15" customHeight="1">
      <c r="B90" s="262"/>
      <c r="C90" s="242" t="s">
        <v>114</v>
      </c>
      <c r="D90" s="242"/>
      <c r="E90" s="242"/>
      <c r="F90" s="261" t="s">
        <v>496</v>
      </c>
      <c r="G90" s="260"/>
      <c r="H90" s="242" t="s">
        <v>518</v>
      </c>
      <c r="I90" s="242" t="s">
        <v>492</v>
      </c>
      <c r="J90" s="242">
        <v>255</v>
      </c>
      <c r="K90" s="253"/>
    </row>
    <row r="91" spans="2:11" ht="15" customHeight="1">
      <c r="B91" s="262"/>
      <c r="C91" s="242" t="s">
        <v>519</v>
      </c>
      <c r="D91" s="242"/>
      <c r="E91" s="242"/>
      <c r="F91" s="261" t="s">
        <v>490</v>
      </c>
      <c r="G91" s="260"/>
      <c r="H91" s="242" t="s">
        <v>520</v>
      </c>
      <c r="I91" s="242" t="s">
        <v>521</v>
      </c>
      <c r="J91" s="242"/>
      <c r="K91" s="253"/>
    </row>
    <row r="92" spans="2:11" ht="15" customHeight="1">
      <c r="B92" s="262"/>
      <c r="C92" s="242" t="s">
        <v>522</v>
      </c>
      <c r="D92" s="242"/>
      <c r="E92" s="242"/>
      <c r="F92" s="261" t="s">
        <v>490</v>
      </c>
      <c r="G92" s="260"/>
      <c r="H92" s="242" t="s">
        <v>523</v>
      </c>
      <c r="I92" s="242" t="s">
        <v>524</v>
      </c>
      <c r="J92" s="242"/>
      <c r="K92" s="253"/>
    </row>
    <row r="93" spans="2:11" ht="15" customHeight="1">
      <c r="B93" s="262"/>
      <c r="C93" s="242" t="s">
        <v>525</v>
      </c>
      <c r="D93" s="242"/>
      <c r="E93" s="242"/>
      <c r="F93" s="261" t="s">
        <v>490</v>
      </c>
      <c r="G93" s="260"/>
      <c r="H93" s="242" t="s">
        <v>525</v>
      </c>
      <c r="I93" s="242" t="s">
        <v>524</v>
      </c>
      <c r="J93" s="242"/>
      <c r="K93" s="253"/>
    </row>
    <row r="94" spans="2:11" ht="15" customHeight="1">
      <c r="B94" s="262"/>
      <c r="C94" s="242" t="s">
        <v>38</v>
      </c>
      <c r="D94" s="242"/>
      <c r="E94" s="242"/>
      <c r="F94" s="261" t="s">
        <v>490</v>
      </c>
      <c r="G94" s="260"/>
      <c r="H94" s="242" t="s">
        <v>526</v>
      </c>
      <c r="I94" s="242" t="s">
        <v>524</v>
      </c>
      <c r="J94" s="242"/>
      <c r="K94" s="253"/>
    </row>
    <row r="95" spans="2:11" ht="15" customHeight="1">
      <c r="B95" s="262"/>
      <c r="C95" s="242" t="s">
        <v>48</v>
      </c>
      <c r="D95" s="242"/>
      <c r="E95" s="242"/>
      <c r="F95" s="261" t="s">
        <v>490</v>
      </c>
      <c r="G95" s="260"/>
      <c r="H95" s="242" t="s">
        <v>527</v>
      </c>
      <c r="I95" s="242" t="s">
        <v>524</v>
      </c>
      <c r="J95" s="242"/>
      <c r="K95" s="253"/>
    </row>
    <row r="96" spans="2:11" ht="15" customHeight="1">
      <c r="B96" s="265"/>
      <c r="C96" s="266"/>
      <c r="D96" s="266"/>
      <c r="E96" s="266"/>
      <c r="F96" s="266"/>
      <c r="G96" s="266"/>
      <c r="H96" s="266"/>
      <c r="I96" s="266"/>
      <c r="J96" s="266"/>
      <c r="K96" s="267"/>
    </row>
    <row r="97" spans="2:11" ht="18.75" customHeight="1">
      <c r="B97" s="268"/>
      <c r="C97" s="269"/>
      <c r="D97" s="269"/>
      <c r="E97" s="269"/>
      <c r="F97" s="269"/>
      <c r="G97" s="269"/>
      <c r="H97" s="269"/>
      <c r="I97" s="269"/>
      <c r="J97" s="269"/>
      <c r="K97" s="268"/>
    </row>
    <row r="98" spans="2:11" ht="18.75" customHeight="1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spans="2:11" ht="7.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spans="2:11" ht="45" customHeight="1">
      <c r="B100" s="252"/>
      <c r="C100" s="359" t="s">
        <v>528</v>
      </c>
      <c r="D100" s="359"/>
      <c r="E100" s="359"/>
      <c r="F100" s="359"/>
      <c r="G100" s="359"/>
      <c r="H100" s="359"/>
      <c r="I100" s="359"/>
      <c r="J100" s="359"/>
      <c r="K100" s="253"/>
    </row>
    <row r="101" spans="2:11" ht="17.25" customHeight="1">
      <c r="B101" s="252"/>
      <c r="C101" s="254" t="s">
        <v>484</v>
      </c>
      <c r="D101" s="254"/>
      <c r="E101" s="254"/>
      <c r="F101" s="254" t="s">
        <v>485</v>
      </c>
      <c r="G101" s="255"/>
      <c r="H101" s="254" t="s">
        <v>109</v>
      </c>
      <c r="I101" s="254" t="s">
        <v>57</v>
      </c>
      <c r="J101" s="254" t="s">
        <v>486</v>
      </c>
      <c r="K101" s="253"/>
    </row>
    <row r="102" spans="2:11" ht="17.25" customHeight="1">
      <c r="B102" s="252"/>
      <c r="C102" s="256" t="s">
        <v>487</v>
      </c>
      <c r="D102" s="256"/>
      <c r="E102" s="256"/>
      <c r="F102" s="257" t="s">
        <v>488</v>
      </c>
      <c r="G102" s="258"/>
      <c r="H102" s="256"/>
      <c r="I102" s="256"/>
      <c r="J102" s="256" t="s">
        <v>489</v>
      </c>
      <c r="K102" s="253"/>
    </row>
    <row r="103" spans="2:11" ht="5.25" customHeight="1">
      <c r="B103" s="252"/>
      <c r="C103" s="254"/>
      <c r="D103" s="254"/>
      <c r="E103" s="254"/>
      <c r="F103" s="254"/>
      <c r="G103" s="270"/>
      <c r="H103" s="254"/>
      <c r="I103" s="254"/>
      <c r="J103" s="254"/>
      <c r="K103" s="253"/>
    </row>
    <row r="104" spans="2:11" ht="15" customHeight="1">
      <c r="B104" s="252"/>
      <c r="C104" s="242" t="s">
        <v>53</v>
      </c>
      <c r="D104" s="259"/>
      <c r="E104" s="259"/>
      <c r="F104" s="261" t="s">
        <v>490</v>
      </c>
      <c r="G104" s="270"/>
      <c r="H104" s="242" t="s">
        <v>529</v>
      </c>
      <c r="I104" s="242" t="s">
        <v>492</v>
      </c>
      <c r="J104" s="242">
        <v>20</v>
      </c>
      <c r="K104" s="253"/>
    </row>
    <row r="105" spans="2:11" ht="15" customHeight="1">
      <c r="B105" s="252"/>
      <c r="C105" s="242" t="s">
        <v>493</v>
      </c>
      <c r="D105" s="242"/>
      <c r="E105" s="242"/>
      <c r="F105" s="261" t="s">
        <v>490</v>
      </c>
      <c r="G105" s="242"/>
      <c r="H105" s="242" t="s">
        <v>529</v>
      </c>
      <c r="I105" s="242" t="s">
        <v>492</v>
      </c>
      <c r="J105" s="242">
        <v>120</v>
      </c>
      <c r="K105" s="253"/>
    </row>
    <row r="106" spans="2:11" ht="15" customHeight="1">
      <c r="B106" s="262"/>
      <c r="C106" s="242" t="s">
        <v>495</v>
      </c>
      <c r="D106" s="242"/>
      <c r="E106" s="242"/>
      <c r="F106" s="261" t="s">
        <v>496</v>
      </c>
      <c r="G106" s="242"/>
      <c r="H106" s="242" t="s">
        <v>529</v>
      </c>
      <c r="I106" s="242" t="s">
        <v>492</v>
      </c>
      <c r="J106" s="242">
        <v>50</v>
      </c>
      <c r="K106" s="253"/>
    </row>
    <row r="107" spans="2:11" ht="15" customHeight="1">
      <c r="B107" s="262"/>
      <c r="C107" s="242" t="s">
        <v>498</v>
      </c>
      <c r="D107" s="242"/>
      <c r="E107" s="242"/>
      <c r="F107" s="261" t="s">
        <v>490</v>
      </c>
      <c r="G107" s="242"/>
      <c r="H107" s="242" t="s">
        <v>529</v>
      </c>
      <c r="I107" s="242" t="s">
        <v>500</v>
      </c>
      <c r="J107" s="242"/>
      <c r="K107" s="253"/>
    </row>
    <row r="108" spans="2:11" ht="15" customHeight="1">
      <c r="B108" s="262"/>
      <c r="C108" s="242" t="s">
        <v>509</v>
      </c>
      <c r="D108" s="242"/>
      <c r="E108" s="242"/>
      <c r="F108" s="261" t="s">
        <v>496</v>
      </c>
      <c r="G108" s="242"/>
      <c r="H108" s="242" t="s">
        <v>529</v>
      </c>
      <c r="I108" s="242" t="s">
        <v>492</v>
      </c>
      <c r="J108" s="242">
        <v>50</v>
      </c>
      <c r="K108" s="253"/>
    </row>
    <row r="109" spans="2:11" ht="15" customHeight="1">
      <c r="B109" s="262"/>
      <c r="C109" s="242" t="s">
        <v>517</v>
      </c>
      <c r="D109" s="242"/>
      <c r="E109" s="242"/>
      <c r="F109" s="261" t="s">
        <v>496</v>
      </c>
      <c r="G109" s="242"/>
      <c r="H109" s="242" t="s">
        <v>529</v>
      </c>
      <c r="I109" s="242" t="s">
        <v>492</v>
      </c>
      <c r="J109" s="242">
        <v>50</v>
      </c>
      <c r="K109" s="253"/>
    </row>
    <row r="110" spans="2:11" ht="15" customHeight="1">
      <c r="B110" s="262"/>
      <c r="C110" s="242" t="s">
        <v>515</v>
      </c>
      <c r="D110" s="242"/>
      <c r="E110" s="242"/>
      <c r="F110" s="261" t="s">
        <v>496</v>
      </c>
      <c r="G110" s="242"/>
      <c r="H110" s="242" t="s">
        <v>529</v>
      </c>
      <c r="I110" s="242" t="s">
        <v>492</v>
      </c>
      <c r="J110" s="242">
        <v>50</v>
      </c>
      <c r="K110" s="253"/>
    </row>
    <row r="111" spans="2:11" ht="15" customHeight="1">
      <c r="B111" s="262"/>
      <c r="C111" s="242" t="s">
        <v>53</v>
      </c>
      <c r="D111" s="242"/>
      <c r="E111" s="242"/>
      <c r="F111" s="261" t="s">
        <v>490</v>
      </c>
      <c r="G111" s="242"/>
      <c r="H111" s="242" t="s">
        <v>530</v>
      </c>
      <c r="I111" s="242" t="s">
        <v>492</v>
      </c>
      <c r="J111" s="242">
        <v>20</v>
      </c>
      <c r="K111" s="253"/>
    </row>
    <row r="112" spans="2:11" ht="15" customHeight="1">
      <c r="B112" s="262"/>
      <c r="C112" s="242" t="s">
        <v>531</v>
      </c>
      <c r="D112" s="242"/>
      <c r="E112" s="242"/>
      <c r="F112" s="261" t="s">
        <v>490</v>
      </c>
      <c r="G112" s="242"/>
      <c r="H112" s="242" t="s">
        <v>532</v>
      </c>
      <c r="I112" s="242" t="s">
        <v>492</v>
      </c>
      <c r="J112" s="242">
        <v>120</v>
      </c>
      <c r="K112" s="253"/>
    </row>
    <row r="113" spans="2:11" ht="15" customHeight="1">
      <c r="B113" s="262"/>
      <c r="C113" s="242" t="s">
        <v>38</v>
      </c>
      <c r="D113" s="242"/>
      <c r="E113" s="242"/>
      <c r="F113" s="261" t="s">
        <v>490</v>
      </c>
      <c r="G113" s="242"/>
      <c r="H113" s="242" t="s">
        <v>533</v>
      </c>
      <c r="I113" s="242" t="s">
        <v>524</v>
      </c>
      <c r="J113" s="242"/>
      <c r="K113" s="253"/>
    </row>
    <row r="114" spans="2:11" ht="15" customHeight="1">
      <c r="B114" s="262"/>
      <c r="C114" s="242" t="s">
        <v>48</v>
      </c>
      <c r="D114" s="242"/>
      <c r="E114" s="242"/>
      <c r="F114" s="261" t="s">
        <v>490</v>
      </c>
      <c r="G114" s="242"/>
      <c r="H114" s="242" t="s">
        <v>534</v>
      </c>
      <c r="I114" s="242" t="s">
        <v>524</v>
      </c>
      <c r="J114" s="242"/>
      <c r="K114" s="253"/>
    </row>
    <row r="115" spans="2:11" ht="15" customHeight="1">
      <c r="B115" s="262"/>
      <c r="C115" s="242" t="s">
        <v>57</v>
      </c>
      <c r="D115" s="242"/>
      <c r="E115" s="242"/>
      <c r="F115" s="261" t="s">
        <v>490</v>
      </c>
      <c r="G115" s="242"/>
      <c r="H115" s="242" t="s">
        <v>535</v>
      </c>
      <c r="I115" s="242" t="s">
        <v>536</v>
      </c>
      <c r="J115" s="242"/>
      <c r="K115" s="253"/>
    </row>
    <row r="116" spans="2:11" ht="15" customHeight="1">
      <c r="B116" s="265"/>
      <c r="C116" s="271"/>
      <c r="D116" s="271"/>
      <c r="E116" s="271"/>
      <c r="F116" s="271"/>
      <c r="G116" s="271"/>
      <c r="H116" s="271"/>
      <c r="I116" s="271"/>
      <c r="J116" s="271"/>
      <c r="K116" s="267"/>
    </row>
    <row r="117" spans="2:11" ht="18.75" customHeight="1">
      <c r="B117" s="272"/>
      <c r="C117" s="238"/>
      <c r="D117" s="238"/>
      <c r="E117" s="238"/>
      <c r="F117" s="273"/>
      <c r="G117" s="238"/>
      <c r="H117" s="238"/>
      <c r="I117" s="238"/>
      <c r="J117" s="238"/>
      <c r="K117" s="272"/>
    </row>
    <row r="118" spans="2:11" ht="18.75" customHeight="1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spans="2:11" ht="7.5" customHeight="1">
      <c r="B119" s="274"/>
      <c r="C119" s="275"/>
      <c r="D119" s="275"/>
      <c r="E119" s="275"/>
      <c r="F119" s="275"/>
      <c r="G119" s="275"/>
      <c r="H119" s="275"/>
      <c r="I119" s="275"/>
      <c r="J119" s="275"/>
      <c r="K119" s="276"/>
    </row>
    <row r="120" spans="2:11" ht="45" customHeight="1">
      <c r="B120" s="277"/>
      <c r="C120" s="355" t="s">
        <v>537</v>
      </c>
      <c r="D120" s="355"/>
      <c r="E120" s="355"/>
      <c r="F120" s="355"/>
      <c r="G120" s="355"/>
      <c r="H120" s="355"/>
      <c r="I120" s="355"/>
      <c r="J120" s="355"/>
      <c r="K120" s="278"/>
    </row>
    <row r="121" spans="2:11" ht="17.25" customHeight="1">
      <c r="B121" s="279"/>
      <c r="C121" s="254" t="s">
        <v>484</v>
      </c>
      <c r="D121" s="254"/>
      <c r="E121" s="254"/>
      <c r="F121" s="254" t="s">
        <v>485</v>
      </c>
      <c r="G121" s="255"/>
      <c r="H121" s="254" t="s">
        <v>109</v>
      </c>
      <c r="I121" s="254" t="s">
        <v>57</v>
      </c>
      <c r="J121" s="254" t="s">
        <v>486</v>
      </c>
      <c r="K121" s="280"/>
    </row>
    <row r="122" spans="2:11" ht="17.25" customHeight="1">
      <c r="B122" s="279"/>
      <c r="C122" s="256" t="s">
        <v>487</v>
      </c>
      <c r="D122" s="256"/>
      <c r="E122" s="256"/>
      <c r="F122" s="257" t="s">
        <v>488</v>
      </c>
      <c r="G122" s="258"/>
      <c r="H122" s="256"/>
      <c r="I122" s="256"/>
      <c r="J122" s="256" t="s">
        <v>489</v>
      </c>
      <c r="K122" s="280"/>
    </row>
    <row r="123" spans="2:11" ht="5.25" customHeight="1">
      <c r="B123" s="281"/>
      <c r="C123" s="259"/>
      <c r="D123" s="259"/>
      <c r="E123" s="259"/>
      <c r="F123" s="259"/>
      <c r="G123" s="242"/>
      <c r="H123" s="259"/>
      <c r="I123" s="259"/>
      <c r="J123" s="259"/>
      <c r="K123" s="282"/>
    </row>
    <row r="124" spans="2:11" ht="15" customHeight="1">
      <c r="B124" s="281"/>
      <c r="C124" s="242" t="s">
        <v>493</v>
      </c>
      <c r="D124" s="259"/>
      <c r="E124" s="259"/>
      <c r="F124" s="261" t="s">
        <v>490</v>
      </c>
      <c r="G124" s="242"/>
      <c r="H124" s="242" t="s">
        <v>529</v>
      </c>
      <c r="I124" s="242" t="s">
        <v>492</v>
      </c>
      <c r="J124" s="242">
        <v>120</v>
      </c>
      <c r="K124" s="283"/>
    </row>
    <row r="125" spans="2:11" ht="15" customHeight="1">
      <c r="B125" s="281"/>
      <c r="C125" s="242" t="s">
        <v>538</v>
      </c>
      <c r="D125" s="242"/>
      <c r="E125" s="242"/>
      <c r="F125" s="261" t="s">
        <v>490</v>
      </c>
      <c r="G125" s="242"/>
      <c r="H125" s="242" t="s">
        <v>539</v>
      </c>
      <c r="I125" s="242" t="s">
        <v>492</v>
      </c>
      <c r="J125" s="242" t="s">
        <v>540</v>
      </c>
      <c r="K125" s="283"/>
    </row>
    <row r="126" spans="2:11" ht="15" customHeight="1">
      <c r="B126" s="281"/>
      <c r="C126" s="242" t="s">
        <v>439</v>
      </c>
      <c r="D126" s="242"/>
      <c r="E126" s="242"/>
      <c r="F126" s="261" t="s">
        <v>490</v>
      </c>
      <c r="G126" s="242"/>
      <c r="H126" s="242" t="s">
        <v>541</v>
      </c>
      <c r="I126" s="242" t="s">
        <v>492</v>
      </c>
      <c r="J126" s="242" t="s">
        <v>540</v>
      </c>
      <c r="K126" s="283"/>
    </row>
    <row r="127" spans="2:11" ht="15" customHeight="1">
      <c r="B127" s="281"/>
      <c r="C127" s="242" t="s">
        <v>501</v>
      </c>
      <c r="D127" s="242"/>
      <c r="E127" s="242"/>
      <c r="F127" s="261" t="s">
        <v>496</v>
      </c>
      <c r="G127" s="242"/>
      <c r="H127" s="242" t="s">
        <v>502</v>
      </c>
      <c r="I127" s="242" t="s">
        <v>492</v>
      </c>
      <c r="J127" s="242">
        <v>15</v>
      </c>
      <c r="K127" s="283"/>
    </row>
    <row r="128" spans="2:11" ht="15" customHeight="1">
      <c r="B128" s="281"/>
      <c r="C128" s="263" t="s">
        <v>503</v>
      </c>
      <c r="D128" s="263"/>
      <c r="E128" s="263"/>
      <c r="F128" s="264" t="s">
        <v>496</v>
      </c>
      <c r="G128" s="263"/>
      <c r="H128" s="263" t="s">
        <v>504</v>
      </c>
      <c r="I128" s="263" t="s">
        <v>492</v>
      </c>
      <c r="J128" s="263">
        <v>15</v>
      </c>
      <c r="K128" s="283"/>
    </row>
    <row r="129" spans="2:11" ht="15" customHeight="1">
      <c r="B129" s="281"/>
      <c r="C129" s="263" t="s">
        <v>505</v>
      </c>
      <c r="D129" s="263"/>
      <c r="E129" s="263"/>
      <c r="F129" s="264" t="s">
        <v>496</v>
      </c>
      <c r="G129" s="263"/>
      <c r="H129" s="263" t="s">
        <v>506</v>
      </c>
      <c r="I129" s="263" t="s">
        <v>492</v>
      </c>
      <c r="J129" s="263">
        <v>20</v>
      </c>
      <c r="K129" s="283"/>
    </row>
    <row r="130" spans="2:11" ht="15" customHeight="1">
      <c r="B130" s="281"/>
      <c r="C130" s="263" t="s">
        <v>507</v>
      </c>
      <c r="D130" s="263"/>
      <c r="E130" s="263"/>
      <c r="F130" s="264" t="s">
        <v>496</v>
      </c>
      <c r="G130" s="263"/>
      <c r="H130" s="263" t="s">
        <v>508</v>
      </c>
      <c r="I130" s="263" t="s">
        <v>492</v>
      </c>
      <c r="J130" s="263">
        <v>20</v>
      </c>
      <c r="K130" s="283"/>
    </row>
    <row r="131" spans="2:11" ht="15" customHeight="1">
      <c r="B131" s="281"/>
      <c r="C131" s="242" t="s">
        <v>495</v>
      </c>
      <c r="D131" s="242"/>
      <c r="E131" s="242"/>
      <c r="F131" s="261" t="s">
        <v>496</v>
      </c>
      <c r="G131" s="242"/>
      <c r="H131" s="242" t="s">
        <v>529</v>
      </c>
      <c r="I131" s="242" t="s">
        <v>492</v>
      </c>
      <c r="J131" s="242">
        <v>50</v>
      </c>
      <c r="K131" s="283"/>
    </row>
    <row r="132" spans="2:11" ht="15" customHeight="1">
      <c r="B132" s="281"/>
      <c r="C132" s="242" t="s">
        <v>509</v>
      </c>
      <c r="D132" s="242"/>
      <c r="E132" s="242"/>
      <c r="F132" s="261" t="s">
        <v>496</v>
      </c>
      <c r="G132" s="242"/>
      <c r="H132" s="242" t="s">
        <v>529</v>
      </c>
      <c r="I132" s="242" t="s">
        <v>492</v>
      </c>
      <c r="J132" s="242">
        <v>50</v>
      </c>
      <c r="K132" s="283"/>
    </row>
    <row r="133" spans="2:11" ht="15" customHeight="1">
      <c r="B133" s="281"/>
      <c r="C133" s="242" t="s">
        <v>515</v>
      </c>
      <c r="D133" s="242"/>
      <c r="E133" s="242"/>
      <c r="F133" s="261" t="s">
        <v>496</v>
      </c>
      <c r="G133" s="242"/>
      <c r="H133" s="242" t="s">
        <v>529</v>
      </c>
      <c r="I133" s="242" t="s">
        <v>492</v>
      </c>
      <c r="J133" s="242">
        <v>50</v>
      </c>
      <c r="K133" s="283"/>
    </row>
    <row r="134" spans="2:11" ht="15" customHeight="1">
      <c r="B134" s="281"/>
      <c r="C134" s="242" t="s">
        <v>517</v>
      </c>
      <c r="D134" s="242"/>
      <c r="E134" s="242"/>
      <c r="F134" s="261" t="s">
        <v>496</v>
      </c>
      <c r="G134" s="242"/>
      <c r="H134" s="242" t="s">
        <v>529</v>
      </c>
      <c r="I134" s="242" t="s">
        <v>492</v>
      </c>
      <c r="J134" s="242">
        <v>50</v>
      </c>
      <c r="K134" s="283"/>
    </row>
    <row r="135" spans="2:11" ht="15" customHeight="1">
      <c r="B135" s="281"/>
      <c r="C135" s="242" t="s">
        <v>114</v>
      </c>
      <c r="D135" s="242"/>
      <c r="E135" s="242"/>
      <c r="F135" s="261" t="s">
        <v>496</v>
      </c>
      <c r="G135" s="242"/>
      <c r="H135" s="242" t="s">
        <v>542</v>
      </c>
      <c r="I135" s="242" t="s">
        <v>492</v>
      </c>
      <c r="J135" s="242">
        <v>255</v>
      </c>
      <c r="K135" s="283"/>
    </row>
    <row r="136" spans="2:11" ht="15" customHeight="1">
      <c r="B136" s="281"/>
      <c r="C136" s="242" t="s">
        <v>519</v>
      </c>
      <c r="D136" s="242"/>
      <c r="E136" s="242"/>
      <c r="F136" s="261" t="s">
        <v>490</v>
      </c>
      <c r="G136" s="242"/>
      <c r="H136" s="242" t="s">
        <v>543</v>
      </c>
      <c r="I136" s="242" t="s">
        <v>521</v>
      </c>
      <c r="J136" s="242"/>
      <c r="K136" s="283"/>
    </row>
    <row r="137" spans="2:11" ht="15" customHeight="1">
      <c r="B137" s="281"/>
      <c r="C137" s="242" t="s">
        <v>522</v>
      </c>
      <c r="D137" s="242"/>
      <c r="E137" s="242"/>
      <c r="F137" s="261" t="s">
        <v>490</v>
      </c>
      <c r="G137" s="242"/>
      <c r="H137" s="242" t="s">
        <v>544</v>
      </c>
      <c r="I137" s="242" t="s">
        <v>524</v>
      </c>
      <c r="J137" s="242"/>
      <c r="K137" s="283"/>
    </row>
    <row r="138" spans="2:11" ht="15" customHeight="1">
      <c r="B138" s="281"/>
      <c r="C138" s="242" t="s">
        <v>525</v>
      </c>
      <c r="D138" s="242"/>
      <c r="E138" s="242"/>
      <c r="F138" s="261" t="s">
        <v>490</v>
      </c>
      <c r="G138" s="242"/>
      <c r="H138" s="242" t="s">
        <v>525</v>
      </c>
      <c r="I138" s="242" t="s">
        <v>524</v>
      </c>
      <c r="J138" s="242"/>
      <c r="K138" s="283"/>
    </row>
    <row r="139" spans="2:11" ht="15" customHeight="1">
      <c r="B139" s="281"/>
      <c r="C139" s="242" t="s">
        <v>38</v>
      </c>
      <c r="D139" s="242"/>
      <c r="E139" s="242"/>
      <c r="F139" s="261" t="s">
        <v>490</v>
      </c>
      <c r="G139" s="242"/>
      <c r="H139" s="242" t="s">
        <v>545</v>
      </c>
      <c r="I139" s="242" t="s">
        <v>524</v>
      </c>
      <c r="J139" s="242"/>
      <c r="K139" s="283"/>
    </row>
    <row r="140" spans="2:11" ht="15" customHeight="1">
      <c r="B140" s="281"/>
      <c r="C140" s="242" t="s">
        <v>546</v>
      </c>
      <c r="D140" s="242"/>
      <c r="E140" s="242"/>
      <c r="F140" s="261" t="s">
        <v>490</v>
      </c>
      <c r="G140" s="242"/>
      <c r="H140" s="242" t="s">
        <v>547</v>
      </c>
      <c r="I140" s="242" t="s">
        <v>524</v>
      </c>
      <c r="J140" s="242"/>
      <c r="K140" s="283"/>
    </row>
    <row r="141" spans="2:11" ht="15" customHeight="1">
      <c r="B141" s="284"/>
      <c r="C141" s="285"/>
      <c r="D141" s="285"/>
      <c r="E141" s="285"/>
      <c r="F141" s="285"/>
      <c r="G141" s="285"/>
      <c r="H141" s="285"/>
      <c r="I141" s="285"/>
      <c r="J141" s="285"/>
      <c r="K141" s="286"/>
    </row>
    <row r="142" spans="2:11" ht="18.75" customHeight="1">
      <c r="B142" s="238"/>
      <c r="C142" s="238"/>
      <c r="D142" s="238"/>
      <c r="E142" s="238"/>
      <c r="F142" s="273"/>
      <c r="G142" s="238"/>
      <c r="H142" s="238"/>
      <c r="I142" s="238"/>
      <c r="J142" s="238"/>
      <c r="K142" s="238"/>
    </row>
    <row r="143" spans="2:11" ht="18.75" customHeight="1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spans="2:11" ht="7.5" customHeight="1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spans="2:11" ht="45" customHeight="1">
      <c r="B145" s="252"/>
      <c r="C145" s="359" t="s">
        <v>548</v>
      </c>
      <c r="D145" s="359"/>
      <c r="E145" s="359"/>
      <c r="F145" s="359"/>
      <c r="G145" s="359"/>
      <c r="H145" s="359"/>
      <c r="I145" s="359"/>
      <c r="J145" s="359"/>
      <c r="K145" s="253"/>
    </row>
    <row r="146" spans="2:11" ht="17.25" customHeight="1">
      <c r="B146" s="252"/>
      <c r="C146" s="254" t="s">
        <v>484</v>
      </c>
      <c r="D146" s="254"/>
      <c r="E146" s="254"/>
      <c r="F146" s="254" t="s">
        <v>485</v>
      </c>
      <c r="G146" s="255"/>
      <c r="H146" s="254" t="s">
        <v>109</v>
      </c>
      <c r="I146" s="254" t="s">
        <v>57</v>
      </c>
      <c r="J146" s="254" t="s">
        <v>486</v>
      </c>
      <c r="K146" s="253"/>
    </row>
    <row r="147" spans="2:11" ht="17.25" customHeight="1">
      <c r="B147" s="252"/>
      <c r="C147" s="256" t="s">
        <v>487</v>
      </c>
      <c r="D147" s="256"/>
      <c r="E147" s="256"/>
      <c r="F147" s="257" t="s">
        <v>488</v>
      </c>
      <c r="G147" s="258"/>
      <c r="H147" s="256"/>
      <c r="I147" s="256"/>
      <c r="J147" s="256" t="s">
        <v>489</v>
      </c>
      <c r="K147" s="253"/>
    </row>
    <row r="148" spans="2:11" ht="5.25" customHeight="1">
      <c r="B148" s="262"/>
      <c r="C148" s="259"/>
      <c r="D148" s="259"/>
      <c r="E148" s="259"/>
      <c r="F148" s="259"/>
      <c r="G148" s="260"/>
      <c r="H148" s="259"/>
      <c r="I148" s="259"/>
      <c r="J148" s="259"/>
      <c r="K148" s="283"/>
    </row>
    <row r="149" spans="2:11" ht="15" customHeight="1">
      <c r="B149" s="262"/>
      <c r="C149" s="287" t="s">
        <v>493</v>
      </c>
      <c r="D149" s="242"/>
      <c r="E149" s="242"/>
      <c r="F149" s="288" t="s">
        <v>490</v>
      </c>
      <c r="G149" s="242"/>
      <c r="H149" s="287" t="s">
        <v>529</v>
      </c>
      <c r="I149" s="287" t="s">
        <v>492</v>
      </c>
      <c r="J149" s="287">
        <v>120</v>
      </c>
      <c r="K149" s="283"/>
    </row>
    <row r="150" spans="2:11" ht="15" customHeight="1">
      <c r="B150" s="262"/>
      <c r="C150" s="287" t="s">
        <v>538</v>
      </c>
      <c r="D150" s="242"/>
      <c r="E150" s="242"/>
      <c r="F150" s="288" t="s">
        <v>490</v>
      </c>
      <c r="G150" s="242"/>
      <c r="H150" s="287" t="s">
        <v>549</v>
      </c>
      <c r="I150" s="287" t="s">
        <v>492</v>
      </c>
      <c r="J150" s="287" t="s">
        <v>540</v>
      </c>
      <c r="K150" s="283"/>
    </row>
    <row r="151" spans="2:11" ht="15" customHeight="1">
      <c r="B151" s="262"/>
      <c r="C151" s="287" t="s">
        <v>439</v>
      </c>
      <c r="D151" s="242"/>
      <c r="E151" s="242"/>
      <c r="F151" s="288" t="s">
        <v>490</v>
      </c>
      <c r="G151" s="242"/>
      <c r="H151" s="287" t="s">
        <v>550</v>
      </c>
      <c r="I151" s="287" t="s">
        <v>492</v>
      </c>
      <c r="J151" s="287" t="s">
        <v>540</v>
      </c>
      <c r="K151" s="283"/>
    </row>
    <row r="152" spans="2:11" ht="15" customHeight="1">
      <c r="B152" s="262"/>
      <c r="C152" s="287" t="s">
        <v>495</v>
      </c>
      <c r="D152" s="242"/>
      <c r="E152" s="242"/>
      <c r="F152" s="288" t="s">
        <v>496</v>
      </c>
      <c r="G152" s="242"/>
      <c r="H152" s="287" t="s">
        <v>529</v>
      </c>
      <c r="I152" s="287" t="s">
        <v>492</v>
      </c>
      <c r="J152" s="287">
        <v>50</v>
      </c>
      <c r="K152" s="283"/>
    </row>
    <row r="153" spans="2:11" ht="15" customHeight="1">
      <c r="B153" s="262"/>
      <c r="C153" s="287" t="s">
        <v>498</v>
      </c>
      <c r="D153" s="242"/>
      <c r="E153" s="242"/>
      <c r="F153" s="288" t="s">
        <v>490</v>
      </c>
      <c r="G153" s="242"/>
      <c r="H153" s="287" t="s">
        <v>529</v>
      </c>
      <c r="I153" s="287" t="s">
        <v>500</v>
      </c>
      <c r="J153" s="287"/>
      <c r="K153" s="283"/>
    </row>
    <row r="154" spans="2:11" ht="15" customHeight="1">
      <c r="B154" s="262"/>
      <c r="C154" s="287" t="s">
        <v>509</v>
      </c>
      <c r="D154" s="242"/>
      <c r="E154" s="242"/>
      <c r="F154" s="288" t="s">
        <v>496</v>
      </c>
      <c r="G154" s="242"/>
      <c r="H154" s="287" t="s">
        <v>529</v>
      </c>
      <c r="I154" s="287" t="s">
        <v>492</v>
      </c>
      <c r="J154" s="287">
        <v>50</v>
      </c>
      <c r="K154" s="283"/>
    </row>
    <row r="155" spans="2:11" ht="15" customHeight="1">
      <c r="B155" s="262"/>
      <c r="C155" s="287" t="s">
        <v>517</v>
      </c>
      <c r="D155" s="242"/>
      <c r="E155" s="242"/>
      <c r="F155" s="288" t="s">
        <v>496</v>
      </c>
      <c r="G155" s="242"/>
      <c r="H155" s="287" t="s">
        <v>529</v>
      </c>
      <c r="I155" s="287" t="s">
        <v>492</v>
      </c>
      <c r="J155" s="287">
        <v>50</v>
      </c>
      <c r="K155" s="283"/>
    </row>
    <row r="156" spans="2:11" ht="15" customHeight="1">
      <c r="B156" s="262"/>
      <c r="C156" s="287" t="s">
        <v>515</v>
      </c>
      <c r="D156" s="242"/>
      <c r="E156" s="242"/>
      <c r="F156" s="288" t="s">
        <v>496</v>
      </c>
      <c r="G156" s="242"/>
      <c r="H156" s="287" t="s">
        <v>529</v>
      </c>
      <c r="I156" s="287" t="s">
        <v>492</v>
      </c>
      <c r="J156" s="287">
        <v>50</v>
      </c>
      <c r="K156" s="283"/>
    </row>
    <row r="157" spans="2:11" ht="15" customHeight="1">
      <c r="B157" s="262"/>
      <c r="C157" s="287" t="s">
        <v>96</v>
      </c>
      <c r="D157" s="242"/>
      <c r="E157" s="242"/>
      <c r="F157" s="288" t="s">
        <v>490</v>
      </c>
      <c r="G157" s="242"/>
      <c r="H157" s="287" t="s">
        <v>551</v>
      </c>
      <c r="I157" s="287" t="s">
        <v>492</v>
      </c>
      <c r="J157" s="287" t="s">
        <v>552</v>
      </c>
      <c r="K157" s="283"/>
    </row>
    <row r="158" spans="2:11" ht="15" customHeight="1">
      <c r="B158" s="262"/>
      <c r="C158" s="287" t="s">
        <v>553</v>
      </c>
      <c r="D158" s="242"/>
      <c r="E158" s="242"/>
      <c r="F158" s="288" t="s">
        <v>490</v>
      </c>
      <c r="G158" s="242"/>
      <c r="H158" s="287" t="s">
        <v>554</v>
      </c>
      <c r="I158" s="287" t="s">
        <v>524</v>
      </c>
      <c r="J158" s="287"/>
      <c r="K158" s="283"/>
    </row>
    <row r="159" spans="2:11" ht="15" customHeight="1">
      <c r="B159" s="289"/>
      <c r="C159" s="271"/>
      <c r="D159" s="271"/>
      <c r="E159" s="271"/>
      <c r="F159" s="271"/>
      <c r="G159" s="271"/>
      <c r="H159" s="271"/>
      <c r="I159" s="271"/>
      <c r="J159" s="271"/>
      <c r="K159" s="290"/>
    </row>
    <row r="160" spans="2:11" ht="18.75" customHeight="1">
      <c r="B160" s="238"/>
      <c r="C160" s="242"/>
      <c r="D160" s="242"/>
      <c r="E160" s="242"/>
      <c r="F160" s="261"/>
      <c r="G160" s="242"/>
      <c r="H160" s="242"/>
      <c r="I160" s="242"/>
      <c r="J160" s="242"/>
      <c r="K160" s="238"/>
    </row>
    <row r="161" spans="2:11" ht="18.75" customHeight="1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spans="2:11" ht="7.5" customHeight="1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spans="2:11" ht="45" customHeight="1">
      <c r="B163" s="233"/>
      <c r="C163" s="355" t="s">
        <v>555</v>
      </c>
      <c r="D163" s="355"/>
      <c r="E163" s="355"/>
      <c r="F163" s="355"/>
      <c r="G163" s="355"/>
      <c r="H163" s="355"/>
      <c r="I163" s="355"/>
      <c r="J163" s="355"/>
      <c r="K163" s="234"/>
    </row>
    <row r="164" spans="2:11" ht="17.25" customHeight="1">
      <c r="B164" s="233"/>
      <c r="C164" s="254" t="s">
        <v>484</v>
      </c>
      <c r="D164" s="254"/>
      <c r="E164" s="254"/>
      <c r="F164" s="254" t="s">
        <v>485</v>
      </c>
      <c r="G164" s="291"/>
      <c r="H164" s="292" t="s">
        <v>109</v>
      </c>
      <c r="I164" s="292" t="s">
        <v>57</v>
      </c>
      <c r="J164" s="254" t="s">
        <v>486</v>
      </c>
      <c r="K164" s="234"/>
    </row>
    <row r="165" spans="2:11" ht="17.25" customHeight="1">
      <c r="B165" s="235"/>
      <c r="C165" s="256" t="s">
        <v>487</v>
      </c>
      <c r="D165" s="256"/>
      <c r="E165" s="256"/>
      <c r="F165" s="257" t="s">
        <v>488</v>
      </c>
      <c r="G165" s="293"/>
      <c r="H165" s="294"/>
      <c r="I165" s="294"/>
      <c r="J165" s="256" t="s">
        <v>489</v>
      </c>
      <c r="K165" s="236"/>
    </row>
    <row r="166" spans="2:11" ht="5.25" customHeight="1">
      <c r="B166" s="262"/>
      <c r="C166" s="259"/>
      <c r="D166" s="259"/>
      <c r="E166" s="259"/>
      <c r="F166" s="259"/>
      <c r="G166" s="260"/>
      <c r="H166" s="259"/>
      <c r="I166" s="259"/>
      <c r="J166" s="259"/>
      <c r="K166" s="283"/>
    </row>
    <row r="167" spans="2:11" ht="15" customHeight="1">
      <c r="B167" s="262"/>
      <c r="C167" s="242" t="s">
        <v>493</v>
      </c>
      <c r="D167" s="242"/>
      <c r="E167" s="242"/>
      <c r="F167" s="261" t="s">
        <v>490</v>
      </c>
      <c r="G167" s="242"/>
      <c r="H167" s="242" t="s">
        <v>529</v>
      </c>
      <c r="I167" s="242" t="s">
        <v>492</v>
      </c>
      <c r="J167" s="242">
        <v>120</v>
      </c>
      <c r="K167" s="283"/>
    </row>
    <row r="168" spans="2:11" ht="15" customHeight="1">
      <c r="B168" s="262"/>
      <c r="C168" s="242" t="s">
        <v>538</v>
      </c>
      <c r="D168" s="242"/>
      <c r="E168" s="242"/>
      <c r="F168" s="261" t="s">
        <v>490</v>
      </c>
      <c r="G168" s="242"/>
      <c r="H168" s="242" t="s">
        <v>539</v>
      </c>
      <c r="I168" s="242" t="s">
        <v>492</v>
      </c>
      <c r="J168" s="242" t="s">
        <v>540</v>
      </c>
      <c r="K168" s="283"/>
    </row>
    <row r="169" spans="2:11" ht="15" customHeight="1">
      <c r="B169" s="262"/>
      <c r="C169" s="242" t="s">
        <v>439</v>
      </c>
      <c r="D169" s="242"/>
      <c r="E169" s="242"/>
      <c r="F169" s="261" t="s">
        <v>490</v>
      </c>
      <c r="G169" s="242"/>
      <c r="H169" s="242" t="s">
        <v>556</v>
      </c>
      <c r="I169" s="242" t="s">
        <v>492</v>
      </c>
      <c r="J169" s="242" t="s">
        <v>540</v>
      </c>
      <c r="K169" s="283"/>
    </row>
    <row r="170" spans="2:11" ht="15" customHeight="1">
      <c r="B170" s="262"/>
      <c r="C170" s="242" t="s">
        <v>495</v>
      </c>
      <c r="D170" s="242"/>
      <c r="E170" s="242"/>
      <c r="F170" s="261" t="s">
        <v>496</v>
      </c>
      <c r="G170" s="242"/>
      <c r="H170" s="242" t="s">
        <v>556</v>
      </c>
      <c r="I170" s="242" t="s">
        <v>492</v>
      </c>
      <c r="J170" s="242">
        <v>50</v>
      </c>
      <c r="K170" s="283"/>
    </row>
    <row r="171" spans="2:11" ht="15" customHeight="1">
      <c r="B171" s="262"/>
      <c r="C171" s="242" t="s">
        <v>498</v>
      </c>
      <c r="D171" s="242"/>
      <c r="E171" s="242"/>
      <c r="F171" s="261" t="s">
        <v>490</v>
      </c>
      <c r="G171" s="242"/>
      <c r="H171" s="242" t="s">
        <v>556</v>
      </c>
      <c r="I171" s="242" t="s">
        <v>500</v>
      </c>
      <c r="J171" s="242"/>
      <c r="K171" s="283"/>
    </row>
    <row r="172" spans="2:11" ht="15" customHeight="1">
      <c r="B172" s="262"/>
      <c r="C172" s="242" t="s">
        <v>509</v>
      </c>
      <c r="D172" s="242"/>
      <c r="E172" s="242"/>
      <c r="F172" s="261" t="s">
        <v>496</v>
      </c>
      <c r="G172" s="242"/>
      <c r="H172" s="242" t="s">
        <v>556</v>
      </c>
      <c r="I172" s="242" t="s">
        <v>492</v>
      </c>
      <c r="J172" s="242">
        <v>50</v>
      </c>
      <c r="K172" s="283"/>
    </row>
    <row r="173" spans="2:11" ht="15" customHeight="1">
      <c r="B173" s="262"/>
      <c r="C173" s="242" t="s">
        <v>517</v>
      </c>
      <c r="D173" s="242"/>
      <c r="E173" s="242"/>
      <c r="F173" s="261" t="s">
        <v>496</v>
      </c>
      <c r="G173" s="242"/>
      <c r="H173" s="242" t="s">
        <v>556</v>
      </c>
      <c r="I173" s="242" t="s">
        <v>492</v>
      </c>
      <c r="J173" s="242">
        <v>50</v>
      </c>
      <c r="K173" s="283"/>
    </row>
    <row r="174" spans="2:11" ht="15" customHeight="1">
      <c r="B174" s="262"/>
      <c r="C174" s="242" t="s">
        <v>515</v>
      </c>
      <c r="D174" s="242"/>
      <c r="E174" s="242"/>
      <c r="F174" s="261" t="s">
        <v>496</v>
      </c>
      <c r="G174" s="242"/>
      <c r="H174" s="242" t="s">
        <v>556</v>
      </c>
      <c r="I174" s="242" t="s">
        <v>492</v>
      </c>
      <c r="J174" s="242">
        <v>50</v>
      </c>
      <c r="K174" s="283"/>
    </row>
    <row r="175" spans="2:11" ht="15" customHeight="1">
      <c r="B175" s="262"/>
      <c r="C175" s="242" t="s">
        <v>108</v>
      </c>
      <c r="D175" s="242"/>
      <c r="E175" s="242"/>
      <c r="F175" s="261" t="s">
        <v>490</v>
      </c>
      <c r="G175" s="242"/>
      <c r="H175" s="242" t="s">
        <v>557</v>
      </c>
      <c r="I175" s="242" t="s">
        <v>558</v>
      </c>
      <c r="J175" s="242"/>
      <c r="K175" s="283"/>
    </row>
    <row r="176" spans="2:11" ht="15" customHeight="1">
      <c r="B176" s="262"/>
      <c r="C176" s="242" t="s">
        <v>57</v>
      </c>
      <c r="D176" s="242"/>
      <c r="E176" s="242"/>
      <c r="F176" s="261" t="s">
        <v>490</v>
      </c>
      <c r="G176" s="242"/>
      <c r="H176" s="242" t="s">
        <v>559</v>
      </c>
      <c r="I176" s="242" t="s">
        <v>560</v>
      </c>
      <c r="J176" s="242">
        <v>1</v>
      </c>
      <c r="K176" s="283"/>
    </row>
    <row r="177" spans="2:11" ht="15" customHeight="1">
      <c r="B177" s="262"/>
      <c r="C177" s="242" t="s">
        <v>53</v>
      </c>
      <c r="D177" s="242"/>
      <c r="E177" s="242"/>
      <c r="F177" s="261" t="s">
        <v>490</v>
      </c>
      <c r="G177" s="242"/>
      <c r="H177" s="242" t="s">
        <v>561</v>
      </c>
      <c r="I177" s="242" t="s">
        <v>492</v>
      </c>
      <c r="J177" s="242">
        <v>20</v>
      </c>
      <c r="K177" s="283"/>
    </row>
    <row r="178" spans="2:11" ht="15" customHeight="1">
      <c r="B178" s="262"/>
      <c r="C178" s="242" t="s">
        <v>109</v>
      </c>
      <c r="D178" s="242"/>
      <c r="E178" s="242"/>
      <c r="F178" s="261" t="s">
        <v>490</v>
      </c>
      <c r="G178" s="242"/>
      <c r="H178" s="242" t="s">
        <v>562</v>
      </c>
      <c r="I178" s="242" t="s">
        <v>492</v>
      </c>
      <c r="J178" s="242">
        <v>255</v>
      </c>
      <c r="K178" s="283"/>
    </row>
    <row r="179" spans="2:11" ht="15" customHeight="1">
      <c r="B179" s="262"/>
      <c r="C179" s="242" t="s">
        <v>110</v>
      </c>
      <c r="D179" s="242"/>
      <c r="E179" s="242"/>
      <c r="F179" s="261" t="s">
        <v>490</v>
      </c>
      <c r="G179" s="242"/>
      <c r="H179" s="242" t="s">
        <v>455</v>
      </c>
      <c r="I179" s="242" t="s">
        <v>492</v>
      </c>
      <c r="J179" s="242">
        <v>10</v>
      </c>
      <c r="K179" s="283"/>
    </row>
    <row r="180" spans="2:11" ht="15" customHeight="1">
      <c r="B180" s="262"/>
      <c r="C180" s="242" t="s">
        <v>111</v>
      </c>
      <c r="D180" s="242"/>
      <c r="E180" s="242"/>
      <c r="F180" s="261" t="s">
        <v>490</v>
      </c>
      <c r="G180" s="242"/>
      <c r="H180" s="242" t="s">
        <v>563</v>
      </c>
      <c r="I180" s="242" t="s">
        <v>524</v>
      </c>
      <c r="J180" s="242"/>
      <c r="K180" s="283"/>
    </row>
    <row r="181" spans="2:11" ht="15" customHeight="1">
      <c r="B181" s="262"/>
      <c r="C181" s="242" t="s">
        <v>564</v>
      </c>
      <c r="D181" s="242"/>
      <c r="E181" s="242"/>
      <c r="F181" s="261" t="s">
        <v>490</v>
      </c>
      <c r="G181" s="242"/>
      <c r="H181" s="242" t="s">
        <v>565</v>
      </c>
      <c r="I181" s="242" t="s">
        <v>524</v>
      </c>
      <c r="J181" s="242"/>
      <c r="K181" s="283"/>
    </row>
    <row r="182" spans="2:11" ht="15" customHeight="1">
      <c r="B182" s="262"/>
      <c r="C182" s="242" t="s">
        <v>553</v>
      </c>
      <c r="D182" s="242"/>
      <c r="E182" s="242"/>
      <c r="F182" s="261" t="s">
        <v>490</v>
      </c>
      <c r="G182" s="242"/>
      <c r="H182" s="242" t="s">
        <v>566</v>
      </c>
      <c r="I182" s="242" t="s">
        <v>524</v>
      </c>
      <c r="J182" s="242"/>
      <c r="K182" s="283"/>
    </row>
    <row r="183" spans="2:11" ht="15" customHeight="1">
      <c r="B183" s="262"/>
      <c r="C183" s="242" t="s">
        <v>113</v>
      </c>
      <c r="D183" s="242"/>
      <c r="E183" s="242"/>
      <c r="F183" s="261" t="s">
        <v>496</v>
      </c>
      <c r="G183" s="242"/>
      <c r="H183" s="242" t="s">
        <v>567</v>
      </c>
      <c r="I183" s="242" t="s">
        <v>492</v>
      </c>
      <c r="J183" s="242">
        <v>50</v>
      </c>
      <c r="K183" s="283"/>
    </row>
    <row r="184" spans="2:11" ht="15" customHeight="1">
      <c r="B184" s="262"/>
      <c r="C184" s="242" t="s">
        <v>568</v>
      </c>
      <c r="D184" s="242"/>
      <c r="E184" s="242"/>
      <c r="F184" s="261" t="s">
        <v>496</v>
      </c>
      <c r="G184" s="242"/>
      <c r="H184" s="242" t="s">
        <v>569</v>
      </c>
      <c r="I184" s="242" t="s">
        <v>570</v>
      </c>
      <c r="J184" s="242"/>
      <c r="K184" s="283"/>
    </row>
    <row r="185" spans="2:11" ht="15" customHeight="1">
      <c r="B185" s="262"/>
      <c r="C185" s="242" t="s">
        <v>571</v>
      </c>
      <c r="D185" s="242"/>
      <c r="E185" s="242"/>
      <c r="F185" s="261" t="s">
        <v>496</v>
      </c>
      <c r="G185" s="242"/>
      <c r="H185" s="242" t="s">
        <v>572</v>
      </c>
      <c r="I185" s="242" t="s">
        <v>570</v>
      </c>
      <c r="J185" s="242"/>
      <c r="K185" s="283"/>
    </row>
    <row r="186" spans="2:11" ht="15" customHeight="1">
      <c r="B186" s="262"/>
      <c r="C186" s="242" t="s">
        <v>573</v>
      </c>
      <c r="D186" s="242"/>
      <c r="E186" s="242"/>
      <c r="F186" s="261" t="s">
        <v>496</v>
      </c>
      <c r="G186" s="242"/>
      <c r="H186" s="242" t="s">
        <v>574</v>
      </c>
      <c r="I186" s="242" t="s">
        <v>570</v>
      </c>
      <c r="J186" s="242"/>
      <c r="K186" s="283"/>
    </row>
    <row r="187" spans="2:11" ht="15" customHeight="1">
      <c r="B187" s="262"/>
      <c r="C187" s="295" t="s">
        <v>575</v>
      </c>
      <c r="D187" s="242"/>
      <c r="E187" s="242"/>
      <c r="F187" s="261" t="s">
        <v>496</v>
      </c>
      <c r="G187" s="242"/>
      <c r="H187" s="242" t="s">
        <v>576</v>
      </c>
      <c r="I187" s="242" t="s">
        <v>577</v>
      </c>
      <c r="J187" s="296" t="s">
        <v>578</v>
      </c>
      <c r="K187" s="283"/>
    </row>
    <row r="188" spans="2:11" ht="15" customHeight="1">
      <c r="B188" s="262"/>
      <c r="C188" s="247" t="s">
        <v>42</v>
      </c>
      <c r="D188" s="242"/>
      <c r="E188" s="242"/>
      <c r="F188" s="261" t="s">
        <v>490</v>
      </c>
      <c r="G188" s="242"/>
      <c r="H188" s="238" t="s">
        <v>579</v>
      </c>
      <c r="I188" s="242" t="s">
        <v>580</v>
      </c>
      <c r="J188" s="242"/>
      <c r="K188" s="283"/>
    </row>
    <row r="189" spans="2:11" ht="15" customHeight="1">
      <c r="B189" s="262"/>
      <c r="C189" s="247" t="s">
        <v>581</v>
      </c>
      <c r="D189" s="242"/>
      <c r="E189" s="242"/>
      <c r="F189" s="261" t="s">
        <v>490</v>
      </c>
      <c r="G189" s="242"/>
      <c r="H189" s="242" t="s">
        <v>582</v>
      </c>
      <c r="I189" s="242" t="s">
        <v>524</v>
      </c>
      <c r="J189" s="242"/>
      <c r="K189" s="283"/>
    </row>
    <row r="190" spans="2:11" ht="15" customHeight="1">
      <c r="B190" s="262"/>
      <c r="C190" s="247" t="s">
        <v>583</v>
      </c>
      <c r="D190" s="242"/>
      <c r="E190" s="242"/>
      <c r="F190" s="261" t="s">
        <v>490</v>
      </c>
      <c r="G190" s="242"/>
      <c r="H190" s="242" t="s">
        <v>584</v>
      </c>
      <c r="I190" s="242" t="s">
        <v>524</v>
      </c>
      <c r="J190" s="242"/>
      <c r="K190" s="283"/>
    </row>
    <row r="191" spans="2:11" ht="15" customHeight="1">
      <c r="B191" s="262"/>
      <c r="C191" s="247" t="s">
        <v>585</v>
      </c>
      <c r="D191" s="242"/>
      <c r="E191" s="242"/>
      <c r="F191" s="261" t="s">
        <v>496</v>
      </c>
      <c r="G191" s="242"/>
      <c r="H191" s="242" t="s">
        <v>586</v>
      </c>
      <c r="I191" s="242" t="s">
        <v>524</v>
      </c>
      <c r="J191" s="242"/>
      <c r="K191" s="283"/>
    </row>
    <row r="192" spans="2:11" ht="15" customHeight="1">
      <c r="B192" s="289"/>
      <c r="C192" s="297"/>
      <c r="D192" s="271"/>
      <c r="E192" s="271"/>
      <c r="F192" s="271"/>
      <c r="G192" s="271"/>
      <c r="H192" s="271"/>
      <c r="I192" s="271"/>
      <c r="J192" s="271"/>
      <c r="K192" s="290"/>
    </row>
    <row r="193" spans="2:11" ht="18.75" customHeight="1">
      <c r="B193" s="238"/>
      <c r="C193" s="242"/>
      <c r="D193" s="242"/>
      <c r="E193" s="242"/>
      <c r="F193" s="261"/>
      <c r="G193" s="242"/>
      <c r="H193" s="242"/>
      <c r="I193" s="242"/>
      <c r="J193" s="242"/>
      <c r="K193" s="238"/>
    </row>
    <row r="194" spans="2:11" ht="18.75" customHeight="1">
      <c r="B194" s="238"/>
      <c r="C194" s="242"/>
      <c r="D194" s="242"/>
      <c r="E194" s="242"/>
      <c r="F194" s="261"/>
      <c r="G194" s="242"/>
      <c r="H194" s="242"/>
      <c r="I194" s="242"/>
      <c r="J194" s="242"/>
      <c r="K194" s="238"/>
    </row>
    <row r="195" spans="2:11" ht="18.75" customHeight="1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spans="2:11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spans="2:11" ht="21">
      <c r="B197" s="233"/>
      <c r="C197" s="355" t="s">
        <v>587</v>
      </c>
      <c r="D197" s="355"/>
      <c r="E197" s="355"/>
      <c r="F197" s="355"/>
      <c r="G197" s="355"/>
      <c r="H197" s="355"/>
      <c r="I197" s="355"/>
      <c r="J197" s="355"/>
      <c r="K197" s="234"/>
    </row>
    <row r="198" spans="2:11" ht="25.5" customHeight="1">
      <c r="B198" s="233"/>
      <c r="C198" s="298" t="s">
        <v>588</v>
      </c>
      <c r="D198" s="298"/>
      <c r="E198" s="298"/>
      <c r="F198" s="298" t="s">
        <v>589</v>
      </c>
      <c r="G198" s="299"/>
      <c r="H198" s="360" t="s">
        <v>590</v>
      </c>
      <c r="I198" s="360"/>
      <c r="J198" s="360"/>
      <c r="K198" s="234"/>
    </row>
    <row r="199" spans="2:11" ht="5.25" customHeight="1">
      <c r="B199" s="262"/>
      <c r="C199" s="259"/>
      <c r="D199" s="259"/>
      <c r="E199" s="259"/>
      <c r="F199" s="259"/>
      <c r="G199" s="242"/>
      <c r="H199" s="259"/>
      <c r="I199" s="259"/>
      <c r="J199" s="259"/>
      <c r="K199" s="283"/>
    </row>
    <row r="200" spans="2:11" ht="15" customHeight="1">
      <c r="B200" s="262"/>
      <c r="C200" s="242" t="s">
        <v>580</v>
      </c>
      <c r="D200" s="242"/>
      <c r="E200" s="242"/>
      <c r="F200" s="261" t="s">
        <v>43</v>
      </c>
      <c r="G200" s="242"/>
      <c r="H200" s="357" t="s">
        <v>591</v>
      </c>
      <c r="I200" s="357"/>
      <c r="J200" s="357"/>
      <c r="K200" s="283"/>
    </row>
    <row r="201" spans="2:11" ht="15" customHeight="1">
      <c r="B201" s="262"/>
      <c r="C201" s="268"/>
      <c r="D201" s="242"/>
      <c r="E201" s="242"/>
      <c r="F201" s="261" t="s">
        <v>44</v>
      </c>
      <c r="G201" s="242"/>
      <c r="H201" s="357" t="s">
        <v>592</v>
      </c>
      <c r="I201" s="357"/>
      <c r="J201" s="357"/>
      <c r="K201" s="283"/>
    </row>
    <row r="202" spans="2:11" ht="15" customHeight="1">
      <c r="B202" s="262"/>
      <c r="C202" s="268"/>
      <c r="D202" s="242"/>
      <c r="E202" s="242"/>
      <c r="F202" s="261" t="s">
        <v>47</v>
      </c>
      <c r="G202" s="242"/>
      <c r="H202" s="357" t="s">
        <v>593</v>
      </c>
      <c r="I202" s="357"/>
      <c r="J202" s="357"/>
      <c r="K202" s="283"/>
    </row>
    <row r="203" spans="2:11" ht="15" customHeight="1">
      <c r="B203" s="262"/>
      <c r="C203" s="242"/>
      <c r="D203" s="242"/>
      <c r="E203" s="242"/>
      <c r="F203" s="261" t="s">
        <v>45</v>
      </c>
      <c r="G203" s="242"/>
      <c r="H203" s="357" t="s">
        <v>594</v>
      </c>
      <c r="I203" s="357"/>
      <c r="J203" s="357"/>
      <c r="K203" s="283"/>
    </row>
    <row r="204" spans="2:11" ht="15" customHeight="1">
      <c r="B204" s="262"/>
      <c r="C204" s="242"/>
      <c r="D204" s="242"/>
      <c r="E204" s="242"/>
      <c r="F204" s="261" t="s">
        <v>46</v>
      </c>
      <c r="G204" s="242"/>
      <c r="H204" s="357" t="s">
        <v>595</v>
      </c>
      <c r="I204" s="357"/>
      <c r="J204" s="357"/>
      <c r="K204" s="283"/>
    </row>
    <row r="205" spans="2:11" ht="15" customHeight="1">
      <c r="B205" s="262"/>
      <c r="C205" s="242"/>
      <c r="D205" s="242"/>
      <c r="E205" s="242"/>
      <c r="F205" s="261"/>
      <c r="G205" s="242"/>
      <c r="H205" s="242"/>
      <c r="I205" s="242"/>
      <c r="J205" s="242"/>
      <c r="K205" s="283"/>
    </row>
    <row r="206" spans="2:11" ht="15" customHeight="1">
      <c r="B206" s="262"/>
      <c r="C206" s="242" t="s">
        <v>536</v>
      </c>
      <c r="D206" s="242"/>
      <c r="E206" s="242"/>
      <c r="F206" s="261" t="s">
        <v>79</v>
      </c>
      <c r="G206" s="242"/>
      <c r="H206" s="357" t="s">
        <v>596</v>
      </c>
      <c r="I206" s="357"/>
      <c r="J206" s="357"/>
      <c r="K206" s="283"/>
    </row>
    <row r="207" spans="2:11" ht="15" customHeight="1">
      <c r="B207" s="262"/>
      <c r="C207" s="268"/>
      <c r="D207" s="242"/>
      <c r="E207" s="242"/>
      <c r="F207" s="261" t="s">
        <v>435</v>
      </c>
      <c r="G207" s="242"/>
      <c r="H207" s="357" t="s">
        <v>436</v>
      </c>
      <c r="I207" s="357"/>
      <c r="J207" s="357"/>
      <c r="K207" s="283"/>
    </row>
    <row r="208" spans="2:11" ht="15" customHeight="1">
      <c r="B208" s="262"/>
      <c r="C208" s="242"/>
      <c r="D208" s="242"/>
      <c r="E208" s="242"/>
      <c r="F208" s="261" t="s">
        <v>433</v>
      </c>
      <c r="G208" s="242"/>
      <c r="H208" s="357" t="s">
        <v>597</v>
      </c>
      <c r="I208" s="357"/>
      <c r="J208" s="357"/>
      <c r="K208" s="283"/>
    </row>
    <row r="209" spans="2:11" ht="15" customHeight="1">
      <c r="B209" s="300"/>
      <c r="C209" s="268"/>
      <c r="D209" s="268"/>
      <c r="E209" s="268"/>
      <c r="F209" s="261" t="s">
        <v>84</v>
      </c>
      <c r="G209" s="247"/>
      <c r="H209" s="361" t="s">
        <v>85</v>
      </c>
      <c r="I209" s="361"/>
      <c r="J209" s="361"/>
      <c r="K209" s="301"/>
    </row>
    <row r="210" spans="2:11" ht="15" customHeight="1">
      <c r="B210" s="300"/>
      <c r="C210" s="268"/>
      <c r="D210" s="268"/>
      <c r="E210" s="268"/>
      <c r="F210" s="261" t="s">
        <v>437</v>
      </c>
      <c r="G210" s="247"/>
      <c r="H210" s="361" t="s">
        <v>401</v>
      </c>
      <c r="I210" s="361"/>
      <c r="J210" s="361"/>
      <c r="K210" s="301"/>
    </row>
    <row r="211" spans="2:11" ht="15" customHeight="1">
      <c r="B211" s="300"/>
      <c r="C211" s="268"/>
      <c r="D211" s="268"/>
      <c r="E211" s="268"/>
      <c r="F211" s="302"/>
      <c r="G211" s="247"/>
      <c r="H211" s="303"/>
      <c r="I211" s="303"/>
      <c r="J211" s="303"/>
      <c r="K211" s="301"/>
    </row>
    <row r="212" spans="2:11" ht="15" customHeight="1">
      <c r="B212" s="300"/>
      <c r="C212" s="242" t="s">
        <v>560</v>
      </c>
      <c r="D212" s="268"/>
      <c r="E212" s="268"/>
      <c r="F212" s="261">
        <v>1</v>
      </c>
      <c r="G212" s="247"/>
      <c r="H212" s="361" t="s">
        <v>598</v>
      </c>
      <c r="I212" s="361"/>
      <c r="J212" s="361"/>
      <c r="K212" s="301"/>
    </row>
    <row r="213" spans="2:11" ht="15" customHeight="1">
      <c r="B213" s="300"/>
      <c r="C213" s="268"/>
      <c r="D213" s="268"/>
      <c r="E213" s="268"/>
      <c r="F213" s="261">
        <v>2</v>
      </c>
      <c r="G213" s="247"/>
      <c r="H213" s="361" t="s">
        <v>599</v>
      </c>
      <c r="I213" s="361"/>
      <c r="J213" s="361"/>
      <c r="K213" s="301"/>
    </row>
    <row r="214" spans="2:11" ht="15" customHeight="1">
      <c r="B214" s="300"/>
      <c r="C214" s="268"/>
      <c r="D214" s="268"/>
      <c r="E214" s="268"/>
      <c r="F214" s="261">
        <v>3</v>
      </c>
      <c r="G214" s="247"/>
      <c r="H214" s="361" t="s">
        <v>600</v>
      </c>
      <c r="I214" s="361"/>
      <c r="J214" s="361"/>
      <c r="K214" s="301"/>
    </row>
    <row r="215" spans="2:11" ht="15" customHeight="1">
      <c r="B215" s="300"/>
      <c r="C215" s="268"/>
      <c r="D215" s="268"/>
      <c r="E215" s="268"/>
      <c r="F215" s="261">
        <v>4</v>
      </c>
      <c r="G215" s="247"/>
      <c r="H215" s="361" t="s">
        <v>601</v>
      </c>
      <c r="I215" s="361"/>
      <c r="J215" s="361"/>
      <c r="K215" s="301"/>
    </row>
    <row r="216" spans="2:11" ht="12.75" customHeight="1">
      <c r="B216" s="304"/>
      <c r="C216" s="305"/>
      <c r="D216" s="305"/>
      <c r="E216" s="305"/>
      <c r="F216" s="305"/>
      <c r="G216" s="305"/>
      <c r="H216" s="305"/>
      <c r="I216" s="305"/>
      <c r="J216" s="305"/>
      <c r="K216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SO-110 - Lesní cesta LC 10</vt:lpstr>
      <vt:lpstr>VON - Vedlejší a ostatní ...</vt:lpstr>
      <vt:lpstr>Pokyny pro vyplnění</vt:lpstr>
      <vt:lpstr>'Rekapitulace stavby'!Názvy_tisku</vt:lpstr>
      <vt:lpstr>'SO-110 - Lesní cesta LC 10'!Názvy_tisku</vt:lpstr>
      <vt:lpstr>'VON - Vedlejší a ostatní ...'!Názvy_tisku</vt:lpstr>
      <vt:lpstr>'Pokyny pro vyplnění'!Oblast_tisku</vt:lpstr>
      <vt:lpstr>'Rekapitulace stavby'!Oblast_tisku</vt:lpstr>
      <vt:lpstr>'SO-110 - Lesní cesta LC 10'!Oblast_tisku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Jana Pešková</cp:lastModifiedBy>
  <dcterms:created xsi:type="dcterms:W3CDTF">2018-04-03T07:30:30Z</dcterms:created>
  <dcterms:modified xsi:type="dcterms:W3CDTF">2018-05-17T11:13:24Z</dcterms:modified>
</cp:coreProperties>
</file>