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256" windowHeight="5784" activeTab="0"/>
  </bookViews>
  <sheets>
    <sheet name="Rekapitulace stavby" sheetId="1" r:id="rId1"/>
    <sheet name="01neuz - Střecha hlediště..." sheetId="2" r:id="rId2"/>
    <sheet name="01uz - Střecha hlediště -..." sheetId="3" r:id="rId3"/>
    <sheet name="Seznam figur" sheetId="4" r:id="rId4"/>
    <sheet name="Pokyny pro vyplnění" sheetId="5" r:id="rId5"/>
  </sheets>
  <definedNames>
    <definedName name="_xlnm._FilterDatabase" localSheetId="1" hidden="1">'01neuz - Střecha hlediště...'!$C$90:$K$154</definedName>
    <definedName name="_xlnm._FilterDatabase" localSheetId="2" hidden="1">'01uz - Střecha hlediště -...'!$C$87:$K$212</definedName>
    <definedName name="_xlnm.Print_Area" localSheetId="1">'01neuz - Střecha hlediště...'!$C$4:$J$39,'01neuz - Střecha hlediště...'!$C$45:$J$72,'01neuz - Střecha hlediště...'!$C$78:$K$154</definedName>
    <definedName name="_xlnm.Print_Area" localSheetId="2">'01uz - Střecha hlediště -...'!$C$4:$J$39,'01uz - Střecha hlediště -...'!$C$45:$J$69,'01uz - Střecha hlediště -...'!$C$75:$K$212</definedName>
    <definedName name="_xlnm.Print_Area" localSheetId="4">'Pokyny pro vyplnění'!$B$2:$K$71,'Pokyny pro vyplnění'!$B$74:$K$118,'Pokyny pro vyplnění'!$B$121:$K$190,'Pokyny pro vyplnění'!$B$198:$K$218</definedName>
    <definedName name="_xlnm.Print_Area" localSheetId="0">'Rekapitulace stavby'!$D$4:$AO$36,'Rekapitulace stavby'!$C$42:$AQ$57</definedName>
    <definedName name="_xlnm.Print_Area" localSheetId="3">'Seznam figur'!$C$4:$G$23</definedName>
    <definedName name="_xlnm.Print_Titles" localSheetId="0">'Rekapitulace stavby'!$52:$52</definedName>
    <definedName name="_xlnm.Print_Titles" localSheetId="1">'01neuz - Střecha hlediště...'!$90:$90</definedName>
    <definedName name="_xlnm.Print_Titles" localSheetId="2">'01uz - Střecha hlediště -...'!$87:$87</definedName>
    <definedName name="_xlnm.Print_Titles" localSheetId="3">'Seznam figur'!$9:$9</definedName>
  </definedNames>
  <calcPr calcId="152511"/>
</workbook>
</file>

<file path=xl/sharedStrings.xml><?xml version="1.0" encoding="utf-8"?>
<sst xmlns="http://schemas.openxmlformats.org/spreadsheetml/2006/main" count="2894" uniqueCount="684">
  <si>
    <t>Export Komplet</t>
  </si>
  <si>
    <t>VZ</t>
  </si>
  <si>
    <t>2.0</t>
  </si>
  <si>
    <t>ZAMOK</t>
  </si>
  <si>
    <t>False</t>
  </si>
  <si>
    <t>{fb0e41f8-cbd1-4816-a2eb-06a75b7ca26f}</t>
  </si>
  <si>
    <t>0,01</t>
  </si>
  <si>
    <t>21</t>
  </si>
  <si>
    <t>15</t>
  </si>
  <si>
    <t>REKAPITULACE STAVBY</t>
  </si>
  <si>
    <t>v ---  níže se nacházejí doplnkové a pomocné údaje k sestavám  --- v</t>
  </si>
  <si>
    <t>Návod na vyplnění</t>
  </si>
  <si>
    <t>0,001</t>
  </si>
  <si>
    <t>Kód:</t>
  </si>
  <si>
    <t>2019152020v2</t>
  </si>
  <si>
    <t>Měnit lze pouze buňky se žlutým podbarvením!
1) v Rekapitulaci stavby vyplňte údaje o Uchazeči (přenesou se do ostatních sestav i v jiných listech)
2) na vybraných listech vyplňte v sestavě Soupis prací ceny u položek</t>
  </si>
  <si>
    <t>Stavba:</t>
  </si>
  <si>
    <t>Divadlo K.Pippicha - výměna střešní krytiny Cu střech</t>
  </si>
  <si>
    <t>KSO:</t>
  </si>
  <si>
    <t/>
  </si>
  <si>
    <t>CC-CZ:</t>
  </si>
  <si>
    <t>Místo:</t>
  </si>
  <si>
    <t xml:space="preserve"> </t>
  </si>
  <si>
    <t>Datum:</t>
  </si>
  <si>
    <t>Zadavatel:</t>
  </si>
  <si>
    <t>IČ:</t>
  </si>
  <si>
    <t>00270211</t>
  </si>
  <si>
    <t>Město Chrudim</t>
  </si>
  <si>
    <t>DIČ:</t>
  </si>
  <si>
    <t>Uchazeč:</t>
  </si>
  <si>
    <t>Vyplň údaj</t>
  </si>
  <si>
    <t>Projektant:</t>
  </si>
  <si>
    <t>Ing. Josef Dvořák</t>
  </si>
  <si>
    <t>True</t>
  </si>
  <si>
    <t>Zpracovatel:</t>
  </si>
  <si>
    <t>Ing. Jiří Pitra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</si>
  <si>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</si>
  <si>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U neceníkových položek (R-položky, položky s neceníkovým číslem nebo položky u kterých je to uvedeno v poznámce) je nutné započítat případný přesun hmot do jejich cen za dodávku a montáž dle pracovního postupu zhotovitele!!!
Výkaz výměr obsahuje pro manipulaci s vytěženou zeminou nebo vybouranými hmotami položky, které jsou limitovány určitou vzdáleností pro vodorovné přemístění, která vychází z předpokladu projektanta. Skutečné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 Platí pro všechny položky vodorovného přemístění zeminy, suti, či vybouraných hmot.
Klempířské prvky dilatačně dělit dle ČSN733610. Tloušťky plechů jednotlivých prvků jsou uvedeny ve výpise klempířských výrobků (nezapomeňte to zohlednit v ceně jednotlivých položek!!!)</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</si>
  <si>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</si>
  <si>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</si>
  <si>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</si>
  <si>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</si>
  <si>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</si>
  <si>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</si>
  <si>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</si>
  <si>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</si>
  <si>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</si>
  <si>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</si>
  <si>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</si>
  <si>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</si>
  <si>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</si>
  <si>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</si>
  <si>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</si>
  <si>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</si>
  <si>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</si>
  <si>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</si>
  <si>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</si>
  <si>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</si>
  <si>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</si>
  <si>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</si>
  <si>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</si>
  <si>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</si>
  <si>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</si>
  <si>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</si>
  <si>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</si>
  <si>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</si>
  <si>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</si>
  <si>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</si>
  <si>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</si>
  <si>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</si>
  <si>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</si>
  <si>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</si>
  <si>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</si>
  <si>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</si>
  <si>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</si>
  <si>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</si>
  <si>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</si>
  <si>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01neuz</t>
  </si>
  <si>
    <t>Střecha hlediště - neuznatelné náklady</t>
  </si>
  <si>
    <t>STA</t>
  </si>
  <si>
    <t>1</t>
  </si>
  <si>
    <t>{5e149921-7e34-4d2f-93c1-3a46741e9936}</t>
  </si>
  <si>
    <t>2</t>
  </si>
  <si>
    <t>01uz</t>
  </si>
  <si>
    <t>Střecha hlediště - uznatelné náklady</t>
  </si>
  <si>
    <t>{ffd9ac4e-b303-48b2-a734-6e40e3216244}</t>
  </si>
  <si>
    <t>KRYCÍ LIST SOUPISU PRACÍ</t>
  </si>
  <si>
    <t>Objekt:</t>
  </si>
  <si>
    <t>01neuz - Střecha hlediště - neuznatelné náklady</t>
  </si>
  <si>
    <t>REKAPITULACE ČLENĚNÍ SOUPISU PRACÍ</t>
  </si>
  <si>
    <t>Kód dílu - Popis</t>
  </si>
  <si>
    <t>Cena celkem [CZK]</t>
  </si>
  <si>
    <t>-1</t>
  </si>
  <si>
    <t>HSV - Práce a dodávky HSV</t>
  </si>
  <si>
    <t xml:space="preserve">    997 - Přesun sutě</t>
  </si>
  <si>
    <t xml:space="preserve">    998 - Přesun hmot</t>
  </si>
  <si>
    <t>PSV - Práce a dodávky PSV</t>
  </si>
  <si>
    <t xml:space="preserve">    7400 - Elektroinstalace</t>
  </si>
  <si>
    <t xml:space="preserve">    762 - Konstrukce tesařské</t>
  </si>
  <si>
    <t xml:space="preserve">    764 - Konstrukce klempířské</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</si>
  <si>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</si>
  <si>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</si>
  <si>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</si>
  <si>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</si>
  <si>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</si>
  <si>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</si>
  <si>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</si>
  <si>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</si>
  <si>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</si>
  <si>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</si>
  <si>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</si>
  <si>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</si>
  <si>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</si>
  <si>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</si>
  <si>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</si>
  <si>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</si>
  <si>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</si>
  <si>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</si>
  <si>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</si>
  <si>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</si>
  <si>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</si>
  <si>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997</t>
  </si>
  <si>
    <t>Přesun sutě</t>
  </si>
  <si>
    <t>9</t>
  </si>
  <si>
    <t>K</t>
  </si>
  <si>
    <t>997013151</t>
  </si>
  <si>
    <t>Vnitrostaveništní doprava suti a vybouraných hmot vodorovně do 50 m svisle s omezením mechanizace pro budovy a haly výšky do 6 m</t>
  </si>
  <si>
    <t>t</t>
  </si>
  <si>
    <t>CS ÚRS 2019 01</t>
  </si>
  <si>
    <t>4</t>
  </si>
  <si>
    <t>1803730591</t>
  </si>
  <si>
    <t>10</t>
  </si>
  <si>
    <t>997013501</t>
  </si>
  <si>
    <t>Odvoz suti a vybouraných hmot na skládku nebo meziskládku se složením, na vzdálenost do 1 km</t>
  </si>
  <si>
    <t>-1276903676</t>
  </si>
  <si>
    <t>P</t>
  </si>
  <si>
    <t>Poznámka k položce:
odvoz pouzeomítky a lepenky (dřevo a klempířinu zlikviduje zhotovitel dle svých zvyklostí (ocení v r-položkách u jednotlivých dílů!!!)</t>
  </si>
  <si>
    <t>11</t>
  </si>
  <si>
    <t>997013509</t>
  </si>
  <si>
    <t>Odvoz suti a vybouraných hmot na skládku nebo meziskládku se složením, na vzdálenost Příplatek k ceně za každý další i započatý 1 km přes 1 km</t>
  </si>
  <si>
    <t>979667227</t>
  </si>
  <si>
    <t>VV</t>
  </si>
  <si>
    <t>2,292*14 'Přepočtené koeficientem množství</t>
  </si>
  <si>
    <t>12</t>
  </si>
  <si>
    <t>997013803</t>
  </si>
  <si>
    <t>Poplatek za uložení stavebního odpadu na skládce (skládkovné) cihelného zatříděného do Katalogu odpadů pod kódem 170 102</t>
  </si>
  <si>
    <t>1686669476</t>
  </si>
  <si>
    <t>Poznámka k položce:
omítky</t>
  </si>
  <si>
    <t>13</t>
  </si>
  <si>
    <t>997013814</t>
  </si>
  <si>
    <t>Poplatek za uložení stavebního odpadu na skládce (skládkovné) z izolačních materiálů zatříděného do Katalogu odpadů pod kódem 170 604</t>
  </si>
  <si>
    <t>1903798297</t>
  </si>
  <si>
    <t>998</t>
  </si>
  <si>
    <t>Přesun hmot</t>
  </si>
  <si>
    <t>14</t>
  </si>
  <si>
    <t>998018001</t>
  </si>
  <si>
    <t>Přesun hmot pro budovy občanské výstavby, bydlení, výrobu a služby ruční - bez užití mechanizace vodorovná dopravní vzdálenost do 100 m pro budovy s jakoukoliv nosnou konstrukcí výšky do 6 m</t>
  </si>
  <si>
    <t>-469720693</t>
  </si>
  <si>
    <t>Poznámka k položce:
svislý přesun bude pomocí zařízení (jeřáb, plošina,...), které bude započteno ve VRN zařízení staveniště</t>
  </si>
  <si>
    <t>PSV</t>
  </si>
  <si>
    <t>Práce a dodávky PSV</t>
  </si>
  <si>
    <t>7400</t>
  </si>
  <si>
    <t>Elektroinstalace</t>
  </si>
  <si>
    <t>16</t>
  </si>
  <si>
    <t>7401</t>
  </si>
  <si>
    <t>Stávající hromosvod - dmtž vč.likvidace</t>
  </si>
  <si>
    <t>m</t>
  </si>
  <si>
    <t>1826322362</t>
  </si>
  <si>
    <t>"čv102"105</t>
  </si>
  <si>
    <t>Součet</t>
  </si>
  <si>
    <t>17</t>
  </si>
  <si>
    <t>7402</t>
  </si>
  <si>
    <t>Nový hromosvod - d,m vč.revize</t>
  </si>
  <si>
    <t>kpl</t>
  </si>
  <si>
    <t>844339148</t>
  </si>
  <si>
    <t>položka obsahuje:</t>
  </si>
  <si>
    <t>drát AlMgSi 8mm - 105m</t>
  </si>
  <si>
    <t>úchyty na měděnou krytinu a spojky</t>
  </si>
  <si>
    <t>revize</t>
  </si>
  <si>
    <t>"čv102"1</t>
  </si>
  <si>
    <t>762</t>
  </si>
  <si>
    <t>Konstrukce tesařské</t>
  </si>
  <si>
    <t>20</t>
  </si>
  <si>
    <t>762ol</t>
  </si>
  <si>
    <t>Odvoz a likvidace tesař.prvků dle zvyklostí zhotovitele bez vnitrostaveništního přesunu</t>
  </si>
  <si>
    <t>1421427936</t>
  </si>
  <si>
    <t>23</t>
  </si>
  <si>
    <t>998762103</t>
  </si>
  <si>
    <t>Přesun hmot pro konstrukce tesařské stanovený z hmotnosti přesunovaného materiálu vodorovná dopravní vzdálenost do 50 m v objektech výšky přes 12 do 24 m</t>
  </si>
  <si>
    <t>-883893411</t>
  </si>
  <si>
    <t>764</t>
  </si>
  <si>
    <t>Konstrukce klempířské</t>
  </si>
  <si>
    <t>31</t>
  </si>
  <si>
    <t>764ol</t>
  </si>
  <si>
    <t>Odvoz a likvidace klemp.prvků dle zvyklostí zhotovitele bez vnitrostaveništního přesunu</t>
  </si>
  <si>
    <t>695068909</t>
  </si>
  <si>
    <t>37</t>
  </si>
  <si>
    <t>764002413</t>
  </si>
  <si>
    <t>Montáž strukturní oddělovací rohože jakékoli rš</t>
  </si>
  <si>
    <t>-122939029</t>
  </si>
  <si>
    <t>"K1,K2"(18,82*16+2*3)/1,3</t>
  </si>
  <si>
    <t>38</t>
  </si>
  <si>
    <t>M</t>
  </si>
  <si>
    <t>28329043</t>
  </si>
  <si>
    <t>fólie difuzně propustné s nakašírovanou strukturovanou rohoží pod hladkou plechovou krytinu se samolepící páskou v podélném přesahu</t>
  </si>
  <si>
    <t>m2</t>
  </si>
  <si>
    <t>32</t>
  </si>
  <si>
    <t>73663858</t>
  </si>
  <si>
    <t>"K1,K2"18,82*16+2*3</t>
  </si>
  <si>
    <t>307,12*1,15 'Přepočtené koeficientem množství</t>
  </si>
  <si>
    <t>48</t>
  </si>
  <si>
    <t>998764103</t>
  </si>
  <si>
    <t>Přesun hmot pro konstrukce klempířské stanovený z hmotnosti přesunovaného materiálu vodorovná dopravní vzdálenost do 50 m v objektech výšky přes 12 do 24 m</t>
  </si>
  <si>
    <t>1496583810</t>
  </si>
  <si>
    <t>VRN</t>
  </si>
  <si>
    <t>Vedlejší rozpočtové náklady</t>
  </si>
  <si>
    <t>5</t>
  </si>
  <si>
    <t>VRN1</t>
  </si>
  <si>
    <t>Průzkumné, geodetické a projektové práce</t>
  </si>
  <si>
    <t>54</t>
  </si>
  <si>
    <t>011002000</t>
  </si>
  <si>
    <t>Průzkumné práce</t>
  </si>
  <si>
    <t>…</t>
  </si>
  <si>
    <t>1024</t>
  </si>
  <si>
    <t>1022550866</t>
  </si>
  <si>
    <t>"sondy dle potřeby"1</t>
  </si>
  <si>
    <t>55</t>
  </si>
  <si>
    <t>013254000</t>
  </si>
  <si>
    <t>Dokumentace skutečného provedení stavby</t>
  </si>
  <si>
    <t>1070089755</t>
  </si>
  <si>
    <t>VRN3</t>
  </si>
  <si>
    <t>Zařízení staveniště</t>
  </si>
  <si>
    <t>56</t>
  </si>
  <si>
    <t>030001000</t>
  </si>
  <si>
    <t>-1476991278</t>
  </si>
  <si>
    <t>"zřízení, provoz a zrušení zs (buňky, wc, jeřáb nebo manipulační plošina, vše potřebné pro realizaci díla dle uvážení zhotovitele)"1</t>
  </si>
  <si>
    <t>Zajištění oplocení stavby pevnými zábranami, zajištění zamezení vstupu na staveniště, vše dle požadavku KooBOZP</t>
  </si>
  <si>
    <t>"ochranné zábralí, oplocení dle potřeby"</t>
  </si>
  <si>
    <t>zábory věrejných ploch dle potřeby</t>
  </si>
  <si>
    <t>VRN4</t>
  </si>
  <si>
    <t>Inženýrská činnost</t>
  </si>
  <si>
    <t>57</t>
  </si>
  <si>
    <t>045002000</t>
  </si>
  <si>
    <t>Kompletační a koordinační činnost</t>
  </si>
  <si>
    <t>908024506</t>
  </si>
  <si>
    <t>"např. fotodokumentace stáv.stavu (3x CD), sledování případných trhlin kcí terčíky atd."1</t>
  </si>
  <si>
    <t>vypracování a předání Kontrolních a zkušebních plánů dle SOD</t>
  </si>
  <si>
    <t>Předání rizik zhotovitele a subdodavatelů KooBOZP</t>
  </si>
  <si>
    <t>Vypracování a aktualizace detailního týdenního HMG</t>
  </si>
  <si>
    <t>technologický postup prací</t>
  </si>
  <si>
    <t>dodání všech dokladů dle SOD</t>
  </si>
  <si>
    <t>VRN7</t>
  </si>
  <si>
    <t>Provozní vlivy</t>
  </si>
  <si>
    <t>58</t>
  </si>
  <si>
    <t>070001000</t>
  </si>
  <si>
    <t>-914255496</t>
  </si>
  <si>
    <t>např. omezený přístup vlivem investora, třetích osob</t>
  </si>
  <si>
    <t>ztížený pohyb vozidel v centrech měst</t>
  </si>
  <si>
    <t>59</t>
  </si>
  <si>
    <t>071103000</t>
  </si>
  <si>
    <t>Provoz investora</t>
  </si>
  <si>
    <t>-1595526048</t>
  </si>
  <si>
    <t>"pokud budou práce probíhat za provozu, mohou z toho vyplývat nějaká omezení (hlučnost, prašnost,...)"1</t>
  </si>
  <si>
    <t>ps</t>
  </si>
  <si>
    <t>plocha střechy</t>
  </si>
  <si>
    <t>297,207</t>
  </si>
  <si>
    <t>01uz - Střecha hlediště - uznatelné náklady</t>
  </si>
  <si>
    <t xml:space="preserve">    62 - Úprava povrchů vnějších</t>
  </si>
  <si>
    <t xml:space="preserve">    95 - Různé dokončovací konstrukce a práce pozemních staveb</t>
  </si>
  <si>
    <t xml:space="preserve">    96 - Bourání konstrukcí</t>
  </si>
  <si>
    <t xml:space="preserve">    712 - Povlakové krytiny</t>
  </si>
  <si>
    <t xml:space="preserve">    783 - Dokončovací práce - nátěry</t>
  </si>
  <si>
    <t>62</t>
  </si>
  <si>
    <t>Úprava povrchů vnějších</t>
  </si>
  <si>
    <t>62obo</t>
  </si>
  <si>
    <t>Oprava poškozené břizolitové omítky vč.barevné retuše</t>
  </si>
  <si>
    <t>-375294553</t>
  </si>
  <si>
    <t>cena zahrnuje odsekání om.vč.likvidace suti, provedení břiz.omítky a barevné retuše</t>
  </si>
  <si>
    <t>"čv102"2</t>
  </si>
  <si>
    <t>62řd</t>
  </si>
  <si>
    <t>Proříznutí omítky diamant.kotoučem před dmtží dilatač.lišt</t>
  </si>
  <si>
    <t>-54249563</t>
  </si>
  <si>
    <t>3</t>
  </si>
  <si>
    <t>622325103</t>
  </si>
  <si>
    <t>Oprava vápenocementové omítky vnějších ploch stupně členitosti 1 hladké stěn, v rozsahu opravované plochy přes 30 do 50%</t>
  </si>
  <si>
    <t>1395286966</t>
  </si>
  <si>
    <t>oprava omítek pod oplechováním bočních stěn</t>
  </si>
  <si>
    <t>"čv102"0,4*(4,5+18+0,15+0,5+15,54+4,53+0,4+0,2)</t>
  </si>
  <si>
    <t>95</t>
  </si>
  <si>
    <t>Různé dokončovací konstrukce a práce pozemních staveb</t>
  </si>
  <si>
    <t>95ois</t>
  </si>
  <si>
    <t>Ochrana foliové izol.střechy pomocí geotextílie a OSB desek min.tl.12mm - zřízení, opotřebení, dmtž + přitížení desek proti sání větru</t>
  </si>
  <si>
    <t>-840021323</t>
  </si>
  <si>
    <t>"čv102"3*20+8*20</t>
  </si>
  <si>
    <t>619996145</t>
  </si>
  <si>
    <t>Ochrana stavebních konstrukcí a samostatných prvků včetně pozdějšího odstranění obalením geotextilií samostatných konstrukcí a prvků</t>
  </si>
  <si>
    <t>-51738010</t>
  </si>
  <si>
    <t>"čv102 - ochrana podlah uvnitř objektu (přístup.cesty pracovníků)"60</t>
  </si>
  <si>
    <t>6</t>
  </si>
  <si>
    <t>765192001</t>
  </si>
  <si>
    <t>Nouzové zakrytí střechy plachtou</t>
  </si>
  <si>
    <t>981813615</t>
  </si>
  <si>
    <t>"čv102"20*20</t>
  </si>
  <si>
    <t>7</t>
  </si>
  <si>
    <t>95mžvk</t>
  </si>
  <si>
    <t>Měděné žaluzie větracího komínku 700x2000mm - dmtž, uložení a zpětná mtž</t>
  </si>
  <si>
    <t>kus</t>
  </si>
  <si>
    <t>1673945457</t>
  </si>
  <si>
    <t>96</t>
  </si>
  <si>
    <t>Bourání konstrukcí</t>
  </si>
  <si>
    <t>8</t>
  </si>
  <si>
    <t>978015361</t>
  </si>
  <si>
    <t>Otlučení vápenných nebo vápenocementových omítek vnějších ploch s vyškrabáním spar a s očištěním zdiva stupně členitosti 1 a 2, v rozsahu přes 30 do 50 %</t>
  </si>
  <si>
    <t>-1097324174</t>
  </si>
  <si>
    <t>712</t>
  </si>
  <si>
    <t>Povlakové krytiny</t>
  </si>
  <si>
    <t>712400831</t>
  </si>
  <si>
    <t>Odstranění ze střech šikmých přes 10° do 30° krytiny povlakové jednovrstvé</t>
  </si>
  <si>
    <t>1913081548</t>
  </si>
  <si>
    <t>čv102</t>
  </si>
  <si>
    <t>"podkladní asf.lepenka"18,52*7,93*2-2,1*1,2+3*2</t>
  </si>
  <si>
    <t>18</t>
  </si>
  <si>
    <t>762341932</t>
  </si>
  <si>
    <t>Bednění a laťování střech vyřezání jednotlivých otvorů bez rozebrání krytiny v bednění z prken tl. do 32 mm, otvoru plochy jednotlivě přes 1 do 4 m2</t>
  </si>
  <si>
    <t>-922399540</t>
  </si>
  <si>
    <t>položka pouze pro zaříznutí bednění před jeho dmtží</t>
  </si>
  <si>
    <t>délka řezání předběžně odhadnuta na 1bm/m2</t>
  </si>
  <si>
    <t>"cca 20% plochy"ps*0,2</t>
  </si>
  <si>
    <t>19</t>
  </si>
  <si>
    <t>762341811</t>
  </si>
  <si>
    <t>Demontáž bednění a laťování bednění střech rovných, obloukových, sklonu do 60° se všemi nadstřešními konstrukcemi z prken hrubých, hoblovaných tl. do 32 mm</t>
  </si>
  <si>
    <t>595427408</t>
  </si>
  <si>
    <t>762343913</t>
  </si>
  <si>
    <t>Bednění a laťování střech zabednění jednotlivých otvorů ve střeše prkny tl. do 32 mm (materiál v ceně), otvoru plochy jednotlivě přes 4 do 8 m2</t>
  </si>
  <si>
    <t>-380562819</t>
  </si>
  <si>
    <t>22</t>
  </si>
  <si>
    <t>762083122</t>
  </si>
  <si>
    <t>Práce společné pro tesařské konstrukce impregnace řeziva máčením proti dřevokaznému hmyzu, houbám a plísním, třída ohrožení 3 a 4 (dřevo v exteriéru)</t>
  </si>
  <si>
    <t>m3</t>
  </si>
  <si>
    <t>-531316547</t>
  </si>
  <si>
    <t>impregnace nového řeziva</t>
  </si>
  <si>
    <t>"cca 20% plochy"(ps*0,2)*0,025*1,1</t>
  </si>
  <si>
    <t>24</t>
  </si>
  <si>
    <t>764001821</t>
  </si>
  <si>
    <t>Demontáž klempířských konstrukcí krytiny ze svitků nebo tabulí do suti</t>
  </si>
  <si>
    <t>1857346509</t>
  </si>
  <si>
    <t>"dle K1,K2"18,82*16+2*3</t>
  </si>
  <si>
    <t>25</t>
  </si>
  <si>
    <t>764001871</t>
  </si>
  <si>
    <t>Demontáž klempířských konstrukcí oplechování nároží s větrací mřížkou nebo podkladním plechem do suti</t>
  </si>
  <si>
    <t>1902633336</t>
  </si>
  <si>
    <t>položka pro odstranění oplech.nároží větr.komínku</t>
  </si>
  <si>
    <t>"dle K3"0,9*4,</t>
  </si>
  <si>
    <t>26</t>
  </si>
  <si>
    <t>764002811</t>
  </si>
  <si>
    <t>Demontáž klempířských konstrukcí okapového plechu do suti, v krytině povlakové</t>
  </si>
  <si>
    <t>493853472</t>
  </si>
  <si>
    <t>"zatahovací pás okapnice K15"18*2</t>
  </si>
  <si>
    <t>27</t>
  </si>
  <si>
    <t>764002861</t>
  </si>
  <si>
    <t>Demontáž klempířských konstrukcí oplechování říms do suti</t>
  </si>
  <si>
    <t>309815950</t>
  </si>
  <si>
    <t>"oplech.spodního líce římsy komínku, dle K4,K5"2,6*2+1,7*2</t>
  </si>
  <si>
    <t>28</t>
  </si>
  <si>
    <t>764002871</t>
  </si>
  <si>
    <t>Demontáž klempířských konstrukcí lemování zdí do suti</t>
  </si>
  <si>
    <t>818365274</t>
  </si>
  <si>
    <t>položka pro ocenění dmtže následuj.kcí vč.příponek</t>
  </si>
  <si>
    <t>"oplechování stěn K6,K7"15,55+18,1</t>
  </si>
  <si>
    <t>"pásy na stěně K8,K9,K10"5,2+0,9+4,6</t>
  </si>
  <si>
    <t>"dilat.lišta K13"43,5</t>
  </si>
  <si>
    <t>"zatahovací pás stěny"44</t>
  </si>
  <si>
    <t>29</t>
  </si>
  <si>
    <t>764004801</t>
  </si>
  <si>
    <t>Demontáž klempířských konstrukcí žlabu podokapního do suti</t>
  </si>
  <si>
    <t>-401818177</t>
  </si>
  <si>
    <t>"dle K11"2,65</t>
  </si>
  <si>
    <t>30</t>
  </si>
  <si>
    <t>764004861</t>
  </si>
  <si>
    <t>Demontáž klempířských konstrukcí svodu do suti</t>
  </si>
  <si>
    <t>568058991</t>
  </si>
  <si>
    <t>"dle K12"0,4</t>
  </si>
  <si>
    <t>764004863</t>
  </si>
  <si>
    <t>Demontáž klempířských konstrukcí svodu k dalšímu použití</t>
  </si>
  <si>
    <t>-621354063</t>
  </si>
  <si>
    <t>"čv102-pozn.1"2</t>
  </si>
  <si>
    <t>33</t>
  </si>
  <si>
    <t>764pps</t>
  </si>
  <si>
    <t>Provizorní plastové svody po dobu stavby - mtž,opotřebení,dmtž</t>
  </si>
  <si>
    <t>1379149407</t>
  </si>
  <si>
    <t>"čv102-pozn.1"2*2</t>
  </si>
  <si>
    <t>34</t>
  </si>
  <si>
    <t>764508131</t>
  </si>
  <si>
    <t>Montáž svodu kruhového, průměru svodu</t>
  </si>
  <si>
    <t>158763566</t>
  </si>
  <si>
    <t>35</t>
  </si>
  <si>
    <t>764131431</t>
  </si>
  <si>
    <t>Krytina ze svitků nebo tabulí z měděného plechu s úpravou u okapů, prostupů a výčnělků střechy rovné drážkováním z tabulí, velikosti 1000 x 2000 mm, sklon střechy do 30°</t>
  </si>
  <si>
    <t>-2047603151</t>
  </si>
  <si>
    <t>Poznámka k položce:
kotvení krytiny pevnými a kluznými příponkami</t>
  </si>
  <si>
    <t>36</t>
  </si>
  <si>
    <t>764131491</t>
  </si>
  <si>
    <t>Krytina ze svitků nebo tabulí z měděného plechu s úpravou u okapů, prostupů a výčnělků Příplatek k cenám za těsnění drážek ve sklonu do 10°</t>
  </si>
  <si>
    <t>1604213662</t>
  </si>
  <si>
    <t>"čv102 - falcování s vloženou izolací bitumen.páskem"3*(8*2)</t>
  </si>
  <si>
    <t>39</t>
  </si>
  <si>
    <t>764231443</t>
  </si>
  <si>
    <t>Oplechování střešních prvků z měděného plechu nároží nevětraného s použitím nárožního plechu rš 250 mm</t>
  </si>
  <si>
    <t>-1131769508</t>
  </si>
  <si>
    <t>položka pro ocenění oplechov.nároží větr.komínku</t>
  </si>
  <si>
    <t>"K3"0,9*4</t>
  </si>
  <si>
    <t>40</t>
  </si>
  <si>
    <t>764238404</t>
  </si>
  <si>
    <t>Oplechování říms a ozdobných prvků z měděného plechu rovných, bez rohů mechanicky kotvené rš 330 mm</t>
  </si>
  <si>
    <t>-1523628589</t>
  </si>
  <si>
    <t>položka pro ocenění oplechov.spodního líce římsy větr.komínku</t>
  </si>
  <si>
    <t>v ceně zohlednit rš250mm a provádění spodem</t>
  </si>
  <si>
    <t>"K4,K5"2,6*2+1,7*2</t>
  </si>
  <si>
    <t>41</t>
  </si>
  <si>
    <t>764238445</t>
  </si>
  <si>
    <t>Oplechování říms a ozdobných prvků z měděného plechu rovných, bez rohů Příplatek k cenám za zvýšenou pracnost při provedení rohu nebo koutu rovné římsy do rš 400 mm</t>
  </si>
  <si>
    <t>216789502</t>
  </si>
  <si>
    <t>"K4,K5"4</t>
  </si>
  <si>
    <t>42</t>
  </si>
  <si>
    <t>764331406</t>
  </si>
  <si>
    <t>Lemování zdí z měděného plechu boční nebo horní rovných, střech s krytinou prejzovou nebo vlnitou rš 500 mm</t>
  </si>
  <si>
    <t>53869880</t>
  </si>
  <si>
    <t>položka pro ocenění mtže následuj.kcí vč.příponek K14</t>
  </si>
  <si>
    <t>do ceny započítejte příponky K14 - 30ks (200x200mm)</t>
  </si>
  <si>
    <t>43</t>
  </si>
  <si>
    <t>764031423</t>
  </si>
  <si>
    <t>Dilatační lišta z měděného plechu připojovací, včetně tmelení rš 150 mm</t>
  </si>
  <si>
    <t>1456429794</t>
  </si>
  <si>
    <t>položka pro ocenění dilat.lišty vč.letovaných kloboučků na vruty</t>
  </si>
  <si>
    <t>"K13"43,5</t>
  </si>
  <si>
    <t>44</t>
  </si>
  <si>
    <t>764031422</t>
  </si>
  <si>
    <t>Dilatační lišta z měděného plechu připojovací, včetně tmelení rš 120 mm</t>
  </si>
  <si>
    <t>-554421650</t>
  </si>
  <si>
    <t>v ceně zohlednit rš110mm</t>
  </si>
  <si>
    <t>položka pro ocenění zatahovacího pásu oplechování stěny</t>
  </si>
  <si>
    <t>"K16"44</t>
  </si>
  <si>
    <t>45</t>
  </si>
  <si>
    <t>764232431</t>
  </si>
  <si>
    <t>Oplechování střešních prvků z měděného plechu okapu okapovým plechem střechy rovné rš 150 mm</t>
  </si>
  <si>
    <t>180169771</t>
  </si>
  <si>
    <t>položka pro ocenění zatahovacího pásu okapnice</t>
  </si>
  <si>
    <t>"K15"18*2</t>
  </si>
  <si>
    <t>46</t>
  </si>
  <si>
    <t>764531415</t>
  </si>
  <si>
    <t>Žlab podokapní z měděného plechu včetně háků a čel hranatý rš 400 mm</t>
  </si>
  <si>
    <t>2075634190</t>
  </si>
  <si>
    <t>v ceně zohlednit rš500mm</t>
  </si>
  <si>
    <t>"K11"2,65</t>
  </si>
  <si>
    <t>47</t>
  </si>
  <si>
    <t>764538424</t>
  </si>
  <si>
    <t>Svod z měděného plechu včetně objímek, kolen a odskoků kruhový, průměru 150 mm</t>
  </si>
  <si>
    <t>-345896936</t>
  </si>
  <si>
    <t>v ceně zohlednit průměr 130mm a naletování na žlab</t>
  </si>
  <si>
    <t>"K12"0,4</t>
  </si>
  <si>
    <t>783</t>
  </si>
  <si>
    <t>Dokončovací práce - nátěry</t>
  </si>
  <si>
    <t>49</t>
  </si>
  <si>
    <t>783213021</t>
  </si>
  <si>
    <t>Napouštěcí nátěr tesařských prvků proti dřevokazným houbám, hmyzu a plísním nezabudovaných do konstrukce dvojnásobný syntetický</t>
  </si>
  <si>
    <t>-1027066292</t>
  </si>
  <si>
    <t>ocenit dle zvyklostí zhotovitele (nástřik x nátěr)</t>
  </si>
  <si>
    <t>"odkryté ponechané bednění, cca 80%"ps*0,8</t>
  </si>
  <si>
    <t>50</t>
  </si>
  <si>
    <t>783213121</t>
  </si>
  <si>
    <t>Napouštěcí nátěr tesařských konstrukcí zabudovaných do konstrukce proti dřevokazným houbám, hmyzu a plísním dvojnásobný syntetický</t>
  </si>
  <si>
    <t>2049598486</t>
  </si>
  <si>
    <t>"kce větr.komínku - odhadem"1,2*(1,2*2+2,1*2)</t>
  </si>
  <si>
    <t>51</t>
  </si>
  <si>
    <t>783106801</t>
  </si>
  <si>
    <t>Odstranění nátěrů z truhlářských konstrukcí obroušením</t>
  </si>
  <si>
    <t>-1846469084</t>
  </si>
  <si>
    <t>"dřev.rámy oken větr.komínku"0,63*1*2</t>
  </si>
  <si>
    <t>52</t>
  </si>
  <si>
    <t>783122131</t>
  </si>
  <si>
    <t>Tmelení truhlářských konstrukcí plošné (plné) včetně přebroušení tmelených míst, tmelem disperzním akrylátovým nebo latexovým</t>
  </si>
  <si>
    <t>1709025219</t>
  </si>
  <si>
    <t>53</t>
  </si>
  <si>
    <t>783117101</t>
  </si>
  <si>
    <t>Krycí nátěr truhlářských konstrukcí jednonásobný syntetický</t>
  </si>
  <si>
    <t>1314741611</t>
  </si>
  <si>
    <t>Poznámka k položce:
modrý matný (RAL5024)</t>
  </si>
  <si>
    <t>1,26*3 'Přepočtené koeficientem množství</t>
  </si>
  <si>
    <t>SEZNAM FIGUR</t>
  </si>
  <si>
    <t>Výměra</t>
  </si>
  <si>
    <t xml:space="preserve"> 01neuz</t>
  </si>
  <si>
    <t xml:space="preserve"> 01uz</t>
  </si>
  <si>
    <t>Použití figury:</t>
  </si>
  <si>
    <t>Odstranění povlakové krytiny střech do 30° jednovrstvé</t>
  </si>
  <si>
    <t>Impregnace řeziva proti dřevokaznému hmyzu, houbám a plísním máčením třída ohrožení 3 a 4</t>
  </si>
  <si>
    <t>Demontáž bednění střech z prken</t>
  </si>
  <si>
    <t>Vyřezání části bednění střech z prken tl do 32 mm plochy jednotlivě do 4 m2</t>
  </si>
  <si>
    <t>Napouštěcí dvojnásobný syntetický biodní nátěr tesařských prvků nezabudovaných do konstrukce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</si>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</sst>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39" fillId="0" borderId="14"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3" fillId="0" borderId="0" xfId="0" applyFont="1" applyAlignment="1">
      <alignment horizontal="lef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S76" sqref="S7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44"/>
      <c r="AS2" s="344"/>
      <c r="AT2" s="344"/>
      <c r="AU2" s="344"/>
      <c r="AV2" s="344"/>
      <c r="AW2" s="344"/>
      <c r="AX2" s="344"/>
      <c r="AY2" s="344"/>
      <c r="AZ2" s="344"/>
      <c r="BA2" s="344"/>
      <c r="BB2" s="344"/>
      <c r="BC2" s="344"/>
      <c r="BD2" s="344"/>
      <c r="BE2" s="344"/>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75" t="s">
        <v>14</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23"/>
      <c r="AQ5" s="23"/>
      <c r="AR5" s="21"/>
      <c r="BE5" s="372" t="s">
        <v>15</v>
      </c>
      <c r="BS5" s="18" t="s">
        <v>6</v>
      </c>
    </row>
    <row r="6" spans="2:71" s="1" customFormat="1" ht="36.9" customHeight="1">
      <c r="B6" s="22"/>
      <c r="C6" s="23"/>
      <c r="D6" s="29" t="s">
        <v>16</v>
      </c>
      <c r="E6" s="23"/>
      <c r="F6" s="23"/>
      <c r="G6" s="23"/>
      <c r="H6" s="23"/>
      <c r="I6" s="23"/>
      <c r="J6" s="23"/>
      <c r="K6" s="377" t="s">
        <v>17</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23"/>
      <c r="AQ6" s="23"/>
      <c r="AR6" s="21"/>
      <c r="BE6" s="37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7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43">
        <v>43882</v>
      </c>
      <c r="AO8" s="23"/>
      <c r="AP8" s="23"/>
      <c r="AQ8" s="23"/>
      <c r="AR8" s="21"/>
      <c r="BE8" s="373"/>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73"/>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373"/>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73"/>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73"/>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30</v>
      </c>
      <c r="AO13" s="23"/>
      <c r="AP13" s="23"/>
      <c r="AQ13" s="23"/>
      <c r="AR13" s="21"/>
      <c r="BE13" s="373"/>
      <c r="BS13" s="18" t="s">
        <v>6</v>
      </c>
    </row>
    <row r="14" spans="2:71" ht="13.2">
      <c r="B14" s="22"/>
      <c r="C14" s="23"/>
      <c r="D14" s="23"/>
      <c r="E14" s="378" t="s">
        <v>30</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0" t="s">
        <v>28</v>
      </c>
      <c r="AL14" s="23"/>
      <c r="AM14" s="23"/>
      <c r="AN14" s="32" t="s">
        <v>30</v>
      </c>
      <c r="AO14" s="23"/>
      <c r="AP14" s="23"/>
      <c r="AQ14" s="23"/>
      <c r="AR14" s="21"/>
      <c r="BE14" s="373"/>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73"/>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19</v>
      </c>
      <c r="AO16" s="23"/>
      <c r="AP16" s="23"/>
      <c r="AQ16" s="23"/>
      <c r="AR16" s="21"/>
      <c r="BE16" s="373"/>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73"/>
      <c r="BS17" s="18" t="s">
        <v>33</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73"/>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19</v>
      </c>
      <c r="AO19" s="23"/>
      <c r="AP19" s="23"/>
      <c r="AQ19" s="23"/>
      <c r="AR19" s="21"/>
      <c r="BE19" s="373"/>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73"/>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73"/>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73"/>
    </row>
    <row r="23" spans="2:57" s="1" customFormat="1" ht="167.25" customHeight="1">
      <c r="B23" s="22"/>
      <c r="C23" s="23"/>
      <c r="D23" s="23"/>
      <c r="E23" s="380" t="s">
        <v>37</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3"/>
      <c r="AP23" s="23"/>
      <c r="AQ23" s="23"/>
      <c r="AR23" s="21"/>
      <c r="BE23" s="373"/>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73"/>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73"/>
    </row>
    <row r="26" spans="1:57" s="2" customFormat="1" ht="25.95"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81">
        <f>ROUND(AG54,2)</f>
        <v>0</v>
      </c>
      <c r="AL26" s="382"/>
      <c r="AM26" s="382"/>
      <c r="AN26" s="382"/>
      <c r="AO26" s="382"/>
      <c r="AP26" s="37"/>
      <c r="AQ26" s="37"/>
      <c r="AR26" s="40"/>
      <c r="BE26" s="373"/>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73"/>
    </row>
    <row r="28" spans="1:57" s="2" customFormat="1" ht="13.2">
      <c r="A28" s="35"/>
      <c r="B28" s="36"/>
      <c r="C28" s="37"/>
      <c r="D28" s="37"/>
      <c r="E28" s="37"/>
      <c r="F28" s="37"/>
      <c r="G28" s="37"/>
      <c r="H28" s="37"/>
      <c r="I28" s="37"/>
      <c r="J28" s="37"/>
      <c r="K28" s="37"/>
      <c r="L28" s="383" t="s">
        <v>39</v>
      </c>
      <c r="M28" s="383"/>
      <c r="N28" s="383"/>
      <c r="O28" s="383"/>
      <c r="P28" s="383"/>
      <c r="Q28" s="37"/>
      <c r="R28" s="37"/>
      <c r="S28" s="37"/>
      <c r="T28" s="37"/>
      <c r="U28" s="37"/>
      <c r="V28" s="37"/>
      <c r="W28" s="383" t="s">
        <v>40</v>
      </c>
      <c r="X28" s="383"/>
      <c r="Y28" s="383"/>
      <c r="Z28" s="383"/>
      <c r="AA28" s="383"/>
      <c r="AB28" s="383"/>
      <c r="AC28" s="383"/>
      <c r="AD28" s="383"/>
      <c r="AE28" s="383"/>
      <c r="AF28" s="37"/>
      <c r="AG28" s="37"/>
      <c r="AH28" s="37"/>
      <c r="AI28" s="37"/>
      <c r="AJ28" s="37"/>
      <c r="AK28" s="383" t="s">
        <v>41</v>
      </c>
      <c r="AL28" s="383"/>
      <c r="AM28" s="383"/>
      <c r="AN28" s="383"/>
      <c r="AO28" s="383"/>
      <c r="AP28" s="37"/>
      <c r="AQ28" s="37"/>
      <c r="AR28" s="40"/>
      <c r="BE28" s="373"/>
    </row>
    <row r="29" spans="2:57" s="3" customFormat="1" ht="14.4" customHeight="1">
      <c r="B29" s="41"/>
      <c r="C29" s="42"/>
      <c r="D29" s="30" t="s">
        <v>42</v>
      </c>
      <c r="E29" s="42"/>
      <c r="F29" s="30" t="s">
        <v>43</v>
      </c>
      <c r="G29" s="42"/>
      <c r="H29" s="42"/>
      <c r="I29" s="42"/>
      <c r="J29" s="42"/>
      <c r="K29" s="42"/>
      <c r="L29" s="367">
        <v>0.21</v>
      </c>
      <c r="M29" s="366"/>
      <c r="N29" s="366"/>
      <c r="O29" s="366"/>
      <c r="P29" s="366"/>
      <c r="Q29" s="42"/>
      <c r="R29" s="42"/>
      <c r="S29" s="42"/>
      <c r="T29" s="42"/>
      <c r="U29" s="42"/>
      <c r="V29" s="42"/>
      <c r="W29" s="365">
        <f>ROUND(AZ54,2)</f>
        <v>0</v>
      </c>
      <c r="X29" s="366"/>
      <c r="Y29" s="366"/>
      <c r="Z29" s="366"/>
      <c r="AA29" s="366"/>
      <c r="AB29" s="366"/>
      <c r="AC29" s="366"/>
      <c r="AD29" s="366"/>
      <c r="AE29" s="366"/>
      <c r="AF29" s="42"/>
      <c r="AG29" s="42"/>
      <c r="AH29" s="42"/>
      <c r="AI29" s="42"/>
      <c r="AJ29" s="42"/>
      <c r="AK29" s="365">
        <f>ROUND(AV54,2)</f>
        <v>0</v>
      </c>
      <c r="AL29" s="366"/>
      <c r="AM29" s="366"/>
      <c r="AN29" s="366"/>
      <c r="AO29" s="366"/>
      <c r="AP29" s="42"/>
      <c r="AQ29" s="42"/>
      <c r="AR29" s="43"/>
      <c r="BE29" s="374"/>
    </row>
    <row r="30" spans="2:57" s="3" customFormat="1" ht="14.4" customHeight="1">
      <c r="B30" s="41"/>
      <c r="C30" s="42"/>
      <c r="D30" s="42"/>
      <c r="E30" s="42"/>
      <c r="F30" s="30" t="s">
        <v>44</v>
      </c>
      <c r="G30" s="42"/>
      <c r="H30" s="42"/>
      <c r="I30" s="42"/>
      <c r="J30" s="42"/>
      <c r="K30" s="42"/>
      <c r="L30" s="367">
        <v>0.15</v>
      </c>
      <c r="M30" s="366"/>
      <c r="N30" s="366"/>
      <c r="O30" s="366"/>
      <c r="P30" s="366"/>
      <c r="Q30" s="42"/>
      <c r="R30" s="42"/>
      <c r="S30" s="42"/>
      <c r="T30" s="42"/>
      <c r="U30" s="42"/>
      <c r="V30" s="42"/>
      <c r="W30" s="365">
        <f>ROUND(BA54,2)</f>
        <v>0</v>
      </c>
      <c r="X30" s="366"/>
      <c r="Y30" s="366"/>
      <c r="Z30" s="366"/>
      <c r="AA30" s="366"/>
      <c r="AB30" s="366"/>
      <c r="AC30" s="366"/>
      <c r="AD30" s="366"/>
      <c r="AE30" s="366"/>
      <c r="AF30" s="42"/>
      <c r="AG30" s="42"/>
      <c r="AH30" s="42"/>
      <c r="AI30" s="42"/>
      <c r="AJ30" s="42"/>
      <c r="AK30" s="365">
        <f>ROUND(AW54,2)</f>
        <v>0</v>
      </c>
      <c r="AL30" s="366"/>
      <c r="AM30" s="366"/>
      <c r="AN30" s="366"/>
      <c r="AO30" s="366"/>
      <c r="AP30" s="42"/>
      <c r="AQ30" s="42"/>
      <c r="AR30" s="43"/>
      <c r="BE30" s="374"/>
    </row>
    <row r="31" spans="2:57" s="3" customFormat="1" ht="14.4" customHeight="1" hidden="1">
      <c r="B31" s="41"/>
      <c r="C31" s="42"/>
      <c r="D31" s="42"/>
      <c r="E31" s="42"/>
      <c r="F31" s="30" t="s">
        <v>45</v>
      </c>
      <c r="G31" s="42"/>
      <c r="H31" s="42"/>
      <c r="I31" s="42"/>
      <c r="J31" s="42"/>
      <c r="K31" s="42"/>
      <c r="L31" s="367">
        <v>0.21</v>
      </c>
      <c r="M31" s="366"/>
      <c r="N31" s="366"/>
      <c r="O31" s="366"/>
      <c r="P31" s="366"/>
      <c r="Q31" s="42"/>
      <c r="R31" s="42"/>
      <c r="S31" s="42"/>
      <c r="T31" s="42"/>
      <c r="U31" s="42"/>
      <c r="V31" s="42"/>
      <c r="W31" s="365">
        <f>ROUND(BB54,2)</f>
        <v>0</v>
      </c>
      <c r="X31" s="366"/>
      <c r="Y31" s="366"/>
      <c r="Z31" s="366"/>
      <c r="AA31" s="366"/>
      <c r="AB31" s="366"/>
      <c r="AC31" s="366"/>
      <c r="AD31" s="366"/>
      <c r="AE31" s="366"/>
      <c r="AF31" s="42"/>
      <c r="AG31" s="42"/>
      <c r="AH31" s="42"/>
      <c r="AI31" s="42"/>
      <c r="AJ31" s="42"/>
      <c r="AK31" s="365">
        <v>0</v>
      </c>
      <c r="AL31" s="366"/>
      <c r="AM31" s="366"/>
      <c r="AN31" s="366"/>
      <c r="AO31" s="366"/>
      <c r="AP31" s="42"/>
      <c r="AQ31" s="42"/>
      <c r="AR31" s="43"/>
      <c r="BE31" s="374"/>
    </row>
    <row r="32" spans="2:57" s="3" customFormat="1" ht="14.4" customHeight="1" hidden="1">
      <c r="B32" s="41"/>
      <c r="C32" s="42"/>
      <c r="D32" s="42"/>
      <c r="E32" s="42"/>
      <c r="F32" s="30" t="s">
        <v>46</v>
      </c>
      <c r="G32" s="42"/>
      <c r="H32" s="42"/>
      <c r="I32" s="42"/>
      <c r="J32" s="42"/>
      <c r="K32" s="42"/>
      <c r="L32" s="367">
        <v>0.15</v>
      </c>
      <c r="M32" s="366"/>
      <c r="N32" s="366"/>
      <c r="O32" s="366"/>
      <c r="P32" s="366"/>
      <c r="Q32" s="42"/>
      <c r="R32" s="42"/>
      <c r="S32" s="42"/>
      <c r="T32" s="42"/>
      <c r="U32" s="42"/>
      <c r="V32" s="42"/>
      <c r="W32" s="365">
        <f>ROUND(BC54,2)</f>
        <v>0</v>
      </c>
      <c r="X32" s="366"/>
      <c r="Y32" s="366"/>
      <c r="Z32" s="366"/>
      <c r="AA32" s="366"/>
      <c r="AB32" s="366"/>
      <c r="AC32" s="366"/>
      <c r="AD32" s="366"/>
      <c r="AE32" s="366"/>
      <c r="AF32" s="42"/>
      <c r="AG32" s="42"/>
      <c r="AH32" s="42"/>
      <c r="AI32" s="42"/>
      <c r="AJ32" s="42"/>
      <c r="AK32" s="365">
        <v>0</v>
      </c>
      <c r="AL32" s="366"/>
      <c r="AM32" s="366"/>
      <c r="AN32" s="366"/>
      <c r="AO32" s="366"/>
      <c r="AP32" s="42"/>
      <c r="AQ32" s="42"/>
      <c r="AR32" s="43"/>
      <c r="BE32" s="374"/>
    </row>
    <row r="33" spans="2:44" s="3" customFormat="1" ht="14.4" customHeight="1" hidden="1">
      <c r="B33" s="41"/>
      <c r="C33" s="42"/>
      <c r="D33" s="42"/>
      <c r="E33" s="42"/>
      <c r="F33" s="30" t="s">
        <v>47</v>
      </c>
      <c r="G33" s="42"/>
      <c r="H33" s="42"/>
      <c r="I33" s="42"/>
      <c r="J33" s="42"/>
      <c r="K33" s="42"/>
      <c r="L33" s="367">
        <v>0</v>
      </c>
      <c r="M33" s="366"/>
      <c r="N33" s="366"/>
      <c r="O33" s="366"/>
      <c r="P33" s="366"/>
      <c r="Q33" s="42"/>
      <c r="R33" s="42"/>
      <c r="S33" s="42"/>
      <c r="T33" s="42"/>
      <c r="U33" s="42"/>
      <c r="V33" s="42"/>
      <c r="W33" s="365">
        <f>ROUND(BD54,2)</f>
        <v>0</v>
      </c>
      <c r="X33" s="366"/>
      <c r="Y33" s="366"/>
      <c r="Z33" s="366"/>
      <c r="AA33" s="366"/>
      <c r="AB33" s="366"/>
      <c r="AC33" s="366"/>
      <c r="AD33" s="366"/>
      <c r="AE33" s="366"/>
      <c r="AF33" s="42"/>
      <c r="AG33" s="42"/>
      <c r="AH33" s="42"/>
      <c r="AI33" s="42"/>
      <c r="AJ33" s="42"/>
      <c r="AK33" s="365">
        <v>0</v>
      </c>
      <c r="AL33" s="366"/>
      <c r="AM33" s="366"/>
      <c r="AN33" s="366"/>
      <c r="AO33" s="366"/>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368" t="s">
        <v>50</v>
      </c>
      <c r="Y35" s="369"/>
      <c r="Z35" s="369"/>
      <c r="AA35" s="369"/>
      <c r="AB35" s="369"/>
      <c r="AC35" s="46"/>
      <c r="AD35" s="46"/>
      <c r="AE35" s="46"/>
      <c r="AF35" s="46"/>
      <c r="AG35" s="46"/>
      <c r="AH35" s="46"/>
      <c r="AI35" s="46"/>
      <c r="AJ35" s="46"/>
      <c r="AK35" s="370">
        <f>SUM(AK26:AK33)</f>
        <v>0</v>
      </c>
      <c r="AL35" s="369"/>
      <c r="AM35" s="369"/>
      <c r="AN35" s="369"/>
      <c r="AO35" s="371"/>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2019152020v2</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354" t="str">
        <f>K6</f>
        <v>Divadlo K.Pippicha - výměna střešní krytiny Cu střech</v>
      </c>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56">
        <f>IF(AN8="","",AN8)</f>
        <v>43882</v>
      </c>
      <c r="AN47" s="356"/>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24</v>
      </c>
      <c r="D49" s="37"/>
      <c r="E49" s="37"/>
      <c r="F49" s="37"/>
      <c r="G49" s="37"/>
      <c r="H49" s="37"/>
      <c r="I49" s="37"/>
      <c r="J49" s="37"/>
      <c r="K49" s="37"/>
      <c r="L49" s="53" t="str">
        <f>IF(E11="","",E11)</f>
        <v>Město Chrudim</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57" t="str">
        <f>IF(E17="","",E17)</f>
        <v>Ing. Josef Dvořák</v>
      </c>
      <c r="AN49" s="358"/>
      <c r="AO49" s="358"/>
      <c r="AP49" s="358"/>
      <c r="AQ49" s="37"/>
      <c r="AR49" s="40"/>
      <c r="AS49" s="359" t="s">
        <v>52</v>
      </c>
      <c r="AT49" s="360"/>
      <c r="AU49" s="61"/>
      <c r="AV49" s="61"/>
      <c r="AW49" s="61"/>
      <c r="AX49" s="61"/>
      <c r="AY49" s="61"/>
      <c r="AZ49" s="61"/>
      <c r="BA49" s="61"/>
      <c r="BB49" s="61"/>
      <c r="BC49" s="61"/>
      <c r="BD49" s="62"/>
      <c r="BE49" s="35"/>
    </row>
    <row r="50" spans="1:57" s="2" customFormat="1" ht="15.15"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57" t="str">
        <f>IF(E20="","",E20)</f>
        <v>Ing. Jiří Pitra</v>
      </c>
      <c r="AN50" s="358"/>
      <c r="AO50" s="358"/>
      <c r="AP50" s="358"/>
      <c r="AQ50" s="37"/>
      <c r="AR50" s="40"/>
      <c r="AS50" s="361"/>
      <c r="AT50" s="362"/>
      <c r="AU50" s="63"/>
      <c r="AV50" s="63"/>
      <c r="AW50" s="63"/>
      <c r="AX50" s="63"/>
      <c r="AY50" s="63"/>
      <c r="AZ50" s="63"/>
      <c r="BA50" s="63"/>
      <c r="BB50" s="63"/>
      <c r="BC50" s="63"/>
      <c r="BD50" s="64"/>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63"/>
      <c r="AT51" s="364"/>
      <c r="AU51" s="65"/>
      <c r="AV51" s="65"/>
      <c r="AW51" s="65"/>
      <c r="AX51" s="65"/>
      <c r="AY51" s="65"/>
      <c r="AZ51" s="65"/>
      <c r="BA51" s="65"/>
      <c r="BB51" s="65"/>
      <c r="BC51" s="65"/>
      <c r="BD51" s="66"/>
      <c r="BE51" s="35"/>
    </row>
    <row r="52" spans="1:57" s="2" customFormat="1" ht="29.25" customHeight="1">
      <c r="A52" s="35"/>
      <c r="B52" s="36"/>
      <c r="C52" s="350" t="s">
        <v>53</v>
      </c>
      <c r="D52" s="351"/>
      <c r="E52" s="351"/>
      <c r="F52" s="351"/>
      <c r="G52" s="351"/>
      <c r="H52" s="67"/>
      <c r="I52" s="352" t="s">
        <v>54</v>
      </c>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3" t="s">
        <v>55</v>
      </c>
      <c r="AH52" s="351"/>
      <c r="AI52" s="351"/>
      <c r="AJ52" s="351"/>
      <c r="AK52" s="351"/>
      <c r="AL52" s="351"/>
      <c r="AM52" s="351"/>
      <c r="AN52" s="352" t="s">
        <v>56</v>
      </c>
      <c r="AO52" s="351"/>
      <c r="AP52" s="351"/>
      <c r="AQ52" s="68" t="s">
        <v>57</v>
      </c>
      <c r="AR52" s="40"/>
      <c r="AS52" s="69" t="s">
        <v>58</v>
      </c>
      <c r="AT52" s="70" t="s">
        <v>59</v>
      </c>
      <c r="AU52" s="70" t="s">
        <v>60</v>
      </c>
      <c r="AV52" s="70" t="s">
        <v>61</v>
      </c>
      <c r="AW52" s="70" t="s">
        <v>62</v>
      </c>
      <c r="AX52" s="70" t="s">
        <v>63</v>
      </c>
      <c r="AY52" s="70" t="s">
        <v>64</v>
      </c>
      <c r="AZ52" s="70" t="s">
        <v>65</v>
      </c>
      <c r="BA52" s="70" t="s">
        <v>66</v>
      </c>
      <c r="BB52" s="70" t="s">
        <v>67</v>
      </c>
      <c r="BC52" s="70" t="s">
        <v>68</v>
      </c>
      <c r="BD52" s="71" t="s">
        <v>69</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70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48">
        <f>ROUND(SUM(AG55:AG56),2)</f>
        <v>0</v>
      </c>
      <c r="AH54" s="348"/>
      <c r="AI54" s="348"/>
      <c r="AJ54" s="348"/>
      <c r="AK54" s="348"/>
      <c r="AL54" s="348"/>
      <c r="AM54" s="348"/>
      <c r="AN54" s="349">
        <f>SUM(AG54,AT54)</f>
        <v>0</v>
      </c>
      <c r="AO54" s="349"/>
      <c r="AP54" s="349"/>
      <c r="AQ54" s="79" t="s">
        <v>19</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71</v>
      </c>
      <c r="BT54" s="85" t="s">
        <v>72</v>
      </c>
      <c r="BU54" s="86" t="s">
        <v>73</v>
      </c>
      <c r="BV54" s="85" t="s">
        <v>74</v>
      </c>
      <c r="BW54" s="85" t="s">
        <v>5</v>
      </c>
      <c r="BX54" s="85" t="s">
        <v>75</v>
      </c>
      <c r="CL54" s="85" t="s">
        <v>19</v>
      </c>
    </row>
    <row r="55" spans="1:91" s="7" customFormat="1" ht="16.5" customHeight="1">
      <c r="A55" s="87" t="s">
        <v>76</v>
      </c>
      <c r="B55" s="88"/>
      <c r="C55" s="89"/>
      <c r="D55" s="347" t="s">
        <v>77</v>
      </c>
      <c r="E55" s="347"/>
      <c r="F55" s="347"/>
      <c r="G55" s="347"/>
      <c r="H55" s="347"/>
      <c r="I55" s="90"/>
      <c r="J55" s="347" t="s">
        <v>78</v>
      </c>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5">
        <f>'01neuz - Střecha hlediště...'!J30</f>
        <v>0</v>
      </c>
      <c r="AH55" s="346"/>
      <c r="AI55" s="346"/>
      <c r="AJ55" s="346"/>
      <c r="AK55" s="346"/>
      <c r="AL55" s="346"/>
      <c r="AM55" s="346"/>
      <c r="AN55" s="345">
        <f>SUM(AG55,AT55)</f>
        <v>0</v>
      </c>
      <c r="AO55" s="346"/>
      <c r="AP55" s="346"/>
      <c r="AQ55" s="91" t="s">
        <v>79</v>
      </c>
      <c r="AR55" s="92"/>
      <c r="AS55" s="93">
        <v>0</v>
      </c>
      <c r="AT55" s="94">
        <f>ROUND(SUM(AV55:AW55),2)</f>
        <v>0</v>
      </c>
      <c r="AU55" s="95">
        <f>'01neuz - Střecha hlediště...'!P91</f>
        <v>0</v>
      </c>
      <c r="AV55" s="94">
        <f>'01neuz - Střecha hlediště...'!J33</f>
        <v>0</v>
      </c>
      <c r="AW55" s="94">
        <f>'01neuz - Střecha hlediště...'!J34</f>
        <v>0</v>
      </c>
      <c r="AX55" s="94">
        <f>'01neuz - Střecha hlediště...'!J35</f>
        <v>0</v>
      </c>
      <c r="AY55" s="94">
        <f>'01neuz - Střecha hlediště...'!J36</f>
        <v>0</v>
      </c>
      <c r="AZ55" s="94">
        <f>'01neuz - Střecha hlediště...'!F33</f>
        <v>0</v>
      </c>
      <c r="BA55" s="94">
        <f>'01neuz - Střecha hlediště...'!F34</f>
        <v>0</v>
      </c>
      <c r="BB55" s="94">
        <f>'01neuz - Střecha hlediště...'!F35</f>
        <v>0</v>
      </c>
      <c r="BC55" s="94">
        <f>'01neuz - Střecha hlediště...'!F36</f>
        <v>0</v>
      </c>
      <c r="BD55" s="96">
        <f>'01neuz - Střecha hlediště...'!F37</f>
        <v>0</v>
      </c>
      <c r="BT55" s="97" t="s">
        <v>80</v>
      </c>
      <c r="BV55" s="97" t="s">
        <v>74</v>
      </c>
      <c r="BW55" s="97" t="s">
        <v>81</v>
      </c>
      <c r="BX55" s="97" t="s">
        <v>5</v>
      </c>
      <c r="CL55" s="97" t="s">
        <v>19</v>
      </c>
      <c r="CM55" s="97" t="s">
        <v>82</v>
      </c>
    </row>
    <row r="56" spans="1:91" s="7" customFormat="1" ht="16.5" customHeight="1">
      <c r="A56" s="87" t="s">
        <v>76</v>
      </c>
      <c r="B56" s="88"/>
      <c r="C56" s="89"/>
      <c r="D56" s="347" t="s">
        <v>83</v>
      </c>
      <c r="E56" s="347"/>
      <c r="F56" s="347"/>
      <c r="G56" s="347"/>
      <c r="H56" s="347"/>
      <c r="I56" s="90"/>
      <c r="J56" s="347" t="s">
        <v>84</v>
      </c>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5">
        <f>'01uz - Střecha hlediště -...'!J30</f>
        <v>0</v>
      </c>
      <c r="AH56" s="346"/>
      <c r="AI56" s="346"/>
      <c r="AJ56" s="346"/>
      <c r="AK56" s="346"/>
      <c r="AL56" s="346"/>
      <c r="AM56" s="346"/>
      <c r="AN56" s="345">
        <f>SUM(AG56,AT56)</f>
        <v>0</v>
      </c>
      <c r="AO56" s="346"/>
      <c r="AP56" s="346"/>
      <c r="AQ56" s="91" t="s">
        <v>79</v>
      </c>
      <c r="AR56" s="92"/>
      <c r="AS56" s="98">
        <v>0</v>
      </c>
      <c r="AT56" s="99">
        <f>ROUND(SUM(AV56:AW56),2)</f>
        <v>0</v>
      </c>
      <c r="AU56" s="100">
        <f>'01uz - Střecha hlediště -...'!P88</f>
        <v>0</v>
      </c>
      <c r="AV56" s="99">
        <f>'01uz - Střecha hlediště -...'!J33</f>
        <v>0</v>
      </c>
      <c r="AW56" s="99">
        <f>'01uz - Střecha hlediště -...'!J34</f>
        <v>0</v>
      </c>
      <c r="AX56" s="99">
        <f>'01uz - Střecha hlediště -...'!J35</f>
        <v>0</v>
      </c>
      <c r="AY56" s="99">
        <f>'01uz - Střecha hlediště -...'!J36</f>
        <v>0</v>
      </c>
      <c r="AZ56" s="99">
        <f>'01uz - Střecha hlediště -...'!F33</f>
        <v>0</v>
      </c>
      <c r="BA56" s="99">
        <f>'01uz - Střecha hlediště -...'!F34</f>
        <v>0</v>
      </c>
      <c r="BB56" s="99">
        <f>'01uz - Střecha hlediště -...'!F35</f>
        <v>0</v>
      </c>
      <c r="BC56" s="99">
        <f>'01uz - Střecha hlediště -...'!F36</f>
        <v>0</v>
      </c>
      <c r="BD56" s="101">
        <f>'01uz - Střecha hlediště -...'!F37</f>
        <v>0</v>
      </c>
      <c r="BT56" s="97" t="s">
        <v>80</v>
      </c>
      <c r="BV56" s="97" t="s">
        <v>74</v>
      </c>
      <c r="BW56" s="97" t="s">
        <v>85</v>
      </c>
      <c r="BX56" s="97" t="s">
        <v>5</v>
      </c>
      <c r="CL56" s="97" t="s">
        <v>19</v>
      </c>
      <c r="CM56" s="97" t="s">
        <v>82</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algorithmName="SHA-512" hashValue="OL0vyeAZ2HoRqV+60nHkQIeex9h1jNm7bFPeU+0PrgD3QbbVqbxBV4u9MW7Z7fXg8DHikFXhIkhShU42N0hwzQ==" saltValue="3M9xqAP4gVedfrGFzYapF6x0M/NjNBYLfIJ50zGa+IHb/pdCMdOfT93oILyJrOqkRBqO0j3Xi90TrvZb87lTlw=="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01neuz - Střecha hlediště...'!C2" display="/"/>
    <hyperlink ref="A56" location="'01uz - Střecha hlediště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5"/>
  <sheetViews>
    <sheetView showGridLines="0" workbookViewId="0" topLeftCell="A1">
      <selection activeCell="I94" sqref="I9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2"/>
      <c r="L2" s="344"/>
      <c r="M2" s="344"/>
      <c r="N2" s="344"/>
      <c r="O2" s="344"/>
      <c r="P2" s="344"/>
      <c r="Q2" s="344"/>
      <c r="R2" s="344"/>
      <c r="S2" s="344"/>
      <c r="T2" s="344"/>
      <c r="U2" s="344"/>
      <c r="V2" s="344"/>
      <c r="AT2" s="18" t="s">
        <v>81</v>
      </c>
    </row>
    <row r="3" spans="2:46" s="1" customFormat="1" ht="6.9" customHeight="1">
      <c r="B3" s="103"/>
      <c r="C3" s="104"/>
      <c r="D3" s="104"/>
      <c r="E3" s="104"/>
      <c r="F3" s="104"/>
      <c r="G3" s="104"/>
      <c r="H3" s="104"/>
      <c r="I3" s="105"/>
      <c r="J3" s="104"/>
      <c r="K3" s="104"/>
      <c r="L3" s="21"/>
      <c r="AT3" s="18" t="s">
        <v>82</v>
      </c>
    </row>
    <row r="4" spans="2:46" s="1" customFormat="1" ht="24.9" customHeight="1">
      <c r="B4" s="21"/>
      <c r="D4" s="106" t="s">
        <v>86</v>
      </c>
      <c r="I4" s="102"/>
      <c r="L4" s="21"/>
      <c r="M4" s="107" t="s">
        <v>10</v>
      </c>
      <c r="AT4" s="18" t="s">
        <v>4</v>
      </c>
    </row>
    <row r="5" spans="2:12" s="1" customFormat="1" ht="6.9" customHeight="1">
      <c r="B5" s="21"/>
      <c r="I5" s="102"/>
      <c r="L5" s="21"/>
    </row>
    <row r="6" spans="2:12" s="1" customFormat="1" ht="12" customHeight="1">
      <c r="B6" s="21"/>
      <c r="D6" s="108" t="s">
        <v>16</v>
      </c>
      <c r="I6" s="102"/>
      <c r="L6" s="21"/>
    </row>
    <row r="7" spans="2:12" s="1" customFormat="1" ht="16.5" customHeight="1">
      <c r="B7" s="21"/>
      <c r="E7" s="387" t="str">
        <f>'Rekapitulace stavby'!K6</f>
        <v>Divadlo K.Pippicha - výměna střešní krytiny Cu střech</v>
      </c>
      <c r="F7" s="388"/>
      <c r="G7" s="388"/>
      <c r="H7" s="388"/>
      <c r="I7" s="102"/>
      <c r="L7" s="21"/>
    </row>
    <row r="8" spans="1:31" s="2" customFormat="1" ht="12" customHeight="1">
      <c r="A8" s="35"/>
      <c r="B8" s="40"/>
      <c r="C8" s="35"/>
      <c r="D8" s="108" t="s">
        <v>87</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89" t="s">
        <v>88</v>
      </c>
      <c r="F9" s="390"/>
      <c r="G9" s="390"/>
      <c r="H9" s="390"/>
      <c r="I9" s="109"/>
      <c r="J9" s="35"/>
      <c r="K9" s="35"/>
      <c r="L9" s="110"/>
      <c r="S9" s="35"/>
      <c r="T9" s="35"/>
      <c r="U9" s="35"/>
      <c r="V9" s="35"/>
      <c r="W9" s="35"/>
      <c r="X9" s="35"/>
      <c r="Y9" s="35"/>
      <c r="Z9" s="35"/>
      <c r="AA9" s="35"/>
      <c r="AB9" s="35"/>
      <c r="AC9" s="35"/>
      <c r="AD9" s="35"/>
      <c r="AE9" s="35"/>
    </row>
    <row r="10" spans="1:31" s="2" customFormat="1" ht="12">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f>'Rekapitulace stavby'!AN8</f>
        <v>43882</v>
      </c>
      <c r="K12" s="35"/>
      <c r="L12" s="110"/>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24</v>
      </c>
      <c r="E14" s="35"/>
      <c r="F14" s="35"/>
      <c r="G14" s="35"/>
      <c r="H14" s="35"/>
      <c r="I14" s="112" t="s">
        <v>25</v>
      </c>
      <c r="J14" s="111" t="s">
        <v>26</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25</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91" t="str">
        <f>'Rekapitulace stavby'!E14</f>
        <v>Vyplň údaj</v>
      </c>
      <c r="F18" s="392"/>
      <c r="G18" s="392"/>
      <c r="H18" s="392"/>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25</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25</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93" t="s">
        <v>19</v>
      </c>
      <c r="F27" s="393"/>
      <c r="G27" s="393"/>
      <c r="H27" s="393"/>
      <c r="I27" s="116"/>
      <c r="J27" s="114"/>
      <c r="K27" s="114"/>
      <c r="L27" s="117"/>
      <c r="S27" s="114"/>
      <c r="T27" s="114"/>
      <c r="U27" s="114"/>
      <c r="V27" s="114"/>
      <c r="W27" s="114"/>
      <c r="X27" s="114"/>
      <c r="Y27" s="114"/>
      <c r="Z27" s="114"/>
      <c r="AA27" s="114"/>
      <c r="AB27" s="114"/>
      <c r="AC27" s="114"/>
      <c r="AD27" s="114"/>
      <c r="AE27" s="114"/>
    </row>
    <row r="28" spans="1:31" s="2" customFormat="1" ht="6.9"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ROUND(J91,2)</f>
        <v>0</v>
      </c>
      <c r="K30" s="35"/>
      <c r="L30" s="110"/>
      <c r="S30" s="35"/>
      <c r="T30" s="35"/>
      <c r="U30" s="35"/>
      <c r="V30" s="35"/>
      <c r="W30" s="35"/>
      <c r="X30" s="35"/>
      <c r="Y30" s="35"/>
      <c r="Z30" s="35"/>
      <c r="AA30" s="35"/>
      <c r="AB30" s="35"/>
      <c r="AC30" s="35"/>
      <c r="AD30" s="35"/>
      <c r="AE30" s="35"/>
    </row>
    <row r="31" spans="1:31" s="2" customFormat="1" ht="6.9"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 customHeight="1">
      <c r="A33" s="35"/>
      <c r="B33" s="40"/>
      <c r="C33" s="35"/>
      <c r="D33" s="124" t="s">
        <v>42</v>
      </c>
      <c r="E33" s="108" t="s">
        <v>43</v>
      </c>
      <c r="F33" s="125">
        <f>ROUND((SUM(BE91:BE154)),2)</f>
        <v>0</v>
      </c>
      <c r="G33" s="35"/>
      <c r="H33" s="35"/>
      <c r="I33" s="126">
        <v>0.21</v>
      </c>
      <c r="J33" s="125">
        <f>ROUND(((SUM(BE91:BE154))*I33),2)</f>
        <v>0</v>
      </c>
      <c r="K33" s="35"/>
      <c r="L33" s="110"/>
      <c r="S33" s="35"/>
      <c r="T33" s="35"/>
      <c r="U33" s="35"/>
      <c r="V33" s="35"/>
      <c r="W33" s="35"/>
      <c r="X33" s="35"/>
      <c r="Y33" s="35"/>
      <c r="Z33" s="35"/>
      <c r="AA33" s="35"/>
      <c r="AB33" s="35"/>
      <c r="AC33" s="35"/>
      <c r="AD33" s="35"/>
      <c r="AE33" s="35"/>
    </row>
    <row r="34" spans="1:31" s="2" customFormat="1" ht="14.4" customHeight="1">
      <c r="A34" s="35"/>
      <c r="B34" s="40"/>
      <c r="C34" s="35"/>
      <c r="D34" s="35"/>
      <c r="E34" s="108" t="s">
        <v>44</v>
      </c>
      <c r="F34" s="125">
        <f>ROUND((SUM(BF91:BF154)),2)</f>
        <v>0</v>
      </c>
      <c r="G34" s="35"/>
      <c r="H34" s="35"/>
      <c r="I34" s="126">
        <v>0.15</v>
      </c>
      <c r="J34" s="125">
        <f>ROUND(((SUM(BF91:BF154))*I34),2)</f>
        <v>0</v>
      </c>
      <c r="K34" s="35"/>
      <c r="L34" s="110"/>
      <c r="S34" s="35"/>
      <c r="T34" s="35"/>
      <c r="U34" s="35"/>
      <c r="V34" s="35"/>
      <c r="W34" s="35"/>
      <c r="X34" s="35"/>
      <c r="Y34" s="35"/>
      <c r="Z34" s="35"/>
      <c r="AA34" s="35"/>
      <c r="AB34" s="35"/>
      <c r="AC34" s="35"/>
      <c r="AD34" s="35"/>
      <c r="AE34" s="35"/>
    </row>
    <row r="35" spans="1:31" s="2" customFormat="1" ht="14.4" customHeight="1" hidden="1">
      <c r="A35" s="35"/>
      <c r="B35" s="40"/>
      <c r="C35" s="35"/>
      <c r="D35" s="35"/>
      <c r="E35" s="108" t="s">
        <v>45</v>
      </c>
      <c r="F35" s="125">
        <f>ROUND((SUM(BG91:BG154)),2)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 customHeight="1" hidden="1">
      <c r="A36" s="35"/>
      <c r="B36" s="40"/>
      <c r="C36" s="35"/>
      <c r="D36" s="35"/>
      <c r="E36" s="108" t="s">
        <v>46</v>
      </c>
      <c r="F36" s="125">
        <f>ROUND((SUM(BH91:BH154)),2)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 customHeight="1" hidden="1">
      <c r="A37" s="35"/>
      <c r="B37" s="40"/>
      <c r="C37" s="35"/>
      <c r="D37" s="35"/>
      <c r="E37" s="108" t="s">
        <v>47</v>
      </c>
      <c r="F37" s="125">
        <f>ROUND((SUM(BI91:BI154)),2)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 customHeight="1">
      <c r="A45" s="35"/>
      <c r="B45" s="36"/>
      <c r="C45" s="24" t="s">
        <v>89</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85" t="str">
        <f>E7</f>
        <v>Divadlo K.Pippicha - výměna střešní krytiny Cu střech</v>
      </c>
      <c r="F48" s="386"/>
      <c r="G48" s="386"/>
      <c r="H48" s="386"/>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87</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4" t="str">
        <f>E9</f>
        <v>01neuz - Střecha hlediště - neuznatelné náklady</v>
      </c>
      <c r="F50" s="384"/>
      <c r="G50" s="384"/>
      <c r="H50" s="384"/>
      <c r="I50" s="109"/>
      <c r="J50" s="37"/>
      <c r="K50" s="37"/>
      <c r="L50" s="110"/>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112" t="s">
        <v>23</v>
      </c>
      <c r="J52" s="60">
        <f>IF(J12="","",J12)</f>
        <v>43882</v>
      </c>
      <c r="K52" s="37"/>
      <c r="L52" s="110"/>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15" customHeight="1">
      <c r="A54" s="35"/>
      <c r="B54" s="36"/>
      <c r="C54" s="30" t="s">
        <v>24</v>
      </c>
      <c r="D54" s="37"/>
      <c r="E54" s="37"/>
      <c r="F54" s="28" t="str">
        <f>E15</f>
        <v>Město Chrudim</v>
      </c>
      <c r="G54" s="37"/>
      <c r="H54" s="37"/>
      <c r="I54" s="112" t="s">
        <v>31</v>
      </c>
      <c r="J54" s="33" t="str">
        <f>E21</f>
        <v>Ing. Josef Dvořák</v>
      </c>
      <c r="K54" s="37"/>
      <c r="L54" s="110"/>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112" t="s">
        <v>34</v>
      </c>
      <c r="J55" s="33" t="str">
        <f>E24</f>
        <v>Ing. Jiří Pitra</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90</v>
      </c>
      <c r="D57" s="142"/>
      <c r="E57" s="142"/>
      <c r="F57" s="142"/>
      <c r="G57" s="142"/>
      <c r="H57" s="142"/>
      <c r="I57" s="143"/>
      <c r="J57" s="144" t="s">
        <v>91</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8" customHeight="1">
      <c r="A59" s="35"/>
      <c r="B59" s="36"/>
      <c r="C59" s="145" t="s">
        <v>70</v>
      </c>
      <c r="D59" s="37"/>
      <c r="E59" s="37"/>
      <c r="F59" s="37"/>
      <c r="G59" s="37"/>
      <c r="H59" s="37"/>
      <c r="I59" s="109"/>
      <c r="J59" s="78">
        <f>J91</f>
        <v>0</v>
      </c>
      <c r="K59" s="37"/>
      <c r="L59" s="110"/>
      <c r="S59" s="35"/>
      <c r="T59" s="35"/>
      <c r="U59" s="35"/>
      <c r="V59" s="35"/>
      <c r="W59" s="35"/>
      <c r="X59" s="35"/>
      <c r="Y59" s="35"/>
      <c r="Z59" s="35"/>
      <c r="AA59" s="35"/>
      <c r="AB59" s="35"/>
      <c r="AC59" s="35"/>
      <c r="AD59" s="35"/>
      <c r="AE59" s="35"/>
      <c r="AU59" s="18" t="s">
        <v>92</v>
      </c>
    </row>
    <row r="60" spans="2:12" s="9" customFormat="1" ht="24.9" customHeight="1">
      <c r="B60" s="146"/>
      <c r="C60" s="147"/>
      <c r="D60" s="148" t="s">
        <v>93</v>
      </c>
      <c r="E60" s="149"/>
      <c r="F60" s="149"/>
      <c r="G60" s="149"/>
      <c r="H60" s="149"/>
      <c r="I60" s="150"/>
      <c r="J60" s="151">
        <f>J92</f>
        <v>0</v>
      </c>
      <c r="K60" s="147"/>
      <c r="L60" s="152"/>
    </row>
    <row r="61" spans="2:12" s="10" customFormat="1" ht="19.95" customHeight="1">
      <c r="B61" s="153"/>
      <c r="C61" s="154"/>
      <c r="D61" s="155" t="s">
        <v>94</v>
      </c>
      <c r="E61" s="156"/>
      <c r="F61" s="156"/>
      <c r="G61" s="156"/>
      <c r="H61" s="156"/>
      <c r="I61" s="157"/>
      <c r="J61" s="158">
        <f>J93</f>
        <v>0</v>
      </c>
      <c r="K61" s="154"/>
      <c r="L61" s="159"/>
    </row>
    <row r="62" spans="2:12" s="10" customFormat="1" ht="19.95" customHeight="1">
      <c r="B62" s="153"/>
      <c r="C62" s="154"/>
      <c r="D62" s="155" t="s">
        <v>95</v>
      </c>
      <c r="E62" s="156"/>
      <c r="F62" s="156"/>
      <c r="G62" s="156"/>
      <c r="H62" s="156"/>
      <c r="I62" s="157"/>
      <c r="J62" s="158">
        <f>J102</f>
        <v>0</v>
      </c>
      <c r="K62" s="154"/>
      <c r="L62" s="159"/>
    </row>
    <row r="63" spans="2:12" s="9" customFormat="1" ht="24.9" customHeight="1">
      <c r="B63" s="146"/>
      <c r="C63" s="147"/>
      <c r="D63" s="148" t="s">
        <v>96</v>
      </c>
      <c r="E63" s="149"/>
      <c r="F63" s="149"/>
      <c r="G63" s="149"/>
      <c r="H63" s="149"/>
      <c r="I63" s="150"/>
      <c r="J63" s="151">
        <f>J105</f>
        <v>0</v>
      </c>
      <c r="K63" s="147"/>
      <c r="L63" s="152"/>
    </row>
    <row r="64" spans="2:12" s="10" customFormat="1" ht="19.95" customHeight="1">
      <c r="B64" s="153"/>
      <c r="C64" s="154"/>
      <c r="D64" s="155" t="s">
        <v>97</v>
      </c>
      <c r="E64" s="156"/>
      <c r="F64" s="156"/>
      <c r="G64" s="156"/>
      <c r="H64" s="156"/>
      <c r="I64" s="157"/>
      <c r="J64" s="158">
        <f>J106</f>
        <v>0</v>
      </c>
      <c r="K64" s="154"/>
      <c r="L64" s="159"/>
    </row>
    <row r="65" spans="2:12" s="10" customFormat="1" ht="19.95" customHeight="1">
      <c r="B65" s="153"/>
      <c r="C65" s="154"/>
      <c r="D65" s="155" t="s">
        <v>98</v>
      </c>
      <c r="E65" s="156"/>
      <c r="F65" s="156"/>
      <c r="G65" s="156"/>
      <c r="H65" s="156"/>
      <c r="I65" s="157"/>
      <c r="J65" s="158">
        <f>J116</f>
        <v>0</v>
      </c>
      <c r="K65" s="154"/>
      <c r="L65" s="159"/>
    </row>
    <row r="66" spans="2:12" s="10" customFormat="1" ht="19.95" customHeight="1">
      <c r="B66" s="153"/>
      <c r="C66" s="154"/>
      <c r="D66" s="155" t="s">
        <v>99</v>
      </c>
      <c r="E66" s="156"/>
      <c r="F66" s="156"/>
      <c r="G66" s="156"/>
      <c r="H66" s="156"/>
      <c r="I66" s="157"/>
      <c r="J66" s="158">
        <f>J119</f>
        <v>0</v>
      </c>
      <c r="K66" s="154"/>
      <c r="L66" s="159"/>
    </row>
    <row r="67" spans="2:12" s="9" customFormat="1" ht="24.9" customHeight="1">
      <c r="B67" s="146"/>
      <c r="C67" s="147"/>
      <c r="D67" s="148" t="s">
        <v>100</v>
      </c>
      <c r="E67" s="149"/>
      <c r="F67" s="149"/>
      <c r="G67" s="149"/>
      <c r="H67" s="149"/>
      <c r="I67" s="150"/>
      <c r="J67" s="151">
        <f>J127</f>
        <v>0</v>
      </c>
      <c r="K67" s="147"/>
      <c r="L67" s="152"/>
    </row>
    <row r="68" spans="2:12" s="10" customFormat="1" ht="19.95" customHeight="1">
      <c r="B68" s="153"/>
      <c r="C68" s="154"/>
      <c r="D68" s="155" t="s">
        <v>101</v>
      </c>
      <c r="E68" s="156"/>
      <c r="F68" s="156"/>
      <c r="G68" s="156"/>
      <c r="H68" s="156"/>
      <c r="I68" s="157"/>
      <c r="J68" s="158">
        <f>J128</f>
        <v>0</v>
      </c>
      <c r="K68" s="154"/>
      <c r="L68" s="159"/>
    </row>
    <row r="69" spans="2:12" s="10" customFormat="1" ht="19.95" customHeight="1">
      <c r="B69" s="153"/>
      <c r="C69" s="154"/>
      <c r="D69" s="155" t="s">
        <v>102</v>
      </c>
      <c r="E69" s="156"/>
      <c r="F69" s="156"/>
      <c r="G69" s="156"/>
      <c r="H69" s="156"/>
      <c r="I69" s="157"/>
      <c r="J69" s="158">
        <f>J132</f>
        <v>0</v>
      </c>
      <c r="K69" s="154"/>
      <c r="L69" s="159"/>
    </row>
    <row r="70" spans="2:12" s="10" customFormat="1" ht="19.95" customHeight="1">
      <c r="B70" s="153"/>
      <c r="C70" s="154"/>
      <c r="D70" s="155" t="s">
        <v>103</v>
      </c>
      <c r="E70" s="156"/>
      <c r="F70" s="156"/>
      <c r="G70" s="156"/>
      <c r="H70" s="156"/>
      <c r="I70" s="157"/>
      <c r="J70" s="158">
        <f>J139</f>
        <v>0</v>
      </c>
      <c r="K70" s="154"/>
      <c r="L70" s="159"/>
    </row>
    <row r="71" spans="2:12" s="10" customFormat="1" ht="19.95" customHeight="1">
      <c r="B71" s="153"/>
      <c r="C71" s="154"/>
      <c r="D71" s="155" t="s">
        <v>104</v>
      </c>
      <c r="E71" s="156"/>
      <c r="F71" s="156"/>
      <c r="G71" s="156"/>
      <c r="H71" s="156"/>
      <c r="I71" s="157"/>
      <c r="J71" s="158">
        <f>J148</f>
        <v>0</v>
      </c>
      <c r="K71" s="154"/>
      <c r="L71" s="159"/>
    </row>
    <row r="72" spans="1:31" s="2" customFormat="1" ht="21.75" customHeight="1">
      <c r="A72" s="35"/>
      <c r="B72" s="36"/>
      <c r="C72" s="37"/>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6.9" customHeight="1">
      <c r="A73" s="35"/>
      <c r="B73" s="48"/>
      <c r="C73" s="49"/>
      <c r="D73" s="49"/>
      <c r="E73" s="49"/>
      <c r="F73" s="49"/>
      <c r="G73" s="49"/>
      <c r="H73" s="49"/>
      <c r="I73" s="137"/>
      <c r="J73" s="49"/>
      <c r="K73" s="49"/>
      <c r="L73" s="110"/>
      <c r="S73" s="35"/>
      <c r="T73" s="35"/>
      <c r="U73" s="35"/>
      <c r="V73" s="35"/>
      <c r="W73" s="35"/>
      <c r="X73" s="35"/>
      <c r="Y73" s="35"/>
      <c r="Z73" s="35"/>
      <c r="AA73" s="35"/>
      <c r="AB73" s="35"/>
      <c r="AC73" s="35"/>
      <c r="AD73" s="35"/>
      <c r="AE73" s="35"/>
    </row>
    <row r="77" spans="1:31" s="2" customFormat="1" ht="6.9" customHeight="1">
      <c r="A77" s="35"/>
      <c r="B77" s="50"/>
      <c r="C77" s="51"/>
      <c r="D77" s="51"/>
      <c r="E77" s="51"/>
      <c r="F77" s="51"/>
      <c r="G77" s="51"/>
      <c r="H77" s="51"/>
      <c r="I77" s="140"/>
      <c r="J77" s="51"/>
      <c r="K77" s="51"/>
      <c r="L77" s="110"/>
      <c r="S77" s="35"/>
      <c r="T77" s="35"/>
      <c r="U77" s="35"/>
      <c r="V77" s="35"/>
      <c r="W77" s="35"/>
      <c r="X77" s="35"/>
      <c r="Y77" s="35"/>
      <c r="Z77" s="35"/>
      <c r="AA77" s="35"/>
      <c r="AB77" s="35"/>
      <c r="AC77" s="35"/>
      <c r="AD77" s="35"/>
      <c r="AE77" s="35"/>
    </row>
    <row r="78" spans="1:31" s="2" customFormat="1" ht="24.9" customHeight="1">
      <c r="A78" s="35"/>
      <c r="B78" s="36"/>
      <c r="C78" s="24" t="s">
        <v>105</v>
      </c>
      <c r="D78" s="37"/>
      <c r="E78" s="37"/>
      <c r="F78" s="37"/>
      <c r="G78" s="37"/>
      <c r="H78" s="37"/>
      <c r="I78" s="109"/>
      <c r="J78" s="37"/>
      <c r="K78" s="37"/>
      <c r="L78" s="110"/>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2" customHeight="1">
      <c r="A80" s="35"/>
      <c r="B80" s="36"/>
      <c r="C80" s="30" t="s">
        <v>16</v>
      </c>
      <c r="D80" s="37"/>
      <c r="E80" s="37"/>
      <c r="F80" s="37"/>
      <c r="G80" s="37"/>
      <c r="H80" s="37"/>
      <c r="I80" s="109"/>
      <c r="J80" s="37"/>
      <c r="K80" s="37"/>
      <c r="L80" s="110"/>
      <c r="S80" s="35"/>
      <c r="T80" s="35"/>
      <c r="U80" s="35"/>
      <c r="V80" s="35"/>
      <c r="W80" s="35"/>
      <c r="X80" s="35"/>
      <c r="Y80" s="35"/>
      <c r="Z80" s="35"/>
      <c r="AA80" s="35"/>
      <c r="AB80" s="35"/>
      <c r="AC80" s="35"/>
      <c r="AD80" s="35"/>
      <c r="AE80" s="35"/>
    </row>
    <row r="81" spans="1:31" s="2" customFormat="1" ht="16.5" customHeight="1">
      <c r="A81" s="35"/>
      <c r="B81" s="36"/>
      <c r="C81" s="37"/>
      <c r="D81" s="37"/>
      <c r="E81" s="385" t="str">
        <f>E7</f>
        <v>Divadlo K.Pippicha - výměna střešní krytiny Cu střech</v>
      </c>
      <c r="F81" s="386"/>
      <c r="G81" s="386"/>
      <c r="H81" s="386"/>
      <c r="I81" s="109"/>
      <c r="J81" s="37"/>
      <c r="K81" s="37"/>
      <c r="L81" s="110"/>
      <c r="S81" s="35"/>
      <c r="T81" s="35"/>
      <c r="U81" s="35"/>
      <c r="V81" s="35"/>
      <c r="W81" s="35"/>
      <c r="X81" s="35"/>
      <c r="Y81" s="35"/>
      <c r="Z81" s="35"/>
      <c r="AA81" s="35"/>
      <c r="AB81" s="35"/>
      <c r="AC81" s="35"/>
      <c r="AD81" s="35"/>
      <c r="AE81" s="35"/>
    </row>
    <row r="82" spans="1:31" s="2" customFormat="1" ht="12" customHeight="1">
      <c r="A82" s="35"/>
      <c r="B82" s="36"/>
      <c r="C82" s="30" t="s">
        <v>87</v>
      </c>
      <c r="D82" s="37"/>
      <c r="E82" s="37"/>
      <c r="F82" s="37"/>
      <c r="G82" s="37"/>
      <c r="H82" s="37"/>
      <c r="I82" s="109"/>
      <c r="J82" s="37"/>
      <c r="K82" s="37"/>
      <c r="L82" s="110"/>
      <c r="S82" s="35"/>
      <c r="T82" s="35"/>
      <c r="U82" s="35"/>
      <c r="V82" s="35"/>
      <c r="W82" s="35"/>
      <c r="X82" s="35"/>
      <c r="Y82" s="35"/>
      <c r="Z82" s="35"/>
      <c r="AA82" s="35"/>
      <c r="AB82" s="35"/>
      <c r="AC82" s="35"/>
      <c r="AD82" s="35"/>
      <c r="AE82" s="35"/>
    </row>
    <row r="83" spans="1:31" s="2" customFormat="1" ht="16.5" customHeight="1">
      <c r="A83" s="35"/>
      <c r="B83" s="36"/>
      <c r="C83" s="37"/>
      <c r="D83" s="37"/>
      <c r="E83" s="354" t="str">
        <f>E9</f>
        <v>01neuz - Střecha hlediště - neuznatelné náklady</v>
      </c>
      <c r="F83" s="384"/>
      <c r="G83" s="384"/>
      <c r="H83" s="384"/>
      <c r="I83" s="109"/>
      <c r="J83" s="37"/>
      <c r="K83" s="37"/>
      <c r="L83" s="110"/>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109"/>
      <c r="J84" s="37"/>
      <c r="K84" s="37"/>
      <c r="L84" s="110"/>
      <c r="S84" s="35"/>
      <c r="T84" s="35"/>
      <c r="U84" s="35"/>
      <c r="V84" s="35"/>
      <c r="W84" s="35"/>
      <c r="X84" s="35"/>
      <c r="Y84" s="35"/>
      <c r="Z84" s="35"/>
      <c r="AA84" s="35"/>
      <c r="AB84" s="35"/>
      <c r="AC84" s="35"/>
      <c r="AD84" s="35"/>
      <c r="AE84" s="35"/>
    </row>
    <row r="85" spans="1:31" s="2" customFormat="1" ht="12" customHeight="1">
      <c r="A85" s="35"/>
      <c r="B85" s="36"/>
      <c r="C85" s="30" t="s">
        <v>21</v>
      </c>
      <c r="D85" s="37"/>
      <c r="E85" s="37"/>
      <c r="F85" s="28" t="str">
        <f>F12</f>
        <v xml:space="preserve"> </v>
      </c>
      <c r="G85" s="37"/>
      <c r="H85" s="37"/>
      <c r="I85" s="112" t="s">
        <v>23</v>
      </c>
      <c r="J85" s="60">
        <f>IF(J12="","",J12)</f>
        <v>43882</v>
      </c>
      <c r="K85" s="37"/>
      <c r="L85" s="110"/>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109"/>
      <c r="J86" s="37"/>
      <c r="K86" s="37"/>
      <c r="L86" s="110"/>
      <c r="S86" s="35"/>
      <c r="T86" s="35"/>
      <c r="U86" s="35"/>
      <c r="V86" s="35"/>
      <c r="W86" s="35"/>
      <c r="X86" s="35"/>
      <c r="Y86" s="35"/>
      <c r="Z86" s="35"/>
      <c r="AA86" s="35"/>
      <c r="AB86" s="35"/>
      <c r="AC86" s="35"/>
      <c r="AD86" s="35"/>
      <c r="AE86" s="35"/>
    </row>
    <row r="87" spans="1:31" s="2" customFormat="1" ht="15.15" customHeight="1">
      <c r="A87" s="35"/>
      <c r="B87" s="36"/>
      <c r="C87" s="30" t="s">
        <v>24</v>
      </c>
      <c r="D87" s="37"/>
      <c r="E87" s="37"/>
      <c r="F87" s="28" t="str">
        <f>E15</f>
        <v>Město Chrudim</v>
      </c>
      <c r="G87" s="37"/>
      <c r="H87" s="37"/>
      <c r="I87" s="112" t="s">
        <v>31</v>
      </c>
      <c r="J87" s="33" t="str">
        <f>E21</f>
        <v>Ing. Josef Dvořák</v>
      </c>
      <c r="K87" s="37"/>
      <c r="L87" s="110"/>
      <c r="S87" s="35"/>
      <c r="T87" s="35"/>
      <c r="U87" s="35"/>
      <c r="V87" s="35"/>
      <c r="W87" s="35"/>
      <c r="X87" s="35"/>
      <c r="Y87" s="35"/>
      <c r="Z87" s="35"/>
      <c r="AA87" s="35"/>
      <c r="AB87" s="35"/>
      <c r="AC87" s="35"/>
      <c r="AD87" s="35"/>
      <c r="AE87" s="35"/>
    </row>
    <row r="88" spans="1:31" s="2" customFormat="1" ht="15.15" customHeight="1">
      <c r="A88" s="35"/>
      <c r="B88" s="36"/>
      <c r="C88" s="30" t="s">
        <v>29</v>
      </c>
      <c r="D88" s="37"/>
      <c r="E88" s="37"/>
      <c r="F88" s="28" t="str">
        <f>IF(E18="","",E18)</f>
        <v>Vyplň údaj</v>
      </c>
      <c r="G88" s="37"/>
      <c r="H88" s="37"/>
      <c r="I88" s="112" t="s">
        <v>34</v>
      </c>
      <c r="J88" s="33" t="str">
        <f>E24</f>
        <v>Ing. Jiří Pitra</v>
      </c>
      <c r="K88" s="37"/>
      <c r="L88" s="110"/>
      <c r="S88" s="35"/>
      <c r="T88" s="35"/>
      <c r="U88" s="35"/>
      <c r="V88" s="35"/>
      <c r="W88" s="35"/>
      <c r="X88" s="35"/>
      <c r="Y88" s="35"/>
      <c r="Z88" s="35"/>
      <c r="AA88" s="35"/>
      <c r="AB88" s="35"/>
      <c r="AC88" s="35"/>
      <c r="AD88" s="35"/>
      <c r="AE88" s="35"/>
    </row>
    <row r="89" spans="1:31" s="2" customFormat="1" ht="10.35" customHeight="1">
      <c r="A89" s="35"/>
      <c r="B89" s="36"/>
      <c r="C89" s="37"/>
      <c r="D89" s="37"/>
      <c r="E89" s="37"/>
      <c r="F89" s="37"/>
      <c r="G89" s="37"/>
      <c r="H89" s="37"/>
      <c r="I89" s="109"/>
      <c r="J89" s="37"/>
      <c r="K89" s="37"/>
      <c r="L89" s="110"/>
      <c r="S89" s="35"/>
      <c r="T89" s="35"/>
      <c r="U89" s="35"/>
      <c r="V89" s="35"/>
      <c r="W89" s="35"/>
      <c r="X89" s="35"/>
      <c r="Y89" s="35"/>
      <c r="Z89" s="35"/>
      <c r="AA89" s="35"/>
      <c r="AB89" s="35"/>
      <c r="AC89" s="35"/>
      <c r="AD89" s="35"/>
      <c r="AE89" s="35"/>
    </row>
    <row r="90" spans="1:31" s="11" customFormat="1" ht="29.25" customHeight="1">
      <c r="A90" s="160"/>
      <c r="B90" s="161"/>
      <c r="C90" s="162" t="s">
        <v>106</v>
      </c>
      <c r="D90" s="163" t="s">
        <v>57</v>
      </c>
      <c r="E90" s="163" t="s">
        <v>53</v>
      </c>
      <c r="F90" s="163" t="s">
        <v>54</v>
      </c>
      <c r="G90" s="163" t="s">
        <v>107</v>
      </c>
      <c r="H90" s="163" t="s">
        <v>108</v>
      </c>
      <c r="I90" s="164" t="s">
        <v>109</v>
      </c>
      <c r="J90" s="163" t="s">
        <v>91</v>
      </c>
      <c r="K90" s="165" t="s">
        <v>110</v>
      </c>
      <c r="L90" s="166"/>
      <c r="M90" s="69" t="s">
        <v>19</v>
      </c>
      <c r="N90" s="70" t="s">
        <v>42</v>
      </c>
      <c r="O90" s="70" t="s">
        <v>111</v>
      </c>
      <c r="P90" s="70" t="s">
        <v>112</v>
      </c>
      <c r="Q90" s="70" t="s">
        <v>113</v>
      </c>
      <c r="R90" s="70" t="s">
        <v>114</v>
      </c>
      <c r="S90" s="70" t="s">
        <v>115</v>
      </c>
      <c r="T90" s="71" t="s">
        <v>116</v>
      </c>
      <c r="U90" s="160"/>
      <c r="V90" s="160"/>
      <c r="W90" s="160"/>
      <c r="X90" s="160"/>
      <c r="Y90" s="160"/>
      <c r="Z90" s="160"/>
      <c r="AA90" s="160"/>
      <c r="AB90" s="160"/>
      <c r="AC90" s="160"/>
      <c r="AD90" s="160"/>
      <c r="AE90" s="160"/>
    </row>
    <row r="91" spans="1:63" s="2" customFormat="1" ht="22.8" customHeight="1">
      <c r="A91" s="35"/>
      <c r="B91" s="36"/>
      <c r="C91" s="76" t="s">
        <v>117</v>
      </c>
      <c r="D91" s="37"/>
      <c r="E91" s="37"/>
      <c r="F91" s="37"/>
      <c r="G91" s="37"/>
      <c r="H91" s="37"/>
      <c r="I91" s="109"/>
      <c r="J91" s="167">
        <f>BK91</f>
        <v>0</v>
      </c>
      <c r="K91" s="37"/>
      <c r="L91" s="40"/>
      <c r="M91" s="72"/>
      <c r="N91" s="168"/>
      <c r="O91" s="73"/>
      <c r="P91" s="169">
        <f>P92+P105+P127</f>
        <v>0</v>
      </c>
      <c r="Q91" s="73"/>
      <c r="R91" s="169">
        <f>R92+R105+R127</f>
        <v>0.13421144000000002</v>
      </c>
      <c r="S91" s="73"/>
      <c r="T91" s="170">
        <f>T92+T105+T127</f>
        <v>0</v>
      </c>
      <c r="U91" s="35"/>
      <c r="V91" s="35"/>
      <c r="W91" s="35"/>
      <c r="X91" s="35"/>
      <c r="Y91" s="35"/>
      <c r="Z91" s="35"/>
      <c r="AA91" s="35"/>
      <c r="AB91" s="35"/>
      <c r="AC91" s="35"/>
      <c r="AD91" s="35"/>
      <c r="AE91" s="35"/>
      <c r="AT91" s="18" t="s">
        <v>71</v>
      </c>
      <c r="AU91" s="18" t="s">
        <v>92</v>
      </c>
      <c r="BK91" s="171">
        <f>BK92+BK105+BK127</f>
        <v>0</v>
      </c>
    </row>
    <row r="92" spans="2:63" s="12" customFormat="1" ht="25.95" customHeight="1">
      <c r="B92" s="172"/>
      <c r="C92" s="173"/>
      <c r="D92" s="174" t="s">
        <v>71</v>
      </c>
      <c r="E92" s="175" t="s">
        <v>118</v>
      </c>
      <c r="F92" s="175" t="s">
        <v>119</v>
      </c>
      <c r="G92" s="173"/>
      <c r="H92" s="173"/>
      <c r="I92" s="176"/>
      <c r="J92" s="177">
        <f>BK92</f>
        <v>0</v>
      </c>
      <c r="K92" s="173"/>
      <c r="L92" s="178"/>
      <c r="M92" s="179"/>
      <c r="N92" s="180"/>
      <c r="O92" s="180"/>
      <c r="P92" s="181">
        <f>P93+P102</f>
        <v>0</v>
      </c>
      <c r="Q92" s="180"/>
      <c r="R92" s="181">
        <f>R93+R102</f>
        <v>0</v>
      </c>
      <c r="S92" s="180"/>
      <c r="T92" s="182">
        <f>T93+T102</f>
        <v>0</v>
      </c>
      <c r="AR92" s="183" t="s">
        <v>80</v>
      </c>
      <c r="AT92" s="184" t="s">
        <v>71</v>
      </c>
      <c r="AU92" s="184" t="s">
        <v>72</v>
      </c>
      <c r="AY92" s="183" t="s">
        <v>120</v>
      </c>
      <c r="BK92" s="185">
        <f>BK93+BK102</f>
        <v>0</v>
      </c>
    </row>
    <row r="93" spans="2:63" s="12" customFormat="1" ht="22.8" customHeight="1">
      <c r="B93" s="172"/>
      <c r="C93" s="173"/>
      <c r="D93" s="174" t="s">
        <v>71</v>
      </c>
      <c r="E93" s="186" t="s">
        <v>121</v>
      </c>
      <c r="F93" s="186" t="s">
        <v>122</v>
      </c>
      <c r="G93" s="173"/>
      <c r="H93" s="173"/>
      <c r="I93" s="176"/>
      <c r="J93" s="187">
        <f>BK93</f>
        <v>0</v>
      </c>
      <c r="K93" s="173"/>
      <c r="L93" s="178"/>
      <c r="M93" s="179"/>
      <c r="N93" s="180"/>
      <c r="O93" s="180"/>
      <c r="P93" s="181">
        <f>SUM(P94:P101)</f>
        <v>0</v>
      </c>
      <c r="Q93" s="180"/>
      <c r="R93" s="181">
        <f>SUM(R94:R101)</f>
        <v>0</v>
      </c>
      <c r="S93" s="180"/>
      <c r="T93" s="182">
        <f>SUM(T94:T101)</f>
        <v>0</v>
      </c>
      <c r="AR93" s="183" t="s">
        <v>80</v>
      </c>
      <c r="AT93" s="184" t="s">
        <v>71</v>
      </c>
      <c r="AU93" s="184" t="s">
        <v>80</v>
      </c>
      <c r="AY93" s="183" t="s">
        <v>120</v>
      </c>
      <c r="BK93" s="185">
        <f>SUM(BK94:BK101)</f>
        <v>0</v>
      </c>
    </row>
    <row r="94" spans="1:65" s="2" customFormat="1" ht="21.75" customHeight="1">
      <c r="A94" s="35"/>
      <c r="B94" s="36"/>
      <c r="C94" s="188" t="s">
        <v>123</v>
      </c>
      <c r="D94" s="188" t="s">
        <v>124</v>
      </c>
      <c r="E94" s="189" t="s">
        <v>125</v>
      </c>
      <c r="F94" s="190" t="s">
        <v>126</v>
      </c>
      <c r="G94" s="191" t="s">
        <v>127</v>
      </c>
      <c r="H94" s="192">
        <v>5.865</v>
      </c>
      <c r="I94" s="193"/>
      <c r="J94" s="194">
        <f>ROUND(I94*H94,2)</f>
        <v>0</v>
      </c>
      <c r="K94" s="190" t="s">
        <v>128</v>
      </c>
      <c r="L94" s="40"/>
      <c r="M94" s="195" t="s">
        <v>19</v>
      </c>
      <c r="N94" s="196" t="s">
        <v>43</v>
      </c>
      <c r="O94" s="65"/>
      <c r="P94" s="197">
        <f>O94*H94</f>
        <v>0</v>
      </c>
      <c r="Q94" s="197">
        <v>0</v>
      </c>
      <c r="R94" s="197">
        <f>Q94*H94</f>
        <v>0</v>
      </c>
      <c r="S94" s="197">
        <v>0</v>
      </c>
      <c r="T94" s="198">
        <f>S94*H94</f>
        <v>0</v>
      </c>
      <c r="U94" s="35"/>
      <c r="V94" s="35"/>
      <c r="W94" s="35"/>
      <c r="X94" s="35"/>
      <c r="Y94" s="35"/>
      <c r="Z94" s="35"/>
      <c r="AA94" s="35"/>
      <c r="AB94" s="35"/>
      <c r="AC94" s="35"/>
      <c r="AD94" s="35"/>
      <c r="AE94" s="35"/>
      <c r="AR94" s="199" t="s">
        <v>129</v>
      </c>
      <c r="AT94" s="199" t="s">
        <v>124</v>
      </c>
      <c r="AU94" s="199" t="s">
        <v>82</v>
      </c>
      <c r="AY94" s="18" t="s">
        <v>120</v>
      </c>
      <c r="BE94" s="200">
        <f>IF(N94="základní",J94,0)</f>
        <v>0</v>
      </c>
      <c r="BF94" s="200">
        <f>IF(N94="snížená",J94,0)</f>
        <v>0</v>
      </c>
      <c r="BG94" s="200">
        <f>IF(N94="zákl. přenesená",J94,0)</f>
        <v>0</v>
      </c>
      <c r="BH94" s="200">
        <f>IF(N94="sníž. přenesená",J94,0)</f>
        <v>0</v>
      </c>
      <c r="BI94" s="200">
        <f>IF(N94="nulová",J94,0)</f>
        <v>0</v>
      </c>
      <c r="BJ94" s="18" t="s">
        <v>80</v>
      </c>
      <c r="BK94" s="200">
        <f>ROUND(I94*H94,2)</f>
        <v>0</v>
      </c>
      <c r="BL94" s="18" t="s">
        <v>129</v>
      </c>
      <c r="BM94" s="199" t="s">
        <v>130</v>
      </c>
    </row>
    <row r="95" spans="1:65" s="2" customFormat="1" ht="16.5" customHeight="1">
      <c r="A95" s="35"/>
      <c r="B95" s="36"/>
      <c r="C95" s="188" t="s">
        <v>131</v>
      </c>
      <c r="D95" s="188" t="s">
        <v>124</v>
      </c>
      <c r="E95" s="189" t="s">
        <v>132</v>
      </c>
      <c r="F95" s="190" t="s">
        <v>133</v>
      </c>
      <c r="G95" s="191" t="s">
        <v>127</v>
      </c>
      <c r="H95" s="192">
        <v>2.292</v>
      </c>
      <c r="I95" s="193"/>
      <c r="J95" s="194">
        <f>ROUND(I95*H95,2)</f>
        <v>0</v>
      </c>
      <c r="K95" s="190" t="s">
        <v>128</v>
      </c>
      <c r="L95" s="40"/>
      <c r="M95" s="195" t="s">
        <v>19</v>
      </c>
      <c r="N95" s="196" t="s">
        <v>43</v>
      </c>
      <c r="O95" s="65"/>
      <c r="P95" s="197">
        <f>O95*H95</f>
        <v>0</v>
      </c>
      <c r="Q95" s="197">
        <v>0</v>
      </c>
      <c r="R95" s="197">
        <f>Q95*H95</f>
        <v>0</v>
      </c>
      <c r="S95" s="197">
        <v>0</v>
      </c>
      <c r="T95" s="198">
        <f>S95*H95</f>
        <v>0</v>
      </c>
      <c r="U95" s="35"/>
      <c r="V95" s="35"/>
      <c r="W95" s="35"/>
      <c r="X95" s="35"/>
      <c r="Y95" s="35"/>
      <c r="Z95" s="35"/>
      <c r="AA95" s="35"/>
      <c r="AB95" s="35"/>
      <c r="AC95" s="35"/>
      <c r="AD95" s="35"/>
      <c r="AE95" s="35"/>
      <c r="AR95" s="199" t="s">
        <v>129</v>
      </c>
      <c r="AT95" s="199" t="s">
        <v>124</v>
      </c>
      <c r="AU95" s="199" t="s">
        <v>82</v>
      </c>
      <c r="AY95" s="18" t="s">
        <v>120</v>
      </c>
      <c r="BE95" s="200">
        <f>IF(N95="základní",J95,0)</f>
        <v>0</v>
      </c>
      <c r="BF95" s="200">
        <f>IF(N95="snížená",J95,0)</f>
        <v>0</v>
      </c>
      <c r="BG95" s="200">
        <f>IF(N95="zákl. přenesená",J95,0)</f>
        <v>0</v>
      </c>
      <c r="BH95" s="200">
        <f>IF(N95="sníž. přenesená",J95,0)</f>
        <v>0</v>
      </c>
      <c r="BI95" s="200">
        <f>IF(N95="nulová",J95,0)</f>
        <v>0</v>
      </c>
      <c r="BJ95" s="18" t="s">
        <v>80</v>
      </c>
      <c r="BK95" s="200">
        <f>ROUND(I95*H95,2)</f>
        <v>0</v>
      </c>
      <c r="BL95" s="18" t="s">
        <v>129</v>
      </c>
      <c r="BM95" s="199" t="s">
        <v>134</v>
      </c>
    </row>
    <row r="96" spans="1:47" s="2" customFormat="1" ht="28.8">
      <c r="A96" s="35"/>
      <c r="B96" s="36"/>
      <c r="C96" s="37"/>
      <c r="D96" s="201" t="s">
        <v>135</v>
      </c>
      <c r="E96" s="37"/>
      <c r="F96" s="202" t="s">
        <v>136</v>
      </c>
      <c r="G96" s="37"/>
      <c r="H96" s="37"/>
      <c r="I96" s="109"/>
      <c r="J96" s="37"/>
      <c r="K96" s="37"/>
      <c r="L96" s="40"/>
      <c r="M96" s="203"/>
      <c r="N96" s="204"/>
      <c r="O96" s="65"/>
      <c r="P96" s="65"/>
      <c r="Q96" s="65"/>
      <c r="R96" s="65"/>
      <c r="S96" s="65"/>
      <c r="T96" s="66"/>
      <c r="U96" s="35"/>
      <c r="V96" s="35"/>
      <c r="W96" s="35"/>
      <c r="X96" s="35"/>
      <c r="Y96" s="35"/>
      <c r="Z96" s="35"/>
      <c r="AA96" s="35"/>
      <c r="AB96" s="35"/>
      <c r="AC96" s="35"/>
      <c r="AD96" s="35"/>
      <c r="AE96" s="35"/>
      <c r="AT96" s="18" t="s">
        <v>135</v>
      </c>
      <c r="AU96" s="18" t="s">
        <v>82</v>
      </c>
    </row>
    <row r="97" spans="1:65" s="2" customFormat="1" ht="21.75" customHeight="1">
      <c r="A97" s="35"/>
      <c r="B97" s="36"/>
      <c r="C97" s="188" t="s">
        <v>137</v>
      </c>
      <c r="D97" s="188" t="s">
        <v>124</v>
      </c>
      <c r="E97" s="189" t="s">
        <v>138</v>
      </c>
      <c r="F97" s="190" t="s">
        <v>139</v>
      </c>
      <c r="G97" s="191" t="s">
        <v>127</v>
      </c>
      <c r="H97" s="192">
        <v>32.088</v>
      </c>
      <c r="I97" s="193"/>
      <c r="J97" s="194">
        <f>ROUND(I97*H97,2)</f>
        <v>0</v>
      </c>
      <c r="K97" s="190" t="s">
        <v>128</v>
      </c>
      <c r="L97" s="40"/>
      <c r="M97" s="195" t="s">
        <v>19</v>
      </c>
      <c r="N97" s="196" t="s">
        <v>43</v>
      </c>
      <c r="O97" s="65"/>
      <c r="P97" s="197">
        <f>O97*H97</f>
        <v>0</v>
      </c>
      <c r="Q97" s="197">
        <v>0</v>
      </c>
      <c r="R97" s="197">
        <f>Q97*H97</f>
        <v>0</v>
      </c>
      <c r="S97" s="197">
        <v>0</v>
      </c>
      <c r="T97" s="198">
        <f>S97*H97</f>
        <v>0</v>
      </c>
      <c r="U97" s="35"/>
      <c r="V97" s="35"/>
      <c r="W97" s="35"/>
      <c r="X97" s="35"/>
      <c r="Y97" s="35"/>
      <c r="Z97" s="35"/>
      <c r="AA97" s="35"/>
      <c r="AB97" s="35"/>
      <c r="AC97" s="35"/>
      <c r="AD97" s="35"/>
      <c r="AE97" s="35"/>
      <c r="AR97" s="199" t="s">
        <v>129</v>
      </c>
      <c r="AT97" s="199" t="s">
        <v>124</v>
      </c>
      <c r="AU97" s="199" t="s">
        <v>82</v>
      </c>
      <c r="AY97" s="18" t="s">
        <v>120</v>
      </c>
      <c r="BE97" s="200">
        <f>IF(N97="základní",J97,0)</f>
        <v>0</v>
      </c>
      <c r="BF97" s="200">
        <f>IF(N97="snížená",J97,0)</f>
        <v>0</v>
      </c>
      <c r="BG97" s="200">
        <f>IF(N97="zákl. přenesená",J97,0)</f>
        <v>0</v>
      </c>
      <c r="BH97" s="200">
        <f>IF(N97="sníž. přenesená",J97,0)</f>
        <v>0</v>
      </c>
      <c r="BI97" s="200">
        <f>IF(N97="nulová",J97,0)</f>
        <v>0</v>
      </c>
      <c r="BJ97" s="18" t="s">
        <v>80</v>
      </c>
      <c r="BK97" s="200">
        <f>ROUND(I97*H97,2)</f>
        <v>0</v>
      </c>
      <c r="BL97" s="18" t="s">
        <v>129</v>
      </c>
      <c r="BM97" s="199" t="s">
        <v>140</v>
      </c>
    </row>
    <row r="98" spans="2:51" s="13" customFormat="1" ht="12">
      <c r="B98" s="205"/>
      <c r="C98" s="206"/>
      <c r="D98" s="201" t="s">
        <v>141</v>
      </c>
      <c r="E98" s="206"/>
      <c r="F98" s="207" t="s">
        <v>142</v>
      </c>
      <c r="G98" s="206"/>
      <c r="H98" s="208">
        <v>32.088</v>
      </c>
      <c r="I98" s="209"/>
      <c r="J98" s="206"/>
      <c r="K98" s="206"/>
      <c r="L98" s="210"/>
      <c r="M98" s="211"/>
      <c r="N98" s="212"/>
      <c r="O98" s="212"/>
      <c r="P98" s="212"/>
      <c r="Q98" s="212"/>
      <c r="R98" s="212"/>
      <c r="S98" s="212"/>
      <c r="T98" s="213"/>
      <c r="AT98" s="214" t="s">
        <v>141</v>
      </c>
      <c r="AU98" s="214" t="s">
        <v>82</v>
      </c>
      <c r="AV98" s="13" t="s">
        <v>82</v>
      </c>
      <c r="AW98" s="13" t="s">
        <v>4</v>
      </c>
      <c r="AX98" s="13" t="s">
        <v>80</v>
      </c>
      <c r="AY98" s="214" t="s">
        <v>120</v>
      </c>
    </row>
    <row r="99" spans="1:65" s="2" customFormat="1" ht="21.75" customHeight="1">
      <c r="A99" s="35"/>
      <c r="B99" s="36"/>
      <c r="C99" s="188" t="s">
        <v>143</v>
      </c>
      <c r="D99" s="188" t="s">
        <v>124</v>
      </c>
      <c r="E99" s="189" t="s">
        <v>144</v>
      </c>
      <c r="F99" s="190" t="s">
        <v>145</v>
      </c>
      <c r="G99" s="191" t="s">
        <v>127</v>
      </c>
      <c r="H99" s="192">
        <v>0.508</v>
      </c>
      <c r="I99" s="193"/>
      <c r="J99" s="194">
        <f>ROUND(I99*H99,2)</f>
        <v>0</v>
      </c>
      <c r="K99" s="190" t="s">
        <v>128</v>
      </c>
      <c r="L99" s="40"/>
      <c r="M99" s="195" t="s">
        <v>19</v>
      </c>
      <c r="N99" s="196" t="s">
        <v>43</v>
      </c>
      <c r="O99" s="65"/>
      <c r="P99" s="197">
        <f>O99*H99</f>
        <v>0</v>
      </c>
      <c r="Q99" s="197">
        <v>0</v>
      </c>
      <c r="R99" s="197">
        <f>Q99*H99</f>
        <v>0</v>
      </c>
      <c r="S99" s="197">
        <v>0</v>
      </c>
      <c r="T99" s="198">
        <f>S99*H99</f>
        <v>0</v>
      </c>
      <c r="U99" s="35"/>
      <c r="V99" s="35"/>
      <c r="W99" s="35"/>
      <c r="X99" s="35"/>
      <c r="Y99" s="35"/>
      <c r="Z99" s="35"/>
      <c r="AA99" s="35"/>
      <c r="AB99" s="35"/>
      <c r="AC99" s="35"/>
      <c r="AD99" s="35"/>
      <c r="AE99" s="35"/>
      <c r="AR99" s="199" t="s">
        <v>129</v>
      </c>
      <c r="AT99" s="199" t="s">
        <v>124</v>
      </c>
      <c r="AU99" s="199" t="s">
        <v>82</v>
      </c>
      <c r="AY99" s="18" t="s">
        <v>120</v>
      </c>
      <c r="BE99" s="200">
        <f>IF(N99="základní",J99,0)</f>
        <v>0</v>
      </c>
      <c r="BF99" s="200">
        <f>IF(N99="snížená",J99,0)</f>
        <v>0</v>
      </c>
      <c r="BG99" s="200">
        <f>IF(N99="zákl. přenesená",J99,0)</f>
        <v>0</v>
      </c>
      <c r="BH99" s="200">
        <f>IF(N99="sníž. přenesená",J99,0)</f>
        <v>0</v>
      </c>
      <c r="BI99" s="200">
        <f>IF(N99="nulová",J99,0)</f>
        <v>0</v>
      </c>
      <c r="BJ99" s="18" t="s">
        <v>80</v>
      </c>
      <c r="BK99" s="200">
        <f>ROUND(I99*H99,2)</f>
        <v>0</v>
      </c>
      <c r="BL99" s="18" t="s">
        <v>129</v>
      </c>
      <c r="BM99" s="199" t="s">
        <v>146</v>
      </c>
    </row>
    <row r="100" spans="1:47" s="2" customFormat="1" ht="19.2">
      <c r="A100" s="35"/>
      <c r="B100" s="36"/>
      <c r="C100" s="37"/>
      <c r="D100" s="201" t="s">
        <v>135</v>
      </c>
      <c r="E100" s="37"/>
      <c r="F100" s="202" t="s">
        <v>147</v>
      </c>
      <c r="G100" s="37"/>
      <c r="H100" s="37"/>
      <c r="I100" s="109"/>
      <c r="J100" s="37"/>
      <c r="K100" s="37"/>
      <c r="L100" s="40"/>
      <c r="M100" s="203"/>
      <c r="N100" s="204"/>
      <c r="O100" s="65"/>
      <c r="P100" s="65"/>
      <c r="Q100" s="65"/>
      <c r="R100" s="65"/>
      <c r="S100" s="65"/>
      <c r="T100" s="66"/>
      <c r="U100" s="35"/>
      <c r="V100" s="35"/>
      <c r="W100" s="35"/>
      <c r="X100" s="35"/>
      <c r="Y100" s="35"/>
      <c r="Z100" s="35"/>
      <c r="AA100" s="35"/>
      <c r="AB100" s="35"/>
      <c r="AC100" s="35"/>
      <c r="AD100" s="35"/>
      <c r="AE100" s="35"/>
      <c r="AT100" s="18" t="s">
        <v>135</v>
      </c>
      <c r="AU100" s="18" t="s">
        <v>82</v>
      </c>
    </row>
    <row r="101" spans="1:65" s="2" customFormat="1" ht="21.75" customHeight="1">
      <c r="A101" s="35"/>
      <c r="B101" s="36"/>
      <c r="C101" s="188" t="s">
        <v>148</v>
      </c>
      <c r="D101" s="188" t="s">
        <v>124</v>
      </c>
      <c r="E101" s="189" t="s">
        <v>149</v>
      </c>
      <c r="F101" s="190" t="s">
        <v>150</v>
      </c>
      <c r="G101" s="191" t="s">
        <v>127</v>
      </c>
      <c r="H101" s="192">
        <v>1.783</v>
      </c>
      <c r="I101" s="193"/>
      <c r="J101" s="194">
        <f>ROUND(I101*H101,2)</f>
        <v>0</v>
      </c>
      <c r="K101" s="190" t="s">
        <v>128</v>
      </c>
      <c r="L101" s="40"/>
      <c r="M101" s="195" t="s">
        <v>19</v>
      </c>
      <c r="N101" s="196" t="s">
        <v>43</v>
      </c>
      <c r="O101" s="65"/>
      <c r="P101" s="197">
        <f>O101*H101</f>
        <v>0</v>
      </c>
      <c r="Q101" s="197">
        <v>0</v>
      </c>
      <c r="R101" s="197">
        <f>Q101*H101</f>
        <v>0</v>
      </c>
      <c r="S101" s="197">
        <v>0</v>
      </c>
      <c r="T101" s="198">
        <f>S101*H101</f>
        <v>0</v>
      </c>
      <c r="U101" s="35"/>
      <c r="V101" s="35"/>
      <c r="W101" s="35"/>
      <c r="X101" s="35"/>
      <c r="Y101" s="35"/>
      <c r="Z101" s="35"/>
      <c r="AA101" s="35"/>
      <c r="AB101" s="35"/>
      <c r="AC101" s="35"/>
      <c r="AD101" s="35"/>
      <c r="AE101" s="35"/>
      <c r="AR101" s="199" t="s">
        <v>129</v>
      </c>
      <c r="AT101" s="199" t="s">
        <v>124</v>
      </c>
      <c r="AU101" s="199" t="s">
        <v>82</v>
      </c>
      <c r="AY101" s="18" t="s">
        <v>120</v>
      </c>
      <c r="BE101" s="200">
        <f>IF(N101="základní",J101,0)</f>
        <v>0</v>
      </c>
      <c r="BF101" s="200">
        <f>IF(N101="snížená",J101,0)</f>
        <v>0</v>
      </c>
      <c r="BG101" s="200">
        <f>IF(N101="zákl. přenesená",J101,0)</f>
        <v>0</v>
      </c>
      <c r="BH101" s="200">
        <f>IF(N101="sníž. přenesená",J101,0)</f>
        <v>0</v>
      </c>
      <c r="BI101" s="200">
        <f>IF(N101="nulová",J101,0)</f>
        <v>0</v>
      </c>
      <c r="BJ101" s="18" t="s">
        <v>80</v>
      </c>
      <c r="BK101" s="200">
        <f>ROUND(I101*H101,2)</f>
        <v>0</v>
      </c>
      <c r="BL101" s="18" t="s">
        <v>129</v>
      </c>
      <c r="BM101" s="199" t="s">
        <v>151</v>
      </c>
    </row>
    <row r="102" spans="2:63" s="12" customFormat="1" ht="22.8" customHeight="1">
      <c r="B102" s="172"/>
      <c r="C102" s="173"/>
      <c r="D102" s="174" t="s">
        <v>71</v>
      </c>
      <c r="E102" s="186" t="s">
        <v>152</v>
      </c>
      <c r="F102" s="186" t="s">
        <v>153</v>
      </c>
      <c r="G102" s="173"/>
      <c r="H102" s="173"/>
      <c r="I102" s="176"/>
      <c r="J102" s="187">
        <f>BK102</f>
        <v>0</v>
      </c>
      <c r="K102" s="173"/>
      <c r="L102" s="178"/>
      <c r="M102" s="179"/>
      <c r="N102" s="180"/>
      <c r="O102" s="180"/>
      <c r="P102" s="181">
        <f>SUM(P103:P104)</f>
        <v>0</v>
      </c>
      <c r="Q102" s="180"/>
      <c r="R102" s="181">
        <f>SUM(R103:R104)</f>
        <v>0</v>
      </c>
      <c r="S102" s="180"/>
      <c r="T102" s="182">
        <f>SUM(T103:T104)</f>
        <v>0</v>
      </c>
      <c r="AR102" s="183" t="s">
        <v>80</v>
      </c>
      <c r="AT102" s="184" t="s">
        <v>71</v>
      </c>
      <c r="AU102" s="184" t="s">
        <v>80</v>
      </c>
      <c r="AY102" s="183" t="s">
        <v>120</v>
      </c>
      <c r="BK102" s="185">
        <f>SUM(BK103:BK104)</f>
        <v>0</v>
      </c>
    </row>
    <row r="103" spans="1:65" s="2" customFormat="1" ht="21.75" customHeight="1">
      <c r="A103" s="35"/>
      <c r="B103" s="36"/>
      <c r="C103" s="188" t="s">
        <v>154</v>
      </c>
      <c r="D103" s="188" t="s">
        <v>124</v>
      </c>
      <c r="E103" s="189" t="s">
        <v>155</v>
      </c>
      <c r="F103" s="190" t="s">
        <v>156</v>
      </c>
      <c r="G103" s="191" t="s">
        <v>127</v>
      </c>
      <c r="H103" s="192">
        <v>0.402</v>
      </c>
      <c r="I103" s="193"/>
      <c r="J103" s="194">
        <f>ROUND(I103*H103,2)</f>
        <v>0</v>
      </c>
      <c r="K103" s="190" t="s">
        <v>128</v>
      </c>
      <c r="L103" s="40"/>
      <c r="M103" s="195" t="s">
        <v>19</v>
      </c>
      <c r="N103" s="196" t="s">
        <v>43</v>
      </c>
      <c r="O103" s="65"/>
      <c r="P103" s="197">
        <f>O103*H103</f>
        <v>0</v>
      </c>
      <c r="Q103" s="197">
        <v>0</v>
      </c>
      <c r="R103" s="197">
        <f>Q103*H103</f>
        <v>0</v>
      </c>
      <c r="S103" s="197">
        <v>0</v>
      </c>
      <c r="T103" s="198">
        <f>S103*H103</f>
        <v>0</v>
      </c>
      <c r="U103" s="35"/>
      <c r="V103" s="35"/>
      <c r="W103" s="35"/>
      <c r="X103" s="35"/>
      <c r="Y103" s="35"/>
      <c r="Z103" s="35"/>
      <c r="AA103" s="35"/>
      <c r="AB103" s="35"/>
      <c r="AC103" s="35"/>
      <c r="AD103" s="35"/>
      <c r="AE103" s="35"/>
      <c r="AR103" s="199" t="s">
        <v>129</v>
      </c>
      <c r="AT103" s="199" t="s">
        <v>124</v>
      </c>
      <c r="AU103" s="199" t="s">
        <v>82</v>
      </c>
      <c r="AY103" s="18" t="s">
        <v>120</v>
      </c>
      <c r="BE103" s="200">
        <f>IF(N103="základní",J103,0)</f>
        <v>0</v>
      </c>
      <c r="BF103" s="200">
        <f>IF(N103="snížená",J103,0)</f>
        <v>0</v>
      </c>
      <c r="BG103" s="200">
        <f>IF(N103="zákl. přenesená",J103,0)</f>
        <v>0</v>
      </c>
      <c r="BH103" s="200">
        <f>IF(N103="sníž. přenesená",J103,0)</f>
        <v>0</v>
      </c>
      <c r="BI103" s="200">
        <f>IF(N103="nulová",J103,0)</f>
        <v>0</v>
      </c>
      <c r="BJ103" s="18" t="s">
        <v>80</v>
      </c>
      <c r="BK103" s="200">
        <f>ROUND(I103*H103,2)</f>
        <v>0</v>
      </c>
      <c r="BL103" s="18" t="s">
        <v>129</v>
      </c>
      <c r="BM103" s="199" t="s">
        <v>157</v>
      </c>
    </row>
    <row r="104" spans="1:47" s="2" customFormat="1" ht="19.2">
      <c r="A104" s="35"/>
      <c r="B104" s="36"/>
      <c r="C104" s="37"/>
      <c r="D104" s="201" t="s">
        <v>135</v>
      </c>
      <c r="E104" s="37"/>
      <c r="F104" s="202" t="s">
        <v>158</v>
      </c>
      <c r="G104" s="37"/>
      <c r="H104" s="37"/>
      <c r="I104" s="109"/>
      <c r="J104" s="37"/>
      <c r="K104" s="37"/>
      <c r="L104" s="40"/>
      <c r="M104" s="203"/>
      <c r="N104" s="204"/>
      <c r="O104" s="65"/>
      <c r="P104" s="65"/>
      <c r="Q104" s="65"/>
      <c r="R104" s="65"/>
      <c r="S104" s="65"/>
      <c r="T104" s="66"/>
      <c r="U104" s="35"/>
      <c r="V104" s="35"/>
      <c r="W104" s="35"/>
      <c r="X104" s="35"/>
      <c r="Y104" s="35"/>
      <c r="Z104" s="35"/>
      <c r="AA104" s="35"/>
      <c r="AB104" s="35"/>
      <c r="AC104" s="35"/>
      <c r="AD104" s="35"/>
      <c r="AE104" s="35"/>
      <c r="AT104" s="18" t="s">
        <v>135</v>
      </c>
      <c r="AU104" s="18" t="s">
        <v>82</v>
      </c>
    </row>
    <row r="105" spans="2:63" s="12" customFormat="1" ht="25.95" customHeight="1">
      <c r="B105" s="172"/>
      <c r="C105" s="173"/>
      <c r="D105" s="174" t="s">
        <v>71</v>
      </c>
      <c r="E105" s="175" t="s">
        <v>159</v>
      </c>
      <c r="F105" s="175" t="s">
        <v>160</v>
      </c>
      <c r="G105" s="173"/>
      <c r="H105" s="173"/>
      <c r="I105" s="176"/>
      <c r="J105" s="177">
        <f>BK105</f>
        <v>0</v>
      </c>
      <c r="K105" s="173"/>
      <c r="L105" s="178"/>
      <c r="M105" s="179"/>
      <c r="N105" s="180"/>
      <c r="O105" s="180"/>
      <c r="P105" s="181">
        <f>P106+P116+P119</f>
        <v>0</v>
      </c>
      <c r="Q105" s="180"/>
      <c r="R105" s="181">
        <f>R106+R116+R119</f>
        <v>0.13421144000000002</v>
      </c>
      <c r="S105" s="180"/>
      <c r="T105" s="182">
        <f>T106+T116+T119</f>
        <v>0</v>
      </c>
      <c r="AR105" s="183" t="s">
        <v>82</v>
      </c>
      <c r="AT105" s="184" t="s">
        <v>71</v>
      </c>
      <c r="AU105" s="184" t="s">
        <v>72</v>
      </c>
      <c r="AY105" s="183" t="s">
        <v>120</v>
      </c>
      <c r="BK105" s="185">
        <f>BK106+BK116+BK119</f>
        <v>0</v>
      </c>
    </row>
    <row r="106" spans="2:63" s="12" customFormat="1" ht="22.8" customHeight="1">
      <c r="B106" s="172"/>
      <c r="C106" s="173"/>
      <c r="D106" s="174" t="s">
        <v>71</v>
      </c>
      <c r="E106" s="186" t="s">
        <v>161</v>
      </c>
      <c r="F106" s="186" t="s">
        <v>162</v>
      </c>
      <c r="G106" s="173"/>
      <c r="H106" s="173"/>
      <c r="I106" s="176"/>
      <c r="J106" s="187">
        <f>BK106</f>
        <v>0</v>
      </c>
      <c r="K106" s="173"/>
      <c r="L106" s="178"/>
      <c r="M106" s="179"/>
      <c r="N106" s="180"/>
      <c r="O106" s="180"/>
      <c r="P106" s="181">
        <f>SUM(P107:P115)</f>
        <v>0</v>
      </c>
      <c r="Q106" s="180"/>
      <c r="R106" s="181">
        <f>SUM(R107:R115)</f>
        <v>0</v>
      </c>
      <c r="S106" s="180"/>
      <c r="T106" s="182">
        <f>SUM(T107:T115)</f>
        <v>0</v>
      </c>
      <c r="AR106" s="183" t="s">
        <v>82</v>
      </c>
      <c r="AT106" s="184" t="s">
        <v>71</v>
      </c>
      <c r="AU106" s="184" t="s">
        <v>80</v>
      </c>
      <c r="AY106" s="183" t="s">
        <v>120</v>
      </c>
      <c r="BK106" s="185">
        <f>SUM(BK107:BK115)</f>
        <v>0</v>
      </c>
    </row>
    <row r="107" spans="1:65" s="2" customFormat="1" ht="16.5" customHeight="1">
      <c r="A107" s="35"/>
      <c r="B107" s="36"/>
      <c r="C107" s="188" t="s">
        <v>163</v>
      </c>
      <c r="D107" s="188" t="s">
        <v>124</v>
      </c>
      <c r="E107" s="189" t="s">
        <v>164</v>
      </c>
      <c r="F107" s="190" t="s">
        <v>165</v>
      </c>
      <c r="G107" s="191" t="s">
        <v>166</v>
      </c>
      <c r="H107" s="192">
        <v>105</v>
      </c>
      <c r="I107" s="193"/>
      <c r="J107" s="194">
        <f>ROUND(I107*H107,2)</f>
        <v>0</v>
      </c>
      <c r="K107" s="190" t="s">
        <v>19</v>
      </c>
      <c r="L107" s="40"/>
      <c r="M107" s="195" t="s">
        <v>19</v>
      </c>
      <c r="N107" s="196" t="s">
        <v>43</v>
      </c>
      <c r="O107" s="65"/>
      <c r="P107" s="197">
        <f>O107*H107</f>
        <v>0</v>
      </c>
      <c r="Q107" s="197">
        <v>0</v>
      </c>
      <c r="R107" s="197">
        <f>Q107*H107</f>
        <v>0</v>
      </c>
      <c r="S107" s="197">
        <v>0</v>
      </c>
      <c r="T107" s="198">
        <f>S107*H107</f>
        <v>0</v>
      </c>
      <c r="U107" s="35"/>
      <c r="V107" s="35"/>
      <c r="W107" s="35"/>
      <c r="X107" s="35"/>
      <c r="Y107" s="35"/>
      <c r="Z107" s="35"/>
      <c r="AA107" s="35"/>
      <c r="AB107" s="35"/>
      <c r="AC107" s="35"/>
      <c r="AD107" s="35"/>
      <c r="AE107" s="35"/>
      <c r="AR107" s="199" t="s">
        <v>163</v>
      </c>
      <c r="AT107" s="199" t="s">
        <v>124</v>
      </c>
      <c r="AU107" s="199" t="s">
        <v>82</v>
      </c>
      <c r="AY107" s="18" t="s">
        <v>120</v>
      </c>
      <c r="BE107" s="200">
        <f>IF(N107="základní",J107,0)</f>
        <v>0</v>
      </c>
      <c r="BF107" s="200">
        <f>IF(N107="snížená",J107,0)</f>
        <v>0</v>
      </c>
      <c r="BG107" s="200">
        <f>IF(N107="zákl. přenesená",J107,0)</f>
        <v>0</v>
      </c>
      <c r="BH107" s="200">
        <f>IF(N107="sníž. přenesená",J107,0)</f>
        <v>0</v>
      </c>
      <c r="BI107" s="200">
        <f>IF(N107="nulová",J107,0)</f>
        <v>0</v>
      </c>
      <c r="BJ107" s="18" t="s">
        <v>80</v>
      </c>
      <c r="BK107" s="200">
        <f>ROUND(I107*H107,2)</f>
        <v>0</v>
      </c>
      <c r="BL107" s="18" t="s">
        <v>163</v>
      </c>
      <c r="BM107" s="199" t="s">
        <v>167</v>
      </c>
    </row>
    <row r="108" spans="2:51" s="13" customFormat="1" ht="12">
      <c r="B108" s="205"/>
      <c r="C108" s="206"/>
      <c r="D108" s="201" t="s">
        <v>141</v>
      </c>
      <c r="E108" s="215" t="s">
        <v>19</v>
      </c>
      <c r="F108" s="207" t="s">
        <v>168</v>
      </c>
      <c r="G108" s="206"/>
      <c r="H108" s="208">
        <v>105</v>
      </c>
      <c r="I108" s="209"/>
      <c r="J108" s="206"/>
      <c r="K108" s="206"/>
      <c r="L108" s="210"/>
      <c r="M108" s="211"/>
      <c r="N108" s="212"/>
      <c r="O108" s="212"/>
      <c r="P108" s="212"/>
      <c r="Q108" s="212"/>
      <c r="R108" s="212"/>
      <c r="S108" s="212"/>
      <c r="T108" s="213"/>
      <c r="AT108" s="214" t="s">
        <v>141</v>
      </c>
      <c r="AU108" s="214" t="s">
        <v>82</v>
      </c>
      <c r="AV108" s="13" t="s">
        <v>82</v>
      </c>
      <c r="AW108" s="13" t="s">
        <v>33</v>
      </c>
      <c r="AX108" s="13" t="s">
        <v>72</v>
      </c>
      <c r="AY108" s="214" t="s">
        <v>120</v>
      </c>
    </row>
    <row r="109" spans="2:51" s="14" customFormat="1" ht="12">
      <c r="B109" s="216"/>
      <c r="C109" s="217"/>
      <c r="D109" s="201" t="s">
        <v>141</v>
      </c>
      <c r="E109" s="218" t="s">
        <v>19</v>
      </c>
      <c r="F109" s="219" t="s">
        <v>169</v>
      </c>
      <c r="G109" s="217"/>
      <c r="H109" s="220">
        <v>105</v>
      </c>
      <c r="I109" s="221"/>
      <c r="J109" s="217"/>
      <c r="K109" s="217"/>
      <c r="L109" s="222"/>
      <c r="M109" s="223"/>
      <c r="N109" s="224"/>
      <c r="O109" s="224"/>
      <c r="P109" s="224"/>
      <c r="Q109" s="224"/>
      <c r="R109" s="224"/>
      <c r="S109" s="224"/>
      <c r="T109" s="225"/>
      <c r="AT109" s="226" t="s">
        <v>141</v>
      </c>
      <c r="AU109" s="226" t="s">
        <v>82</v>
      </c>
      <c r="AV109" s="14" t="s">
        <v>129</v>
      </c>
      <c r="AW109" s="14" t="s">
        <v>33</v>
      </c>
      <c r="AX109" s="14" t="s">
        <v>80</v>
      </c>
      <c r="AY109" s="226" t="s">
        <v>120</v>
      </c>
    </row>
    <row r="110" spans="1:65" s="2" customFormat="1" ht="16.5" customHeight="1">
      <c r="A110" s="35"/>
      <c r="B110" s="36"/>
      <c r="C110" s="188" t="s">
        <v>170</v>
      </c>
      <c r="D110" s="188" t="s">
        <v>124</v>
      </c>
      <c r="E110" s="189" t="s">
        <v>171</v>
      </c>
      <c r="F110" s="190" t="s">
        <v>172</v>
      </c>
      <c r="G110" s="191" t="s">
        <v>173</v>
      </c>
      <c r="H110" s="192">
        <v>1</v>
      </c>
      <c r="I110" s="193"/>
      <c r="J110" s="194">
        <f>ROUND(I110*H110,2)</f>
        <v>0</v>
      </c>
      <c r="K110" s="190" t="s">
        <v>19</v>
      </c>
      <c r="L110" s="40"/>
      <c r="M110" s="195" t="s">
        <v>19</v>
      </c>
      <c r="N110" s="196" t="s">
        <v>43</v>
      </c>
      <c r="O110" s="65"/>
      <c r="P110" s="197">
        <f>O110*H110</f>
        <v>0</v>
      </c>
      <c r="Q110" s="197">
        <v>0</v>
      </c>
      <c r="R110" s="197">
        <f>Q110*H110</f>
        <v>0</v>
      </c>
      <c r="S110" s="197">
        <v>0</v>
      </c>
      <c r="T110" s="198">
        <f>S110*H110</f>
        <v>0</v>
      </c>
      <c r="U110" s="35"/>
      <c r="V110" s="35"/>
      <c r="W110" s="35"/>
      <c r="X110" s="35"/>
      <c r="Y110" s="35"/>
      <c r="Z110" s="35"/>
      <c r="AA110" s="35"/>
      <c r="AB110" s="35"/>
      <c r="AC110" s="35"/>
      <c r="AD110" s="35"/>
      <c r="AE110" s="35"/>
      <c r="AR110" s="199" t="s">
        <v>163</v>
      </c>
      <c r="AT110" s="199" t="s">
        <v>124</v>
      </c>
      <c r="AU110" s="199" t="s">
        <v>82</v>
      </c>
      <c r="AY110" s="18" t="s">
        <v>120</v>
      </c>
      <c r="BE110" s="200">
        <f>IF(N110="základní",J110,0)</f>
        <v>0</v>
      </c>
      <c r="BF110" s="200">
        <f>IF(N110="snížená",J110,0)</f>
        <v>0</v>
      </c>
      <c r="BG110" s="200">
        <f>IF(N110="zákl. přenesená",J110,0)</f>
        <v>0</v>
      </c>
      <c r="BH110" s="200">
        <f>IF(N110="sníž. přenesená",J110,0)</f>
        <v>0</v>
      </c>
      <c r="BI110" s="200">
        <f>IF(N110="nulová",J110,0)</f>
        <v>0</v>
      </c>
      <c r="BJ110" s="18" t="s">
        <v>80</v>
      </c>
      <c r="BK110" s="200">
        <f>ROUND(I110*H110,2)</f>
        <v>0</v>
      </c>
      <c r="BL110" s="18" t="s">
        <v>163</v>
      </c>
      <c r="BM110" s="199" t="s">
        <v>174</v>
      </c>
    </row>
    <row r="111" spans="2:51" s="15" customFormat="1" ht="12">
      <c r="B111" s="227"/>
      <c r="C111" s="228"/>
      <c r="D111" s="201" t="s">
        <v>141</v>
      </c>
      <c r="E111" s="229" t="s">
        <v>19</v>
      </c>
      <c r="F111" s="230" t="s">
        <v>175</v>
      </c>
      <c r="G111" s="228"/>
      <c r="H111" s="229" t="s">
        <v>19</v>
      </c>
      <c r="I111" s="231"/>
      <c r="J111" s="228"/>
      <c r="K111" s="228"/>
      <c r="L111" s="232"/>
      <c r="M111" s="233"/>
      <c r="N111" s="234"/>
      <c r="O111" s="234"/>
      <c r="P111" s="234"/>
      <c r="Q111" s="234"/>
      <c r="R111" s="234"/>
      <c r="S111" s="234"/>
      <c r="T111" s="235"/>
      <c r="AT111" s="236" t="s">
        <v>141</v>
      </c>
      <c r="AU111" s="236" t="s">
        <v>82</v>
      </c>
      <c r="AV111" s="15" t="s">
        <v>80</v>
      </c>
      <c r="AW111" s="15" t="s">
        <v>33</v>
      </c>
      <c r="AX111" s="15" t="s">
        <v>72</v>
      </c>
      <c r="AY111" s="236" t="s">
        <v>120</v>
      </c>
    </row>
    <row r="112" spans="2:51" s="15" customFormat="1" ht="12">
      <c r="B112" s="227"/>
      <c r="C112" s="228"/>
      <c r="D112" s="201" t="s">
        <v>141</v>
      </c>
      <c r="E112" s="229" t="s">
        <v>19</v>
      </c>
      <c r="F112" s="230" t="s">
        <v>176</v>
      </c>
      <c r="G112" s="228"/>
      <c r="H112" s="229" t="s">
        <v>19</v>
      </c>
      <c r="I112" s="231"/>
      <c r="J112" s="228"/>
      <c r="K112" s="228"/>
      <c r="L112" s="232"/>
      <c r="M112" s="233"/>
      <c r="N112" s="234"/>
      <c r="O112" s="234"/>
      <c r="P112" s="234"/>
      <c r="Q112" s="234"/>
      <c r="R112" s="234"/>
      <c r="S112" s="234"/>
      <c r="T112" s="235"/>
      <c r="AT112" s="236" t="s">
        <v>141</v>
      </c>
      <c r="AU112" s="236" t="s">
        <v>82</v>
      </c>
      <c r="AV112" s="15" t="s">
        <v>80</v>
      </c>
      <c r="AW112" s="15" t="s">
        <v>33</v>
      </c>
      <c r="AX112" s="15" t="s">
        <v>72</v>
      </c>
      <c r="AY112" s="236" t="s">
        <v>120</v>
      </c>
    </row>
    <row r="113" spans="2:51" s="15" customFormat="1" ht="12">
      <c r="B113" s="227"/>
      <c r="C113" s="228"/>
      <c r="D113" s="201" t="s">
        <v>141</v>
      </c>
      <c r="E113" s="229" t="s">
        <v>19</v>
      </c>
      <c r="F113" s="230" t="s">
        <v>177</v>
      </c>
      <c r="G113" s="228"/>
      <c r="H113" s="229" t="s">
        <v>19</v>
      </c>
      <c r="I113" s="231"/>
      <c r="J113" s="228"/>
      <c r="K113" s="228"/>
      <c r="L113" s="232"/>
      <c r="M113" s="233"/>
      <c r="N113" s="234"/>
      <c r="O113" s="234"/>
      <c r="P113" s="234"/>
      <c r="Q113" s="234"/>
      <c r="R113" s="234"/>
      <c r="S113" s="234"/>
      <c r="T113" s="235"/>
      <c r="AT113" s="236" t="s">
        <v>141</v>
      </c>
      <c r="AU113" s="236" t="s">
        <v>82</v>
      </c>
      <c r="AV113" s="15" t="s">
        <v>80</v>
      </c>
      <c r="AW113" s="15" t="s">
        <v>33</v>
      </c>
      <c r="AX113" s="15" t="s">
        <v>72</v>
      </c>
      <c r="AY113" s="236" t="s">
        <v>120</v>
      </c>
    </row>
    <row r="114" spans="2:51" s="15" customFormat="1" ht="12">
      <c r="B114" s="227"/>
      <c r="C114" s="228"/>
      <c r="D114" s="201" t="s">
        <v>141</v>
      </c>
      <c r="E114" s="229" t="s">
        <v>19</v>
      </c>
      <c r="F114" s="230" t="s">
        <v>178</v>
      </c>
      <c r="G114" s="228"/>
      <c r="H114" s="229" t="s">
        <v>19</v>
      </c>
      <c r="I114" s="231"/>
      <c r="J114" s="228"/>
      <c r="K114" s="228"/>
      <c r="L114" s="232"/>
      <c r="M114" s="233"/>
      <c r="N114" s="234"/>
      <c r="O114" s="234"/>
      <c r="P114" s="234"/>
      <c r="Q114" s="234"/>
      <c r="R114" s="234"/>
      <c r="S114" s="234"/>
      <c r="T114" s="235"/>
      <c r="AT114" s="236" t="s">
        <v>141</v>
      </c>
      <c r="AU114" s="236" t="s">
        <v>82</v>
      </c>
      <c r="AV114" s="15" t="s">
        <v>80</v>
      </c>
      <c r="AW114" s="15" t="s">
        <v>33</v>
      </c>
      <c r="AX114" s="15" t="s">
        <v>72</v>
      </c>
      <c r="AY114" s="236" t="s">
        <v>120</v>
      </c>
    </row>
    <row r="115" spans="2:51" s="13" customFormat="1" ht="12">
      <c r="B115" s="205"/>
      <c r="C115" s="206"/>
      <c r="D115" s="201" t="s">
        <v>141</v>
      </c>
      <c r="E115" s="215" t="s">
        <v>19</v>
      </c>
      <c r="F115" s="207" t="s">
        <v>179</v>
      </c>
      <c r="G115" s="206"/>
      <c r="H115" s="208">
        <v>1</v>
      </c>
      <c r="I115" s="209"/>
      <c r="J115" s="206"/>
      <c r="K115" s="206"/>
      <c r="L115" s="210"/>
      <c r="M115" s="211"/>
      <c r="N115" s="212"/>
      <c r="O115" s="212"/>
      <c r="P115" s="212"/>
      <c r="Q115" s="212"/>
      <c r="R115" s="212"/>
      <c r="S115" s="212"/>
      <c r="T115" s="213"/>
      <c r="AT115" s="214" t="s">
        <v>141</v>
      </c>
      <c r="AU115" s="214" t="s">
        <v>82</v>
      </c>
      <c r="AV115" s="13" t="s">
        <v>82</v>
      </c>
      <c r="AW115" s="13" t="s">
        <v>33</v>
      </c>
      <c r="AX115" s="13" t="s">
        <v>80</v>
      </c>
      <c r="AY115" s="214" t="s">
        <v>120</v>
      </c>
    </row>
    <row r="116" spans="2:63" s="12" customFormat="1" ht="22.8" customHeight="1">
      <c r="B116" s="172"/>
      <c r="C116" s="173"/>
      <c r="D116" s="174" t="s">
        <v>71</v>
      </c>
      <c r="E116" s="186" t="s">
        <v>180</v>
      </c>
      <c r="F116" s="186" t="s">
        <v>181</v>
      </c>
      <c r="G116" s="173"/>
      <c r="H116" s="173"/>
      <c r="I116" s="176"/>
      <c r="J116" s="187">
        <f>BK116</f>
        <v>0</v>
      </c>
      <c r="K116" s="173"/>
      <c r="L116" s="178"/>
      <c r="M116" s="179"/>
      <c r="N116" s="180"/>
      <c r="O116" s="180"/>
      <c r="P116" s="181">
        <f>SUM(P117:P118)</f>
        <v>0</v>
      </c>
      <c r="Q116" s="180"/>
      <c r="R116" s="181">
        <f>SUM(R117:R118)</f>
        <v>0</v>
      </c>
      <c r="S116" s="180"/>
      <c r="T116" s="182">
        <f>SUM(T117:T118)</f>
        <v>0</v>
      </c>
      <c r="AR116" s="183" t="s">
        <v>82</v>
      </c>
      <c r="AT116" s="184" t="s">
        <v>71</v>
      </c>
      <c r="AU116" s="184" t="s">
        <v>80</v>
      </c>
      <c r="AY116" s="183" t="s">
        <v>120</v>
      </c>
      <c r="BK116" s="185">
        <f>SUM(BK117:BK118)</f>
        <v>0</v>
      </c>
    </row>
    <row r="117" spans="1:65" s="2" customFormat="1" ht="16.5" customHeight="1">
      <c r="A117" s="35"/>
      <c r="B117" s="36"/>
      <c r="C117" s="188" t="s">
        <v>182</v>
      </c>
      <c r="D117" s="188" t="s">
        <v>124</v>
      </c>
      <c r="E117" s="189" t="s">
        <v>183</v>
      </c>
      <c r="F117" s="190" t="s">
        <v>184</v>
      </c>
      <c r="G117" s="191" t="s">
        <v>127</v>
      </c>
      <c r="H117" s="192">
        <v>1.415</v>
      </c>
      <c r="I117" s="193"/>
      <c r="J117" s="194">
        <f>ROUND(I117*H117,2)</f>
        <v>0</v>
      </c>
      <c r="K117" s="190" t="s">
        <v>19</v>
      </c>
      <c r="L117" s="40"/>
      <c r="M117" s="195" t="s">
        <v>19</v>
      </c>
      <c r="N117" s="196" t="s">
        <v>43</v>
      </c>
      <c r="O117" s="65"/>
      <c r="P117" s="197">
        <f>O117*H117</f>
        <v>0</v>
      </c>
      <c r="Q117" s="197">
        <v>0</v>
      </c>
      <c r="R117" s="197">
        <f>Q117*H117</f>
        <v>0</v>
      </c>
      <c r="S117" s="197">
        <v>0</v>
      </c>
      <c r="T117" s="198">
        <f>S117*H117</f>
        <v>0</v>
      </c>
      <c r="U117" s="35"/>
      <c r="V117" s="35"/>
      <c r="W117" s="35"/>
      <c r="X117" s="35"/>
      <c r="Y117" s="35"/>
      <c r="Z117" s="35"/>
      <c r="AA117" s="35"/>
      <c r="AB117" s="35"/>
      <c r="AC117" s="35"/>
      <c r="AD117" s="35"/>
      <c r="AE117" s="35"/>
      <c r="AR117" s="199" t="s">
        <v>163</v>
      </c>
      <c r="AT117" s="199" t="s">
        <v>124</v>
      </c>
      <c r="AU117" s="199" t="s">
        <v>82</v>
      </c>
      <c r="AY117" s="18" t="s">
        <v>120</v>
      </c>
      <c r="BE117" s="200">
        <f>IF(N117="základní",J117,0)</f>
        <v>0</v>
      </c>
      <c r="BF117" s="200">
        <f>IF(N117="snížená",J117,0)</f>
        <v>0</v>
      </c>
      <c r="BG117" s="200">
        <f>IF(N117="zákl. přenesená",J117,0)</f>
        <v>0</v>
      </c>
      <c r="BH117" s="200">
        <f>IF(N117="sníž. přenesená",J117,0)</f>
        <v>0</v>
      </c>
      <c r="BI117" s="200">
        <f>IF(N117="nulová",J117,0)</f>
        <v>0</v>
      </c>
      <c r="BJ117" s="18" t="s">
        <v>80</v>
      </c>
      <c r="BK117" s="200">
        <f>ROUND(I117*H117,2)</f>
        <v>0</v>
      </c>
      <c r="BL117" s="18" t="s">
        <v>163</v>
      </c>
      <c r="BM117" s="199" t="s">
        <v>185</v>
      </c>
    </row>
    <row r="118" spans="1:65" s="2" customFormat="1" ht="21.75" customHeight="1">
      <c r="A118" s="35"/>
      <c r="B118" s="36"/>
      <c r="C118" s="188" t="s">
        <v>186</v>
      </c>
      <c r="D118" s="188" t="s">
        <v>124</v>
      </c>
      <c r="E118" s="189" t="s">
        <v>187</v>
      </c>
      <c r="F118" s="190" t="s">
        <v>188</v>
      </c>
      <c r="G118" s="191" t="s">
        <v>127</v>
      </c>
      <c r="H118" s="192">
        <v>1.16</v>
      </c>
      <c r="I118" s="193"/>
      <c r="J118" s="194">
        <f>ROUND(I118*H118,2)</f>
        <v>0</v>
      </c>
      <c r="K118" s="190" t="s">
        <v>128</v>
      </c>
      <c r="L118" s="40"/>
      <c r="M118" s="195" t="s">
        <v>19</v>
      </c>
      <c r="N118" s="196" t="s">
        <v>43</v>
      </c>
      <c r="O118" s="65"/>
      <c r="P118" s="197">
        <f>O118*H118</f>
        <v>0</v>
      </c>
      <c r="Q118" s="197">
        <v>0</v>
      </c>
      <c r="R118" s="197">
        <f>Q118*H118</f>
        <v>0</v>
      </c>
      <c r="S118" s="197">
        <v>0</v>
      </c>
      <c r="T118" s="198">
        <f>S118*H118</f>
        <v>0</v>
      </c>
      <c r="U118" s="35"/>
      <c r="V118" s="35"/>
      <c r="W118" s="35"/>
      <c r="X118" s="35"/>
      <c r="Y118" s="35"/>
      <c r="Z118" s="35"/>
      <c r="AA118" s="35"/>
      <c r="AB118" s="35"/>
      <c r="AC118" s="35"/>
      <c r="AD118" s="35"/>
      <c r="AE118" s="35"/>
      <c r="AR118" s="199" t="s">
        <v>163</v>
      </c>
      <c r="AT118" s="199" t="s">
        <v>124</v>
      </c>
      <c r="AU118" s="199" t="s">
        <v>82</v>
      </c>
      <c r="AY118" s="18" t="s">
        <v>120</v>
      </c>
      <c r="BE118" s="200">
        <f>IF(N118="základní",J118,0)</f>
        <v>0</v>
      </c>
      <c r="BF118" s="200">
        <f>IF(N118="snížená",J118,0)</f>
        <v>0</v>
      </c>
      <c r="BG118" s="200">
        <f>IF(N118="zákl. přenesená",J118,0)</f>
        <v>0</v>
      </c>
      <c r="BH118" s="200">
        <f>IF(N118="sníž. přenesená",J118,0)</f>
        <v>0</v>
      </c>
      <c r="BI118" s="200">
        <f>IF(N118="nulová",J118,0)</f>
        <v>0</v>
      </c>
      <c r="BJ118" s="18" t="s">
        <v>80</v>
      </c>
      <c r="BK118" s="200">
        <f>ROUND(I118*H118,2)</f>
        <v>0</v>
      </c>
      <c r="BL118" s="18" t="s">
        <v>163</v>
      </c>
      <c r="BM118" s="199" t="s">
        <v>189</v>
      </c>
    </row>
    <row r="119" spans="2:63" s="12" customFormat="1" ht="22.8" customHeight="1">
      <c r="B119" s="172"/>
      <c r="C119" s="173"/>
      <c r="D119" s="174" t="s">
        <v>71</v>
      </c>
      <c r="E119" s="186" t="s">
        <v>190</v>
      </c>
      <c r="F119" s="186" t="s">
        <v>191</v>
      </c>
      <c r="G119" s="173"/>
      <c r="H119" s="173"/>
      <c r="I119" s="176"/>
      <c r="J119" s="187">
        <f>BK119</f>
        <v>0</v>
      </c>
      <c r="K119" s="173"/>
      <c r="L119" s="178"/>
      <c r="M119" s="179"/>
      <c r="N119" s="180"/>
      <c r="O119" s="180"/>
      <c r="P119" s="181">
        <f>SUM(P120:P126)</f>
        <v>0</v>
      </c>
      <c r="Q119" s="180"/>
      <c r="R119" s="181">
        <f>SUM(R120:R126)</f>
        <v>0.13421144000000002</v>
      </c>
      <c r="S119" s="180"/>
      <c r="T119" s="182">
        <f>SUM(T120:T126)</f>
        <v>0</v>
      </c>
      <c r="AR119" s="183" t="s">
        <v>82</v>
      </c>
      <c r="AT119" s="184" t="s">
        <v>71</v>
      </c>
      <c r="AU119" s="184" t="s">
        <v>80</v>
      </c>
      <c r="AY119" s="183" t="s">
        <v>120</v>
      </c>
      <c r="BK119" s="185">
        <f>SUM(BK120:BK126)</f>
        <v>0</v>
      </c>
    </row>
    <row r="120" spans="1:65" s="2" customFormat="1" ht="16.5" customHeight="1">
      <c r="A120" s="35"/>
      <c r="B120" s="36"/>
      <c r="C120" s="188" t="s">
        <v>192</v>
      </c>
      <c r="D120" s="188" t="s">
        <v>124</v>
      </c>
      <c r="E120" s="189" t="s">
        <v>193</v>
      </c>
      <c r="F120" s="190" t="s">
        <v>194</v>
      </c>
      <c r="G120" s="191" t="s">
        <v>127</v>
      </c>
      <c r="H120" s="192">
        <v>2.159</v>
      </c>
      <c r="I120" s="193"/>
      <c r="J120" s="194">
        <f>ROUND(I120*H120,2)</f>
        <v>0</v>
      </c>
      <c r="K120" s="190" t="s">
        <v>19</v>
      </c>
      <c r="L120" s="40"/>
      <c r="M120" s="195" t="s">
        <v>19</v>
      </c>
      <c r="N120" s="196" t="s">
        <v>43</v>
      </c>
      <c r="O120" s="65"/>
      <c r="P120" s="197">
        <f>O120*H120</f>
        <v>0</v>
      </c>
      <c r="Q120" s="197">
        <v>0</v>
      </c>
      <c r="R120" s="197">
        <f>Q120*H120</f>
        <v>0</v>
      </c>
      <c r="S120" s="197">
        <v>0</v>
      </c>
      <c r="T120" s="198">
        <f>S120*H120</f>
        <v>0</v>
      </c>
      <c r="U120" s="35"/>
      <c r="V120" s="35"/>
      <c r="W120" s="35"/>
      <c r="X120" s="35"/>
      <c r="Y120" s="35"/>
      <c r="Z120" s="35"/>
      <c r="AA120" s="35"/>
      <c r="AB120" s="35"/>
      <c r="AC120" s="35"/>
      <c r="AD120" s="35"/>
      <c r="AE120" s="35"/>
      <c r="AR120" s="199" t="s">
        <v>163</v>
      </c>
      <c r="AT120" s="199" t="s">
        <v>124</v>
      </c>
      <c r="AU120" s="199" t="s">
        <v>82</v>
      </c>
      <c r="AY120" s="18" t="s">
        <v>120</v>
      </c>
      <c r="BE120" s="200">
        <f>IF(N120="základní",J120,0)</f>
        <v>0</v>
      </c>
      <c r="BF120" s="200">
        <f>IF(N120="snížená",J120,0)</f>
        <v>0</v>
      </c>
      <c r="BG120" s="200">
        <f>IF(N120="zákl. přenesená",J120,0)</f>
        <v>0</v>
      </c>
      <c r="BH120" s="200">
        <f>IF(N120="sníž. přenesená",J120,0)</f>
        <v>0</v>
      </c>
      <c r="BI120" s="200">
        <f>IF(N120="nulová",J120,0)</f>
        <v>0</v>
      </c>
      <c r="BJ120" s="18" t="s">
        <v>80</v>
      </c>
      <c r="BK120" s="200">
        <f>ROUND(I120*H120,2)</f>
        <v>0</v>
      </c>
      <c r="BL120" s="18" t="s">
        <v>163</v>
      </c>
      <c r="BM120" s="199" t="s">
        <v>195</v>
      </c>
    </row>
    <row r="121" spans="1:65" s="2" customFormat="1" ht="16.5" customHeight="1">
      <c r="A121" s="35"/>
      <c r="B121" s="36"/>
      <c r="C121" s="188" t="s">
        <v>196</v>
      </c>
      <c r="D121" s="188" t="s">
        <v>124</v>
      </c>
      <c r="E121" s="189" t="s">
        <v>197</v>
      </c>
      <c r="F121" s="190" t="s">
        <v>198</v>
      </c>
      <c r="G121" s="191" t="s">
        <v>166</v>
      </c>
      <c r="H121" s="192">
        <v>236.246</v>
      </c>
      <c r="I121" s="193"/>
      <c r="J121" s="194">
        <f>ROUND(I121*H121,2)</f>
        <v>0</v>
      </c>
      <c r="K121" s="190" t="s">
        <v>128</v>
      </c>
      <c r="L121" s="40"/>
      <c r="M121" s="195" t="s">
        <v>19</v>
      </c>
      <c r="N121" s="196" t="s">
        <v>43</v>
      </c>
      <c r="O121" s="65"/>
      <c r="P121" s="197">
        <f>O121*H121</f>
        <v>0</v>
      </c>
      <c r="Q121" s="197">
        <v>0</v>
      </c>
      <c r="R121" s="197">
        <f>Q121*H121</f>
        <v>0</v>
      </c>
      <c r="S121" s="197">
        <v>0</v>
      </c>
      <c r="T121" s="198">
        <f>S121*H121</f>
        <v>0</v>
      </c>
      <c r="U121" s="35"/>
      <c r="V121" s="35"/>
      <c r="W121" s="35"/>
      <c r="X121" s="35"/>
      <c r="Y121" s="35"/>
      <c r="Z121" s="35"/>
      <c r="AA121" s="35"/>
      <c r="AB121" s="35"/>
      <c r="AC121" s="35"/>
      <c r="AD121" s="35"/>
      <c r="AE121" s="35"/>
      <c r="AR121" s="199" t="s">
        <v>163</v>
      </c>
      <c r="AT121" s="199" t="s">
        <v>124</v>
      </c>
      <c r="AU121" s="199" t="s">
        <v>82</v>
      </c>
      <c r="AY121" s="18" t="s">
        <v>120</v>
      </c>
      <c r="BE121" s="200">
        <f>IF(N121="základní",J121,0)</f>
        <v>0</v>
      </c>
      <c r="BF121" s="200">
        <f>IF(N121="snížená",J121,0)</f>
        <v>0</v>
      </c>
      <c r="BG121" s="200">
        <f>IF(N121="zákl. přenesená",J121,0)</f>
        <v>0</v>
      </c>
      <c r="BH121" s="200">
        <f>IF(N121="sníž. přenesená",J121,0)</f>
        <v>0</v>
      </c>
      <c r="BI121" s="200">
        <f>IF(N121="nulová",J121,0)</f>
        <v>0</v>
      </c>
      <c r="BJ121" s="18" t="s">
        <v>80</v>
      </c>
      <c r="BK121" s="200">
        <f>ROUND(I121*H121,2)</f>
        <v>0</v>
      </c>
      <c r="BL121" s="18" t="s">
        <v>163</v>
      </c>
      <c r="BM121" s="199" t="s">
        <v>199</v>
      </c>
    </row>
    <row r="122" spans="2:51" s="13" customFormat="1" ht="12">
      <c r="B122" s="205"/>
      <c r="C122" s="206"/>
      <c r="D122" s="201" t="s">
        <v>141</v>
      </c>
      <c r="E122" s="215" t="s">
        <v>19</v>
      </c>
      <c r="F122" s="207" t="s">
        <v>200</v>
      </c>
      <c r="G122" s="206"/>
      <c r="H122" s="208">
        <v>236.246</v>
      </c>
      <c r="I122" s="209"/>
      <c r="J122" s="206"/>
      <c r="K122" s="206"/>
      <c r="L122" s="210"/>
      <c r="M122" s="211"/>
      <c r="N122" s="212"/>
      <c r="O122" s="212"/>
      <c r="P122" s="212"/>
      <c r="Q122" s="212"/>
      <c r="R122" s="212"/>
      <c r="S122" s="212"/>
      <c r="T122" s="213"/>
      <c r="AT122" s="214" t="s">
        <v>141</v>
      </c>
      <c r="AU122" s="214" t="s">
        <v>82</v>
      </c>
      <c r="AV122" s="13" t="s">
        <v>82</v>
      </c>
      <c r="AW122" s="13" t="s">
        <v>33</v>
      </c>
      <c r="AX122" s="13" t="s">
        <v>80</v>
      </c>
      <c r="AY122" s="214" t="s">
        <v>120</v>
      </c>
    </row>
    <row r="123" spans="1:65" s="2" customFormat="1" ht="21.75" customHeight="1">
      <c r="A123" s="35"/>
      <c r="B123" s="36"/>
      <c r="C123" s="237" t="s">
        <v>201</v>
      </c>
      <c r="D123" s="237" t="s">
        <v>202</v>
      </c>
      <c r="E123" s="238" t="s">
        <v>203</v>
      </c>
      <c r="F123" s="239" t="s">
        <v>204</v>
      </c>
      <c r="G123" s="240" t="s">
        <v>205</v>
      </c>
      <c r="H123" s="241">
        <v>353.188</v>
      </c>
      <c r="I123" s="242"/>
      <c r="J123" s="243">
        <f>ROUND(I123*H123,2)</f>
        <v>0</v>
      </c>
      <c r="K123" s="239" t="s">
        <v>128</v>
      </c>
      <c r="L123" s="244"/>
      <c r="M123" s="245" t="s">
        <v>19</v>
      </c>
      <c r="N123" s="246" t="s">
        <v>43</v>
      </c>
      <c r="O123" s="65"/>
      <c r="P123" s="197">
        <f>O123*H123</f>
        <v>0</v>
      </c>
      <c r="Q123" s="197">
        <v>0.00038</v>
      </c>
      <c r="R123" s="197">
        <f>Q123*H123</f>
        <v>0.13421144000000002</v>
      </c>
      <c r="S123" s="197">
        <v>0</v>
      </c>
      <c r="T123" s="198">
        <f>S123*H123</f>
        <v>0</v>
      </c>
      <c r="U123" s="35"/>
      <c r="V123" s="35"/>
      <c r="W123" s="35"/>
      <c r="X123" s="35"/>
      <c r="Y123" s="35"/>
      <c r="Z123" s="35"/>
      <c r="AA123" s="35"/>
      <c r="AB123" s="35"/>
      <c r="AC123" s="35"/>
      <c r="AD123" s="35"/>
      <c r="AE123" s="35"/>
      <c r="AR123" s="199" t="s">
        <v>206</v>
      </c>
      <c r="AT123" s="199" t="s">
        <v>202</v>
      </c>
      <c r="AU123" s="199" t="s">
        <v>82</v>
      </c>
      <c r="AY123" s="18" t="s">
        <v>120</v>
      </c>
      <c r="BE123" s="200">
        <f>IF(N123="základní",J123,0)</f>
        <v>0</v>
      </c>
      <c r="BF123" s="200">
        <f>IF(N123="snížená",J123,0)</f>
        <v>0</v>
      </c>
      <c r="BG123" s="200">
        <f>IF(N123="zákl. přenesená",J123,0)</f>
        <v>0</v>
      </c>
      <c r="BH123" s="200">
        <f>IF(N123="sníž. přenesená",J123,0)</f>
        <v>0</v>
      </c>
      <c r="BI123" s="200">
        <f>IF(N123="nulová",J123,0)</f>
        <v>0</v>
      </c>
      <c r="BJ123" s="18" t="s">
        <v>80</v>
      </c>
      <c r="BK123" s="200">
        <f>ROUND(I123*H123,2)</f>
        <v>0</v>
      </c>
      <c r="BL123" s="18" t="s">
        <v>163</v>
      </c>
      <c r="BM123" s="199" t="s">
        <v>207</v>
      </c>
    </row>
    <row r="124" spans="2:51" s="13" customFormat="1" ht="12">
      <c r="B124" s="205"/>
      <c r="C124" s="206"/>
      <c r="D124" s="201" t="s">
        <v>141</v>
      </c>
      <c r="E124" s="215" t="s">
        <v>19</v>
      </c>
      <c r="F124" s="207" t="s">
        <v>208</v>
      </c>
      <c r="G124" s="206"/>
      <c r="H124" s="208">
        <v>307.12</v>
      </c>
      <c r="I124" s="209"/>
      <c r="J124" s="206"/>
      <c r="K124" s="206"/>
      <c r="L124" s="210"/>
      <c r="M124" s="211"/>
      <c r="N124" s="212"/>
      <c r="O124" s="212"/>
      <c r="P124" s="212"/>
      <c r="Q124" s="212"/>
      <c r="R124" s="212"/>
      <c r="S124" s="212"/>
      <c r="T124" s="213"/>
      <c r="AT124" s="214" t="s">
        <v>141</v>
      </c>
      <c r="AU124" s="214" t="s">
        <v>82</v>
      </c>
      <c r="AV124" s="13" t="s">
        <v>82</v>
      </c>
      <c r="AW124" s="13" t="s">
        <v>33</v>
      </c>
      <c r="AX124" s="13" t="s">
        <v>80</v>
      </c>
      <c r="AY124" s="214" t="s">
        <v>120</v>
      </c>
    </row>
    <row r="125" spans="2:51" s="13" customFormat="1" ht="12">
      <c r="B125" s="205"/>
      <c r="C125" s="206"/>
      <c r="D125" s="201" t="s">
        <v>141</v>
      </c>
      <c r="E125" s="206"/>
      <c r="F125" s="207" t="s">
        <v>209</v>
      </c>
      <c r="G125" s="206"/>
      <c r="H125" s="208">
        <v>353.188</v>
      </c>
      <c r="I125" s="209"/>
      <c r="J125" s="206"/>
      <c r="K125" s="206"/>
      <c r="L125" s="210"/>
      <c r="M125" s="211"/>
      <c r="N125" s="212"/>
      <c r="O125" s="212"/>
      <c r="P125" s="212"/>
      <c r="Q125" s="212"/>
      <c r="R125" s="212"/>
      <c r="S125" s="212"/>
      <c r="T125" s="213"/>
      <c r="AT125" s="214" t="s">
        <v>141</v>
      </c>
      <c r="AU125" s="214" t="s">
        <v>82</v>
      </c>
      <c r="AV125" s="13" t="s">
        <v>82</v>
      </c>
      <c r="AW125" s="13" t="s">
        <v>4</v>
      </c>
      <c r="AX125" s="13" t="s">
        <v>80</v>
      </c>
      <c r="AY125" s="214" t="s">
        <v>120</v>
      </c>
    </row>
    <row r="126" spans="1:65" s="2" customFormat="1" ht="21.75" customHeight="1">
      <c r="A126" s="35"/>
      <c r="B126" s="36"/>
      <c r="C126" s="188" t="s">
        <v>210</v>
      </c>
      <c r="D126" s="188" t="s">
        <v>124</v>
      </c>
      <c r="E126" s="189" t="s">
        <v>211</v>
      </c>
      <c r="F126" s="190" t="s">
        <v>212</v>
      </c>
      <c r="G126" s="191" t="s">
        <v>127</v>
      </c>
      <c r="H126" s="192">
        <v>2.373</v>
      </c>
      <c r="I126" s="193"/>
      <c r="J126" s="194">
        <f>ROUND(I126*H126,2)</f>
        <v>0</v>
      </c>
      <c r="K126" s="190" t="s">
        <v>128</v>
      </c>
      <c r="L126" s="40"/>
      <c r="M126" s="195" t="s">
        <v>19</v>
      </c>
      <c r="N126" s="196" t="s">
        <v>43</v>
      </c>
      <c r="O126" s="65"/>
      <c r="P126" s="197">
        <f>O126*H126</f>
        <v>0</v>
      </c>
      <c r="Q126" s="197">
        <v>0</v>
      </c>
      <c r="R126" s="197">
        <f>Q126*H126</f>
        <v>0</v>
      </c>
      <c r="S126" s="197">
        <v>0</v>
      </c>
      <c r="T126" s="198">
        <f>S126*H126</f>
        <v>0</v>
      </c>
      <c r="U126" s="35"/>
      <c r="V126" s="35"/>
      <c r="W126" s="35"/>
      <c r="X126" s="35"/>
      <c r="Y126" s="35"/>
      <c r="Z126" s="35"/>
      <c r="AA126" s="35"/>
      <c r="AB126" s="35"/>
      <c r="AC126" s="35"/>
      <c r="AD126" s="35"/>
      <c r="AE126" s="35"/>
      <c r="AR126" s="199" t="s">
        <v>163</v>
      </c>
      <c r="AT126" s="199" t="s">
        <v>124</v>
      </c>
      <c r="AU126" s="199" t="s">
        <v>82</v>
      </c>
      <c r="AY126" s="18" t="s">
        <v>120</v>
      </c>
      <c r="BE126" s="200">
        <f>IF(N126="základní",J126,0)</f>
        <v>0</v>
      </c>
      <c r="BF126" s="200">
        <f>IF(N126="snížená",J126,0)</f>
        <v>0</v>
      </c>
      <c r="BG126" s="200">
        <f>IF(N126="zákl. přenesená",J126,0)</f>
        <v>0</v>
      </c>
      <c r="BH126" s="200">
        <f>IF(N126="sníž. přenesená",J126,0)</f>
        <v>0</v>
      </c>
      <c r="BI126" s="200">
        <f>IF(N126="nulová",J126,0)</f>
        <v>0</v>
      </c>
      <c r="BJ126" s="18" t="s">
        <v>80</v>
      </c>
      <c r="BK126" s="200">
        <f>ROUND(I126*H126,2)</f>
        <v>0</v>
      </c>
      <c r="BL126" s="18" t="s">
        <v>163</v>
      </c>
      <c r="BM126" s="199" t="s">
        <v>213</v>
      </c>
    </row>
    <row r="127" spans="2:63" s="12" customFormat="1" ht="25.95" customHeight="1">
      <c r="B127" s="172"/>
      <c r="C127" s="173"/>
      <c r="D127" s="174" t="s">
        <v>71</v>
      </c>
      <c r="E127" s="175" t="s">
        <v>214</v>
      </c>
      <c r="F127" s="175" t="s">
        <v>215</v>
      </c>
      <c r="G127" s="173"/>
      <c r="H127" s="173"/>
      <c r="I127" s="176"/>
      <c r="J127" s="177">
        <f>BK127</f>
        <v>0</v>
      </c>
      <c r="K127" s="173"/>
      <c r="L127" s="178"/>
      <c r="M127" s="179"/>
      <c r="N127" s="180"/>
      <c r="O127" s="180"/>
      <c r="P127" s="181">
        <f>P128+P132+P139+P148</f>
        <v>0</v>
      </c>
      <c r="Q127" s="180"/>
      <c r="R127" s="181">
        <f>R128+R132+R139+R148</f>
        <v>0</v>
      </c>
      <c r="S127" s="180"/>
      <c r="T127" s="182">
        <f>T128+T132+T139+T148</f>
        <v>0</v>
      </c>
      <c r="AR127" s="183" t="s">
        <v>216</v>
      </c>
      <c r="AT127" s="184" t="s">
        <v>71</v>
      </c>
      <c r="AU127" s="184" t="s">
        <v>72</v>
      </c>
      <c r="AY127" s="183" t="s">
        <v>120</v>
      </c>
      <c r="BK127" s="185">
        <f>BK128+BK132+BK139+BK148</f>
        <v>0</v>
      </c>
    </row>
    <row r="128" spans="2:63" s="12" customFormat="1" ht="22.8" customHeight="1">
      <c r="B128" s="172"/>
      <c r="C128" s="173"/>
      <c r="D128" s="174" t="s">
        <v>71</v>
      </c>
      <c r="E128" s="186" t="s">
        <v>217</v>
      </c>
      <c r="F128" s="186" t="s">
        <v>218</v>
      </c>
      <c r="G128" s="173"/>
      <c r="H128" s="173"/>
      <c r="I128" s="176"/>
      <c r="J128" s="187">
        <f>BK128</f>
        <v>0</v>
      </c>
      <c r="K128" s="173"/>
      <c r="L128" s="178"/>
      <c r="M128" s="179"/>
      <c r="N128" s="180"/>
      <c r="O128" s="180"/>
      <c r="P128" s="181">
        <f>SUM(P129:P131)</f>
        <v>0</v>
      </c>
      <c r="Q128" s="180"/>
      <c r="R128" s="181">
        <f>SUM(R129:R131)</f>
        <v>0</v>
      </c>
      <c r="S128" s="180"/>
      <c r="T128" s="182">
        <f>SUM(T129:T131)</f>
        <v>0</v>
      </c>
      <c r="AR128" s="183" t="s">
        <v>216</v>
      </c>
      <c r="AT128" s="184" t="s">
        <v>71</v>
      </c>
      <c r="AU128" s="184" t="s">
        <v>80</v>
      </c>
      <c r="AY128" s="183" t="s">
        <v>120</v>
      </c>
      <c r="BK128" s="185">
        <f>SUM(BK129:BK131)</f>
        <v>0</v>
      </c>
    </row>
    <row r="129" spans="1:65" s="2" customFormat="1" ht="16.5" customHeight="1">
      <c r="A129" s="35"/>
      <c r="B129" s="36"/>
      <c r="C129" s="188" t="s">
        <v>219</v>
      </c>
      <c r="D129" s="188" t="s">
        <v>124</v>
      </c>
      <c r="E129" s="189" t="s">
        <v>220</v>
      </c>
      <c r="F129" s="190" t="s">
        <v>221</v>
      </c>
      <c r="G129" s="191" t="s">
        <v>222</v>
      </c>
      <c r="H129" s="192">
        <v>1</v>
      </c>
      <c r="I129" s="193"/>
      <c r="J129" s="194">
        <f>ROUND(I129*H129,2)</f>
        <v>0</v>
      </c>
      <c r="K129" s="190" t="s">
        <v>128</v>
      </c>
      <c r="L129" s="40"/>
      <c r="M129" s="195" t="s">
        <v>19</v>
      </c>
      <c r="N129" s="196" t="s">
        <v>43</v>
      </c>
      <c r="O129" s="65"/>
      <c r="P129" s="197">
        <f>O129*H129</f>
        <v>0</v>
      </c>
      <c r="Q129" s="197">
        <v>0</v>
      </c>
      <c r="R129" s="197">
        <f>Q129*H129</f>
        <v>0</v>
      </c>
      <c r="S129" s="197">
        <v>0</v>
      </c>
      <c r="T129" s="198">
        <f>S129*H129</f>
        <v>0</v>
      </c>
      <c r="U129" s="35"/>
      <c r="V129" s="35"/>
      <c r="W129" s="35"/>
      <c r="X129" s="35"/>
      <c r="Y129" s="35"/>
      <c r="Z129" s="35"/>
      <c r="AA129" s="35"/>
      <c r="AB129" s="35"/>
      <c r="AC129" s="35"/>
      <c r="AD129" s="35"/>
      <c r="AE129" s="35"/>
      <c r="AR129" s="199" t="s">
        <v>223</v>
      </c>
      <c r="AT129" s="199" t="s">
        <v>124</v>
      </c>
      <c r="AU129" s="199" t="s">
        <v>82</v>
      </c>
      <c r="AY129" s="18" t="s">
        <v>120</v>
      </c>
      <c r="BE129" s="200">
        <f>IF(N129="základní",J129,0)</f>
        <v>0</v>
      </c>
      <c r="BF129" s="200">
        <f>IF(N129="snížená",J129,0)</f>
        <v>0</v>
      </c>
      <c r="BG129" s="200">
        <f>IF(N129="zákl. přenesená",J129,0)</f>
        <v>0</v>
      </c>
      <c r="BH129" s="200">
        <f>IF(N129="sníž. přenesená",J129,0)</f>
        <v>0</v>
      </c>
      <c r="BI129" s="200">
        <f>IF(N129="nulová",J129,0)</f>
        <v>0</v>
      </c>
      <c r="BJ129" s="18" t="s">
        <v>80</v>
      </c>
      <c r="BK129" s="200">
        <f>ROUND(I129*H129,2)</f>
        <v>0</v>
      </c>
      <c r="BL129" s="18" t="s">
        <v>223</v>
      </c>
      <c r="BM129" s="199" t="s">
        <v>224</v>
      </c>
    </row>
    <row r="130" spans="2:51" s="13" customFormat="1" ht="12">
      <c r="B130" s="205"/>
      <c r="C130" s="206"/>
      <c r="D130" s="201" t="s">
        <v>141</v>
      </c>
      <c r="E130" s="215" t="s">
        <v>19</v>
      </c>
      <c r="F130" s="207" t="s">
        <v>225</v>
      </c>
      <c r="G130" s="206"/>
      <c r="H130" s="208">
        <v>1</v>
      </c>
      <c r="I130" s="209"/>
      <c r="J130" s="206"/>
      <c r="K130" s="206"/>
      <c r="L130" s="210"/>
      <c r="M130" s="211"/>
      <c r="N130" s="212"/>
      <c r="O130" s="212"/>
      <c r="P130" s="212"/>
      <c r="Q130" s="212"/>
      <c r="R130" s="212"/>
      <c r="S130" s="212"/>
      <c r="T130" s="213"/>
      <c r="AT130" s="214" t="s">
        <v>141</v>
      </c>
      <c r="AU130" s="214" t="s">
        <v>82</v>
      </c>
      <c r="AV130" s="13" t="s">
        <v>82</v>
      </c>
      <c r="AW130" s="13" t="s">
        <v>33</v>
      </c>
      <c r="AX130" s="13" t="s">
        <v>80</v>
      </c>
      <c r="AY130" s="214" t="s">
        <v>120</v>
      </c>
    </row>
    <row r="131" spans="1:65" s="2" customFormat="1" ht="16.5" customHeight="1">
      <c r="A131" s="35"/>
      <c r="B131" s="36"/>
      <c r="C131" s="188" t="s">
        <v>226</v>
      </c>
      <c r="D131" s="188" t="s">
        <v>124</v>
      </c>
      <c r="E131" s="189" t="s">
        <v>227</v>
      </c>
      <c r="F131" s="190" t="s">
        <v>228</v>
      </c>
      <c r="G131" s="191" t="s">
        <v>222</v>
      </c>
      <c r="H131" s="192">
        <v>1</v>
      </c>
      <c r="I131" s="193"/>
      <c r="J131" s="194">
        <f>ROUND(I131*H131,2)</f>
        <v>0</v>
      </c>
      <c r="K131" s="190" t="s">
        <v>128</v>
      </c>
      <c r="L131" s="40"/>
      <c r="M131" s="195" t="s">
        <v>19</v>
      </c>
      <c r="N131" s="196" t="s">
        <v>43</v>
      </c>
      <c r="O131" s="65"/>
      <c r="P131" s="197">
        <f>O131*H131</f>
        <v>0</v>
      </c>
      <c r="Q131" s="197">
        <v>0</v>
      </c>
      <c r="R131" s="197">
        <f>Q131*H131</f>
        <v>0</v>
      </c>
      <c r="S131" s="197">
        <v>0</v>
      </c>
      <c r="T131" s="198">
        <f>S131*H131</f>
        <v>0</v>
      </c>
      <c r="U131" s="35"/>
      <c r="V131" s="35"/>
      <c r="W131" s="35"/>
      <c r="X131" s="35"/>
      <c r="Y131" s="35"/>
      <c r="Z131" s="35"/>
      <c r="AA131" s="35"/>
      <c r="AB131" s="35"/>
      <c r="AC131" s="35"/>
      <c r="AD131" s="35"/>
      <c r="AE131" s="35"/>
      <c r="AR131" s="199" t="s">
        <v>223</v>
      </c>
      <c r="AT131" s="199" t="s">
        <v>124</v>
      </c>
      <c r="AU131" s="199" t="s">
        <v>82</v>
      </c>
      <c r="AY131" s="18" t="s">
        <v>120</v>
      </c>
      <c r="BE131" s="200">
        <f>IF(N131="základní",J131,0)</f>
        <v>0</v>
      </c>
      <c r="BF131" s="200">
        <f>IF(N131="snížená",J131,0)</f>
        <v>0</v>
      </c>
      <c r="BG131" s="200">
        <f>IF(N131="zákl. přenesená",J131,0)</f>
        <v>0</v>
      </c>
      <c r="BH131" s="200">
        <f>IF(N131="sníž. přenesená",J131,0)</f>
        <v>0</v>
      </c>
      <c r="BI131" s="200">
        <f>IF(N131="nulová",J131,0)</f>
        <v>0</v>
      </c>
      <c r="BJ131" s="18" t="s">
        <v>80</v>
      </c>
      <c r="BK131" s="200">
        <f>ROUND(I131*H131,2)</f>
        <v>0</v>
      </c>
      <c r="BL131" s="18" t="s">
        <v>223</v>
      </c>
      <c r="BM131" s="199" t="s">
        <v>229</v>
      </c>
    </row>
    <row r="132" spans="2:63" s="12" customFormat="1" ht="22.8" customHeight="1">
      <c r="B132" s="172"/>
      <c r="C132" s="173"/>
      <c r="D132" s="174" t="s">
        <v>71</v>
      </c>
      <c r="E132" s="186" t="s">
        <v>230</v>
      </c>
      <c r="F132" s="186" t="s">
        <v>231</v>
      </c>
      <c r="G132" s="173"/>
      <c r="H132" s="173"/>
      <c r="I132" s="176"/>
      <c r="J132" s="187">
        <f>BK132</f>
        <v>0</v>
      </c>
      <c r="K132" s="173"/>
      <c r="L132" s="178"/>
      <c r="M132" s="179"/>
      <c r="N132" s="180"/>
      <c r="O132" s="180"/>
      <c r="P132" s="181">
        <f>SUM(P133:P138)</f>
        <v>0</v>
      </c>
      <c r="Q132" s="180"/>
      <c r="R132" s="181">
        <f>SUM(R133:R138)</f>
        <v>0</v>
      </c>
      <c r="S132" s="180"/>
      <c r="T132" s="182">
        <f>SUM(T133:T138)</f>
        <v>0</v>
      </c>
      <c r="AR132" s="183" t="s">
        <v>216</v>
      </c>
      <c r="AT132" s="184" t="s">
        <v>71</v>
      </c>
      <c r="AU132" s="184" t="s">
        <v>80</v>
      </c>
      <c r="AY132" s="183" t="s">
        <v>120</v>
      </c>
      <c r="BK132" s="185">
        <f>SUM(BK133:BK138)</f>
        <v>0</v>
      </c>
    </row>
    <row r="133" spans="1:65" s="2" customFormat="1" ht="16.5" customHeight="1">
      <c r="A133" s="35"/>
      <c r="B133" s="36"/>
      <c r="C133" s="188" t="s">
        <v>232</v>
      </c>
      <c r="D133" s="188" t="s">
        <v>124</v>
      </c>
      <c r="E133" s="189" t="s">
        <v>233</v>
      </c>
      <c r="F133" s="190" t="s">
        <v>231</v>
      </c>
      <c r="G133" s="191" t="s">
        <v>222</v>
      </c>
      <c r="H133" s="192">
        <v>1</v>
      </c>
      <c r="I133" s="193"/>
      <c r="J133" s="194">
        <f>ROUND(I133*H133,2)</f>
        <v>0</v>
      </c>
      <c r="K133" s="190" t="s">
        <v>128</v>
      </c>
      <c r="L133" s="40"/>
      <c r="M133" s="195" t="s">
        <v>19</v>
      </c>
      <c r="N133" s="196" t="s">
        <v>43</v>
      </c>
      <c r="O133" s="65"/>
      <c r="P133" s="197">
        <f>O133*H133</f>
        <v>0</v>
      </c>
      <c r="Q133" s="197">
        <v>0</v>
      </c>
      <c r="R133" s="197">
        <f>Q133*H133</f>
        <v>0</v>
      </c>
      <c r="S133" s="197">
        <v>0</v>
      </c>
      <c r="T133" s="198">
        <f>S133*H133</f>
        <v>0</v>
      </c>
      <c r="U133" s="35"/>
      <c r="V133" s="35"/>
      <c r="W133" s="35"/>
      <c r="X133" s="35"/>
      <c r="Y133" s="35"/>
      <c r="Z133" s="35"/>
      <c r="AA133" s="35"/>
      <c r="AB133" s="35"/>
      <c r="AC133" s="35"/>
      <c r="AD133" s="35"/>
      <c r="AE133" s="35"/>
      <c r="AR133" s="199" t="s">
        <v>223</v>
      </c>
      <c r="AT133" s="199" t="s">
        <v>124</v>
      </c>
      <c r="AU133" s="199" t="s">
        <v>82</v>
      </c>
      <c r="AY133" s="18" t="s">
        <v>120</v>
      </c>
      <c r="BE133" s="200">
        <f>IF(N133="základní",J133,0)</f>
        <v>0</v>
      </c>
      <c r="BF133" s="200">
        <f>IF(N133="snížená",J133,0)</f>
        <v>0</v>
      </c>
      <c r="BG133" s="200">
        <f>IF(N133="zákl. přenesená",J133,0)</f>
        <v>0</v>
      </c>
      <c r="BH133" s="200">
        <f>IF(N133="sníž. přenesená",J133,0)</f>
        <v>0</v>
      </c>
      <c r="BI133" s="200">
        <f>IF(N133="nulová",J133,0)</f>
        <v>0</v>
      </c>
      <c r="BJ133" s="18" t="s">
        <v>80</v>
      </c>
      <c r="BK133" s="200">
        <f>ROUND(I133*H133,2)</f>
        <v>0</v>
      </c>
      <c r="BL133" s="18" t="s">
        <v>223</v>
      </c>
      <c r="BM133" s="199" t="s">
        <v>234</v>
      </c>
    </row>
    <row r="134" spans="2:51" s="13" customFormat="1" ht="20.4">
      <c r="B134" s="205"/>
      <c r="C134" s="206"/>
      <c r="D134" s="201" t="s">
        <v>141</v>
      </c>
      <c r="E134" s="215" t="s">
        <v>19</v>
      </c>
      <c r="F134" s="207" t="s">
        <v>235</v>
      </c>
      <c r="G134" s="206"/>
      <c r="H134" s="208">
        <v>1</v>
      </c>
      <c r="I134" s="209"/>
      <c r="J134" s="206"/>
      <c r="K134" s="206"/>
      <c r="L134" s="210"/>
      <c r="M134" s="211"/>
      <c r="N134" s="212"/>
      <c r="O134" s="212"/>
      <c r="P134" s="212"/>
      <c r="Q134" s="212"/>
      <c r="R134" s="212"/>
      <c r="S134" s="212"/>
      <c r="T134" s="213"/>
      <c r="AT134" s="214" t="s">
        <v>141</v>
      </c>
      <c r="AU134" s="214" t="s">
        <v>82</v>
      </c>
      <c r="AV134" s="13" t="s">
        <v>82</v>
      </c>
      <c r="AW134" s="13" t="s">
        <v>33</v>
      </c>
      <c r="AX134" s="13" t="s">
        <v>72</v>
      </c>
      <c r="AY134" s="214" t="s">
        <v>120</v>
      </c>
    </row>
    <row r="135" spans="2:51" s="15" customFormat="1" ht="12">
      <c r="B135" s="227"/>
      <c r="C135" s="228"/>
      <c r="D135" s="201" t="s">
        <v>141</v>
      </c>
      <c r="E135" s="229" t="s">
        <v>19</v>
      </c>
      <c r="F135" s="230" t="s">
        <v>236</v>
      </c>
      <c r="G135" s="228"/>
      <c r="H135" s="229" t="s">
        <v>19</v>
      </c>
      <c r="I135" s="231"/>
      <c r="J135" s="228"/>
      <c r="K135" s="228"/>
      <c r="L135" s="232"/>
      <c r="M135" s="233"/>
      <c r="N135" s="234"/>
      <c r="O135" s="234"/>
      <c r="P135" s="234"/>
      <c r="Q135" s="234"/>
      <c r="R135" s="234"/>
      <c r="S135" s="234"/>
      <c r="T135" s="235"/>
      <c r="AT135" s="236" t="s">
        <v>141</v>
      </c>
      <c r="AU135" s="236" t="s">
        <v>82</v>
      </c>
      <c r="AV135" s="15" t="s">
        <v>80</v>
      </c>
      <c r="AW135" s="15" t="s">
        <v>33</v>
      </c>
      <c r="AX135" s="15" t="s">
        <v>72</v>
      </c>
      <c r="AY135" s="236" t="s">
        <v>120</v>
      </c>
    </row>
    <row r="136" spans="2:51" s="15" customFormat="1" ht="12">
      <c r="B136" s="227"/>
      <c r="C136" s="228"/>
      <c r="D136" s="201" t="s">
        <v>141</v>
      </c>
      <c r="E136" s="229" t="s">
        <v>19</v>
      </c>
      <c r="F136" s="230" t="s">
        <v>237</v>
      </c>
      <c r="G136" s="228"/>
      <c r="H136" s="229" t="s">
        <v>19</v>
      </c>
      <c r="I136" s="231"/>
      <c r="J136" s="228"/>
      <c r="K136" s="228"/>
      <c r="L136" s="232"/>
      <c r="M136" s="233"/>
      <c r="N136" s="234"/>
      <c r="O136" s="234"/>
      <c r="P136" s="234"/>
      <c r="Q136" s="234"/>
      <c r="R136" s="234"/>
      <c r="S136" s="234"/>
      <c r="T136" s="235"/>
      <c r="AT136" s="236" t="s">
        <v>141</v>
      </c>
      <c r="AU136" s="236" t="s">
        <v>82</v>
      </c>
      <c r="AV136" s="15" t="s">
        <v>80</v>
      </c>
      <c r="AW136" s="15" t="s">
        <v>33</v>
      </c>
      <c r="AX136" s="15" t="s">
        <v>72</v>
      </c>
      <c r="AY136" s="236" t="s">
        <v>120</v>
      </c>
    </row>
    <row r="137" spans="2:51" s="15" customFormat="1" ht="12">
      <c r="B137" s="227"/>
      <c r="C137" s="228"/>
      <c r="D137" s="201" t="s">
        <v>141</v>
      </c>
      <c r="E137" s="229" t="s">
        <v>19</v>
      </c>
      <c r="F137" s="230" t="s">
        <v>238</v>
      </c>
      <c r="G137" s="228"/>
      <c r="H137" s="229" t="s">
        <v>19</v>
      </c>
      <c r="I137" s="231"/>
      <c r="J137" s="228"/>
      <c r="K137" s="228"/>
      <c r="L137" s="232"/>
      <c r="M137" s="233"/>
      <c r="N137" s="234"/>
      <c r="O137" s="234"/>
      <c r="P137" s="234"/>
      <c r="Q137" s="234"/>
      <c r="R137" s="234"/>
      <c r="S137" s="234"/>
      <c r="T137" s="235"/>
      <c r="AT137" s="236" t="s">
        <v>141</v>
      </c>
      <c r="AU137" s="236" t="s">
        <v>82</v>
      </c>
      <c r="AV137" s="15" t="s">
        <v>80</v>
      </c>
      <c r="AW137" s="15" t="s">
        <v>33</v>
      </c>
      <c r="AX137" s="15" t="s">
        <v>72</v>
      </c>
      <c r="AY137" s="236" t="s">
        <v>120</v>
      </c>
    </row>
    <row r="138" spans="2:51" s="14" customFormat="1" ht="12">
      <c r="B138" s="216"/>
      <c r="C138" s="217"/>
      <c r="D138" s="201" t="s">
        <v>141</v>
      </c>
      <c r="E138" s="218" t="s">
        <v>19</v>
      </c>
      <c r="F138" s="219" t="s">
        <v>169</v>
      </c>
      <c r="G138" s="217"/>
      <c r="H138" s="220">
        <v>1</v>
      </c>
      <c r="I138" s="221"/>
      <c r="J138" s="217"/>
      <c r="K138" s="217"/>
      <c r="L138" s="222"/>
      <c r="M138" s="223"/>
      <c r="N138" s="224"/>
      <c r="O138" s="224"/>
      <c r="P138" s="224"/>
      <c r="Q138" s="224"/>
      <c r="R138" s="224"/>
      <c r="S138" s="224"/>
      <c r="T138" s="225"/>
      <c r="AT138" s="226" t="s">
        <v>141</v>
      </c>
      <c r="AU138" s="226" t="s">
        <v>82</v>
      </c>
      <c r="AV138" s="14" t="s">
        <v>129</v>
      </c>
      <c r="AW138" s="14" t="s">
        <v>33</v>
      </c>
      <c r="AX138" s="14" t="s">
        <v>80</v>
      </c>
      <c r="AY138" s="226" t="s">
        <v>120</v>
      </c>
    </row>
    <row r="139" spans="2:63" s="12" customFormat="1" ht="22.8" customHeight="1">
      <c r="B139" s="172"/>
      <c r="C139" s="173"/>
      <c r="D139" s="174" t="s">
        <v>71</v>
      </c>
      <c r="E139" s="186" t="s">
        <v>239</v>
      </c>
      <c r="F139" s="186" t="s">
        <v>240</v>
      </c>
      <c r="G139" s="173"/>
      <c r="H139" s="173"/>
      <c r="I139" s="176"/>
      <c r="J139" s="187">
        <f>BK139</f>
        <v>0</v>
      </c>
      <c r="K139" s="173"/>
      <c r="L139" s="178"/>
      <c r="M139" s="179"/>
      <c r="N139" s="180"/>
      <c r="O139" s="180"/>
      <c r="P139" s="181">
        <f>SUM(P140:P147)</f>
        <v>0</v>
      </c>
      <c r="Q139" s="180"/>
      <c r="R139" s="181">
        <f>SUM(R140:R147)</f>
        <v>0</v>
      </c>
      <c r="S139" s="180"/>
      <c r="T139" s="182">
        <f>SUM(T140:T147)</f>
        <v>0</v>
      </c>
      <c r="AR139" s="183" t="s">
        <v>216</v>
      </c>
      <c r="AT139" s="184" t="s">
        <v>71</v>
      </c>
      <c r="AU139" s="184" t="s">
        <v>80</v>
      </c>
      <c r="AY139" s="183" t="s">
        <v>120</v>
      </c>
      <c r="BK139" s="185">
        <f>SUM(BK140:BK147)</f>
        <v>0</v>
      </c>
    </row>
    <row r="140" spans="1:65" s="2" customFormat="1" ht="16.5" customHeight="1">
      <c r="A140" s="35"/>
      <c r="B140" s="36"/>
      <c r="C140" s="188" t="s">
        <v>241</v>
      </c>
      <c r="D140" s="188" t="s">
        <v>124</v>
      </c>
      <c r="E140" s="189" t="s">
        <v>242</v>
      </c>
      <c r="F140" s="190" t="s">
        <v>243</v>
      </c>
      <c r="G140" s="191" t="s">
        <v>222</v>
      </c>
      <c r="H140" s="192">
        <v>1</v>
      </c>
      <c r="I140" s="193"/>
      <c r="J140" s="194">
        <f>ROUND(I140*H140,2)</f>
        <v>0</v>
      </c>
      <c r="K140" s="190" t="s">
        <v>128</v>
      </c>
      <c r="L140" s="40"/>
      <c r="M140" s="195" t="s">
        <v>19</v>
      </c>
      <c r="N140" s="196" t="s">
        <v>43</v>
      </c>
      <c r="O140" s="65"/>
      <c r="P140" s="197">
        <f>O140*H140</f>
        <v>0</v>
      </c>
      <c r="Q140" s="197">
        <v>0</v>
      </c>
      <c r="R140" s="197">
        <f>Q140*H140</f>
        <v>0</v>
      </c>
      <c r="S140" s="197">
        <v>0</v>
      </c>
      <c r="T140" s="198">
        <f>S140*H140</f>
        <v>0</v>
      </c>
      <c r="U140" s="35"/>
      <c r="V140" s="35"/>
      <c r="W140" s="35"/>
      <c r="X140" s="35"/>
      <c r="Y140" s="35"/>
      <c r="Z140" s="35"/>
      <c r="AA140" s="35"/>
      <c r="AB140" s="35"/>
      <c r="AC140" s="35"/>
      <c r="AD140" s="35"/>
      <c r="AE140" s="35"/>
      <c r="AR140" s="199" t="s">
        <v>223</v>
      </c>
      <c r="AT140" s="199" t="s">
        <v>124</v>
      </c>
      <c r="AU140" s="199" t="s">
        <v>82</v>
      </c>
      <c r="AY140" s="18" t="s">
        <v>120</v>
      </c>
      <c r="BE140" s="200">
        <f>IF(N140="základní",J140,0)</f>
        <v>0</v>
      </c>
      <c r="BF140" s="200">
        <f>IF(N140="snížená",J140,0)</f>
        <v>0</v>
      </c>
      <c r="BG140" s="200">
        <f>IF(N140="zákl. přenesená",J140,0)</f>
        <v>0</v>
      </c>
      <c r="BH140" s="200">
        <f>IF(N140="sníž. přenesená",J140,0)</f>
        <v>0</v>
      </c>
      <c r="BI140" s="200">
        <f>IF(N140="nulová",J140,0)</f>
        <v>0</v>
      </c>
      <c r="BJ140" s="18" t="s">
        <v>80</v>
      </c>
      <c r="BK140" s="200">
        <f>ROUND(I140*H140,2)</f>
        <v>0</v>
      </c>
      <c r="BL140" s="18" t="s">
        <v>223</v>
      </c>
      <c r="BM140" s="199" t="s">
        <v>244</v>
      </c>
    </row>
    <row r="141" spans="2:51" s="13" customFormat="1" ht="12">
      <c r="B141" s="205"/>
      <c r="C141" s="206"/>
      <c r="D141" s="201" t="s">
        <v>141</v>
      </c>
      <c r="E141" s="215" t="s">
        <v>19</v>
      </c>
      <c r="F141" s="207" t="s">
        <v>245</v>
      </c>
      <c r="G141" s="206"/>
      <c r="H141" s="208">
        <v>1</v>
      </c>
      <c r="I141" s="209"/>
      <c r="J141" s="206"/>
      <c r="K141" s="206"/>
      <c r="L141" s="210"/>
      <c r="M141" s="211"/>
      <c r="N141" s="212"/>
      <c r="O141" s="212"/>
      <c r="P141" s="212"/>
      <c r="Q141" s="212"/>
      <c r="R141" s="212"/>
      <c r="S141" s="212"/>
      <c r="T141" s="213"/>
      <c r="AT141" s="214" t="s">
        <v>141</v>
      </c>
      <c r="AU141" s="214" t="s">
        <v>82</v>
      </c>
      <c r="AV141" s="13" t="s">
        <v>82</v>
      </c>
      <c r="AW141" s="13" t="s">
        <v>33</v>
      </c>
      <c r="AX141" s="13" t="s">
        <v>72</v>
      </c>
      <c r="AY141" s="214" t="s">
        <v>120</v>
      </c>
    </row>
    <row r="142" spans="2:51" s="15" customFormat="1" ht="12">
      <c r="B142" s="227"/>
      <c r="C142" s="228"/>
      <c r="D142" s="201" t="s">
        <v>141</v>
      </c>
      <c r="E142" s="229" t="s">
        <v>19</v>
      </c>
      <c r="F142" s="230" t="s">
        <v>246</v>
      </c>
      <c r="G142" s="228"/>
      <c r="H142" s="229" t="s">
        <v>19</v>
      </c>
      <c r="I142" s="231"/>
      <c r="J142" s="228"/>
      <c r="K142" s="228"/>
      <c r="L142" s="232"/>
      <c r="M142" s="233"/>
      <c r="N142" s="234"/>
      <c r="O142" s="234"/>
      <c r="P142" s="234"/>
      <c r="Q142" s="234"/>
      <c r="R142" s="234"/>
      <c r="S142" s="234"/>
      <c r="T142" s="235"/>
      <c r="AT142" s="236" t="s">
        <v>141</v>
      </c>
      <c r="AU142" s="236" t="s">
        <v>82</v>
      </c>
      <c r="AV142" s="15" t="s">
        <v>80</v>
      </c>
      <c r="AW142" s="15" t="s">
        <v>33</v>
      </c>
      <c r="AX142" s="15" t="s">
        <v>72</v>
      </c>
      <c r="AY142" s="236" t="s">
        <v>120</v>
      </c>
    </row>
    <row r="143" spans="2:51" s="15" customFormat="1" ht="12">
      <c r="B143" s="227"/>
      <c r="C143" s="228"/>
      <c r="D143" s="201" t="s">
        <v>141</v>
      </c>
      <c r="E143" s="229" t="s">
        <v>19</v>
      </c>
      <c r="F143" s="230" t="s">
        <v>247</v>
      </c>
      <c r="G143" s="228"/>
      <c r="H143" s="229" t="s">
        <v>19</v>
      </c>
      <c r="I143" s="231"/>
      <c r="J143" s="228"/>
      <c r="K143" s="228"/>
      <c r="L143" s="232"/>
      <c r="M143" s="233"/>
      <c r="N143" s="234"/>
      <c r="O143" s="234"/>
      <c r="P143" s="234"/>
      <c r="Q143" s="234"/>
      <c r="R143" s="234"/>
      <c r="S143" s="234"/>
      <c r="T143" s="235"/>
      <c r="AT143" s="236" t="s">
        <v>141</v>
      </c>
      <c r="AU143" s="236" t="s">
        <v>82</v>
      </c>
      <c r="AV143" s="15" t="s">
        <v>80</v>
      </c>
      <c r="AW143" s="15" t="s">
        <v>33</v>
      </c>
      <c r="AX143" s="15" t="s">
        <v>72</v>
      </c>
      <c r="AY143" s="236" t="s">
        <v>120</v>
      </c>
    </row>
    <row r="144" spans="2:51" s="15" customFormat="1" ht="12">
      <c r="B144" s="227"/>
      <c r="C144" s="228"/>
      <c r="D144" s="201" t="s">
        <v>141</v>
      </c>
      <c r="E144" s="229" t="s">
        <v>19</v>
      </c>
      <c r="F144" s="230" t="s">
        <v>248</v>
      </c>
      <c r="G144" s="228"/>
      <c r="H144" s="229" t="s">
        <v>19</v>
      </c>
      <c r="I144" s="231"/>
      <c r="J144" s="228"/>
      <c r="K144" s="228"/>
      <c r="L144" s="232"/>
      <c r="M144" s="233"/>
      <c r="N144" s="234"/>
      <c r="O144" s="234"/>
      <c r="P144" s="234"/>
      <c r="Q144" s="234"/>
      <c r="R144" s="234"/>
      <c r="S144" s="234"/>
      <c r="T144" s="235"/>
      <c r="AT144" s="236" t="s">
        <v>141</v>
      </c>
      <c r="AU144" s="236" t="s">
        <v>82</v>
      </c>
      <c r="AV144" s="15" t="s">
        <v>80</v>
      </c>
      <c r="AW144" s="15" t="s">
        <v>33</v>
      </c>
      <c r="AX144" s="15" t="s">
        <v>72</v>
      </c>
      <c r="AY144" s="236" t="s">
        <v>120</v>
      </c>
    </row>
    <row r="145" spans="2:51" s="15" customFormat="1" ht="12">
      <c r="B145" s="227"/>
      <c r="C145" s="228"/>
      <c r="D145" s="201" t="s">
        <v>141</v>
      </c>
      <c r="E145" s="229" t="s">
        <v>19</v>
      </c>
      <c r="F145" s="230" t="s">
        <v>249</v>
      </c>
      <c r="G145" s="228"/>
      <c r="H145" s="229" t="s">
        <v>19</v>
      </c>
      <c r="I145" s="231"/>
      <c r="J145" s="228"/>
      <c r="K145" s="228"/>
      <c r="L145" s="232"/>
      <c r="M145" s="233"/>
      <c r="N145" s="234"/>
      <c r="O145" s="234"/>
      <c r="P145" s="234"/>
      <c r="Q145" s="234"/>
      <c r="R145" s="234"/>
      <c r="S145" s="234"/>
      <c r="T145" s="235"/>
      <c r="AT145" s="236" t="s">
        <v>141</v>
      </c>
      <c r="AU145" s="236" t="s">
        <v>82</v>
      </c>
      <c r="AV145" s="15" t="s">
        <v>80</v>
      </c>
      <c r="AW145" s="15" t="s">
        <v>33</v>
      </c>
      <c r="AX145" s="15" t="s">
        <v>72</v>
      </c>
      <c r="AY145" s="236" t="s">
        <v>120</v>
      </c>
    </row>
    <row r="146" spans="2:51" s="15" customFormat="1" ht="12">
      <c r="B146" s="227"/>
      <c r="C146" s="228"/>
      <c r="D146" s="201" t="s">
        <v>141</v>
      </c>
      <c r="E146" s="229" t="s">
        <v>19</v>
      </c>
      <c r="F146" s="230" t="s">
        <v>250</v>
      </c>
      <c r="G146" s="228"/>
      <c r="H146" s="229" t="s">
        <v>19</v>
      </c>
      <c r="I146" s="231"/>
      <c r="J146" s="228"/>
      <c r="K146" s="228"/>
      <c r="L146" s="232"/>
      <c r="M146" s="233"/>
      <c r="N146" s="234"/>
      <c r="O146" s="234"/>
      <c r="P146" s="234"/>
      <c r="Q146" s="234"/>
      <c r="R146" s="234"/>
      <c r="S146" s="234"/>
      <c r="T146" s="235"/>
      <c r="AT146" s="236" t="s">
        <v>141</v>
      </c>
      <c r="AU146" s="236" t="s">
        <v>82</v>
      </c>
      <c r="AV146" s="15" t="s">
        <v>80</v>
      </c>
      <c r="AW146" s="15" t="s">
        <v>33</v>
      </c>
      <c r="AX146" s="15" t="s">
        <v>72</v>
      </c>
      <c r="AY146" s="236" t="s">
        <v>120</v>
      </c>
    </row>
    <row r="147" spans="2:51" s="14" customFormat="1" ht="12">
      <c r="B147" s="216"/>
      <c r="C147" s="217"/>
      <c r="D147" s="201" t="s">
        <v>141</v>
      </c>
      <c r="E147" s="218" t="s">
        <v>19</v>
      </c>
      <c r="F147" s="219" t="s">
        <v>169</v>
      </c>
      <c r="G147" s="217"/>
      <c r="H147" s="220">
        <v>1</v>
      </c>
      <c r="I147" s="221"/>
      <c r="J147" s="217"/>
      <c r="K147" s="217"/>
      <c r="L147" s="222"/>
      <c r="M147" s="223"/>
      <c r="N147" s="224"/>
      <c r="O147" s="224"/>
      <c r="P147" s="224"/>
      <c r="Q147" s="224"/>
      <c r="R147" s="224"/>
      <c r="S147" s="224"/>
      <c r="T147" s="225"/>
      <c r="AT147" s="226" t="s">
        <v>141</v>
      </c>
      <c r="AU147" s="226" t="s">
        <v>82</v>
      </c>
      <c r="AV147" s="14" t="s">
        <v>129</v>
      </c>
      <c r="AW147" s="14" t="s">
        <v>33</v>
      </c>
      <c r="AX147" s="14" t="s">
        <v>80</v>
      </c>
      <c r="AY147" s="226" t="s">
        <v>120</v>
      </c>
    </row>
    <row r="148" spans="2:63" s="12" customFormat="1" ht="22.8" customHeight="1">
      <c r="B148" s="172"/>
      <c r="C148" s="173"/>
      <c r="D148" s="174" t="s">
        <v>71</v>
      </c>
      <c r="E148" s="186" t="s">
        <v>251</v>
      </c>
      <c r="F148" s="186" t="s">
        <v>252</v>
      </c>
      <c r="G148" s="173"/>
      <c r="H148" s="173"/>
      <c r="I148" s="176"/>
      <c r="J148" s="187">
        <f>BK148</f>
        <v>0</v>
      </c>
      <c r="K148" s="173"/>
      <c r="L148" s="178"/>
      <c r="M148" s="179"/>
      <c r="N148" s="180"/>
      <c r="O148" s="180"/>
      <c r="P148" s="181">
        <f>SUM(P149:P154)</f>
        <v>0</v>
      </c>
      <c r="Q148" s="180"/>
      <c r="R148" s="181">
        <f>SUM(R149:R154)</f>
        <v>0</v>
      </c>
      <c r="S148" s="180"/>
      <c r="T148" s="182">
        <f>SUM(T149:T154)</f>
        <v>0</v>
      </c>
      <c r="AR148" s="183" t="s">
        <v>216</v>
      </c>
      <c r="AT148" s="184" t="s">
        <v>71</v>
      </c>
      <c r="AU148" s="184" t="s">
        <v>80</v>
      </c>
      <c r="AY148" s="183" t="s">
        <v>120</v>
      </c>
      <c r="BK148" s="185">
        <f>SUM(BK149:BK154)</f>
        <v>0</v>
      </c>
    </row>
    <row r="149" spans="1:65" s="2" customFormat="1" ht="16.5" customHeight="1">
      <c r="A149" s="35"/>
      <c r="B149" s="36"/>
      <c r="C149" s="188" t="s">
        <v>253</v>
      </c>
      <c r="D149" s="188" t="s">
        <v>124</v>
      </c>
      <c r="E149" s="189" t="s">
        <v>254</v>
      </c>
      <c r="F149" s="190" t="s">
        <v>252</v>
      </c>
      <c r="G149" s="191" t="s">
        <v>222</v>
      </c>
      <c r="H149" s="192">
        <v>1</v>
      </c>
      <c r="I149" s="193"/>
      <c r="J149" s="194">
        <f>ROUND(I149*H149,2)</f>
        <v>0</v>
      </c>
      <c r="K149" s="190" t="s">
        <v>128</v>
      </c>
      <c r="L149" s="40"/>
      <c r="M149" s="195" t="s">
        <v>19</v>
      </c>
      <c r="N149" s="196" t="s">
        <v>43</v>
      </c>
      <c r="O149" s="65"/>
      <c r="P149" s="197">
        <f>O149*H149</f>
        <v>0</v>
      </c>
      <c r="Q149" s="197">
        <v>0</v>
      </c>
      <c r="R149" s="197">
        <f>Q149*H149</f>
        <v>0</v>
      </c>
      <c r="S149" s="197">
        <v>0</v>
      </c>
      <c r="T149" s="198">
        <f>S149*H149</f>
        <v>0</v>
      </c>
      <c r="U149" s="35"/>
      <c r="V149" s="35"/>
      <c r="W149" s="35"/>
      <c r="X149" s="35"/>
      <c r="Y149" s="35"/>
      <c r="Z149" s="35"/>
      <c r="AA149" s="35"/>
      <c r="AB149" s="35"/>
      <c r="AC149" s="35"/>
      <c r="AD149" s="35"/>
      <c r="AE149" s="35"/>
      <c r="AR149" s="199" t="s">
        <v>223</v>
      </c>
      <c r="AT149" s="199" t="s">
        <v>124</v>
      </c>
      <c r="AU149" s="199" t="s">
        <v>82</v>
      </c>
      <c r="AY149" s="18" t="s">
        <v>120</v>
      </c>
      <c r="BE149" s="200">
        <f>IF(N149="základní",J149,0)</f>
        <v>0</v>
      </c>
      <c r="BF149" s="200">
        <f>IF(N149="snížená",J149,0)</f>
        <v>0</v>
      </c>
      <c r="BG149" s="200">
        <f>IF(N149="zákl. přenesená",J149,0)</f>
        <v>0</v>
      </c>
      <c r="BH149" s="200">
        <f>IF(N149="sníž. přenesená",J149,0)</f>
        <v>0</v>
      </c>
      <c r="BI149" s="200">
        <f>IF(N149="nulová",J149,0)</f>
        <v>0</v>
      </c>
      <c r="BJ149" s="18" t="s">
        <v>80</v>
      </c>
      <c r="BK149" s="200">
        <f>ROUND(I149*H149,2)</f>
        <v>0</v>
      </c>
      <c r="BL149" s="18" t="s">
        <v>223</v>
      </c>
      <c r="BM149" s="199" t="s">
        <v>255</v>
      </c>
    </row>
    <row r="150" spans="2:51" s="15" customFormat="1" ht="12">
      <c r="B150" s="227"/>
      <c r="C150" s="228"/>
      <c r="D150" s="201" t="s">
        <v>141</v>
      </c>
      <c r="E150" s="229" t="s">
        <v>19</v>
      </c>
      <c r="F150" s="230" t="s">
        <v>256</v>
      </c>
      <c r="G150" s="228"/>
      <c r="H150" s="229" t="s">
        <v>19</v>
      </c>
      <c r="I150" s="231"/>
      <c r="J150" s="228"/>
      <c r="K150" s="228"/>
      <c r="L150" s="232"/>
      <c r="M150" s="233"/>
      <c r="N150" s="234"/>
      <c r="O150" s="234"/>
      <c r="P150" s="234"/>
      <c r="Q150" s="234"/>
      <c r="R150" s="234"/>
      <c r="S150" s="234"/>
      <c r="T150" s="235"/>
      <c r="AT150" s="236" t="s">
        <v>141</v>
      </c>
      <c r="AU150" s="236" t="s">
        <v>82</v>
      </c>
      <c r="AV150" s="15" t="s">
        <v>80</v>
      </c>
      <c r="AW150" s="15" t="s">
        <v>33</v>
      </c>
      <c r="AX150" s="15" t="s">
        <v>72</v>
      </c>
      <c r="AY150" s="236" t="s">
        <v>120</v>
      </c>
    </row>
    <row r="151" spans="2:51" s="15" customFormat="1" ht="12">
      <c r="B151" s="227"/>
      <c r="C151" s="228"/>
      <c r="D151" s="201" t="s">
        <v>141</v>
      </c>
      <c r="E151" s="229" t="s">
        <v>19</v>
      </c>
      <c r="F151" s="230" t="s">
        <v>257</v>
      </c>
      <c r="G151" s="228"/>
      <c r="H151" s="229" t="s">
        <v>19</v>
      </c>
      <c r="I151" s="231"/>
      <c r="J151" s="228"/>
      <c r="K151" s="228"/>
      <c r="L151" s="232"/>
      <c r="M151" s="233"/>
      <c r="N151" s="234"/>
      <c r="O151" s="234"/>
      <c r="P151" s="234"/>
      <c r="Q151" s="234"/>
      <c r="R151" s="234"/>
      <c r="S151" s="234"/>
      <c r="T151" s="235"/>
      <c r="AT151" s="236" t="s">
        <v>141</v>
      </c>
      <c r="AU151" s="236" t="s">
        <v>82</v>
      </c>
      <c r="AV151" s="15" t="s">
        <v>80</v>
      </c>
      <c r="AW151" s="15" t="s">
        <v>33</v>
      </c>
      <c r="AX151" s="15" t="s">
        <v>72</v>
      </c>
      <c r="AY151" s="236" t="s">
        <v>120</v>
      </c>
    </row>
    <row r="152" spans="2:51" s="13" customFormat="1" ht="12">
      <c r="B152" s="205"/>
      <c r="C152" s="206"/>
      <c r="D152" s="201" t="s">
        <v>141</v>
      </c>
      <c r="E152" s="215" t="s">
        <v>19</v>
      </c>
      <c r="F152" s="207" t="s">
        <v>80</v>
      </c>
      <c r="G152" s="206"/>
      <c r="H152" s="208">
        <v>1</v>
      </c>
      <c r="I152" s="209"/>
      <c r="J152" s="206"/>
      <c r="K152" s="206"/>
      <c r="L152" s="210"/>
      <c r="M152" s="211"/>
      <c r="N152" s="212"/>
      <c r="O152" s="212"/>
      <c r="P152" s="212"/>
      <c r="Q152" s="212"/>
      <c r="R152" s="212"/>
      <c r="S152" s="212"/>
      <c r="T152" s="213"/>
      <c r="AT152" s="214" t="s">
        <v>141</v>
      </c>
      <c r="AU152" s="214" t="s">
        <v>82</v>
      </c>
      <c r="AV152" s="13" t="s">
        <v>82</v>
      </c>
      <c r="AW152" s="13" t="s">
        <v>33</v>
      </c>
      <c r="AX152" s="13" t="s">
        <v>80</v>
      </c>
      <c r="AY152" s="214" t="s">
        <v>120</v>
      </c>
    </row>
    <row r="153" spans="1:65" s="2" customFormat="1" ht="16.5" customHeight="1">
      <c r="A153" s="35"/>
      <c r="B153" s="36"/>
      <c r="C153" s="188" t="s">
        <v>258</v>
      </c>
      <c r="D153" s="188" t="s">
        <v>124</v>
      </c>
      <c r="E153" s="189" t="s">
        <v>259</v>
      </c>
      <c r="F153" s="190" t="s">
        <v>260</v>
      </c>
      <c r="G153" s="191" t="s">
        <v>222</v>
      </c>
      <c r="H153" s="192">
        <v>1</v>
      </c>
      <c r="I153" s="193"/>
      <c r="J153" s="194">
        <f>ROUND(I153*H153,2)</f>
        <v>0</v>
      </c>
      <c r="K153" s="190" t="s">
        <v>128</v>
      </c>
      <c r="L153" s="40"/>
      <c r="M153" s="195" t="s">
        <v>19</v>
      </c>
      <c r="N153" s="196" t="s">
        <v>43</v>
      </c>
      <c r="O153" s="65"/>
      <c r="P153" s="197">
        <f>O153*H153</f>
        <v>0</v>
      </c>
      <c r="Q153" s="197">
        <v>0</v>
      </c>
      <c r="R153" s="197">
        <f>Q153*H153</f>
        <v>0</v>
      </c>
      <c r="S153" s="197">
        <v>0</v>
      </c>
      <c r="T153" s="198">
        <f>S153*H153</f>
        <v>0</v>
      </c>
      <c r="U153" s="35"/>
      <c r="V153" s="35"/>
      <c r="W153" s="35"/>
      <c r="X153" s="35"/>
      <c r="Y153" s="35"/>
      <c r="Z153" s="35"/>
      <c r="AA153" s="35"/>
      <c r="AB153" s="35"/>
      <c r="AC153" s="35"/>
      <c r="AD153" s="35"/>
      <c r="AE153" s="35"/>
      <c r="AR153" s="199" t="s">
        <v>223</v>
      </c>
      <c r="AT153" s="199" t="s">
        <v>124</v>
      </c>
      <c r="AU153" s="199" t="s">
        <v>82</v>
      </c>
      <c r="AY153" s="18" t="s">
        <v>120</v>
      </c>
      <c r="BE153" s="200">
        <f>IF(N153="základní",J153,0)</f>
        <v>0</v>
      </c>
      <c r="BF153" s="200">
        <f>IF(N153="snížená",J153,0)</f>
        <v>0</v>
      </c>
      <c r="BG153" s="200">
        <f>IF(N153="zákl. přenesená",J153,0)</f>
        <v>0</v>
      </c>
      <c r="BH153" s="200">
        <f>IF(N153="sníž. přenesená",J153,0)</f>
        <v>0</v>
      </c>
      <c r="BI153" s="200">
        <f>IF(N153="nulová",J153,0)</f>
        <v>0</v>
      </c>
      <c r="BJ153" s="18" t="s">
        <v>80</v>
      </c>
      <c r="BK153" s="200">
        <f>ROUND(I153*H153,2)</f>
        <v>0</v>
      </c>
      <c r="BL153" s="18" t="s">
        <v>223</v>
      </c>
      <c r="BM153" s="199" t="s">
        <v>261</v>
      </c>
    </row>
    <row r="154" spans="2:51" s="13" customFormat="1" ht="12">
      <c r="B154" s="205"/>
      <c r="C154" s="206"/>
      <c r="D154" s="201" t="s">
        <v>141</v>
      </c>
      <c r="E154" s="215" t="s">
        <v>19</v>
      </c>
      <c r="F154" s="207" t="s">
        <v>262</v>
      </c>
      <c r="G154" s="206"/>
      <c r="H154" s="208">
        <v>1</v>
      </c>
      <c r="I154" s="209"/>
      <c r="J154" s="206"/>
      <c r="K154" s="206"/>
      <c r="L154" s="210"/>
      <c r="M154" s="247"/>
      <c r="N154" s="248"/>
      <c r="O154" s="248"/>
      <c r="P154" s="248"/>
      <c r="Q154" s="248"/>
      <c r="R154" s="248"/>
      <c r="S154" s="248"/>
      <c r="T154" s="249"/>
      <c r="AT154" s="214" t="s">
        <v>141</v>
      </c>
      <c r="AU154" s="214" t="s">
        <v>82</v>
      </c>
      <c r="AV154" s="13" t="s">
        <v>82</v>
      </c>
      <c r="AW154" s="13" t="s">
        <v>33</v>
      </c>
      <c r="AX154" s="13" t="s">
        <v>80</v>
      </c>
      <c r="AY154" s="214" t="s">
        <v>120</v>
      </c>
    </row>
    <row r="155" spans="1:31" s="2" customFormat="1" ht="6.9" customHeight="1">
      <c r="A155" s="35"/>
      <c r="B155" s="48"/>
      <c r="C155" s="49"/>
      <c r="D155" s="49"/>
      <c r="E155" s="49"/>
      <c r="F155" s="49"/>
      <c r="G155" s="49"/>
      <c r="H155" s="49"/>
      <c r="I155" s="137"/>
      <c r="J155" s="49"/>
      <c r="K155" s="49"/>
      <c r="L155" s="40"/>
      <c r="M155" s="35"/>
      <c r="O155" s="35"/>
      <c r="P155" s="35"/>
      <c r="Q155" s="35"/>
      <c r="R155" s="35"/>
      <c r="S155" s="35"/>
      <c r="T155" s="35"/>
      <c r="U155" s="35"/>
      <c r="V155" s="35"/>
      <c r="W155" s="35"/>
      <c r="X155" s="35"/>
      <c r="Y155" s="35"/>
      <c r="Z155" s="35"/>
      <c r="AA155" s="35"/>
      <c r="AB155" s="35"/>
      <c r="AC155" s="35"/>
      <c r="AD155" s="35"/>
      <c r="AE155" s="35"/>
    </row>
  </sheetData>
  <sheetProtection algorithmName="SHA-512" hashValue="3id4twSDy3VTDcnBoKhyUYyO2mxwIiv0wFrmBTA+tnH1nixfNiys6uCsZ+rvv52tPCO3K/Fx0oil4B88kV8iEg==" saltValue="4axxIfP/x1YPhEMgtQMV7jd2ZaPMjB2KNZsQOOd43GtJZcH/UXCXSEwb5FbNQJbvt/bXwnRm5yOtNfIGm5oZPA==" spinCount="100000" sheet="1" objects="1" scenarios="1" formatColumns="0" formatRows="0" autoFilter="0"/>
  <autoFilter ref="C90:K154"/>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3"/>
  <sheetViews>
    <sheetView showGridLines="0" workbookViewId="0" topLeftCell="A1">
      <selection activeCell="I91" sqref="I9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 customHeight="1">
      <c r="I2" s="102"/>
      <c r="L2" s="344"/>
      <c r="M2" s="344"/>
      <c r="N2" s="344"/>
      <c r="O2" s="344"/>
      <c r="P2" s="344"/>
      <c r="Q2" s="344"/>
      <c r="R2" s="344"/>
      <c r="S2" s="344"/>
      <c r="T2" s="344"/>
      <c r="U2" s="344"/>
      <c r="V2" s="344"/>
      <c r="AT2" s="18" t="s">
        <v>85</v>
      </c>
      <c r="AZ2" s="250" t="s">
        <v>263</v>
      </c>
      <c r="BA2" s="250" t="s">
        <v>264</v>
      </c>
      <c r="BB2" s="250" t="s">
        <v>205</v>
      </c>
      <c r="BC2" s="250" t="s">
        <v>265</v>
      </c>
      <c r="BD2" s="250" t="s">
        <v>82</v>
      </c>
    </row>
    <row r="3" spans="2:46" s="1" customFormat="1" ht="6.9" customHeight="1">
      <c r="B3" s="103"/>
      <c r="C3" s="104"/>
      <c r="D3" s="104"/>
      <c r="E3" s="104"/>
      <c r="F3" s="104"/>
      <c r="G3" s="104"/>
      <c r="H3" s="104"/>
      <c r="I3" s="105"/>
      <c r="J3" s="104"/>
      <c r="K3" s="104"/>
      <c r="L3" s="21"/>
      <c r="AT3" s="18" t="s">
        <v>82</v>
      </c>
    </row>
    <row r="4" spans="2:46" s="1" customFormat="1" ht="24.9" customHeight="1">
      <c r="B4" s="21"/>
      <c r="D4" s="106" t="s">
        <v>86</v>
      </c>
      <c r="I4" s="102"/>
      <c r="L4" s="21"/>
      <c r="M4" s="107" t="s">
        <v>10</v>
      </c>
      <c r="AT4" s="18" t="s">
        <v>4</v>
      </c>
    </row>
    <row r="5" spans="2:12" s="1" customFormat="1" ht="6.9" customHeight="1">
      <c r="B5" s="21"/>
      <c r="I5" s="102"/>
      <c r="L5" s="21"/>
    </row>
    <row r="6" spans="2:12" s="1" customFormat="1" ht="12" customHeight="1">
      <c r="B6" s="21"/>
      <c r="D6" s="108" t="s">
        <v>16</v>
      </c>
      <c r="I6" s="102"/>
      <c r="L6" s="21"/>
    </row>
    <row r="7" spans="2:12" s="1" customFormat="1" ht="16.5" customHeight="1">
      <c r="B7" s="21"/>
      <c r="E7" s="387" t="str">
        <f>'Rekapitulace stavby'!K6</f>
        <v>Divadlo K.Pippicha - výměna střešní krytiny Cu střech</v>
      </c>
      <c r="F7" s="388"/>
      <c r="G7" s="388"/>
      <c r="H7" s="388"/>
      <c r="I7" s="102"/>
      <c r="L7" s="21"/>
    </row>
    <row r="8" spans="1:31" s="2" customFormat="1" ht="12" customHeight="1">
      <c r="A8" s="35"/>
      <c r="B8" s="40"/>
      <c r="C8" s="35"/>
      <c r="D8" s="108" t="s">
        <v>87</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89" t="s">
        <v>266</v>
      </c>
      <c r="F9" s="390"/>
      <c r="G9" s="390"/>
      <c r="H9" s="390"/>
      <c r="I9" s="109"/>
      <c r="J9" s="35"/>
      <c r="K9" s="35"/>
      <c r="L9" s="110"/>
      <c r="S9" s="35"/>
      <c r="T9" s="35"/>
      <c r="U9" s="35"/>
      <c r="V9" s="35"/>
      <c r="W9" s="35"/>
      <c r="X9" s="35"/>
      <c r="Y9" s="35"/>
      <c r="Z9" s="35"/>
      <c r="AA9" s="35"/>
      <c r="AB9" s="35"/>
      <c r="AC9" s="35"/>
      <c r="AD9" s="35"/>
      <c r="AE9" s="35"/>
    </row>
    <row r="10" spans="1:31" s="2" customFormat="1" ht="12">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21</v>
      </c>
      <c r="E12" s="35"/>
      <c r="F12" s="111" t="s">
        <v>22</v>
      </c>
      <c r="G12" s="35"/>
      <c r="H12" s="35"/>
      <c r="I12" s="112" t="s">
        <v>23</v>
      </c>
      <c r="J12" s="113">
        <f>'Rekapitulace stavby'!AN8</f>
        <v>43882</v>
      </c>
      <c r="K12" s="35"/>
      <c r="L12" s="110"/>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24</v>
      </c>
      <c r="E14" s="35"/>
      <c r="F14" s="35"/>
      <c r="G14" s="35"/>
      <c r="H14" s="35"/>
      <c r="I14" s="112" t="s">
        <v>25</v>
      </c>
      <c r="J14" s="111" t="s">
        <v>26</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25</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91" t="str">
        <f>'Rekapitulace stavby'!E14</f>
        <v>Vyplň údaj</v>
      </c>
      <c r="F18" s="392"/>
      <c r="G18" s="392"/>
      <c r="H18" s="392"/>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25</v>
      </c>
      <c r="J20" s="111" t="s">
        <v>19</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32</v>
      </c>
      <c r="F21" s="35"/>
      <c r="G21" s="35"/>
      <c r="H21" s="35"/>
      <c r="I21" s="112" t="s">
        <v>28</v>
      </c>
      <c r="J21" s="111" t="s">
        <v>19</v>
      </c>
      <c r="K21" s="35"/>
      <c r="L21" s="110"/>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25</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93" t="s">
        <v>19</v>
      </c>
      <c r="F27" s="393"/>
      <c r="G27" s="393"/>
      <c r="H27" s="393"/>
      <c r="I27" s="116"/>
      <c r="J27" s="114"/>
      <c r="K27" s="114"/>
      <c r="L27" s="117"/>
      <c r="S27" s="114"/>
      <c r="T27" s="114"/>
      <c r="U27" s="114"/>
      <c r="V27" s="114"/>
      <c r="W27" s="114"/>
      <c r="X27" s="114"/>
      <c r="Y27" s="114"/>
      <c r="Z27" s="114"/>
      <c r="AA27" s="114"/>
      <c r="AB27" s="114"/>
      <c r="AC27" s="114"/>
      <c r="AD27" s="114"/>
      <c r="AE27" s="114"/>
    </row>
    <row r="28" spans="1:31" s="2" customFormat="1" ht="6.9"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ROUND(J88,2)</f>
        <v>0</v>
      </c>
      <c r="K30" s="35"/>
      <c r="L30" s="110"/>
      <c r="S30" s="35"/>
      <c r="T30" s="35"/>
      <c r="U30" s="35"/>
      <c r="V30" s="35"/>
      <c r="W30" s="35"/>
      <c r="X30" s="35"/>
      <c r="Y30" s="35"/>
      <c r="Z30" s="35"/>
      <c r="AA30" s="35"/>
      <c r="AB30" s="35"/>
      <c r="AC30" s="35"/>
      <c r="AD30" s="35"/>
      <c r="AE30" s="35"/>
    </row>
    <row r="31" spans="1:31" s="2" customFormat="1" ht="6.9"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 customHeight="1">
      <c r="A33" s="35"/>
      <c r="B33" s="40"/>
      <c r="C33" s="35"/>
      <c r="D33" s="124" t="s">
        <v>42</v>
      </c>
      <c r="E33" s="108" t="s">
        <v>43</v>
      </c>
      <c r="F33" s="125">
        <f>ROUND((SUM(BE88:BE212)),2)</f>
        <v>0</v>
      </c>
      <c r="G33" s="35"/>
      <c r="H33" s="35"/>
      <c r="I33" s="126">
        <v>0.21</v>
      </c>
      <c r="J33" s="125">
        <f>ROUND(((SUM(BE88:BE212))*I33),2)</f>
        <v>0</v>
      </c>
      <c r="K33" s="35"/>
      <c r="L33" s="110"/>
      <c r="S33" s="35"/>
      <c r="T33" s="35"/>
      <c r="U33" s="35"/>
      <c r="V33" s="35"/>
      <c r="W33" s="35"/>
      <c r="X33" s="35"/>
      <c r="Y33" s="35"/>
      <c r="Z33" s="35"/>
      <c r="AA33" s="35"/>
      <c r="AB33" s="35"/>
      <c r="AC33" s="35"/>
      <c r="AD33" s="35"/>
      <c r="AE33" s="35"/>
    </row>
    <row r="34" spans="1:31" s="2" customFormat="1" ht="14.4" customHeight="1">
      <c r="A34" s="35"/>
      <c r="B34" s="40"/>
      <c r="C34" s="35"/>
      <c r="D34" s="35"/>
      <c r="E34" s="108" t="s">
        <v>44</v>
      </c>
      <c r="F34" s="125">
        <f>ROUND((SUM(BF88:BF212)),2)</f>
        <v>0</v>
      </c>
      <c r="G34" s="35"/>
      <c r="H34" s="35"/>
      <c r="I34" s="126">
        <v>0.15</v>
      </c>
      <c r="J34" s="125">
        <f>ROUND(((SUM(BF88:BF212))*I34),2)</f>
        <v>0</v>
      </c>
      <c r="K34" s="35"/>
      <c r="L34" s="110"/>
      <c r="S34" s="35"/>
      <c r="T34" s="35"/>
      <c r="U34" s="35"/>
      <c r="V34" s="35"/>
      <c r="W34" s="35"/>
      <c r="X34" s="35"/>
      <c r="Y34" s="35"/>
      <c r="Z34" s="35"/>
      <c r="AA34" s="35"/>
      <c r="AB34" s="35"/>
      <c r="AC34" s="35"/>
      <c r="AD34" s="35"/>
      <c r="AE34" s="35"/>
    </row>
    <row r="35" spans="1:31" s="2" customFormat="1" ht="14.4" customHeight="1" hidden="1">
      <c r="A35" s="35"/>
      <c r="B35" s="40"/>
      <c r="C35" s="35"/>
      <c r="D35" s="35"/>
      <c r="E35" s="108" t="s">
        <v>45</v>
      </c>
      <c r="F35" s="125">
        <f>ROUND((SUM(BG88:BG212)),2)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 customHeight="1" hidden="1">
      <c r="A36" s="35"/>
      <c r="B36" s="40"/>
      <c r="C36" s="35"/>
      <c r="D36" s="35"/>
      <c r="E36" s="108" t="s">
        <v>46</v>
      </c>
      <c r="F36" s="125">
        <f>ROUND((SUM(BH88:BH212)),2)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 customHeight="1" hidden="1">
      <c r="A37" s="35"/>
      <c r="B37" s="40"/>
      <c r="C37" s="35"/>
      <c r="D37" s="35"/>
      <c r="E37" s="108" t="s">
        <v>47</v>
      </c>
      <c r="F37" s="125">
        <f>ROUND((SUM(BI88:BI212)),2)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 customHeight="1">
      <c r="A45" s="35"/>
      <c r="B45" s="36"/>
      <c r="C45" s="24" t="s">
        <v>89</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85" t="str">
        <f>E7</f>
        <v>Divadlo K.Pippicha - výměna střešní krytiny Cu střech</v>
      </c>
      <c r="F48" s="386"/>
      <c r="G48" s="386"/>
      <c r="H48" s="386"/>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87</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4" t="str">
        <f>E9</f>
        <v>01uz - Střecha hlediště - uznatelné náklady</v>
      </c>
      <c r="F50" s="384"/>
      <c r="G50" s="384"/>
      <c r="H50" s="384"/>
      <c r="I50" s="109"/>
      <c r="J50" s="37"/>
      <c r="K50" s="37"/>
      <c r="L50" s="110"/>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112" t="s">
        <v>23</v>
      </c>
      <c r="J52" s="60">
        <f>IF(J12="","",J12)</f>
        <v>43882</v>
      </c>
      <c r="K52" s="37"/>
      <c r="L52" s="110"/>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15" customHeight="1">
      <c r="A54" s="35"/>
      <c r="B54" s="36"/>
      <c r="C54" s="30" t="s">
        <v>24</v>
      </c>
      <c r="D54" s="37"/>
      <c r="E54" s="37"/>
      <c r="F54" s="28" t="str">
        <f>E15</f>
        <v>Město Chrudim</v>
      </c>
      <c r="G54" s="37"/>
      <c r="H54" s="37"/>
      <c r="I54" s="112" t="s">
        <v>31</v>
      </c>
      <c r="J54" s="33" t="str">
        <f>E21</f>
        <v>Ing. Josef Dvořák</v>
      </c>
      <c r="K54" s="37"/>
      <c r="L54" s="110"/>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112" t="s">
        <v>34</v>
      </c>
      <c r="J55" s="33" t="str">
        <f>E24</f>
        <v>Ing. Jiří Pitra</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90</v>
      </c>
      <c r="D57" s="142"/>
      <c r="E57" s="142"/>
      <c r="F57" s="142"/>
      <c r="G57" s="142"/>
      <c r="H57" s="142"/>
      <c r="I57" s="143"/>
      <c r="J57" s="144" t="s">
        <v>91</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8" customHeight="1">
      <c r="A59" s="35"/>
      <c r="B59" s="36"/>
      <c r="C59" s="145" t="s">
        <v>70</v>
      </c>
      <c r="D59" s="37"/>
      <c r="E59" s="37"/>
      <c r="F59" s="37"/>
      <c r="G59" s="37"/>
      <c r="H59" s="37"/>
      <c r="I59" s="109"/>
      <c r="J59" s="78">
        <f>J88</f>
        <v>0</v>
      </c>
      <c r="K59" s="37"/>
      <c r="L59" s="110"/>
      <c r="S59" s="35"/>
      <c r="T59" s="35"/>
      <c r="U59" s="35"/>
      <c r="V59" s="35"/>
      <c r="W59" s="35"/>
      <c r="X59" s="35"/>
      <c r="Y59" s="35"/>
      <c r="Z59" s="35"/>
      <c r="AA59" s="35"/>
      <c r="AB59" s="35"/>
      <c r="AC59" s="35"/>
      <c r="AD59" s="35"/>
      <c r="AE59" s="35"/>
      <c r="AU59" s="18" t="s">
        <v>92</v>
      </c>
    </row>
    <row r="60" spans="2:12" s="9" customFormat="1" ht="24.9" customHeight="1">
      <c r="B60" s="146"/>
      <c r="C60" s="147"/>
      <c r="D60" s="148" t="s">
        <v>93</v>
      </c>
      <c r="E60" s="149"/>
      <c r="F60" s="149"/>
      <c r="G60" s="149"/>
      <c r="H60" s="149"/>
      <c r="I60" s="150"/>
      <c r="J60" s="151">
        <f>J89</f>
        <v>0</v>
      </c>
      <c r="K60" s="147"/>
      <c r="L60" s="152"/>
    </row>
    <row r="61" spans="2:12" s="10" customFormat="1" ht="19.95" customHeight="1">
      <c r="B61" s="153"/>
      <c r="C61" s="154"/>
      <c r="D61" s="155" t="s">
        <v>267</v>
      </c>
      <c r="E61" s="156"/>
      <c r="F61" s="156"/>
      <c r="G61" s="156"/>
      <c r="H61" s="156"/>
      <c r="I61" s="157"/>
      <c r="J61" s="158">
        <f>J90</f>
        <v>0</v>
      </c>
      <c r="K61" s="154"/>
      <c r="L61" s="159"/>
    </row>
    <row r="62" spans="2:12" s="10" customFormat="1" ht="19.95" customHeight="1">
      <c r="B62" s="153"/>
      <c r="C62" s="154"/>
      <c r="D62" s="155" t="s">
        <v>268</v>
      </c>
      <c r="E62" s="156"/>
      <c r="F62" s="156"/>
      <c r="G62" s="156"/>
      <c r="H62" s="156"/>
      <c r="I62" s="157"/>
      <c r="J62" s="158">
        <f>J98</f>
        <v>0</v>
      </c>
      <c r="K62" s="154"/>
      <c r="L62" s="159"/>
    </row>
    <row r="63" spans="2:12" s="10" customFormat="1" ht="19.95" customHeight="1">
      <c r="B63" s="153"/>
      <c r="C63" s="154"/>
      <c r="D63" s="155" t="s">
        <v>269</v>
      </c>
      <c r="E63" s="156"/>
      <c r="F63" s="156"/>
      <c r="G63" s="156"/>
      <c r="H63" s="156"/>
      <c r="I63" s="157"/>
      <c r="J63" s="158">
        <f>J107</f>
        <v>0</v>
      </c>
      <c r="K63" s="154"/>
      <c r="L63" s="159"/>
    </row>
    <row r="64" spans="2:12" s="9" customFormat="1" ht="24.9" customHeight="1">
      <c r="B64" s="146"/>
      <c r="C64" s="147"/>
      <c r="D64" s="148" t="s">
        <v>96</v>
      </c>
      <c r="E64" s="149"/>
      <c r="F64" s="149"/>
      <c r="G64" s="149"/>
      <c r="H64" s="149"/>
      <c r="I64" s="150"/>
      <c r="J64" s="151">
        <f>J111</f>
        <v>0</v>
      </c>
      <c r="K64" s="147"/>
      <c r="L64" s="152"/>
    </row>
    <row r="65" spans="2:12" s="10" customFormat="1" ht="19.95" customHeight="1">
      <c r="B65" s="153"/>
      <c r="C65" s="154"/>
      <c r="D65" s="155" t="s">
        <v>270</v>
      </c>
      <c r="E65" s="156"/>
      <c r="F65" s="156"/>
      <c r="G65" s="156"/>
      <c r="H65" s="156"/>
      <c r="I65" s="157"/>
      <c r="J65" s="158">
        <f>J112</f>
        <v>0</v>
      </c>
      <c r="K65" s="154"/>
      <c r="L65" s="159"/>
    </row>
    <row r="66" spans="2:12" s="10" customFormat="1" ht="19.95" customHeight="1">
      <c r="B66" s="153"/>
      <c r="C66" s="154"/>
      <c r="D66" s="155" t="s">
        <v>98</v>
      </c>
      <c r="E66" s="156"/>
      <c r="F66" s="156"/>
      <c r="G66" s="156"/>
      <c r="H66" s="156"/>
      <c r="I66" s="157"/>
      <c r="J66" s="158">
        <f>J117</f>
        <v>0</v>
      </c>
      <c r="K66" s="154"/>
      <c r="L66" s="159"/>
    </row>
    <row r="67" spans="2:12" s="10" customFormat="1" ht="19.95" customHeight="1">
      <c r="B67" s="153"/>
      <c r="C67" s="154"/>
      <c r="D67" s="155" t="s">
        <v>99</v>
      </c>
      <c r="E67" s="156"/>
      <c r="F67" s="156"/>
      <c r="G67" s="156"/>
      <c r="H67" s="156"/>
      <c r="I67" s="157"/>
      <c r="J67" s="158">
        <f>J131</f>
        <v>0</v>
      </c>
      <c r="K67" s="154"/>
      <c r="L67" s="159"/>
    </row>
    <row r="68" spans="2:12" s="10" customFormat="1" ht="19.95" customHeight="1">
      <c r="B68" s="153"/>
      <c r="C68" s="154"/>
      <c r="D68" s="155" t="s">
        <v>271</v>
      </c>
      <c r="E68" s="156"/>
      <c r="F68" s="156"/>
      <c r="G68" s="156"/>
      <c r="H68" s="156"/>
      <c r="I68" s="157"/>
      <c r="J68" s="158">
        <f>J195</f>
        <v>0</v>
      </c>
      <c r="K68" s="154"/>
      <c r="L68" s="159"/>
    </row>
    <row r="69" spans="1:31" s="2" customFormat="1" ht="21.75" customHeight="1">
      <c r="A69" s="35"/>
      <c r="B69" s="36"/>
      <c r="C69" s="37"/>
      <c r="D69" s="37"/>
      <c r="E69" s="37"/>
      <c r="F69" s="37"/>
      <c r="G69" s="37"/>
      <c r="H69" s="37"/>
      <c r="I69" s="109"/>
      <c r="J69" s="37"/>
      <c r="K69" s="37"/>
      <c r="L69" s="110"/>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137"/>
      <c r="J70" s="49"/>
      <c r="K70" s="49"/>
      <c r="L70" s="110"/>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140"/>
      <c r="J74" s="51"/>
      <c r="K74" s="51"/>
      <c r="L74" s="110"/>
      <c r="S74" s="35"/>
      <c r="T74" s="35"/>
      <c r="U74" s="35"/>
      <c r="V74" s="35"/>
      <c r="W74" s="35"/>
      <c r="X74" s="35"/>
      <c r="Y74" s="35"/>
      <c r="Z74" s="35"/>
      <c r="AA74" s="35"/>
      <c r="AB74" s="35"/>
      <c r="AC74" s="35"/>
      <c r="AD74" s="35"/>
      <c r="AE74" s="35"/>
    </row>
    <row r="75" spans="1:31" s="2" customFormat="1" ht="24.9" customHeight="1">
      <c r="A75" s="35"/>
      <c r="B75" s="36"/>
      <c r="C75" s="24" t="s">
        <v>105</v>
      </c>
      <c r="D75" s="37"/>
      <c r="E75" s="37"/>
      <c r="F75" s="37"/>
      <c r="G75" s="37"/>
      <c r="H75" s="37"/>
      <c r="I75" s="109"/>
      <c r="J75" s="37"/>
      <c r="K75" s="37"/>
      <c r="L75" s="110"/>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109"/>
      <c r="J76" s="37"/>
      <c r="K76" s="37"/>
      <c r="L76" s="110"/>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109"/>
      <c r="J77" s="37"/>
      <c r="K77" s="37"/>
      <c r="L77" s="110"/>
      <c r="S77" s="35"/>
      <c r="T77" s="35"/>
      <c r="U77" s="35"/>
      <c r="V77" s="35"/>
      <c r="W77" s="35"/>
      <c r="X77" s="35"/>
      <c r="Y77" s="35"/>
      <c r="Z77" s="35"/>
      <c r="AA77" s="35"/>
      <c r="AB77" s="35"/>
      <c r="AC77" s="35"/>
      <c r="AD77" s="35"/>
      <c r="AE77" s="35"/>
    </row>
    <row r="78" spans="1:31" s="2" customFormat="1" ht="16.5" customHeight="1">
      <c r="A78" s="35"/>
      <c r="B78" s="36"/>
      <c r="C78" s="37"/>
      <c r="D78" s="37"/>
      <c r="E78" s="385" t="str">
        <f>E7</f>
        <v>Divadlo K.Pippicha - výměna střešní krytiny Cu střech</v>
      </c>
      <c r="F78" s="386"/>
      <c r="G78" s="386"/>
      <c r="H78" s="386"/>
      <c r="I78" s="109"/>
      <c r="J78" s="37"/>
      <c r="K78" s="37"/>
      <c r="L78" s="110"/>
      <c r="S78" s="35"/>
      <c r="T78" s="35"/>
      <c r="U78" s="35"/>
      <c r="V78" s="35"/>
      <c r="W78" s="35"/>
      <c r="X78" s="35"/>
      <c r="Y78" s="35"/>
      <c r="Z78" s="35"/>
      <c r="AA78" s="35"/>
      <c r="AB78" s="35"/>
      <c r="AC78" s="35"/>
      <c r="AD78" s="35"/>
      <c r="AE78" s="35"/>
    </row>
    <row r="79" spans="1:31" s="2" customFormat="1" ht="12" customHeight="1">
      <c r="A79" s="35"/>
      <c r="B79" s="36"/>
      <c r="C79" s="30" t="s">
        <v>87</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16.5" customHeight="1">
      <c r="A80" s="35"/>
      <c r="B80" s="36"/>
      <c r="C80" s="37"/>
      <c r="D80" s="37"/>
      <c r="E80" s="354" t="str">
        <f>E9</f>
        <v>01uz - Střecha hlediště - uznatelné náklady</v>
      </c>
      <c r="F80" s="384"/>
      <c r="G80" s="384"/>
      <c r="H80" s="384"/>
      <c r="I80" s="109"/>
      <c r="J80" s="37"/>
      <c r="K80" s="37"/>
      <c r="L80" s="110"/>
      <c r="S80" s="35"/>
      <c r="T80" s="35"/>
      <c r="U80" s="35"/>
      <c r="V80" s="35"/>
      <c r="W80" s="35"/>
      <c r="X80" s="35"/>
      <c r="Y80" s="35"/>
      <c r="Z80" s="35"/>
      <c r="AA80" s="35"/>
      <c r="AB80" s="35"/>
      <c r="AC80" s="35"/>
      <c r="AD80" s="35"/>
      <c r="AE80" s="35"/>
    </row>
    <row r="81" spans="1:31" s="2" customFormat="1" ht="6.9" customHeight="1">
      <c r="A81" s="35"/>
      <c r="B81" s="36"/>
      <c r="C81" s="37"/>
      <c r="D81" s="37"/>
      <c r="E81" s="37"/>
      <c r="F81" s="37"/>
      <c r="G81" s="37"/>
      <c r="H81" s="37"/>
      <c r="I81" s="109"/>
      <c r="J81" s="37"/>
      <c r="K81" s="37"/>
      <c r="L81" s="110"/>
      <c r="S81" s="35"/>
      <c r="T81" s="35"/>
      <c r="U81" s="35"/>
      <c r="V81" s="35"/>
      <c r="W81" s="35"/>
      <c r="X81" s="35"/>
      <c r="Y81" s="35"/>
      <c r="Z81" s="35"/>
      <c r="AA81" s="35"/>
      <c r="AB81" s="35"/>
      <c r="AC81" s="35"/>
      <c r="AD81" s="35"/>
      <c r="AE81" s="35"/>
    </row>
    <row r="82" spans="1:31" s="2" customFormat="1" ht="12" customHeight="1">
      <c r="A82" s="35"/>
      <c r="B82" s="36"/>
      <c r="C82" s="30" t="s">
        <v>21</v>
      </c>
      <c r="D82" s="37"/>
      <c r="E82" s="37"/>
      <c r="F82" s="28" t="str">
        <f>F12</f>
        <v xml:space="preserve"> </v>
      </c>
      <c r="G82" s="37"/>
      <c r="H82" s="37"/>
      <c r="I82" s="112" t="s">
        <v>23</v>
      </c>
      <c r="J82" s="60">
        <f>IF(J12="","",J12)</f>
        <v>43882</v>
      </c>
      <c r="K82" s="37"/>
      <c r="L82" s="110"/>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15.15" customHeight="1">
      <c r="A84" s="35"/>
      <c r="B84" s="36"/>
      <c r="C84" s="30" t="s">
        <v>24</v>
      </c>
      <c r="D84" s="37"/>
      <c r="E84" s="37"/>
      <c r="F84" s="28" t="str">
        <f>E15</f>
        <v>Město Chrudim</v>
      </c>
      <c r="G84" s="37"/>
      <c r="H84" s="37"/>
      <c r="I84" s="112" t="s">
        <v>31</v>
      </c>
      <c r="J84" s="33" t="str">
        <f>E21</f>
        <v>Ing. Josef Dvořák</v>
      </c>
      <c r="K84" s="37"/>
      <c r="L84" s="110"/>
      <c r="S84" s="35"/>
      <c r="T84" s="35"/>
      <c r="U84" s="35"/>
      <c r="V84" s="35"/>
      <c r="W84" s="35"/>
      <c r="X84" s="35"/>
      <c r="Y84" s="35"/>
      <c r="Z84" s="35"/>
      <c r="AA84" s="35"/>
      <c r="AB84" s="35"/>
      <c r="AC84" s="35"/>
      <c r="AD84" s="35"/>
      <c r="AE84" s="35"/>
    </row>
    <row r="85" spans="1:31" s="2" customFormat="1" ht="15.15" customHeight="1">
      <c r="A85" s="35"/>
      <c r="B85" s="36"/>
      <c r="C85" s="30" t="s">
        <v>29</v>
      </c>
      <c r="D85" s="37"/>
      <c r="E85" s="37"/>
      <c r="F85" s="28" t="str">
        <f>IF(E18="","",E18)</f>
        <v>Vyplň údaj</v>
      </c>
      <c r="G85" s="37"/>
      <c r="H85" s="37"/>
      <c r="I85" s="112" t="s">
        <v>34</v>
      </c>
      <c r="J85" s="33" t="str">
        <f>E24</f>
        <v>Ing. Jiří Pitra</v>
      </c>
      <c r="K85" s="37"/>
      <c r="L85" s="110"/>
      <c r="S85" s="35"/>
      <c r="T85" s="35"/>
      <c r="U85" s="35"/>
      <c r="V85" s="35"/>
      <c r="W85" s="35"/>
      <c r="X85" s="35"/>
      <c r="Y85" s="35"/>
      <c r="Z85" s="35"/>
      <c r="AA85" s="35"/>
      <c r="AB85" s="35"/>
      <c r="AC85" s="35"/>
      <c r="AD85" s="35"/>
      <c r="AE85" s="35"/>
    </row>
    <row r="86" spans="1:31" s="2" customFormat="1" ht="10.35" customHeight="1">
      <c r="A86" s="35"/>
      <c r="B86" s="36"/>
      <c r="C86" s="37"/>
      <c r="D86" s="37"/>
      <c r="E86" s="37"/>
      <c r="F86" s="37"/>
      <c r="G86" s="37"/>
      <c r="H86" s="37"/>
      <c r="I86" s="109"/>
      <c r="J86" s="37"/>
      <c r="K86" s="37"/>
      <c r="L86" s="110"/>
      <c r="S86" s="35"/>
      <c r="T86" s="35"/>
      <c r="U86" s="35"/>
      <c r="V86" s="35"/>
      <c r="W86" s="35"/>
      <c r="X86" s="35"/>
      <c r="Y86" s="35"/>
      <c r="Z86" s="35"/>
      <c r="AA86" s="35"/>
      <c r="AB86" s="35"/>
      <c r="AC86" s="35"/>
      <c r="AD86" s="35"/>
      <c r="AE86" s="35"/>
    </row>
    <row r="87" spans="1:31" s="11" customFormat="1" ht="29.25" customHeight="1">
      <c r="A87" s="160"/>
      <c r="B87" s="161"/>
      <c r="C87" s="162" t="s">
        <v>106</v>
      </c>
      <c r="D87" s="163" t="s">
        <v>57</v>
      </c>
      <c r="E87" s="163" t="s">
        <v>53</v>
      </c>
      <c r="F87" s="163" t="s">
        <v>54</v>
      </c>
      <c r="G87" s="163" t="s">
        <v>107</v>
      </c>
      <c r="H87" s="163" t="s">
        <v>108</v>
      </c>
      <c r="I87" s="164" t="s">
        <v>109</v>
      </c>
      <c r="J87" s="163" t="s">
        <v>91</v>
      </c>
      <c r="K87" s="165" t="s">
        <v>110</v>
      </c>
      <c r="L87" s="166"/>
      <c r="M87" s="69" t="s">
        <v>19</v>
      </c>
      <c r="N87" s="70" t="s">
        <v>42</v>
      </c>
      <c r="O87" s="70" t="s">
        <v>111</v>
      </c>
      <c r="P87" s="70" t="s">
        <v>112</v>
      </c>
      <c r="Q87" s="70" t="s">
        <v>113</v>
      </c>
      <c r="R87" s="70" t="s">
        <v>114</v>
      </c>
      <c r="S87" s="70" t="s">
        <v>115</v>
      </c>
      <c r="T87" s="71" t="s">
        <v>116</v>
      </c>
      <c r="U87" s="160"/>
      <c r="V87" s="160"/>
      <c r="W87" s="160"/>
      <c r="X87" s="160"/>
      <c r="Y87" s="160"/>
      <c r="Z87" s="160"/>
      <c r="AA87" s="160"/>
      <c r="AB87" s="160"/>
      <c r="AC87" s="160"/>
      <c r="AD87" s="160"/>
      <c r="AE87" s="160"/>
    </row>
    <row r="88" spans="1:63" s="2" customFormat="1" ht="22.8" customHeight="1">
      <c r="A88" s="35"/>
      <c r="B88" s="36"/>
      <c r="C88" s="76" t="s">
        <v>117</v>
      </c>
      <c r="D88" s="37"/>
      <c r="E88" s="37"/>
      <c r="F88" s="37"/>
      <c r="G88" s="37"/>
      <c r="H88" s="37"/>
      <c r="I88" s="109"/>
      <c r="J88" s="167">
        <f>BK88</f>
        <v>0</v>
      </c>
      <c r="K88" s="37"/>
      <c r="L88" s="40"/>
      <c r="M88" s="72"/>
      <c r="N88" s="168"/>
      <c r="O88" s="73"/>
      <c r="P88" s="169">
        <f>P89+P111</f>
        <v>0</v>
      </c>
      <c r="Q88" s="73"/>
      <c r="R88" s="169">
        <f>R89+R111</f>
        <v>3.85523345</v>
      </c>
      <c r="S88" s="73"/>
      <c r="T88" s="170">
        <f>T89+T111</f>
        <v>5.8648121</v>
      </c>
      <c r="U88" s="35"/>
      <c r="V88" s="35"/>
      <c r="W88" s="35"/>
      <c r="X88" s="35"/>
      <c r="Y88" s="35"/>
      <c r="Z88" s="35"/>
      <c r="AA88" s="35"/>
      <c r="AB88" s="35"/>
      <c r="AC88" s="35"/>
      <c r="AD88" s="35"/>
      <c r="AE88" s="35"/>
      <c r="AT88" s="18" t="s">
        <v>71</v>
      </c>
      <c r="AU88" s="18" t="s">
        <v>92</v>
      </c>
      <c r="BK88" s="171">
        <f>BK89+BK111</f>
        <v>0</v>
      </c>
    </row>
    <row r="89" spans="2:63" s="12" customFormat="1" ht="25.95" customHeight="1">
      <c r="B89" s="172"/>
      <c r="C89" s="173"/>
      <c r="D89" s="174" t="s">
        <v>71</v>
      </c>
      <c r="E89" s="175" t="s">
        <v>118</v>
      </c>
      <c r="F89" s="175" t="s">
        <v>119</v>
      </c>
      <c r="G89" s="173"/>
      <c r="H89" s="173"/>
      <c r="I89" s="176"/>
      <c r="J89" s="177">
        <f>BK89</f>
        <v>0</v>
      </c>
      <c r="K89" s="173"/>
      <c r="L89" s="178"/>
      <c r="M89" s="179"/>
      <c r="N89" s="180"/>
      <c r="O89" s="180"/>
      <c r="P89" s="181">
        <f>P90+P98+P107</f>
        <v>0</v>
      </c>
      <c r="Q89" s="180"/>
      <c r="R89" s="181">
        <f>R90+R98+R107</f>
        <v>0.40205672</v>
      </c>
      <c r="S89" s="180"/>
      <c r="T89" s="182">
        <f>T90+T98+T107</f>
        <v>0.508312</v>
      </c>
      <c r="AR89" s="183" t="s">
        <v>80</v>
      </c>
      <c r="AT89" s="184" t="s">
        <v>71</v>
      </c>
      <c r="AU89" s="184" t="s">
        <v>72</v>
      </c>
      <c r="AY89" s="183" t="s">
        <v>120</v>
      </c>
      <c r="BK89" s="185">
        <f>BK90+BK98+BK107</f>
        <v>0</v>
      </c>
    </row>
    <row r="90" spans="2:63" s="12" customFormat="1" ht="22.8" customHeight="1">
      <c r="B90" s="172"/>
      <c r="C90" s="173"/>
      <c r="D90" s="174" t="s">
        <v>71</v>
      </c>
      <c r="E90" s="186" t="s">
        <v>272</v>
      </c>
      <c r="F90" s="186" t="s">
        <v>273</v>
      </c>
      <c r="G90" s="173"/>
      <c r="H90" s="173"/>
      <c r="I90" s="176"/>
      <c r="J90" s="187">
        <f>BK90</f>
        <v>0</v>
      </c>
      <c r="K90" s="173"/>
      <c r="L90" s="178"/>
      <c r="M90" s="179"/>
      <c r="N90" s="180"/>
      <c r="O90" s="180"/>
      <c r="P90" s="181">
        <f>SUM(P91:P97)</f>
        <v>0</v>
      </c>
      <c r="Q90" s="180"/>
      <c r="R90" s="181">
        <f>SUM(R91:R97)</f>
        <v>0.33285672</v>
      </c>
      <c r="S90" s="180"/>
      <c r="T90" s="182">
        <f>SUM(T91:T97)</f>
        <v>0</v>
      </c>
      <c r="AR90" s="183" t="s">
        <v>80</v>
      </c>
      <c r="AT90" s="184" t="s">
        <v>71</v>
      </c>
      <c r="AU90" s="184" t="s">
        <v>80</v>
      </c>
      <c r="AY90" s="183" t="s">
        <v>120</v>
      </c>
      <c r="BK90" s="185">
        <f>SUM(BK91:BK97)</f>
        <v>0</v>
      </c>
    </row>
    <row r="91" spans="1:65" s="2" customFormat="1" ht="16.5" customHeight="1">
      <c r="A91" s="35"/>
      <c r="B91" s="36"/>
      <c r="C91" s="188" t="s">
        <v>80</v>
      </c>
      <c r="D91" s="188" t="s">
        <v>124</v>
      </c>
      <c r="E91" s="189" t="s">
        <v>274</v>
      </c>
      <c r="F91" s="190" t="s">
        <v>275</v>
      </c>
      <c r="G91" s="191" t="s">
        <v>205</v>
      </c>
      <c r="H91" s="192">
        <v>2</v>
      </c>
      <c r="I91" s="193"/>
      <c r="J91" s="194">
        <f>ROUND(I91*H91,2)</f>
        <v>0</v>
      </c>
      <c r="K91" s="190" t="s">
        <v>19</v>
      </c>
      <c r="L91" s="40"/>
      <c r="M91" s="195" t="s">
        <v>19</v>
      </c>
      <c r="N91" s="196" t="s">
        <v>43</v>
      </c>
      <c r="O91" s="65"/>
      <c r="P91" s="197">
        <f>O91*H91</f>
        <v>0</v>
      </c>
      <c r="Q91" s="197">
        <v>0</v>
      </c>
      <c r="R91" s="197">
        <f>Q91*H91</f>
        <v>0</v>
      </c>
      <c r="S91" s="197">
        <v>0</v>
      </c>
      <c r="T91" s="198">
        <f>S91*H91</f>
        <v>0</v>
      </c>
      <c r="U91" s="35"/>
      <c r="V91" s="35"/>
      <c r="W91" s="35"/>
      <c r="X91" s="35"/>
      <c r="Y91" s="35"/>
      <c r="Z91" s="35"/>
      <c r="AA91" s="35"/>
      <c r="AB91" s="35"/>
      <c r="AC91" s="35"/>
      <c r="AD91" s="35"/>
      <c r="AE91" s="35"/>
      <c r="AR91" s="199" t="s">
        <v>129</v>
      </c>
      <c r="AT91" s="199" t="s">
        <v>124</v>
      </c>
      <c r="AU91" s="199" t="s">
        <v>82</v>
      </c>
      <c r="AY91" s="18" t="s">
        <v>120</v>
      </c>
      <c r="BE91" s="200">
        <f>IF(N91="základní",J91,0)</f>
        <v>0</v>
      </c>
      <c r="BF91" s="200">
        <f>IF(N91="snížená",J91,0)</f>
        <v>0</v>
      </c>
      <c r="BG91" s="200">
        <f>IF(N91="zákl. přenesená",J91,0)</f>
        <v>0</v>
      </c>
      <c r="BH91" s="200">
        <f>IF(N91="sníž. přenesená",J91,0)</f>
        <v>0</v>
      </c>
      <c r="BI91" s="200">
        <f>IF(N91="nulová",J91,0)</f>
        <v>0</v>
      </c>
      <c r="BJ91" s="18" t="s">
        <v>80</v>
      </c>
      <c r="BK91" s="200">
        <f>ROUND(I91*H91,2)</f>
        <v>0</v>
      </c>
      <c r="BL91" s="18" t="s">
        <v>129</v>
      </c>
      <c r="BM91" s="199" t="s">
        <v>276</v>
      </c>
    </row>
    <row r="92" spans="2:51" s="15" customFormat="1" ht="12">
      <c r="B92" s="227"/>
      <c r="C92" s="228"/>
      <c r="D92" s="201" t="s">
        <v>141</v>
      </c>
      <c r="E92" s="229" t="s">
        <v>19</v>
      </c>
      <c r="F92" s="230" t="s">
        <v>277</v>
      </c>
      <c r="G92" s="228"/>
      <c r="H92" s="229" t="s">
        <v>19</v>
      </c>
      <c r="I92" s="231"/>
      <c r="J92" s="228"/>
      <c r="K92" s="228"/>
      <c r="L92" s="232"/>
      <c r="M92" s="233"/>
      <c r="N92" s="234"/>
      <c r="O92" s="234"/>
      <c r="P92" s="234"/>
      <c r="Q92" s="234"/>
      <c r="R92" s="234"/>
      <c r="S92" s="234"/>
      <c r="T92" s="235"/>
      <c r="AT92" s="236" t="s">
        <v>141</v>
      </c>
      <c r="AU92" s="236" t="s">
        <v>82</v>
      </c>
      <c r="AV92" s="15" t="s">
        <v>80</v>
      </c>
      <c r="AW92" s="15" t="s">
        <v>33</v>
      </c>
      <c r="AX92" s="15" t="s">
        <v>72</v>
      </c>
      <c r="AY92" s="236" t="s">
        <v>120</v>
      </c>
    </row>
    <row r="93" spans="2:51" s="13" customFormat="1" ht="12">
      <c r="B93" s="205"/>
      <c r="C93" s="206"/>
      <c r="D93" s="201" t="s">
        <v>141</v>
      </c>
      <c r="E93" s="215" t="s">
        <v>19</v>
      </c>
      <c r="F93" s="207" t="s">
        <v>278</v>
      </c>
      <c r="G93" s="206"/>
      <c r="H93" s="208">
        <v>2</v>
      </c>
      <c r="I93" s="209"/>
      <c r="J93" s="206"/>
      <c r="K93" s="206"/>
      <c r="L93" s="210"/>
      <c r="M93" s="211"/>
      <c r="N93" s="212"/>
      <c r="O93" s="212"/>
      <c r="P93" s="212"/>
      <c r="Q93" s="212"/>
      <c r="R93" s="212"/>
      <c r="S93" s="212"/>
      <c r="T93" s="213"/>
      <c r="AT93" s="214" t="s">
        <v>141</v>
      </c>
      <c r="AU93" s="214" t="s">
        <v>82</v>
      </c>
      <c r="AV93" s="13" t="s">
        <v>82</v>
      </c>
      <c r="AW93" s="13" t="s">
        <v>33</v>
      </c>
      <c r="AX93" s="13" t="s">
        <v>80</v>
      </c>
      <c r="AY93" s="214" t="s">
        <v>120</v>
      </c>
    </row>
    <row r="94" spans="1:65" s="2" customFormat="1" ht="16.5" customHeight="1">
      <c r="A94" s="35"/>
      <c r="B94" s="36"/>
      <c r="C94" s="188" t="s">
        <v>82</v>
      </c>
      <c r="D94" s="188" t="s">
        <v>124</v>
      </c>
      <c r="E94" s="189" t="s">
        <v>279</v>
      </c>
      <c r="F94" s="190" t="s">
        <v>280</v>
      </c>
      <c r="G94" s="191" t="s">
        <v>166</v>
      </c>
      <c r="H94" s="192">
        <v>44</v>
      </c>
      <c r="I94" s="193"/>
      <c r="J94" s="194">
        <f>ROUND(I94*H94,2)</f>
        <v>0</v>
      </c>
      <c r="K94" s="190" t="s">
        <v>19</v>
      </c>
      <c r="L94" s="40"/>
      <c r="M94" s="195" t="s">
        <v>19</v>
      </c>
      <c r="N94" s="196" t="s">
        <v>43</v>
      </c>
      <c r="O94" s="65"/>
      <c r="P94" s="197">
        <f>O94*H94</f>
        <v>0</v>
      </c>
      <c r="Q94" s="197">
        <v>0</v>
      </c>
      <c r="R94" s="197">
        <f>Q94*H94</f>
        <v>0</v>
      </c>
      <c r="S94" s="197">
        <v>0</v>
      </c>
      <c r="T94" s="198">
        <f>S94*H94</f>
        <v>0</v>
      </c>
      <c r="U94" s="35"/>
      <c r="V94" s="35"/>
      <c r="W94" s="35"/>
      <c r="X94" s="35"/>
      <c r="Y94" s="35"/>
      <c r="Z94" s="35"/>
      <c r="AA94" s="35"/>
      <c r="AB94" s="35"/>
      <c r="AC94" s="35"/>
      <c r="AD94" s="35"/>
      <c r="AE94" s="35"/>
      <c r="AR94" s="199" t="s">
        <v>129</v>
      </c>
      <c r="AT94" s="199" t="s">
        <v>124</v>
      </c>
      <c r="AU94" s="199" t="s">
        <v>82</v>
      </c>
      <c r="AY94" s="18" t="s">
        <v>120</v>
      </c>
      <c r="BE94" s="200">
        <f>IF(N94="základní",J94,0)</f>
        <v>0</v>
      </c>
      <c r="BF94" s="200">
        <f>IF(N94="snížená",J94,0)</f>
        <v>0</v>
      </c>
      <c r="BG94" s="200">
        <f>IF(N94="zákl. přenesená",J94,0)</f>
        <v>0</v>
      </c>
      <c r="BH94" s="200">
        <f>IF(N94="sníž. přenesená",J94,0)</f>
        <v>0</v>
      </c>
      <c r="BI94" s="200">
        <f>IF(N94="nulová",J94,0)</f>
        <v>0</v>
      </c>
      <c r="BJ94" s="18" t="s">
        <v>80</v>
      </c>
      <c r="BK94" s="200">
        <f>ROUND(I94*H94,2)</f>
        <v>0</v>
      </c>
      <c r="BL94" s="18" t="s">
        <v>129</v>
      </c>
      <c r="BM94" s="199" t="s">
        <v>281</v>
      </c>
    </row>
    <row r="95" spans="1:65" s="2" customFormat="1" ht="21.75" customHeight="1">
      <c r="A95" s="35"/>
      <c r="B95" s="36"/>
      <c r="C95" s="188" t="s">
        <v>282</v>
      </c>
      <c r="D95" s="188" t="s">
        <v>124</v>
      </c>
      <c r="E95" s="189" t="s">
        <v>283</v>
      </c>
      <c r="F95" s="190" t="s">
        <v>284</v>
      </c>
      <c r="G95" s="191" t="s">
        <v>205</v>
      </c>
      <c r="H95" s="192">
        <v>17.528</v>
      </c>
      <c r="I95" s="193"/>
      <c r="J95" s="194">
        <f>ROUND(I95*H95,2)</f>
        <v>0</v>
      </c>
      <c r="K95" s="190" t="s">
        <v>128</v>
      </c>
      <c r="L95" s="40"/>
      <c r="M95" s="195" t="s">
        <v>19</v>
      </c>
      <c r="N95" s="196" t="s">
        <v>43</v>
      </c>
      <c r="O95" s="65"/>
      <c r="P95" s="197">
        <f>O95*H95</f>
        <v>0</v>
      </c>
      <c r="Q95" s="197">
        <v>0.01899</v>
      </c>
      <c r="R95" s="197">
        <f>Q95*H95</f>
        <v>0.33285672</v>
      </c>
      <c r="S95" s="197">
        <v>0</v>
      </c>
      <c r="T95" s="198">
        <f>S95*H95</f>
        <v>0</v>
      </c>
      <c r="U95" s="35"/>
      <c r="V95" s="35"/>
      <c r="W95" s="35"/>
      <c r="X95" s="35"/>
      <c r="Y95" s="35"/>
      <c r="Z95" s="35"/>
      <c r="AA95" s="35"/>
      <c r="AB95" s="35"/>
      <c r="AC95" s="35"/>
      <c r="AD95" s="35"/>
      <c r="AE95" s="35"/>
      <c r="AR95" s="199" t="s">
        <v>129</v>
      </c>
      <c r="AT95" s="199" t="s">
        <v>124</v>
      </c>
      <c r="AU95" s="199" t="s">
        <v>82</v>
      </c>
      <c r="AY95" s="18" t="s">
        <v>120</v>
      </c>
      <c r="BE95" s="200">
        <f>IF(N95="základní",J95,0)</f>
        <v>0</v>
      </c>
      <c r="BF95" s="200">
        <f>IF(N95="snížená",J95,0)</f>
        <v>0</v>
      </c>
      <c r="BG95" s="200">
        <f>IF(N95="zákl. přenesená",J95,0)</f>
        <v>0</v>
      </c>
      <c r="BH95" s="200">
        <f>IF(N95="sníž. přenesená",J95,0)</f>
        <v>0</v>
      </c>
      <c r="BI95" s="200">
        <f>IF(N95="nulová",J95,0)</f>
        <v>0</v>
      </c>
      <c r="BJ95" s="18" t="s">
        <v>80</v>
      </c>
      <c r="BK95" s="200">
        <f>ROUND(I95*H95,2)</f>
        <v>0</v>
      </c>
      <c r="BL95" s="18" t="s">
        <v>129</v>
      </c>
      <c r="BM95" s="199" t="s">
        <v>285</v>
      </c>
    </row>
    <row r="96" spans="2:51" s="15" customFormat="1" ht="12">
      <c r="B96" s="227"/>
      <c r="C96" s="228"/>
      <c r="D96" s="201" t="s">
        <v>141</v>
      </c>
      <c r="E96" s="229" t="s">
        <v>19</v>
      </c>
      <c r="F96" s="230" t="s">
        <v>286</v>
      </c>
      <c r="G96" s="228"/>
      <c r="H96" s="229" t="s">
        <v>19</v>
      </c>
      <c r="I96" s="231"/>
      <c r="J96" s="228"/>
      <c r="K96" s="228"/>
      <c r="L96" s="232"/>
      <c r="M96" s="233"/>
      <c r="N96" s="234"/>
      <c r="O96" s="234"/>
      <c r="P96" s="234"/>
      <c r="Q96" s="234"/>
      <c r="R96" s="234"/>
      <c r="S96" s="234"/>
      <c r="T96" s="235"/>
      <c r="AT96" s="236" t="s">
        <v>141</v>
      </c>
      <c r="AU96" s="236" t="s">
        <v>82</v>
      </c>
      <c r="AV96" s="15" t="s">
        <v>80</v>
      </c>
      <c r="AW96" s="15" t="s">
        <v>33</v>
      </c>
      <c r="AX96" s="15" t="s">
        <v>72</v>
      </c>
      <c r="AY96" s="236" t="s">
        <v>120</v>
      </c>
    </row>
    <row r="97" spans="2:51" s="13" customFormat="1" ht="12">
      <c r="B97" s="205"/>
      <c r="C97" s="206"/>
      <c r="D97" s="201" t="s">
        <v>141</v>
      </c>
      <c r="E97" s="215" t="s">
        <v>19</v>
      </c>
      <c r="F97" s="207" t="s">
        <v>287</v>
      </c>
      <c r="G97" s="206"/>
      <c r="H97" s="208">
        <v>17.528</v>
      </c>
      <c r="I97" s="209"/>
      <c r="J97" s="206"/>
      <c r="K97" s="206"/>
      <c r="L97" s="210"/>
      <c r="M97" s="211"/>
      <c r="N97" s="212"/>
      <c r="O97" s="212"/>
      <c r="P97" s="212"/>
      <c r="Q97" s="212"/>
      <c r="R97" s="212"/>
      <c r="S97" s="212"/>
      <c r="T97" s="213"/>
      <c r="AT97" s="214" t="s">
        <v>141</v>
      </c>
      <c r="AU97" s="214" t="s">
        <v>82</v>
      </c>
      <c r="AV97" s="13" t="s">
        <v>82</v>
      </c>
      <c r="AW97" s="13" t="s">
        <v>33</v>
      </c>
      <c r="AX97" s="13" t="s">
        <v>80</v>
      </c>
      <c r="AY97" s="214" t="s">
        <v>120</v>
      </c>
    </row>
    <row r="98" spans="2:63" s="12" customFormat="1" ht="22.8" customHeight="1">
      <c r="B98" s="172"/>
      <c r="C98" s="173"/>
      <c r="D98" s="174" t="s">
        <v>71</v>
      </c>
      <c r="E98" s="186" t="s">
        <v>288</v>
      </c>
      <c r="F98" s="186" t="s">
        <v>289</v>
      </c>
      <c r="G98" s="173"/>
      <c r="H98" s="173"/>
      <c r="I98" s="176"/>
      <c r="J98" s="187">
        <f>BK98</f>
        <v>0</v>
      </c>
      <c r="K98" s="173"/>
      <c r="L98" s="178"/>
      <c r="M98" s="179"/>
      <c r="N98" s="180"/>
      <c r="O98" s="180"/>
      <c r="P98" s="181">
        <f>SUM(P99:P106)</f>
        <v>0</v>
      </c>
      <c r="Q98" s="180"/>
      <c r="R98" s="181">
        <f>SUM(R99:R106)</f>
        <v>0.0692</v>
      </c>
      <c r="S98" s="180"/>
      <c r="T98" s="182">
        <f>SUM(T99:T106)</f>
        <v>0</v>
      </c>
      <c r="AR98" s="183" t="s">
        <v>80</v>
      </c>
      <c r="AT98" s="184" t="s">
        <v>71</v>
      </c>
      <c r="AU98" s="184" t="s">
        <v>80</v>
      </c>
      <c r="AY98" s="183" t="s">
        <v>120</v>
      </c>
      <c r="BK98" s="185">
        <f>SUM(BK99:BK106)</f>
        <v>0</v>
      </c>
    </row>
    <row r="99" spans="1:65" s="2" customFormat="1" ht="21.75" customHeight="1">
      <c r="A99" s="35"/>
      <c r="B99" s="36"/>
      <c r="C99" s="188" t="s">
        <v>129</v>
      </c>
      <c r="D99" s="188" t="s">
        <v>124</v>
      </c>
      <c r="E99" s="189" t="s">
        <v>290</v>
      </c>
      <c r="F99" s="190" t="s">
        <v>291</v>
      </c>
      <c r="G99" s="191" t="s">
        <v>205</v>
      </c>
      <c r="H99" s="192">
        <v>220</v>
      </c>
      <c r="I99" s="193"/>
      <c r="J99" s="194">
        <f>ROUND(I99*H99,2)</f>
        <v>0</v>
      </c>
      <c r="K99" s="190" t="s">
        <v>19</v>
      </c>
      <c r="L99" s="40"/>
      <c r="M99" s="195" t="s">
        <v>19</v>
      </c>
      <c r="N99" s="196" t="s">
        <v>43</v>
      </c>
      <c r="O99" s="65"/>
      <c r="P99" s="197">
        <f>O99*H99</f>
        <v>0</v>
      </c>
      <c r="Q99" s="197">
        <v>0</v>
      </c>
      <c r="R99" s="197">
        <f>Q99*H99</f>
        <v>0</v>
      </c>
      <c r="S99" s="197">
        <v>0</v>
      </c>
      <c r="T99" s="198">
        <f>S99*H99</f>
        <v>0</v>
      </c>
      <c r="U99" s="35"/>
      <c r="V99" s="35"/>
      <c r="W99" s="35"/>
      <c r="X99" s="35"/>
      <c r="Y99" s="35"/>
      <c r="Z99" s="35"/>
      <c r="AA99" s="35"/>
      <c r="AB99" s="35"/>
      <c r="AC99" s="35"/>
      <c r="AD99" s="35"/>
      <c r="AE99" s="35"/>
      <c r="AR99" s="199" t="s">
        <v>129</v>
      </c>
      <c r="AT99" s="199" t="s">
        <v>124</v>
      </c>
      <c r="AU99" s="199" t="s">
        <v>82</v>
      </c>
      <c r="AY99" s="18" t="s">
        <v>120</v>
      </c>
      <c r="BE99" s="200">
        <f>IF(N99="základní",J99,0)</f>
        <v>0</v>
      </c>
      <c r="BF99" s="200">
        <f>IF(N99="snížená",J99,0)</f>
        <v>0</v>
      </c>
      <c r="BG99" s="200">
        <f>IF(N99="zákl. přenesená",J99,0)</f>
        <v>0</v>
      </c>
      <c r="BH99" s="200">
        <f>IF(N99="sníž. přenesená",J99,0)</f>
        <v>0</v>
      </c>
      <c r="BI99" s="200">
        <f>IF(N99="nulová",J99,0)</f>
        <v>0</v>
      </c>
      <c r="BJ99" s="18" t="s">
        <v>80</v>
      </c>
      <c r="BK99" s="200">
        <f>ROUND(I99*H99,2)</f>
        <v>0</v>
      </c>
      <c r="BL99" s="18" t="s">
        <v>129</v>
      </c>
      <c r="BM99" s="199" t="s">
        <v>292</v>
      </c>
    </row>
    <row r="100" spans="2:51" s="13" customFormat="1" ht="12">
      <c r="B100" s="205"/>
      <c r="C100" s="206"/>
      <c r="D100" s="201" t="s">
        <v>141</v>
      </c>
      <c r="E100" s="215" t="s">
        <v>19</v>
      </c>
      <c r="F100" s="207" t="s">
        <v>293</v>
      </c>
      <c r="G100" s="206"/>
      <c r="H100" s="208">
        <v>220</v>
      </c>
      <c r="I100" s="209"/>
      <c r="J100" s="206"/>
      <c r="K100" s="206"/>
      <c r="L100" s="210"/>
      <c r="M100" s="211"/>
      <c r="N100" s="212"/>
      <c r="O100" s="212"/>
      <c r="P100" s="212"/>
      <c r="Q100" s="212"/>
      <c r="R100" s="212"/>
      <c r="S100" s="212"/>
      <c r="T100" s="213"/>
      <c r="AT100" s="214" t="s">
        <v>141</v>
      </c>
      <c r="AU100" s="214" t="s">
        <v>82</v>
      </c>
      <c r="AV100" s="13" t="s">
        <v>82</v>
      </c>
      <c r="AW100" s="13" t="s">
        <v>33</v>
      </c>
      <c r="AX100" s="13" t="s">
        <v>80</v>
      </c>
      <c r="AY100" s="214" t="s">
        <v>120</v>
      </c>
    </row>
    <row r="101" spans="1:65" s="2" customFormat="1" ht="21.75" customHeight="1">
      <c r="A101" s="35"/>
      <c r="B101" s="36"/>
      <c r="C101" s="188" t="s">
        <v>216</v>
      </c>
      <c r="D101" s="188" t="s">
        <v>124</v>
      </c>
      <c r="E101" s="189" t="s">
        <v>294</v>
      </c>
      <c r="F101" s="190" t="s">
        <v>295</v>
      </c>
      <c r="G101" s="191" t="s">
        <v>205</v>
      </c>
      <c r="H101" s="192">
        <v>60</v>
      </c>
      <c r="I101" s="193"/>
      <c r="J101" s="194">
        <f>ROUND(I101*H101,2)</f>
        <v>0</v>
      </c>
      <c r="K101" s="190" t="s">
        <v>128</v>
      </c>
      <c r="L101" s="40"/>
      <c r="M101" s="195" t="s">
        <v>19</v>
      </c>
      <c r="N101" s="196" t="s">
        <v>43</v>
      </c>
      <c r="O101" s="65"/>
      <c r="P101" s="197">
        <f>O101*H101</f>
        <v>0</v>
      </c>
      <c r="Q101" s="197">
        <v>0.00022</v>
      </c>
      <c r="R101" s="197">
        <f>Q101*H101</f>
        <v>0.0132</v>
      </c>
      <c r="S101" s="197">
        <v>0</v>
      </c>
      <c r="T101" s="198">
        <f>S101*H101</f>
        <v>0</v>
      </c>
      <c r="U101" s="35"/>
      <c r="V101" s="35"/>
      <c r="W101" s="35"/>
      <c r="X101" s="35"/>
      <c r="Y101" s="35"/>
      <c r="Z101" s="35"/>
      <c r="AA101" s="35"/>
      <c r="AB101" s="35"/>
      <c r="AC101" s="35"/>
      <c r="AD101" s="35"/>
      <c r="AE101" s="35"/>
      <c r="AR101" s="199" t="s">
        <v>129</v>
      </c>
      <c r="AT101" s="199" t="s">
        <v>124</v>
      </c>
      <c r="AU101" s="199" t="s">
        <v>82</v>
      </c>
      <c r="AY101" s="18" t="s">
        <v>120</v>
      </c>
      <c r="BE101" s="200">
        <f>IF(N101="základní",J101,0)</f>
        <v>0</v>
      </c>
      <c r="BF101" s="200">
        <f>IF(N101="snížená",J101,0)</f>
        <v>0</v>
      </c>
      <c r="BG101" s="200">
        <f>IF(N101="zákl. přenesená",J101,0)</f>
        <v>0</v>
      </c>
      <c r="BH101" s="200">
        <f>IF(N101="sníž. přenesená",J101,0)</f>
        <v>0</v>
      </c>
      <c r="BI101" s="200">
        <f>IF(N101="nulová",J101,0)</f>
        <v>0</v>
      </c>
      <c r="BJ101" s="18" t="s">
        <v>80</v>
      </c>
      <c r="BK101" s="200">
        <f>ROUND(I101*H101,2)</f>
        <v>0</v>
      </c>
      <c r="BL101" s="18" t="s">
        <v>129</v>
      </c>
      <c r="BM101" s="199" t="s">
        <v>296</v>
      </c>
    </row>
    <row r="102" spans="2:51" s="13" customFormat="1" ht="12">
      <c r="B102" s="205"/>
      <c r="C102" s="206"/>
      <c r="D102" s="201" t="s">
        <v>141</v>
      </c>
      <c r="E102" s="215" t="s">
        <v>19</v>
      </c>
      <c r="F102" s="207" t="s">
        <v>297</v>
      </c>
      <c r="G102" s="206"/>
      <c r="H102" s="208">
        <v>60</v>
      </c>
      <c r="I102" s="209"/>
      <c r="J102" s="206"/>
      <c r="K102" s="206"/>
      <c r="L102" s="210"/>
      <c r="M102" s="211"/>
      <c r="N102" s="212"/>
      <c r="O102" s="212"/>
      <c r="P102" s="212"/>
      <c r="Q102" s="212"/>
      <c r="R102" s="212"/>
      <c r="S102" s="212"/>
      <c r="T102" s="213"/>
      <c r="AT102" s="214" t="s">
        <v>141</v>
      </c>
      <c r="AU102" s="214" t="s">
        <v>82</v>
      </c>
      <c r="AV102" s="13" t="s">
        <v>82</v>
      </c>
      <c r="AW102" s="13" t="s">
        <v>33</v>
      </c>
      <c r="AX102" s="13" t="s">
        <v>72</v>
      </c>
      <c r="AY102" s="214" t="s">
        <v>120</v>
      </c>
    </row>
    <row r="103" spans="2:51" s="14" customFormat="1" ht="12">
      <c r="B103" s="216"/>
      <c r="C103" s="217"/>
      <c r="D103" s="201" t="s">
        <v>141</v>
      </c>
      <c r="E103" s="218" t="s">
        <v>19</v>
      </c>
      <c r="F103" s="219" t="s">
        <v>169</v>
      </c>
      <c r="G103" s="217"/>
      <c r="H103" s="220">
        <v>60</v>
      </c>
      <c r="I103" s="221"/>
      <c r="J103" s="217"/>
      <c r="K103" s="217"/>
      <c r="L103" s="222"/>
      <c r="M103" s="223"/>
      <c r="N103" s="224"/>
      <c r="O103" s="224"/>
      <c r="P103" s="224"/>
      <c r="Q103" s="224"/>
      <c r="R103" s="224"/>
      <c r="S103" s="224"/>
      <c r="T103" s="225"/>
      <c r="AT103" s="226" t="s">
        <v>141</v>
      </c>
      <c r="AU103" s="226" t="s">
        <v>82</v>
      </c>
      <c r="AV103" s="14" t="s">
        <v>129</v>
      </c>
      <c r="AW103" s="14" t="s">
        <v>33</v>
      </c>
      <c r="AX103" s="14" t="s">
        <v>80</v>
      </c>
      <c r="AY103" s="226" t="s">
        <v>120</v>
      </c>
    </row>
    <row r="104" spans="1:65" s="2" customFormat="1" ht="16.5" customHeight="1">
      <c r="A104" s="35"/>
      <c r="B104" s="36"/>
      <c r="C104" s="188" t="s">
        <v>298</v>
      </c>
      <c r="D104" s="188" t="s">
        <v>124</v>
      </c>
      <c r="E104" s="189" t="s">
        <v>299</v>
      </c>
      <c r="F104" s="190" t="s">
        <v>300</v>
      </c>
      <c r="G104" s="191" t="s">
        <v>205</v>
      </c>
      <c r="H104" s="192">
        <v>400</v>
      </c>
      <c r="I104" s="193"/>
      <c r="J104" s="194">
        <f>ROUND(I104*H104,2)</f>
        <v>0</v>
      </c>
      <c r="K104" s="190" t="s">
        <v>128</v>
      </c>
      <c r="L104" s="40"/>
      <c r="M104" s="195" t="s">
        <v>19</v>
      </c>
      <c r="N104" s="196" t="s">
        <v>43</v>
      </c>
      <c r="O104" s="65"/>
      <c r="P104" s="197">
        <f>O104*H104</f>
        <v>0</v>
      </c>
      <c r="Q104" s="197">
        <v>0.00014</v>
      </c>
      <c r="R104" s="197">
        <f>Q104*H104</f>
        <v>0.055999999999999994</v>
      </c>
      <c r="S104" s="197">
        <v>0</v>
      </c>
      <c r="T104" s="198">
        <f>S104*H104</f>
        <v>0</v>
      </c>
      <c r="U104" s="35"/>
      <c r="V104" s="35"/>
      <c r="W104" s="35"/>
      <c r="X104" s="35"/>
      <c r="Y104" s="35"/>
      <c r="Z104" s="35"/>
      <c r="AA104" s="35"/>
      <c r="AB104" s="35"/>
      <c r="AC104" s="35"/>
      <c r="AD104" s="35"/>
      <c r="AE104" s="35"/>
      <c r="AR104" s="199" t="s">
        <v>129</v>
      </c>
      <c r="AT104" s="199" t="s">
        <v>124</v>
      </c>
      <c r="AU104" s="199" t="s">
        <v>82</v>
      </c>
      <c r="AY104" s="18" t="s">
        <v>120</v>
      </c>
      <c r="BE104" s="200">
        <f>IF(N104="základní",J104,0)</f>
        <v>0</v>
      </c>
      <c r="BF104" s="200">
        <f>IF(N104="snížená",J104,0)</f>
        <v>0</v>
      </c>
      <c r="BG104" s="200">
        <f>IF(N104="zákl. přenesená",J104,0)</f>
        <v>0</v>
      </c>
      <c r="BH104" s="200">
        <f>IF(N104="sníž. přenesená",J104,0)</f>
        <v>0</v>
      </c>
      <c r="BI104" s="200">
        <f>IF(N104="nulová",J104,0)</f>
        <v>0</v>
      </c>
      <c r="BJ104" s="18" t="s">
        <v>80</v>
      </c>
      <c r="BK104" s="200">
        <f>ROUND(I104*H104,2)</f>
        <v>0</v>
      </c>
      <c r="BL104" s="18" t="s">
        <v>129</v>
      </c>
      <c r="BM104" s="199" t="s">
        <v>301</v>
      </c>
    </row>
    <row r="105" spans="2:51" s="13" customFormat="1" ht="12">
      <c r="B105" s="205"/>
      <c r="C105" s="206"/>
      <c r="D105" s="201" t="s">
        <v>141</v>
      </c>
      <c r="E105" s="215" t="s">
        <v>19</v>
      </c>
      <c r="F105" s="207" t="s">
        <v>302</v>
      </c>
      <c r="G105" s="206"/>
      <c r="H105" s="208">
        <v>400</v>
      </c>
      <c r="I105" s="209"/>
      <c r="J105" s="206"/>
      <c r="K105" s="206"/>
      <c r="L105" s="210"/>
      <c r="M105" s="211"/>
      <c r="N105" s="212"/>
      <c r="O105" s="212"/>
      <c r="P105" s="212"/>
      <c r="Q105" s="212"/>
      <c r="R105" s="212"/>
      <c r="S105" s="212"/>
      <c r="T105" s="213"/>
      <c r="AT105" s="214" t="s">
        <v>141</v>
      </c>
      <c r="AU105" s="214" t="s">
        <v>82</v>
      </c>
      <c r="AV105" s="13" t="s">
        <v>82</v>
      </c>
      <c r="AW105" s="13" t="s">
        <v>33</v>
      </c>
      <c r="AX105" s="13" t="s">
        <v>80</v>
      </c>
      <c r="AY105" s="214" t="s">
        <v>120</v>
      </c>
    </row>
    <row r="106" spans="1:65" s="2" customFormat="1" ht="16.5" customHeight="1">
      <c r="A106" s="35"/>
      <c r="B106" s="36"/>
      <c r="C106" s="188" t="s">
        <v>303</v>
      </c>
      <c r="D106" s="188" t="s">
        <v>124</v>
      </c>
      <c r="E106" s="189" t="s">
        <v>304</v>
      </c>
      <c r="F106" s="190" t="s">
        <v>305</v>
      </c>
      <c r="G106" s="191" t="s">
        <v>306</v>
      </c>
      <c r="H106" s="192">
        <v>2</v>
      </c>
      <c r="I106" s="193"/>
      <c r="J106" s="194">
        <f>ROUND(I106*H106,2)</f>
        <v>0</v>
      </c>
      <c r="K106" s="190" t="s">
        <v>19</v>
      </c>
      <c r="L106" s="40"/>
      <c r="M106" s="195" t="s">
        <v>19</v>
      </c>
      <c r="N106" s="196" t="s">
        <v>43</v>
      </c>
      <c r="O106" s="65"/>
      <c r="P106" s="197">
        <f>O106*H106</f>
        <v>0</v>
      </c>
      <c r="Q106" s="197">
        <v>0</v>
      </c>
      <c r="R106" s="197">
        <f>Q106*H106</f>
        <v>0</v>
      </c>
      <c r="S106" s="197">
        <v>0</v>
      </c>
      <c r="T106" s="198">
        <f>S106*H106</f>
        <v>0</v>
      </c>
      <c r="U106" s="35"/>
      <c r="V106" s="35"/>
      <c r="W106" s="35"/>
      <c r="X106" s="35"/>
      <c r="Y106" s="35"/>
      <c r="Z106" s="35"/>
      <c r="AA106" s="35"/>
      <c r="AB106" s="35"/>
      <c r="AC106" s="35"/>
      <c r="AD106" s="35"/>
      <c r="AE106" s="35"/>
      <c r="AR106" s="199" t="s">
        <v>129</v>
      </c>
      <c r="AT106" s="199" t="s">
        <v>124</v>
      </c>
      <c r="AU106" s="199" t="s">
        <v>82</v>
      </c>
      <c r="AY106" s="18" t="s">
        <v>120</v>
      </c>
      <c r="BE106" s="200">
        <f>IF(N106="základní",J106,0)</f>
        <v>0</v>
      </c>
      <c r="BF106" s="200">
        <f>IF(N106="snížená",J106,0)</f>
        <v>0</v>
      </c>
      <c r="BG106" s="200">
        <f>IF(N106="zákl. přenesená",J106,0)</f>
        <v>0</v>
      </c>
      <c r="BH106" s="200">
        <f>IF(N106="sníž. přenesená",J106,0)</f>
        <v>0</v>
      </c>
      <c r="BI106" s="200">
        <f>IF(N106="nulová",J106,0)</f>
        <v>0</v>
      </c>
      <c r="BJ106" s="18" t="s">
        <v>80</v>
      </c>
      <c r="BK106" s="200">
        <f>ROUND(I106*H106,2)</f>
        <v>0</v>
      </c>
      <c r="BL106" s="18" t="s">
        <v>129</v>
      </c>
      <c r="BM106" s="199" t="s">
        <v>307</v>
      </c>
    </row>
    <row r="107" spans="2:63" s="12" customFormat="1" ht="22.8" customHeight="1">
      <c r="B107" s="172"/>
      <c r="C107" s="173"/>
      <c r="D107" s="174" t="s">
        <v>71</v>
      </c>
      <c r="E107" s="186" t="s">
        <v>308</v>
      </c>
      <c r="F107" s="186" t="s">
        <v>309</v>
      </c>
      <c r="G107" s="173"/>
      <c r="H107" s="173"/>
      <c r="I107" s="176"/>
      <c r="J107" s="187">
        <f>BK107</f>
        <v>0</v>
      </c>
      <c r="K107" s="173"/>
      <c r="L107" s="178"/>
      <c r="M107" s="179"/>
      <c r="N107" s="180"/>
      <c r="O107" s="180"/>
      <c r="P107" s="181">
        <f>SUM(P108:P110)</f>
        <v>0</v>
      </c>
      <c r="Q107" s="180"/>
      <c r="R107" s="181">
        <f>SUM(R108:R110)</f>
        <v>0</v>
      </c>
      <c r="S107" s="180"/>
      <c r="T107" s="182">
        <f>SUM(T108:T110)</f>
        <v>0.508312</v>
      </c>
      <c r="AR107" s="183" t="s">
        <v>80</v>
      </c>
      <c r="AT107" s="184" t="s">
        <v>71</v>
      </c>
      <c r="AU107" s="184" t="s">
        <v>80</v>
      </c>
      <c r="AY107" s="183" t="s">
        <v>120</v>
      </c>
      <c r="BK107" s="185">
        <f>SUM(BK108:BK110)</f>
        <v>0</v>
      </c>
    </row>
    <row r="108" spans="1:65" s="2" customFormat="1" ht="21.75" customHeight="1">
      <c r="A108" s="35"/>
      <c r="B108" s="36"/>
      <c r="C108" s="188" t="s">
        <v>310</v>
      </c>
      <c r="D108" s="188" t="s">
        <v>124</v>
      </c>
      <c r="E108" s="189" t="s">
        <v>311</v>
      </c>
      <c r="F108" s="190" t="s">
        <v>312</v>
      </c>
      <c r="G108" s="191" t="s">
        <v>205</v>
      </c>
      <c r="H108" s="192">
        <v>17.528</v>
      </c>
      <c r="I108" s="193"/>
      <c r="J108" s="194">
        <f>ROUND(I108*H108,2)</f>
        <v>0</v>
      </c>
      <c r="K108" s="190" t="s">
        <v>128</v>
      </c>
      <c r="L108" s="40"/>
      <c r="M108" s="195" t="s">
        <v>19</v>
      </c>
      <c r="N108" s="196" t="s">
        <v>43</v>
      </c>
      <c r="O108" s="65"/>
      <c r="P108" s="197">
        <f>O108*H108</f>
        <v>0</v>
      </c>
      <c r="Q108" s="197">
        <v>0</v>
      </c>
      <c r="R108" s="197">
        <f>Q108*H108</f>
        <v>0</v>
      </c>
      <c r="S108" s="197">
        <v>0.029</v>
      </c>
      <c r="T108" s="198">
        <f>S108*H108</f>
        <v>0.508312</v>
      </c>
      <c r="U108" s="35"/>
      <c r="V108" s="35"/>
      <c r="W108" s="35"/>
      <c r="X108" s="35"/>
      <c r="Y108" s="35"/>
      <c r="Z108" s="35"/>
      <c r="AA108" s="35"/>
      <c r="AB108" s="35"/>
      <c r="AC108" s="35"/>
      <c r="AD108" s="35"/>
      <c r="AE108" s="35"/>
      <c r="AR108" s="199" t="s">
        <v>163</v>
      </c>
      <c r="AT108" s="199" t="s">
        <v>124</v>
      </c>
      <c r="AU108" s="199" t="s">
        <v>82</v>
      </c>
      <c r="AY108" s="18" t="s">
        <v>120</v>
      </c>
      <c r="BE108" s="200">
        <f>IF(N108="základní",J108,0)</f>
        <v>0</v>
      </c>
      <c r="BF108" s="200">
        <f>IF(N108="snížená",J108,0)</f>
        <v>0</v>
      </c>
      <c r="BG108" s="200">
        <f>IF(N108="zákl. přenesená",J108,0)</f>
        <v>0</v>
      </c>
      <c r="BH108" s="200">
        <f>IF(N108="sníž. přenesená",J108,0)</f>
        <v>0</v>
      </c>
      <c r="BI108" s="200">
        <f>IF(N108="nulová",J108,0)</f>
        <v>0</v>
      </c>
      <c r="BJ108" s="18" t="s">
        <v>80</v>
      </c>
      <c r="BK108" s="200">
        <f>ROUND(I108*H108,2)</f>
        <v>0</v>
      </c>
      <c r="BL108" s="18" t="s">
        <v>163</v>
      </c>
      <c r="BM108" s="199" t="s">
        <v>313</v>
      </c>
    </row>
    <row r="109" spans="2:51" s="15" customFormat="1" ht="12">
      <c r="B109" s="227"/>
      <c r="C109" s="228"/>
      <c r="D109" s="201" t="s">
        <v>141</v>
      </c>
      <c r="E109" s="229" t="s">
        <v>19</v>
      </c>
      <c r="F109" s="230" t="s">
        <v>286</v>
      </c>
      <c r="G109" s="228"/>
      <c r="H109" s="229" t="s">
        <v>19</v>
      </c>
      <c r="I109" s="231"/>
      <c r="J109" s="228"/>
      <c r="K109" s="228"/>
      <c r="L109" s="232"/>
      <c r="M109" s="233"/>
      <c r="N109" s="234"/>
      <c r="O109" s="234"/>
      <c r="P109" s="234"/>
      <c r="Q109" s="234"/>
      <c r="R109" s="234"/>
      <c r="S109" s="234"/>
      <c r="T109" s="235"/>
      <c r="AT109" s="236" t="s">
        <v>141</v>
      </c>
      <c r="AU109" s="236" t="s">
        <v>82</v>
      </c>
      <c r="AV109" s="15" t="s">
        <v>80</v>
      </c>
      <c r="AW109" s="15" t="s">
        <v>33</v>
      </c>
      <c r="AX109" s="15" t="s">
        <v>72</v>
      </c>
      <c r="AY109" s="236" t="s">
        <v>120</v>
      </c>
    </row>
    <row r="110" spans="2:51" s="13" customFormat="1" ht="12">
      <c r="B110" s="205"/>
      <c r="C110" s="206"/>
      <c r="D110" s="201" t="s">
        <v>141</v>
      </c>
      <c r="E110" s="215" t="s">
        <v>19</v>
      </c>
      <c r="F110" s="207" t="s">
        <v>287</v>
      </c>
      <c r="G110" s="206"/>
      <c r="H110" s="208">
        <v>17.528</v>
      </c>
      <c r="I110" s="209"/>
      <c r="J110" s="206"/>
      <c r="K110" s="206"/>
      <c r="L110" s="210"/>
      <c r="M110" s="211"/>
      <c r="N110" s="212"/>
      <c r="O110" s="212"/>
      <c r="P110" s="212"/>
      <c r="Q110" s="212"/>
      <c r="R110" s="212"/>
      <c r="S110" s="212"/>
      <c r="T110" s="213"/>
      <c r="AT110" s="214" t="s">
        <v>141</v>
      </c>
      <c r="AU110" s="214" t="s">
        <v>82</v>
      </c>
      <c r="AV110" s="13" t="s">
        <v>82</v>
      </c>
      <c r="AW110" s="13" t="s">
        <v>33</v>
      </c>
      <c r="AX110" s="13" t="s">
        <v>80</v>
      </c>
      <c r="AY110" s="214" t="s">
        <v>120</v>
      </c>
    </row>
    <row r="111" spans="2:63" s="12" customFormat="1" ht="25.95" customHeight="1">
      <c r="B111" s="172"/>
      <c r="C111" s="173"/>
      <c r="D111" s="174" t="s">
        <v>71</v>
      </c>
      <c r="E111" s="175" t="s">
        <v>159</v>
      </c>
      <c r="F111" s="175" t="s">
        <v>160</v>
      </c>
      <c r="G111" s="173"/>
      <c r="H111" s="173"/>
      <c r="I111" s="176"/>
      <c r="J111" s="177">
        <f>BK111</f>
        <v>0</v>
      </c>
      <c r="K111" s="173"/>
      <c r="L111" s="178"/>
      <c r="M111" s="179"/>
      <c r="N111" s="180"/>
      <c r="O111" s="180"/>
      <c r="P111" s="181">
        <f>P112+P117+P131+P195</f>
        <v>0</v>
      </c>
      <c r="Q111" s="180"/>
      <c r="R111" s="181">
        <f>R112+R117+R131+R195</f>
        <v>3.45317673</v>
      </c>
      <c r="S111" s="180"/>
      <c r="T111" s="182">
        <f>T112+T117+T131+T195</f>
        <v>5.3565001</v>
      </c>
      <c r="AR111" s="183" t="s">
        <v>82</v>
      </c>
      <c r="AT111" s="184" t="s">
        <v>71</v>
      </c>
      <c r="AU111" s="184" t="s">
        <v>72</v>
      </c>
      <c r="AY111" s="183" t="s">
        <v>120</v>
      </c>
      <c r="BK111" s="185">
        <f>BK112+BK117+BK131+BK195</f>
        <v>0</v>
      </c>
    </row>
    <row r="112" spans="2:63" s="12" customFormat="1" ht="22.8" customHeight="1">
      <c r="B112" s="172"/>
      <c r="C112" s="173"/>
      <c r="D112" s="174" t="s">
        <v>71</v>
      </c>
      <c r="E112" s="186" t="s">
        <v>314</v>
      </c>
      <c r="F112" s="186" t="s">
        <v>315</v>
      </c>
      <c r="G112" s="173"/>
      <c r="H112" s="173"/>
      <c r="I112" s="176"/>
      <c r="J112" s="187">
        <f>BK112</f>
        <v>0</v>
      </c>
      <c r="K112" s="173"/>
      <c r="L112" s="178"/>
      <c r="M112" s="179"/>
      <c r="N112" s="180"/>
      <c r="O112" s="180"/>
      <c r="P112" s="181">
        <f>SUM(P113:P116)</f>
        <v>0</v>
      </c>
      <c r="Q112" s="180"/>
      <c r="R112" s="181">
        <f>SUM(R113:R116)</f>
        <v>0</v>
      </c>
      <c r="S112" s="180"/>
      <c r="T112" s="182">
        <f>SUM(T113:T116)</f>
        <v>1.783242</v>
      </c>
      <c r="AR112" s="183" t="s">
        <v>82</v>
      </c>
      <c r="AT112" s="184" t="s">
        <v>71</v>
      </c>
      <c r="AU112" s="184" t="s">
        <v>80</v>
      </c>
      <c r="AY112" s="183" t="s">
        <v>120</v>
      </c>
      <c r="BK112" s="185">
        <f>SUM(BK113:BK116)</f>
        <v>0</v>
      </c>
    </row>
    <row r="113" spans="1:65" s="2" customFormat="1" ht="16.5" customHeight="1">
      <c r="A113" s="35"/>
      <c r="B113" s="36"/>
      <c r="C113" s="188" t="s">
        <v>8</v>
      </c>
      <c r="D113" s="188" t="s">
        <v>124</v>
      </c>
      <c r="E113" s="189" t="s">
        <v>316</v>
      </c>
      <c r="F113" s="190" t="s">
        <v>317</v>
      </c>
      <c r="G113" s="191" t="s">
        <v>205</v>
      </c>
      <c r="H113" s="192">
        <v>297.207</v>
      </c>
      <c r="I113" s="193"/>
      <c r="J113" s="194">
        <f>ROUND(I113*H113,2)</f>
        <v>0</v>
      </c>
      <c r="K113" s="190" t="s">
        <v>128</v>
      </c>
      <c r="L113" s="40"/>
      <c r="M113" s="195" t="s">
        <v>19</v>
      </c>
      <c r="N113" s="196" t="s">
        <v>43</v>
      </c>
      <c r="O113" s="65"/>
      <c r="P113" s="197">
        <f>O113*H113</f>
        <v>0</v>
      </c>
      <c r="Q113" s="197">
        <v>0</v>
      </c>
      <c r="R113" s="197">
        <f>Q113*H113</f>
        <v>0</v>
      </c>
      <c r="S113" s="197">
        <v>0.006</v>
      </c>
      <c r="T113" s="198">
        <f>S113*H113</f>
        <v>1.783242</v>
      </c>
      <c r="U113" s="35"/>
      <c r="V113" s="35"/>
      <c r="W113" s="35"/>
      <c r="X113" s="35"/>
      <c r="Y113" s="35"/>
      <c r="Z113" s="35"/>
      <c r="AA113" s="35"/>
      <c r="AB113" s="35"/>
      <c r="AC113" s="35"/>
      <c r="AD113" s="35"/>
      <c r="AE113" s="35"/>
      <c r="AR113" s="199" t="s">
        <v>163</v>
      </c>
      <c r="AT113" s="199" t="s">
        <v>124</v>
      </c>
      <c r="AU113" s="199" t="s">
        <v>82</v>
      </c>
      <c r="AY113" s="18" t="s">
        <v>120</v>
      </c>
      <c r="BE113" s="200">
        <f>IF(N113="základní",J113,0)</f>
        <v>0</v>
      </c>
      <c r="BF113" s="200">
        <f>IF(N113="snížená",J113,0)</f>
        <v>0</v>
      </c>
      <c r="BG113" s="200">
        <f>IF(N113="zákl. přenesená",J113,0)</f>
        <v>0</v>
      </c>
      <c r="BH113" s="200">
        <f>IF(N113="sníž. přenesená",J113,0)</f>
        <v>0</v>
      </c>
      <c r="BI113" s="200">
        <f>IF(N113="nulová",J113,0)</f>
        <v>0</v>
      </c>
      <c r="BJ113" s="18" t="s">
        <v>80</v>
      </c>
      <c r="BK113" s="200">
        <f>ROUND(I113*H113,2)</f>
        <v>0</v>
      </c>
      <c r="BL113" s="18" t="s">
        <v>163</v>
      </c>
      <c r="BM113" s="199" t="s">
        <v>318</v>
      </c>
    </row>
    <row r="114" spans="2:51" s="15" customFormat="1" ht="12">
      <c r="B114" s="227"/>
      <c r="C114" s="228"/>
      <c r="D114" s="201" t="s">
        <v>141</v>
      </c>
      <c r="E114" s="229" t="s">
        <v>19</v>
      </c>
      <c r="F114" s="230" t="s">
        <v>319</v>
      </c>
      <c r="G114" s="228"/>
      <c r="H114" s="229" t="s">
        <v>19</v>
      </c>
      <c r="I114" s="231"/>
      <c r="J114" s="228"/>
      <c r="K114" s="228"/>
      <c r="L114" s="232"/>
      <c r="M114" s="233"/>
      <c r="N114" s="234"/>
      <c r="O114" s="234"/>
      <c r="P114" s="234"/>
      <c r="Q114" s="234"/>
      <c r="R114" s="234"/>
      <c r="S114" s="234"/>
      <c r="T114" s="235"/>
      <c r="AT114" s="236" t="s">
        <v>141</v>
      </c>
      <c r="AU114" s="236" t="s">
        <v>82</v>
      </c>
      <c r="AV114" s="15" t="s">
        <v>80</v>
      </c>
      <c r="AW114" s="15" t="s">
        <v>33</v>
      </c>
      <c r="AX114" s="15" t="s">
        <v>72</v>
      </c>
      <c r="AY114" s="236" t="s">
        <v>120</v>
      </c>
    </row>
    <row r="115" spans="2:51" s="13" customFormat="1" ht="12">
      <c r="B115" s="205"/>
      <c r="C115" s="206"/>
      <c r="D115" s="201" t="s">
        <v>141</v>
      </c>
      <c r="E115" s="215" t="s">
        <v>263</v>
      </c>
      <c r="F115" s="207" t="s">
        <v>320</v>
      </c>
      <c r="G115" s="206"/>
      <c r="H115" s="208">
        <v>297.207</v>
      </c>
      <c r="I115" s="209"/>
      <c r="J115" s="206"/>
      <c r="K115" s="206"/>
      <c r="L115" s="210"/>
      <c r="M115" s="211"/>
      <c r="N115" s="212"/>
      <c r="O115" s="212"/>
      <c r="P115" s="212"/>
      <c r="Q115" s="212"/>
      <c r="R115" s="212"/>
      <c r="S115" s="212"/>
      <c r="T115" s="213"/>
      <c r="AT115" s="214" t="s">
        <v>141</v>
      </c>
      <c r="AU115" s="214" t="s">
        <v>82</v>
      </c>
      <c r="AV115" s="13" t="s">
        <v>82</v>
      </c>
      <c r="AW115" s="13" t="s">
        <v>33</v>
      </c>
      <c r="AX115" s="13" t="s">
        <v>72</v>
      </c>
      <c r="AY115" s="214" t="s">
        <v>120</v>
      </c>
    </row>
    <row r="116" spans="2:51" s="14" customFormat="1" ht="12">
      <c r="B116" s="216"/>
      <c r="C116" s="217"/>
      <c r="D116" s="201" t="s">
        <v>141</v>
      </c>
      <c r="E116" s="218" t="s">
        <v>19</v>
      </c>
      <c r="F116" s="219" t="s">
        <v>169</v>
      </c>
      <c r="G116" s="217"/>
      <c r="H116" s="220">
        <v>297.207</v>
      </c>
      <c r="I116" s="221"/>
      <c r="J116" s="217"/>
      <c r="K116" s="217"/>
      <c r="L116" s="222"/>
      <c r="M116" s="223"/>
      <c r="N116" s="224"/>
      <c r="O116" s="224"/>
      <c r="P116" s="224"/>
      <c r="Q116" s="224"/>
      <c r="R116" s="224"/>
      <c r="S116" s="224"/>
      <c r="T116" s="225"/>
      <c r="AT116" s="226" t="s">
        <v>141</v>
      </c>
      <c r="AU116" s="226" t="s">
        <v>82</v>
      </c>
      <c r="AV116" s="14" t="s">
        <v>129</v>
      </c>
      <c r="AW116" s="14" t="s">
        <v>33</v>
      </c>
      <c r="AX116" s="14" t="s">
        <v>80</v>
      </c>
      <c r="AY116" s="226" t="s">
        <v>120</v>
      </c>
    </row>
    <row r="117" spans="2:63" s="12" customFormat="1" ht="22.8" customHeight="1">
      <c r="B117" s="172"/>
      <c r="C117" s="173"/>
      <c r="D117" s="174" t="s">
        <v>71</v>
      </c>
      <c r="E117" s="186" t="s">
        <v>180</v>
      </c>
      <c r="F117" s="186" t="s">
        <v>181</v>
      </c>
      <c r="G117" s="173"/>
      <c r="H117" s="173"/>
      <c r="I117" s="176"/>
      <c r="J117" s="187">
        <f>BK117</f>
        <v>0</v>
      </c>
      <c r="K117" s="173"/>
      <c r="L117" s="178"/>
      <c r="M117" s="179"/>
      <c r="N117" s="180"/>
      <c r="O117" s="180"/>
      <c r="P117" s="181">
        <f>SUM(P118:P130)</f>
        <v>0</v>
      </c>
      <c r="Q117" s="180"/>
      <c r="R117" s="181">
        <f>SUM(R118:R130)</f>
        <v>1.1598120100000002</v>
      </c>
      <c r="S117" s="180"/>
      <c r="T117" s="182">
        <f>SUM(T118:T130)</f>
        <v>1.4146958</v>
      </c>
      <c r="AR117" s="183" t="s">
        <v>82</v>
      </c>
      <c r="AT117" s="184" t="s">
        <v>71</v>
      </c>
      <c r="AU117" s="184" t="s">
        <v>80</v>
      </c>
      <c r="AY117" s="183" t="s">
        <v>120</v>
      </c>
      <c r="BK117" s="185">
        <f>SUM(BK118:BK130)</f>
        <v>0</v>
      </c>
    </row>
    <row r="118" spans="1:65" s="2" customFormat="1" ht="21.75" customHeight="1">
      <c r="A118" s="35"/>
      <c r="B118" s="36"/>
      <c r="C118" s="188" t="s">
        <v>321</v>
      </c>
      <c r="D118" s="188" t="s">
        <v>124</v>
      </c>
      <c r="E118" s="189" t="s">
        <v>322</v>
      </c>
      <c r="F118" s="190" t="s">
        <v>323</v>
      </c>
      <c r="G118" s="191" t="s">
        <v>166</v>
      </c>
      <c r="H118" s="192">
        <v>59.441</v>
      </c>
      <c r="I118" s="193"/>
      <c r="J118" s="194">
        <f>ROUND(I118*H118,2)</f>
        <v>0</v>
      </c>
      <c r="K118" s="190" t="s">
        <v>128</v>
      </c>
      <c r="L118" s="40"/>
      <c r="M118" s="195" t="s">
        <v>19</v>
      </c>
      <c r="N118" s="196" t="s">
        <v>43</v>
      </c>
      <c r="O118" s="65"/>
      <c r="P118" s="197">
        <f>O118*H118</f>
        <v>0</v>
      </c>
      <c r="Q118" s="197">
        <v>0</v>
      </c>
      <c r="R118" s="197">
        <f>Q118*H118</f>
        <v>0</v>
      </c>
      <c r="S118" s="197">
        <v>0.0088</v>
      </c>
      <c r="T118" s="198">
        <f>S118*H118</f>
        <v>0.5230808</v>
      </c>
      <c r="U118" s="35"/>
      <c r="V118" s="35"/>
      <c r="W118" s="35"/>
      <c r="X118" s="35"/>
      <c r="Y118" s="35"/>
      <c r="Z118" s="35"/>
      <c r="AA118" s="35"/>
      <c r="AB118" s="35"/>
      <c r="AC118" s="35"/>
      <c r="AD118" s="35"/>
      <c r="AE118" s="35"/>
      <c r="AR118" s="199" t="s">
        <v>163</v>
      </c>
      <c r="AT118" s="199" t="s">
        <v>124</v>
      </c>
      <c r="AU118" s="199" t="s">
        <v>82</v>
      </c>
      <c r="AY118" s="18" t="s">
        <v>120</v>
      </c>
      <c r="BE118" s="200">
        <f>IF(N118="základní",J118,0)</f>
        <v>0</v>
      </c>
      <c r="BF118" s="200">
        <f>IF(N118="snížená",J118,0)</f>
        <v>0</v>
      </c>
      <c r="BG118" s="200">
        <f>IF(N118="zákl. přenesená",J118,0)</f>
        <v>0</v>
      </c>
      <c r="BH118" s="200">
        <f>IF(N118="sníž. přenesená",J118,0)</f>
        <v>0</v>
      </c>
      <c r="BI118" s="200">
        <f>IF(N118="nulová",J118,0)</f>
        <v>0</v>
      </c>
      <c r="BJ118" s="18" t="s">
        <v>80</v>
      </c>
      <c r="BK118" s="200">
        <f>ROUND(I118*H118,2)</f>
        <v>0</v>
      </c>
      <c r="BL118" s="18" t="s">
        <v>163</v>
      </c>
      <c r="BM118" s="199" t="s">
        <v>324</v>
      </c>
    </row>
    <row r="119" spans="2:51" s="15" customFormat="1" ht="12">
      <c r="B119" s="227"/>
      <c r="C119" s="228"/>
      <c r="D119" s="201" t="s">
        <v>141</v>
      </c>
      <c r="E119" s="229" t="s">
        <v>19</v>
      </c>
      <c r="F119" s="230" t="s">
        <v>325</v>
      </c>
      <c r="G119" s="228"/>
      <c r="H119" s="229" t="s">
        <v>19</v>
      </c>
      <c r="I119" s="231"/>
      <c r="J119" s="228"/>
      <c r="K119" s="228"/>
      <c r="L119" s="232"/>
      <c r="M119" s="233"/>
      <c r="N119" s="234"/>
      <c r="O119" s="234"/>
      <c r="P119" s="234"/>
      <c r="Q119" s="234"/>
      <c r="R119" s="234"/>
      <c r="S119" s="234"/>
      <c r="T119" s="235"/>
      <c r="AT119" s="236" t="s">
        <v>141</v>
      </c>
      <c r="AU119" s="236" t="s">
        <v>82</v>
      </c>
      <c r="AV119" s="15" t="s">
        <v>80</v>
      </c>
      <c r="AW119" s="15" t="s">
        <v>33</v>
      </c>
      <c r="AX119" s="15" t="s">
        <v>72</v>
      </c>
      <c r="AY119" s="236" t="s">
        <v>120</v>
      </c>
    </row>
    <row r="120" spans="2:51" s="15" customFormat="1" ht="12">
      <c r="B120" s="227"/>
      <c r="C120" s="228"/>
      <c r="D120" s="201" t="s">
        <v>141</v>
      </c>
      <c r="E120" s="229" t="s">
        <v>19</v>
      </c>
      <c r="F120" s="230" t="s">
        <v>326</v>
      </c>
      <c r="G120" s="228"/>
      <c r="H120" s="229" t="s">
        <v>19</v>
      </c>
      <c r="I120" s="231"/>
      <c r="J120" s="228"/>
      <c r="K120" s="228"/>
      <c r="L120" s="232"/>
      <c r="M120" s="233"/>
      <c r="N120" s="234"/>
      <c r="O120" s="234"/>
      <c r="P120" s="234"/>
      <c r="Q120" s="234"/>
      <c r="R120" s="234"/>
      <c r="S120" s="234"/>
      <c r="T120" s="235"/>
      <c r="AT120" s="236" t="s">
        <v>141</v>
      </c>
      <c r="AU120" s="236" t="s">
        <v>82</v>
      </c>
      <c r="AV120" s="15" t="s">
        <v>80</v>
      </c>
      <c r="AW120" s="15" t="s">
        <v>33</v>
      </c>
      <c r="AX120" s="15" t="s">
        <v>72</v>
      </c>
      <c r="AY120" s="236" t="s">
        <v>120</v>
      </c>
    </row>
    <row r="121" spans="2:51" s="15" customFormat="1" ht="12">
      <c r="B121" s="227"/>
      <c r="C121" s="228"/>
      <c r="D121" s="201" t="s">
        <v>141</v>
      </c>
      <c r="E121" s="229" t="s">
        <v>19</v>
      </c>
      <c r="F121" s="230" t="s">
        <v>319</v>
      </c>
      <c r="G121" s="228"/>
      <c r="H121" s="229" t="s">
        <v>19</v>
      </c>
      <c r="I121" s="231"/>
      <c r="J121" s="228"/>
      <c r="K121" s="228"/>
      <c r="L121" s="232"/>
      <c r="M121" s="233"/>
      <c r="N121" s="234"/>
      <c r="O121" s="234"/>
      <c r="P121" s="234"/>
      <c r="Q121" s="234"/>
      <c r="R121" s="234"/>
      <c r="S121" s="234"/>
      <c r="T121" s="235"/>
      <c r="AT121" s="236" t="s">
        <v>141</v>
      </c>
      <c r="AU121" s="236" t="s">
        <v>82</v>
      </c>
      <c r="AV121" s="15" t="s">
        <v>80</v>
      </c>
      <c r="AW121" s="15" t="s">
        <v>33</v>
      </c>
      <c r="AX121" s="15" t="s">
        <v>72</v>
      </c>
      <c r="AY121" s="236" t="s">
        <v>120</v>
      </c>
    </row>
    <row r="122" spans="2:51" s="13" customFormat="1" ht="12">
      <c r="B122" s="205"/>
      <c r="C122" s="206"/>
      <c r="D122" s="201" t="s">
        <v>141</v>
      </c>
      <c r="E122" s="215" t="s">
        <v>19</v>
      </c>
      <c r="F122" s="207" t="s">
        <v>327</v>
      </c>
      <c r="G122" s="206"/>
      <c r="H122" s="208">
        <v>59.441</v>
      </c>
      <c r="I122" s="209"/>
      <c r="J122" s="206"/>
      <c r="K122" s="206"/>
      <c r="L122" s="210"/>
      <c r="M122" s="211"/>
      <c r="N122" s="212"/>
      <c r="O122" s="212"/>
      <c r="P122" s="212"/>
      <c r="Q122" s="212"/>
      <c r="R122" s="212"/>
      <c r="S122" s="212"/>
      <c r="T122" s="213"/>
      <c r="AT122" s="214" t="s">
        <v>141</v>
      </c>
      <c r="AU122" s="214" t="s">
        <v>82</v>
      </c>
      <c r="AV122" s="13" t="s">
        <v>82</v>
      </c>
      <c r="AW122" s="13" t="s">
        <v>33</v>
      </c>
      <c r="AX122" s="13" t="s">
        <v>80</v>
      </c>
      <c r="AY122" s="214" t="s">
        <v>120</v>
      </c>
    </row>
    <row r="123" spans="1:65" s="2" customFormat="1" ht="21.75" customHeight="1">
      <c r="A123" s="35"/>
      <c r="B123" s="36"/>
      <c r="C123" s="188" t="s">
        <v>328</v>
      </c>
      <c r="D123" s="188" t="s">
        <v>124</v>
      </c>
      <c r="E123" s="189" t="s">
        <v>329</v>
      </c>
      <c r="F123" s="190" t="s">
        <v>330</v>
      </c>
      <c r="G123" s="191" t="s">
        <v>205</v>
      </c>
      <c r="H123" s="192">
        <v>59.441</v>
      </c>
      <c r="I123" s="193"/>
      <c r="J123" s="194">
        <f>ROUND(I123*H123,2)</f>
        <v>0</v>
      </c>
      <c r="K123" s="190" t="s">
        <v>128</v>
      </c>
      <c r="L123" s="40"/>
      <c r="M123" s="195" t="s">
        <v>19</v>
      </c>
      <c r="N123" s="196" t="s">
        <v>43</v>
      </c>
      <c r="O123" s="65"/>
      <c r="P123" s="197">
        <f>O123*H123</f>
        <v>0</v>
      </c>
      <c r="Q123" s="197">
        <v>0</v>
      </c>
      <c r="R123" s="197">
        <f>Q123*H123</f>
        <v>0</v>
      </c>
      <c r="S123" s="197">
        <v>0.015</v>
      </c>
      <c r="T123" s="198">
        <f>S123*H123</f>
        <v>0.891615</v>
      </c>
      <c r="U123" s="35"/>
      <c r="V123" s="35"/>
      <c r="W123" s="35"/>
      <c r="X123" s="35"/>
      <c r="Y123" s="35"/>
      <c r="Z123" s="35"/>
      <c r="AA123" s="35"/>
      <c r="AB123" s="35"/>
      <c r="AC123" s="35"/>
      <c r="AD123" s="35"/>
      <c r="AE123" s="35"/>
      <c r="AR123" s="199" t="s">
        <v>163</v>
      </c>
      <c r="AT123" s="199" t="s">
        <v>124</v>
      </c>
      <c r="AU123" s="199" t="s">
        <v>82</v>
      </c>
      <c r="AY123" s="18" t="s">
        <v>120</v>
      </c>
      <c r="BE123" s="200">
        <f>IF(N123="základní",J123,0)</f>
        <v>0</v>
      </c>
      <c r="BF123" s="200">
        <f>IF(N123="snížená",J123,0)</f>
        <v>0</v>
      </c>
      <c r="BG123" s="200">
        <f>IF(N123="zákl. přenesená",J123,0)</f>
        <v>0</v>
      </c>
      <c r="BH123" s="200">
        <f>IF(N123="sníž. přenesená",J123,0)</f>
        <v>0</v>
      </c>
      <c r="BI123" s="200">
        <f>IF(N123="nulová",J123,0)</f>
        <v>0</v>
      </c>
      <c r="BJ123" s="18" t="s">
        <v>80</v>
      </c>
      <c r="BK123" s="200">
        <f>ROUND(I123*H123,2)</f>
        <v>0</v>
      </c>
      <c r="BL123" s="18" t="s">
        <v>163</v>
      </c>
      <c r="BM123" s="199" t="s">
        <v>331</v>
      </c>
    </row>
    <row r="124" spans="2:51" s="15" customFormat="1" ht="12">
      <c r="B124" s="227"/>
      <c r="C124" s="228"/>
      <c r="D124" s="201" t="s">
        <v>141</v>
      </c>
      <c r="E124" s="229" t="s">
        <v>19</v>
      </c>
      <c r="F124" s="230" t="s">
        <v>319</v>
      </c>
      <c r="G124" s="228"/>
      <c r="H124" s="229" t="s">
        <v>19</v>
      </c>
      <c r="I124" s="231"/>
      <c r="J124" s="228"/>
      <c r="K124" s="228"/>
      <c r="L124" s="232"/>
      <c r="M124" s="233"/>
      <c r="N124" s="234"/>
      <c r="O124" s="234"/>
      <c r="P124" s="234"/>
      <c r="Q124" s="234"/>
      <c r="R124" s="234"/>
      <c r="S124" s="234"/>
      <c r="T124" s="235"/>
      <c r="AT124" s="236" t="s">
        <v>141</v>
      </c>
      <c r="AU124" s="236" t="s">
        <v>82</v>
      </c>
      <c r="AV124" s="15" t="s">
        <v>80</v>
      </c>
      <c r="AW124" s="15" t="s">
        <v>33</v>
      </c>
      <c r="AX124" s="15" t="s">
        <v>72</v>
      </c>
      <c r="AY124" s="236" t="s">
        <v>120</v>
      </c>
    </row>
    <row r="125" spans="2:51" s="13" customFormat="1" ht="12">
      <c r="B125" s="205"/>
      <c r="C125" s="206"/>
      <c r="D125" s="201" t="s">
        <v>141</v>
      </c>
      <c r="E125" s="215" t="s">
        <v>19</v>
      </c>
      <c r="F125" s="207" t="s">
        <v>327</v>
      </c>
      <c r="G125" s="206"/>
      <c r="H125" s="208">
        <v>59.441</v>
      </c>
      <c r="I125" s="209"/>
      <c r="J125" s="206"/>
      <c r="K125" s="206"/>
      <c r="L125" s="210"/>
      <c r="M125" s="211"/>
      <c r="N125" s="212"/>
      <c r="O125" s="212"/>
      <c r="P125" s="212"/>
      <c r="Q125" s="212"/>
      <c r="R125" s="212"/>
      <c r="S125" s="212"/>
      <c r="T125" s="213"/>
      <c r="AT125" s="214" t="s">
        <v>141</v>
      </c>
      <c r="AU125" s="214" t="s">
        <v>82</v>
      </c>
      <c r="AV125" s="13" t="s">
        <v>82</v>
      </c>
      <c r="AW125" s="13" t="s">
        <v>33</v>
      </c>
      <c r="AX125" s="13" t="s">
        <v>80</v>
      </c>
      <c r="AY125" s="214" t="s">
        <v>120</v>
      </c>
    </row>
    <row r="126" spans="1:65" s="2" customFormat="1" ht="21.75" customHeight="1">
      <c r="A126" s="35"/>
      <c r="B126" s="36"/>
      <c r="C126" s="188" t="s">
        <v>7</v>
      </c>
      <c r="D126" s="188" t="s">
        <v>124</v>
      </c>
      <c r="E126" s="189" t="s">
        <v>332</v>
      </c>
      <c r="F126" s="190" t="s">
        <v>333</v>
      </c>
      <c r="G126" s="191" t="s">
        <v>205</v>
      </c>
      <c r="H126" s="192">
        <v>59.441</v>
      </c>
      <c r="I126" s="193"/>
      <c r="J126" s="194">
        <f>ROUND(I126*H126,2)</f>
        <v>0</v>
      </c>
      <c r="K126" s="190" t="s">
        <v>128</v>
      </c>
      <c r="L126" s="40"/>
      <c r="M126" s="195" t="s">
        <v>19</v>
      </c>
      <c r="N126" s="196" t="s">
        <v>43</v>
      </c>
      <c r="O126" s="65"/>
      <c r="P126" s="197">
        <f>O126*H126</f>
        <v>0</v>
      </c>
      <c r="Q126" s="197">
        <v>0.01946</v>
      </c>
      <c r="R126" s="197">
        <f>Q126*H126</f>
        <v>1.1567218600000002</v>
      </c>
      <c r="S126" s="197">
        <v>0</v>
      </c>
      <c r="T126" s="198">
        <f>S126*H126</f>
        <v>0</v>
      </c>
      <c r="U126" s="35"/>
      <c r="V126" s="35"/>
      <c r="W126" s="35"/>
      <c r="X126" s="35"/>
      <c r="Y126" s="35"/>
      <c r="Z126" s="35"/>
      <c r="AA126" s="35"/>
      <c r="AB126" s="35"/>
      <c r="AC126" s="35"/>
      <c r="AD126" s="35"/>
      <c r="AE126" s="35"/>
      <c r="AR126" s="199" t="s">
        <v>163</v>
      </c>
      <c r="AT126" s="199" t="s">
        <v>124</v>
      </c>
      <c r="AU126" s="199" t="s">
        <v>82</v>
      </c>
      <c r="AY126" s="18" t="s">
        <v>120</v>
      </c>
      <c r="BE126" s="200">
        <f>IF(N126="základní",J126,0)</f>
        <v>0</v>
      </c>
      <c r="BF126" s="200">
        <f>IF(N126="snížená",J126,0)</f>
        <v>0</v>
      </c>
      <c r="BG126" s="200">
        <f>IF(N126="zákl. přenesená",J126,0)</f>
        <v>0</v>
      </c>
      <c r="BH126" s="200">
        <f>IF(N126="sníž. přenesená",J126,0)</f>
        <v>0</v>
      </c>
      <c r="BI126" s="200">
        <f>IF(N126="nulová",J126,0)</f>
        <v>0</v>
      </c>
      <c r="BJ126" s="18" t="s">
        <v>80</v>
      </c>
      <c r="BK126" s="200">
        <f>ROUND(I126*H126,2)</f>
        <v>0</v>
      </c>
      <c r="BL126" s="18" t="s">
        <v>163</v>
      </c>
      <c r="BM126" s="199" t="s">
        <v>334</v>
      </c>
    </row>
    <row r="127" spans="1:65" s="2" customFormat="1" ht="21.75" customHeight="1">
      <c r="A127" s="35"/>
      <c r="B127" s="36"/>
      <c r="C127" s="188" t="s">
        <v>335</v>
      </c>
      <c r="D127" s="188" t="s">
        <v>124</v>
      </c>
      <c r="E127" s="189" t="s">
        <v>336</v>
      </c>
      <c r="F127" s="190" t="s">
        <v>337</v>
      </c>
      <c r="G127" s="191" t="s">
        <v>338</v>
      </c>
      <c r="H127" s="192">
        <v>1.635</v>
      </c>
      <c r="I127" s="193"/>
      <c r="J127" s="194">
        <f>ROUND(I127*H127,2)</f>
        <v>0</v>
      </c>
      <c r="K127" s="190" t="s">
        <v>128</v>
      </c>
      <c r="L127" s="40"/>
      <c r="M127" s="195" t="s">
        <v>19</v>
      </c>
      <c r="N127" s="196" t="s">
        <v>43</v>
      </c>
      <c r="O127" s="65"/>
      <c r="P127" s="197">
        <f>O127*H127</f>
        <v>0</v>
      </c>
      <c r="Q127" s="197">
        <v>0.00189</v>
      </c>
      <c r="R127" s="197">
        <f>Q127*H127</f>
        <v>0.00309015</v>
      </c>
      <c r="S127" s="197">
        <v>0</v>
      </c>
      <c r="T127" s="198">
        <f>S127*H127</f>
        <v>0</v>
      </c>
      <c r="U127" s="35"/>
      <c r="V127" s="35"/>
      <c r="W127" s="35"/>
      <c r="X127" s="35"/>
      <c r="Y127" s="35"/>
      <c r="Z127" s="35"/>
      <c r="AA127" s="35"/>
      <c r="AB127" s="35"/>
      <c r="AC127" s="35"/>
      <c r="AD127" s="35"/>
      <c r="AE127" s="35"/>
      <c r="AR127" s="199" t="s">
        <v>163</v>
      </c>
      <c r="AT127" s="199" t="s">
        <v>124</v>
      </c>
      <c r="AU127" s="199" t="s">
        <v>82</v>
      </c>
      <c r="AY127" s="18" t="s">
        <v>120</v>
      </c>
      <c r="BE127" s="200">
        <f>IF(N127="základní",J127,0)</f>
        <v>0</v>
      </c>
      <c r="BF127" s="200">
        <f>IF(N127="snížená",J127,0)</f>
        <v>0</v>
      </c>
      <c r="BG127" s="200">
        <f>IF(N127="zákl. přenesená",J127,0)</f>
        <v>0</v>
      </c>
      <c r="BH127" s="200">
        <f>IF(N127="sníž. přenesená",J127,0)</f>
        <v>0</v>
      </c>
      <c r="BI127" s="200">
        <f>IF(N127="nulová",J127,0)</f>
        <v>0</v>
      </c>
      <c r="BJ127" s="18" t="s">
        <v>80</v>
      </c>
      <c r="BK127" s="200">
        <f>ROUND(I127*H127,2)</f>
        <v>0</v>
      </c>
      <c r="BL127" s="18" t="s">
        <v>163</v>
      </c>
      <c r="BM127" s="199" t="s">
        <v>339</v>
      </c>
    </row>
    <row r="128" spans="2:51" s="15" customFormat="1" ht="12">
      <c r="B128" s="227"/>
      <c r="C128" s="228"/>
      <c r="D128" s="201" t="s">
        <v>141</v>
      </c>
      <c r="E128" s="229" t="s">
        <v>19</v>
      </c>
      <c r="F128" s="230" t="s">
        <v>340</v>
      </c>
      <c r="G128" s="228"/>
      <c r="H128" s="229" t="s">
        <v>19</v>
      </c>
      <c r="I128" s="231"/>
      <c r="J128" s="228"/>
      <c r="K128" s="228"/>
      <c r="L128" s="232"/>
      <c r="M128" s="233"/>
      <c r="N128" s="234"/>
      <c r="O128" s="234"/>
      <c r="P128" s="234"/>
      <c r="Q128" s="234"/>
      <c r="R128" s="234"/>
      <c r="S128" s="234"/>
      <c r="T128" s="235"/>
      <c r="AT128" s="236" t="s">
        <v>141</v>
      </c>
      <c r="AU128" s="236" t="s">
        <v>82</v>
      </c>
      <c r="AV128" s="15" t="s">
        <v>80</v>
      </c>
      <c r="AW128" s="15" t="s">
        <v>33</v>
      </c>
      <c r="AX128" s="15" t="s">
        <v>72</v>
      </c>
      <c r="AY128" s="236" t="s">
        <v>120</v>
      </c>
    </row>
    <row r="129" spans="2:51" s="15" customFormat="1" ht="12">
      <c r="B129" s="227"/>
      <c r="C129" s="228"/>
      <c r="D129" s="201" t="s">
        <v>141</v>
      </c>
      <c r="E129" s="229" t="s">
        <v>19</v>
      </c>
      <c r="F129" s="230" t="s">
        <v>319</v>
      </c>
      <c r="G129" s="228"/>
      <c r="H129" s="229" t="s">
        <v>19</v>
      </c>
      <c r="I129" s="231"/>
      <c r="J129" s="228"/>
      <c r="K129" s="228"/>
      <c r="L129" s="232"/>
      <c r="M129" s="233"/>
      <c r="N129" s="234"/>
      <c r="O129" s="234"/>
      <c r="P129" s="234"/>
      <c r="Q129" s="234"/>
      <c r="R129" s="234"/>
      <c r="S129" s="234"/>
      <c r="T129" s="235"/>
      <c r="AT129" s="236" t="s">
        <v>141</v>
      </c>
      <c r="AU129" s="236" t="s">
        <v>82</v>
      </c>
      <c r="AV129" s="15" t="s">
        <v>80</v>
      </c>
      <c r="AW129" s="15" t="s">
        <v>33</v>
      </c>
      <c r="AX129" s="15" t="s">
        <v>72</v>
      </c>
      <c r="AY129" s="236" t="s">
        <v>120</v>
      </c>
    </row>
    <row r="130" spans="2:51" s="13" customFormat="1" ht="12">
      <c r="B130" s="205"/>
      <c r="C130" s="206"/>
      <c r="D130" s="201" t="s">
        <v>141</v>
      </c>
      <c r="E130" s="215" t="s">
        <v>19</v>
      </c>
      <c r="F130" s="207" t="s">
        <v>341</v>
      </c>
      <c r="G130" s="206"/>
      <c r="H130" s="208">
        <v>1.635</v>
      </c>
      <c r="I130" s="209"/>
      <c r="J130" s="206"/>
      <c r="K130" s="206"/>
      <c r="L130" s="210"/>
      <c r="M130" s="211"/>
      <c r="N130" s="212"/>
      <c r="O130" s="212"/>
      <c r="P130" s="212"/>
      <c r="Q130" s="212"/>
      <c r="R130" s="212"/>
      <c r="S130" s="212"/>
      <c r="T130" s="213"/>
      <c r="AT130" s="214" t="s">
        <v>141</v>
      </c>
      <c r="AU130" s="214" t="s">
        <v>82</v>
      </c>
      <c r="AV130" s="13" t="s">
        <v>82</v>
      </c>
      <c r="AW130" s="13" t="s">
        <v>33</v>
      </c>
      <c r="AX130" s="13" t="s">
        <v>80</v>
      </c>
      <c r="AY130" s="214" t="s">
        <v>120</v>
      </c>
    </row>
    <row r="131" spans="2:63" s="12" customFormat="1" ht="22.8" customHeight="1">
      <c r="B131" s="172"/>
      <c r="C131" s="173"/>
      <c r="D131" s="174" t="s">
        <v>71</v>
      </c>
      <c r="E131" s="186" t="s">
        <v>190</v>
      </c>
      <c r="F131" s="186" t="s">
        <v>191</v>
      </c>
      <c r="G131" s="173"/>
      <c r="H131" s="173"/>
      <c r="I131" s="176"/>
      <c r="J131" s="187">
        <f>BK131</f>
        <v>0</v>
      </c>
      <c r="K131" s="173"/>
      <c r="L131" s="178"/>
      <c r="M131" s="179"/>
      <c r="N131" s="180"/>
      <c r="O131" s="180"/>
      <c r="P131" s="181">
        <f>SUM(P132:P194)</f>
        <v>0</v>
      </c>
      <c r="Q131" s="180"/>
      <c r="R131" s="181">
        <f>SUM(R132:R194)</f>
        <v>2.2383813999999997</v>
      </c>
      <c r="S131" s="180"/>
      <c r="T131" s="182">
        <f>SUM(T132:T194)</f>
        <v>2.1585623</v>
      </c>
      <c r="AR131" s="183" t="s">
        <v>82</v>
      </c>
      <c r="AT131" s="184" t="s">
        <v>71</v>
      </c>
      <c r="AU131" s="184" t="s">
        <v>80</v>
      </c>
      <c r="AY131" s="183" t="s">
        <v>120</v>
      </c>
      <c r="BK131" s="185">
        <f>SUM(BK132:BK194)</f>
        <v>0</v>
      </c>
    </row>
    <row r="132" spans="1:65" s="2" customFormat="1" ht="16.5" customHeight="1">
      <c r="A132" s="35"/>
      <c r="B132" s="36"/>
      <c r="C132" s="188" t="s">
        <v>342</v>
      </c>
      <c r="D132" s="188" t="s">
        <v>124</v>
      </c>
      <c r="E132" s="189" t="s">
        <v>343</v>
      </c>
      <c r="F132" s="190" t="s">
        <v>344</v>
      </c>
      <c r="G132" s="191" t="s">
        <v>205</v>
      </c>
      <c r="H132" s="192">
        <v>307.12</v>
      </c>
      <c r="I132" s="193"/>
      <c r="J132" s="194">
        <f>ROUND(I132*H132,2)</f>
        <v>0</v>
      </c>
      <c r="K132" s="190" t="s">
        <v>128</v>
      </c>
      <c r="L132" s="40"/>
      <c r="M132" s="195" t="s">
        <v>19</v>
      </c>
      <c r="N132" s="196" t="s">
        <v>43</v>
      </c>
      <c r="O132" s="65"/>
      <c r="P132" s="197">
        <f>O132*H132</f>
        <v>0</v>
      </c>
      <c r="Q132" s="197">
        <v>0</v>
      </c>
      <c r="R132" s="197">
        <f>Q132*H132</f>
        <v>0</v>
      </c>
      <c r="S132" s="197">
        <v>0.00594</v>
      </c>
      <c r="T132" s="198">
        <f>S132*H132</f>
        <v>1.8242928</v>
      </c>
      <c r="U132" s="35"/>
      <c r="V132" s="35"/>
      <c r="W132" s="35"/>
      <c r="X132" s="35"/>
      <c r="Y132" s="35"/>
      <c r="Z132" s="35"/>
      <c r="AA132" s="35"/>
      <c r="AB132" s="35"/>
      <c r="AC132" s="35"/>
      <c r="AD132" s="35"/>
      <c r="AE132" s="35"/>
      <c r="AR132" s="199" t="s">
        <v>163</v>
      </c>
      <c r="AT132" s="199" t="s">
        <v>124</v>
      </c>
      <c r="AU132" s="199" t="s">
        <v>82</v>
      </c>
      <c r="AY132" s="18" t="s">
        <v>120</v>
      </c>
      <c r="BE132" s="200">
        <f>IF(N132="základní",J132,0)</f>
        <v>0</v>
      </c>
      <c r="BF132" s="200">
        <f>IF(N132="snížená",J132,0)</f>
        <v>0</v>
      </c>
      <c r="BG132" s="200">
        <f>IF(N132="zákl. přenesená",J132,0)</f>
        <v>0</v>
      </c>
      <c r="BH132" s="200">
        <f>IF(N132="sníž. přenesená",J132,0)</f>
        <v>0</v>
      </c>
      <c r="BI132" s="200">
        <f>IF(N132="nulová",J132,0)</f>
        <v>0</v>
      </c>
      <c r="BJ132" s="18" t="s">
        <v>80</v>
      </c>
      <c r="BK132" s="200">
        <f>ROUND(I132*H132,2)</f>
        <v>0</v>
      </c>
      <c r="BL132" s="18" t="s">
        <v>163</v>
      </c>
      <c r="BM132" s="199" t="s">
        <v>345</v>
      </c>
    </row>
    <row r="133" spans="2:51" s="13" customFormat="1" ht="12">
      <c r="B133" s="205"/>
      <c r="C133" s="206"/>
      <c r="D133" s="201" t="s">
        <v>141</v>
      </c>
      <c r="E133" s="215" t="s">
        <v>19</v>
      </c>
      <c r="F133" s="207" t="s">
        <v>346</v>
      </c>
      <c r="G133" s="206"/>
      <c r="H133" s="208">
        <v>307.12</v>
      </c>
      <c r="I133" s="209"/>
      <c r="J133" s="206"/>
      <c r="K133" s="206"/>
      <c r="L133" s="210"/>
      <c r="M133" s="211"/>
      <c r="N133" s="212"/>
      <c r="O133" s="212"/>
      <c r="P133" s="212"/>
      <c r="Q133" s="212"/>
      <c r="R133" s="212"/>
      <c r="S133" s="212"/>
      <c r="T133" s="213"/>
      <c r="AT133" s="214" t="s">
        <v>141</v>
      </c>
      <c r="AU133" s="214" t="s">
        <v>82</v>
      </c>
      <c r="AV133" s="13" t="s">
        <v>82</v>
      </c>
      <c r="AW133" s="13" t="s">
        <v>33</v>
      </c>
      <c r="AX133" s="13" t="s">
        <v>80</v>
      </c>
      <c r="AY133" s="214" t="s">
        <v>120</v>
      </c>
    </row>
    <row r="134" spans="1:65" s="2" customFormat="1" ht="16.5" customHeight="1">
      <c r="A134" s="35"/>
      <c r="B134" s="36"/>
      <c r="C134" s="188" t="s">
        <v>347</v>
      </c>
      <c r="D134" s="188" t="s">
        <v>124</v>
      </c>
      <c r="E134" s="189" t="s">
        <v>348</v>
      </c>
      <c r="F134" s="190" t="s">
        <v>349</v>
      </c>
      <c r="G134" s="191" t="s">
        <v>166</v>
      </c>
      <c r="H134" s="192">
        <v>3.6</v>
      </c>
      <c r="I134" s="193"/>
      <c r="J134" s="194">
        <f>ROUND(I134*H134,2)</f>
        <v>0</v>
      </c>
      <c r="K134" s="190" t="s">
        <v>128</v>
      </c>
      <c r="L134" s="40"/>
      <c r="M134" s="195" t="s">
        <v>19</v>
      </c>
      <c r="N134" s="196" t="s">
        <v>43</v>
      </c>
      <c r="O134" s="65"/>
      <c r="P134" s="197">
        <f>O134*H134</f>
        <v>0</v>
      </c>
      <c r="Q134" s="197">
        <v>0</v>
      </c>
      <c r="R134" s="197">
        <f>Q134*H134</f>
        <v>0</v>
      </c>
      <c r="S134" s="197">
        <v>0.00338</v>
      </c>
      <c r="T134" s="198">
        <f>S134*H134</f>
        <v>0.012168000000000002</v>
      </c>
      <c r="U134" s="35"/>
      <c r="V134" s="35"/>
      <c r="W134" s="35"/>
      <c r="X134" s="35"/>
      <c r="Y134" s="35"/>
      <c r="Z134" s="35"/>
      <c r="AA134" s="35"/>
      <c r="AB134" s="35"/>
      <c r="AC134" s="35"/>
      <c r="AD134" s="35"/>
      <c r="AE134" s="35"/>
      <c r="AR134" s="199" t="s">
        <v>163</v>
      </c>
      <c r="AT134" s="199" t="s">
        <v>124</v>
      </c>
      <c r="AU134" s="199" t="s">
        <v>82</v>
      </c>
      <c r="AY134" s="18" t="s">
        <v>120</v>
      </c>
      <c r="BE134" s="200">
        <f>IF(N134="základní",J134,0)</f>
        <v>0</v>
      </c>
      <c r="BF134" s="200">
        <f>IF(N134="snížená",J134,0)</f>
        <v>0</v>
      </c>
      <c r="BG134" s="200">
        <f>IF(N134="zákl. přenesená",J134,0)</f>
        <v>0</v>
      </c>
      <c r="BH134" s="200">
        <f>IF(N134="sníž. přenesená",J134,0)</f>
        <v>0</v>
      </c>
      <c r="BI134" s="200">
        <f>IF(N134="nulová",J134,0)</f>
        <v>0</v>
      </c>
      <c r="BJ134" s="18" t="s">
        <v>80</v>
      </c>
      <c r="BK134" s="200">
        <f>ROUND(I134*H134,2)</f>
        <v>0</v>
      </c>
      <c r="BL134" s="18" t="s">
        <v>163</v>
      </c>
      <c r="BM134" s="199" t="s">
        <v>350</v>
      </c>
    </row>
    <row r="135" spans="2:51" s="15" customFormat="1" ht="12">
      <c r="B135" s="227"/>
      <c r="C135" s="228"/>
      <c r="D135" s="201" t="s">
        <v>141</v>
      </c>
      <c r="E135" s="229" t="s">
        <v>19</v>
      </c>
      <c r="F135" s="230" t="s">
        <v>351</v>
      </c>
      <c r="G135" s="228"/>
      <c r="H135" s="229" t="s">
        <v>19</v>
      </c>
      <c r="I135" s="231"/>
      <c r="J135" s="228"/>
      <c r="K135" s="228"/>
      <c r="L135" s="232"/>
      <c r="M135" s="233"/>
      <c r="N135" s="234"/>
      <c r="O135" s="234"/>
      <c r="P135" s="234"/>
      <c r="Q135" s="234"/>
      <c r="R135" s="234"/>
      <c r="S135" s="234"/>
      <c r="T135" s="235"/>
      <c r="AT135" s="236" t="s">
        <v>141</v>
      </c>
      <c r="AU135" s="236" t="s">
        <v>82</v>
      </c>
      <c r="AV135" s="15" t="s">
        <v>80</v>
      </c>
      <c r="AW135" s="15" t="s">
        <v>33</v>
      </c>
      <c r="AX135" s="15" t="s">
        <v>72</v>
      </c>
      <c r="AY135" s="236" t="s">
        <v>120</v>
      </c>
    </row>
    <row r="136" spans="2:51" s="13" customFormat="1" ht="12">
      <c r="B136" s="205"/>
      <c r="C136" s="206"/>
      <c r="D136" s="201" t="s">
        <v>141</v>
      </c>
      <c r="E136" s="215" t="s">
        <v>19</v>
      </c>
      <c r="F136" s="207" t="s">
        <v>352</v>
      </c>
      <c r="G136" s="206"/>
      <c r="H136" s="208">
        <v>3.6</v>
      </c>
      <c r="I136" s="209"/>
      <c r="J136" s="206"/>
      <c r="K136" s="206"/>
      <c r="L136" s="210"/>
      <c r="M136" s="211"/>
      <c r="N136" s="212"/>
      <c r="O136" s="212"/>
      <c r="P136" s="212"/>
      <c r="Q136" s="212"/>
      <c r="R136" s="212"/>
      <c r="S136" s="212"/>
      <c r="T136" s="213"/>
      <c r="AT136" s="214" t="s">
        <v>141</v>
      </c>
      <c r="AU136" s="214" t="s">
        <v>82</v>
      </c>
      <c r="AV136" s="13" t="s">
        <v>82</v>
      </c>
      <c r="AW136" s="13" t="s">
        <v>33</v>
      </c>
      <c r="AX136" s="13" t="s">
        <v>80</v>
      </c>
      <c r="AY136" s="214" t="s">
        <v>120</v>
      </c>
    </row>
    <row r="137" spans="1:65" s="2" customFormat="1" ht="16.5" customHeight="1">
      <c r="A137" s="35"/>
      <c r="B137" s="36"/>
      <c r="C137" s="188" t="s">
        <v>353</v>
      </c>
      <c r="D137" s="188" t="s">
        <v>124</v>
      </c>
      <c r="E137" s="189" t="s">
        <v>354</v>
      </c>
      <c r="F137" s="190" t="s">
        <v>355</v>
      </c>
      <c r="G137" s="191" t="s">
        <v>166</v>
      </c>
      <c r="H137" s="192">
        <v>36</v>
      </c>
      <c r="I137" s="193"/>
      <c r="J137" s="194">
        <f>ROUND(I137*H137,2)</f>
        <v>0</v>
      </c>
      <c r="K137" s="190" t="s">
        <v>128</v>
      </c>
      <c r="L137" s="40"/>
      <c r="M137" s="195" t="s">
        <v>19</v>
      </c>
      <c r="N137" s="196" t="s">
        <v>43</v>
      </c>
      <c r="O137" s="65"/>
      <c r="P137" s="197">
        <f>O137*H137</f>
        <v>0</v>
      </c>
      <c r="Q137" s="197">
        <v>0</v>
      </c>
      <c r="R137" s="197">
        <f>Q137*H137</f>
        <v>0</v>
      </c>
      <c r="S137" s="197">
        <v>0.00177</v>
      </c>
      <c r="T137" s="198">
        <f>S137*H137</f>
        <v>0.06372</v>
      </c>
      <c r="U137" s="35"/>
      <c r="V137" s="35"/>
      <c r="W137" s="35"/>
      <c r="X137" s="35"/>
      <c r="Y137" s="35"/>
      <c r="Z137" s="35"/>
      <c r="AA137" s="35"/>
      <c r="AB137" s="35"/>
      <c r="AC137" s="35"/>
      <c r="AD137" s="35"/>
      <c r="AE137" s="35"/>
      <c r="AR137" s="199" t="s">
        <v>163</v>
      </c>
      <c r="AT137" s="199" t="s">
        <v>124</v>
      </c>
      <c r="AU137" s="199" t="s">
        <v>82</v>
      </c>
      <c r="AY137" s="18" t="s">
        <v>120</v>
      </c>
      <c r="BE137" s="200">
        <f>IF(N137="základní",J137,0)</f>
        <v>0</v>
      </c>
      <c r="BF137" s="200">
        <f>IF(N137="snížená",J137,0)</f>
        <v>0</v>
      </c>
      <c r="BG137" s="200">
        <f>IF(N137="zákl. přenesená",J137,0)</f>
        <v>0</v>
      </c>
      <c r="BH137" s="200">
        <f>IF(N137="sníž. přenesená",J137,0)</f>
        <v>0</v>
      </c>
      <c r="BI137" s="200">
        <f>IF(N137="nulová",J137,0)</f>
        <v>0</v>
      </c>
      <c r="BJ137" s="18" t="s">
        <v>80</v>
      </c>
      <c r="BK137" s="200">
        <f>ROUND(I137*H137,2)</f>
        <v>0</v>
      </c>
      <c r="BL137" s="18" t="s">
        <v>163</v>
      </c>
      <c r="BM137" s="199" t="s">
        <v>356</v>
      </c>
    </row>
    <row r="138" spans="2:51" s="13" customFormat="1" ht="12">
      <c r="B138" s="205"/>
      <c r="C138" s="206"/>
      <c r="D138" s="201" t="s">
        <v>141</v>
      </c>
      <c r="E138" s="215" t="s">
        <v>19</v>
      </c>
      <c r="F138" s="207" t="s">
        <v>357</v>
      </c>
      <c r="G138" s="206"/>
      <c r="H138" s="208">
        <v>36</v>
      </c>
      <c r="I138" s="209"/>
      <c r="J138" s="206"/>
      <c r="K138" s="206"/>
      <c r="L138" s="210"/>
      <c r="M138" s="211"/>
      <c r="N138" s="212"/>
      <c r="O138" s="212"/>
      <c r="P138" s="212"/>
      <c r="Q138" s="212"/>
      <c r="R138" s="212"/>
      <c r="S138" s="212"/>
      <c r="T138" s="213"/>
      <c r="AT138" s="214" t="s">
        <v>141</v>
      </c>
      <c r="AU138" s="214" t="s">
        <v>82</v>
      </c>
      <c r="AV138" s="13" t="s">
        <v>82</v>
      </c>
      <c r="AW138" s="13" t="s">
        <v>33</v>
      </c>
      <c r="AX138" s="13" t="s">
        <v>80</v>
      </c>
      <c r="AY138" s="214" t="s">
        <v>120</v>
      </c>
    </row>
    <row r="139" spans="1:65" s="2" customFormat="1" ht="16.5" customHeight="1">
      <c r="A139" s="35"/>
      <c r="B139" s="36"/>
      <c r="C139" s="188" t="s">
        <v>358</v>
      </c>
      <c r="D139" s="188" t="s">
        <v>124</v>
      </c>
      <c r="E139" s="189" t="s">
        <v>359</v>
      </c>
      <c r="F139" s="190" t="s">
        <v>360</v>
      </c>
      <c r="G139" s="191" t="s">
        <v>166</v>
      </c>
      <c r="H139" s="192">
        <v>8.6</v>
      </c>
      <c r="I139" s="193"/>
      <c r="J139" s="194">
        <f>ROUND(I139*H139,2)</f>
        <v>0</v>
      </c>
      <c r="K139" s="190" t="s">
        <v>128</v>
      </c>
      <c r="L139" s="40"/>
      <c r="M139" s="195" t="s">
        <v>19</v>
      </c>
      <c r="N139" s="196" t="s">
        <v>43</v>
      </c>
      <c r="O139" s="65"/>
      <c r="P139" s="197">
        <f>O139*H139</f>
        <v>0</v>
      </c>
      <c r="Q139" s="197">
        <v>0</v>
      </c>
      <c r="R139" s="197">
        <f>Q139*H139</f>
        <v>0</v>
      </c>
      <c r="S139" s="197">
        <v>0.00223</v>
      </c>
      <c r="T139" s="198">
        <f>S139*H139</f>
        <v>0.019178</v>
      </c>
      <c r="U139" s="35"/>
      <c r="V139" s="35"/>
      <c r="W139" s="35"/>
      <c r="X139" s="35"/>
      <c r="Y139" s="35"/>
      <c r="Z139" s="35"/>
      <c r="AA139" s="35"/>
      <c r="AB139" s="35"/>
      <c r="AC139" s="35"/>
      <c r="AD139" s="35"/>
      <c r="AE139" s="35"/>
      <c r="AR139" s="199" t="s">
        <v>163</v>
      </c>
      <c r="AT139" s="199" t="s">
        <v>124</v>
      </c>
      <c r="AU139" s="199" t="s">
        <v>82</v>
      </c>
      <c r="AY139" s="18" t="s">
        <v>120</v>
      </c>
      <c r="BE139" s="200">
        <f>IF(N139="základní",J139,0)</f>
        <v>0</v>
      </c>
      <c r="BF139" s="200">
        <f>IF(N139="snížená",J139,0)</f>
        <v>0</v>
      </c>
      <c r="BG139" s="200">
        <f>IF(N139="zákl. přenesená",J139,0)</f>
        <v>0</v>
      </c>
      <c r="BH139" s="200">
        <f>IF(N139="sníž. přenesená",J139,0)</f>
        <v>0</v>
      </c>
      <c r="BI139" s="200">
        <f>IF(N139="nulová",J139,0)</f>
        <v>0</v>
      </c>
      <c r="BJ139" s="18" t="s">
        <v>80</v>
      </c>
      <c r="BK139" s="200">
        <f>ROUND(I139*H139,2)</f>
        <v>0</v>
      </c>
      <c r="BL139" s="18" t="s">
        <v>163</v>
      </c>
      <c r="BM139" s="199" t="s">
        <v>361</v>
      </c>
    </row>
    <row r="140" spans="2:51" s="13" customFormat="1" ht="12">
      <c r="B140" s="205"/>
      <c r="C140" s="206"/>
      <c r="D140" s="201" t="s">
        <v>141</v>
      </c>
      <c r="E140" s="215" t="s">
        <v>19</v>
      </c>
      <c r="F140" s="207" t="s">
        <v>362</v>
      </c>
      <c r="G140" s="206"/>
      <c r="H140" s="208">
        <v>8.6</v>
      </c>
      <c r="I140" s="209"/>
      <c r="J140" s="206"/>
      <c r="K140" s="206"/>
      <c r="L140" s="210"/>
      <c r="M140" s="211"/>
      <c r="N140" s="212"/>
      <c r="O140" s="212"/>
      <c r="P140" s="212"/>
      <c r="Q140" s="212"/>
      <c r="R140" s="212"/>
      <c r="S140" s="212"/>
      <c r="T140" s="213"/>
      <c r="AT140" s="214" t="s">
        <v>141</v>
      </c>
      <c r="AU140" s="214" t="s">
        <v>82</v>
      </c>
      <c r="AV140" s="13" t="s">
        <v>82</v>
      </c>
      <c r="AW140" s="13" t="s">
        <v>33</v>
      </c>
      <c r="AX140" s="13" t="s">
        <v>80</v>
      </c>
      <c r="AY140" s="214" t="s">
        <v>120</v>
      </c>
    </row>
    <row r="141" spans="1:65" s="2" customFormat="1" ht="16.5" customHeight="1">
      <c r="A141" s="35"/>
      <c r="B141" s="36"/>
      <c r="C141" s="188" t="s">
        <v>363</v>
      </c>
      <c r="D141" s="188" t="s">
        <v>124</v>
      </c>
      <c r="E141" s="189" t="s">
        <v>364</v>
      </c>
      <c r="F141" s="190" t="s">
        <v>365</v>
      </c>
      <c r="G141" s="191" t="s">
        <v>166</v>
      </c>
      <c r="H141" s="192">
        <v>131.85</v>
      </c>
      <c r="I141" s="193"/>
      <c r="J141" s="194">
        <f>ROUND(I141*H141,2)</f>
        <v>0</v>
      </c>
      <c r="K141" s="190" t="s">
        <v>128</v>
      </c>
      <c r="L141" s="40"/>
      <c r="M141" s="195" t="s">
        <v>19</v>
      </c>
      <c r="N141" s="196" t="s">
        <v>43</v>
      </c>
      <c r="O141" s="65"/>
      <c r="P141" s="197">
        <f>O141*H141</f>
        <v>0</v>
      </c>
      <c r="Q141" s="197">
        <v>0</v>
      </c>
      <c r="R141" s="197">
        <f>Q141*H141</f>
        <v>0</v>
      </c>
      <c r="S141" s="197">
        <v>0.00175</v>
      </c>
      <c r="T141" s="198">
        <f>S141*H141</f>
        <v>0.23073749999999998</v>
      </c>
      <c r="U141" s="35"/>
      <c r="V141" s="35"/>
      <c r="W141" s="35"/>
      <c r="X141" s="35"/>
      <c r="Y141" s="35"/>
      <c r="Z141" s="35"/>
      <c r="AA141" s="35"/>
      <c r="AB141" s="35"/>
      <c r="AC141" s="35"/>
      <c r="AD141" s="35"/>
      <c r="AE141" s="35"/>
      <c r="AR141" s="199" t="s">
        <v>163</v>
      </c>
      <c r="AT141" s="199" t="s">
        <v>124</v>
      </c>
      <c r="AU141" s="199" t="s">
        <v>82</v>
      </c>
      <c r="AY141" s="18" t="s">
        <v>120</v>
      </c>
      <c r="BE141" s="200">
        <f>IF(N141="základní",J141,0)</f>
        <v>0</v>
      </c>
      <c r="BF141" s="200">
        <f>IF(N141="snížená",J141,0)</f>
        <v>0</v>
      </c>
      <c r="BG141" s="200">
        <f>IF(N141="zákl. přenesená",J141,0)</f>
        <v>0</v>
      </c>
      <c r="BH141" s="200">
        <f>IF(N141="sníž. přenesená",J141,0)</f>
        <v>0</v>
      </c>
      <c r="BI141" s="200">
        <f>IF(N141="nulová",J141,0)</f>
        <v>0</v>
      </c>
      <c r="BJ141" s="18" t="s">
        <v>80</v>
      </c>
      <c r="BK141" s="200">
        <f>ROUND(I141*H141,2)</f>
        <v>0</v>
      </c>
      <c r="BL141" s="18" t="s">
        <v>163</v>
      </c>
      <c r="BM141" s="199" t="s">
        <v>366</v>
      </c>
    </row>
    <row r="142" spans="2:51" s="15" customFormat="1" ht="12">
      <c r="B142" s="227"/>
      <c r="C142" s="228"/>
      <c r="D142" s="201" t="s">
        <v>141</v>
      </c>
      <c r="E142" s="229" t="s">
        <v>19</v>
      </c>
      <c r="F142" s="230" t="s">
        <v>367</v>
      </c>
      <c r="G142" s="228"/>
      <c r="H142" s="229" t="s">
        <v>19</v>
      </c>
      <c r="I142" s="231"/>
      <c r="J142" s="228"/>
      <c r="K142" s="228"/>
      <c r="L142" s="232"/>
      <c r="M142" s="233"/>
      <c r="N142" s="234"/>
      <c r="O142" s="234"/>
      <c r="P142" s="234"/>
      <c r="Q142" s="234"/>
      <c r="R142" s="234"/>
      <c r="S142" s="234"/>
      <c r="T142" s="235"/>
      <c r="AT142" s="236" t="s">
        <v>141</v>
      </c>
      <c r="AU142" s="236" t="s">
        <v>82</v>
      </c>
      <c r="AV142" s="15" t="s">
        <v>80</v>
      </c>
      <c r="AW142" s="15" t="s">
        <v>33</v>
      </c>
      <c r="AX142" s="15" t="s">
        <v>72</v>
      </c>
      <c r="AY142" s="236" t="s">
        <v>120</v>
      </c>
    </row>
    <row r="143" spans="2:51" s="13" customFormat="1" ht="12">
      <c r="B143" s="205"/>
      <c r="C143" s="206"/>
      <c r="D143" s="201" t="s">
        <v>141</v>
      </c>
      <c r="E143" s="215" t="s">
        <v>19</v>
      </c>
      <c r="F143" s="207" t="s">
        <v>368</v>
      </c>
      <c r="G143" s="206"/>
      <c r="H143" s="208">
        <v>33.65</v>
      </c>
      <c r="I143" s="209"/>
      <c r="J143" s="206"/>
      <c r="K143" s="206"/>
      <c r="L143" s="210"/>
      <c r="M143" s="211"/>
      <c r="N143" s="212"/>
      <c r="O143" s="212"/>
      <c r="P143" s="212"/>
      <c r="Q143" s="212"/>
      <c r="R143" s="212"/>
      <c r="S143" s="212"/>
      <c r="T143" s="213"/>
      <c r="AT143" s="214" t="s">
        <v>141</v>
      </c>
      <c r="AU143" s="214" t="s">
        <v>82</v>
      </c>
      <c r="AV143" s="13" t="s">
        <v>82</v>
      </c>
      <c r="AW143" s="13" t="s">
        <v>33</v>
      </c>
      <c r="AX143" s="13" t="s">
        <v>72</v>
      </c>
      <c r="AY143" s="214" t="s">
        <v>120</v>
      </c>
    </row>
    <row r="144" spans="2:51" s="13" customFormat="1" ht="12">
      <c r="B144" s="205"/>
      <c r="C144" s="206"/>
      <c r="D144" s="201" t="s">
        <v>141</v>
      </c>
      <c r="E144" s="215" t="s">
        <v>19</v>
      </c>
      <c r="F144" s="207" t="s">
        <v>369</v>
      </c>
      <c r="G144" s="206"/>
      <c r="H144" s="208">
        <v>10.7</v>
      </c>
      <c r="I144" s="209"/>
      <c r="J144" s="206"/>
      <c r="K144" s="206"/>
      <c r="L144" s="210"/>
      <c r="M144" s="211"/>
      <c r="N144" s="212"/>
      <c r="O144" s="212"/>
      <c r="P144" s="212"/>
      <c r="Q144" s="212"/>
      <c r="R144" s="212"/>
      <c r="S144" s="212"/>
      <c r="T144" s="213"/>
      <c r="AT144" s="214" t="s">
        <v>141</v>
      </c>
      <c r="AU144" s="214" t="s">
        <v>82</v>
      </c>
      <c r="AV144" s="13" t="s">
        <v>82</v>
      </c>
      <c r="AW144" s="13" t="s">
        <v>33</v>
      </c>
      <c r="AX144" s="13" t="s">
        <v>72</v>
      </c>
      <c r="AY144" s="214" t="s">
        <v>120</v>
      </c>
    </row>
    <row r="145" spans="2:51" s="13" customFormat="1" ht="12">
      <c r="B145" s="205"/>
      <c r="C145" s="206"/>
      <c r="D145" s="201" t="s">
        <v>141</v>
      </c>
      <c r="E145" s="215" t="s">
        <v>19</v>
      </c>
      <c r="F145" s="207" t="s">
        <v>370</v>
      </c>
      <c r="G145" s="206"/>
      <c r="H145" s="208">
        <v>43.5</v>
      </c>
      <c r="I145" s="209"/>
      <c r="J145" s="206"/>
      <c r="K145" s="206"/>
      <c r="L145" s="210"/>
      <c r="M145" s="211"/>
      <c r="N145" s="212"/>
      <c r="O145" s="212"/>
      <c r="P145" s="212"/>
      <c r="Q145" s="212"/>
      <c r="R145" s="212"/>
      <c r="S145" s="212"/>
      <c r="T145" s="213"/>
      <c r="AT145" s="214" t="s">
        <v>141</v>
      </c>
      <c r="AU145" s="214" t="s">
        <v>82</v>
      </c>
      <c r="AV145" s="13" t="s">
        <v>82</v>
      </c>
      <c r="AW145" s="13" t="s">
        <v>33</v>
      </c>
      <c r="AX145" s="13" t="s">
        <v>72</v>
      </c>
      <c r="AY145" s="214" t="s">
        <v>120</v>
      </c>
    </row>
    <row r="146" spans="2:51" s="13" customFormat="1" ht="12">
      <c r="B146" s="205"/>
      <c r="C146" s="206"/>
      <c r="D146" s="201" t="s">
        <v>141</v>
      </c>
      <c r="E146" s="215" t="s">
        <v>19</v>
      </c>
      <c r="F146" s="207" t="s">
        <v>371</v>
      </c>
      <c r="G146" s="206"/>
      <c r="H146" s="208">
        <v>44</v>
      </c>
      <c r="I146" s="209"/>
      <c r="J146" s="206"/>
      <c r="K146" s="206"/>
      <c r="L146" s="210"/>
      <c r="M146" s="211"/>
      <c r="N146" s="212"/>
      <c r="O146" s="212"/>
      <c r="P146" s="212"/>
      <c r="Q146" s="212"/>
      <c r="R146" s="212"/>
      <c r="S146" s="212"/>
      <c r="T146" s="213"/>
      <c r="AT146" s="214" t="s">
        <v>141</v>
      </c>
      <c r="AU146" s="214" t="s">
        <v>82</v>
      </c>
      <c r="AV146" s="13" t="s">
        <v>82</v>
      </c>
      <c r="AW146" s="13" t="s">
        <v>33</v>
      </c>
      <c r="AX146" s="13" t="s">
        <v>72</v>
      </c>
      <c r="AY146" s="214" t="s">
        <v>120</v>
      </c>
    </row>
    <row r="147" spans="2:51" s="14" customFormat="1" ht="12">
      <c r="B147" s="216"/>
      <c r="C147" s="217"/>
      <c r="D147" s="201" t="s">
        <v>141</v>
      </c>
      <c r="E147" s="218" t="s">
        <v>19</v>
      </c>
      <c r="F147" s="219" t="s">
        <v>169</v>
      </c>
      <c r="G147" s="217"/>
      <c r="H147" s="220">
        <v>131.85</v>
      </c>
      <c r="I147" s="221"/>
      <c r="J147" s="217"/>
      <c r="K147" s="217"/>
      <c r="L147" s="222"/>
      <c r="M147" s="223"/>
      <c r="N147" s="224"/>
      <c r="O147" s="224"/>
      <c r="P147" s="224"/>
      <c r="Q147" s="224"/>
      <c r="R147" s="224"/>
      <c r="S147" s="224"/>
      <c r="T147" s="225"/>
      <c r="AT147" s="226" t="s">
        <v>141</v>
      </c>
      <c r="AU147" s="226" t="s">
        <v>82</v>
      </c>
      <c r="AV147" s="14" t="s">
        <v>129</v>
      </c>
      <c r="AW147" s="14" t="s">
        <v>33</v>
      </c>
      <c r="AX147" s="14" t="s">
        <v>80</v>
      </c>
      <c r="AY147" s="226" t="s">
        <v>120</v>
      </c>
    </row>
    <row r="148" spans="1:65" s="2" customFormat="1" ht="16.5" customHeight="1">
      <c r="A148" s="35"/>
      <c r="B148" s="36"/>
      <c r="C148" s="188" t="s">
        <v>372</v>
      </c>
      <c r="D148" s="188" t="s">
        <v>124</v>
      </c>
      <c r="E148" s="189" t="s">
        <v>373</v>
      </c>
      <c r="F148" s="190" t="s">
        <v>374</v>
      </c>
      <c r="G148" s="191" t="s">
        <v>166</v>
      </c>
      <c r="H148" s="192">
        <v>2.65</v>
      </c>
      <c r="I148" s="193"/>
      <c r="J148" s="194">
        <f>ROUND(I148*H148,2)</f>
        <v>0</v>
      </c>
      <c r="K148" s="190" t="s">
        <v>128</v>
      </c>
      <c r="L148" s="40"/>
      <c r="M148" s="195" t="s">
        <v>19</v>
      </c>
      <c r="N148" s="196" t="s">
        <v>43</v>
      </c>
      <c r="O148" s="65"/>
      <c r="P148" s="197">
        <f>O148*H148</f>
        <v>0</v>
      </c>
      <c r="Q148" s="197">
        <v>0</v>
      </c>
      <c r="R148" s="197">
        <f>Q148*H148</f>
        <v>0</v>
      </c>
      <c r="S148" s="197">
        <v>0.0026</v>
      </c>
      <c r="T148" s="198">
        <f>S148*H148</f>
        <v>0.006889999999999999</v>
      </c>
      <c r="U148" s="35"/>
      <c r="V148" s="35"/>
      <c r="W148" s="35"/>
      <c r="X148" s="35"/>
      <c r="Y148" s="35"/>
      <c r="Z148" s="35"/>
      <c r="AA148" s="35"/>
      <c r="AB148" s="35"/>
      <c r="AC148" s="35"/>
      <c r="AD148" s="35"/>
      <c r="AE148" s="35"/>
      <c r="AR148" s="199" t="s">
        <v>163</v>
      </c>
      <c r="AT148" s="199" t="s">
        <v>124</v>
      </c>
      <c r="AU148" s="199" t="s">
        <v>82</v>
      </c>
      <c r="AY148" s="18" t="s">
        <v>120</v>
      </c>
      <c r="BE148" s="200">
        <f>IF(N148="základní",J148,0)</f>
        <v>0</v>
      </c>
      <c r="BF148" s="200">
        <f>IF(N148="snížená",J148,0)</f>
        <v>0</v>
      </c>
      <c r="BG148" s="200">
        <f>IF(N148="zákl. přenesená",J148,0)</f>
        <v>0</v>
      </c>
      <c r="BH148" s="200">
        <f>IF(N148="sníž. přenesená",J148,0)</f>
        <v>0</v>
      </c>
      <c r="BI148" s="200">
        <f>IF(N148="nulová",J148,0)</f>
        <v>0</v>
      </c>
      <c r="BJ148" s="18" t="s">
        <v>80</v>
      </c>
      <c r="BK148" s="200">
        <f>ROUND(I148*H148,2)</f>
        <v>0</v>
      </c>
      <c r="BL148" s="18" t="s">
        <v>163</v>
      </c>
      <c r="BM148" s="199" t="s">
        <v>375</v>
      </c>
    </row>
    <row r="149" spans="2:51" s="13" customFormat="1" ht="12">
      <c r="B149" s="205"/>
      <c r="C149" s="206"/>
      <c r="D149" s="201" t="s">
        <v>141</v>
      </c>
      <c r="E149" s="215" t="s">
        <v>19</v>
      </c>
      <c r="F149" s="207" t="s">
        <v>376</v>
      </c>
      <c r="G149" s="206"/>
      <c r="H149" s="208">
        <v>2.65</v>
      </c>
      <c r="I149" s="209"/>
      <c r="J149" s="206"/>
      <c r="K149" s="206"/>
      <c r="L149" s="210"/>
      <c r="M149" s="211"/>
      <c r="N149" s="212"/>
      <c r="O149" s="212"/>
      <c r="P149" s="212"/>
      <c r="Q149" s="212"/>
      <c r="R149" s="212"/>
      <c r="S149" s="212"/>
      <c r="T149" s="213"/>
      <c r="AT149" s="214" t="s">
        <v>141</v>
      </c>
      <c r="AU149" s="214" t="s">
        <v>82</v>
      </c>
      <c r="AV149" s="13" t="s">
        <v>82</v>
      </c>
      <c r="AW149" s="13" t="s">
        <v>33</v>
      </c>
      <c r="AX149" s="13" t="s">
        <v>80</v>
      </c>
      <c r="AY149" s="214" t="s">
        <v>120</v>
      </c>
    </row>
    <row r="150" spans="1:65" s="2" customFormat="1" ht="16.5" customHeight="1">
      <c r="A150" s="35"/>
      <c r="B150" s="36"/>
      <c r="C150" s="188" t="s">
        <v>377</v>
      </c>
      <c r="D150" s="188" t="s">
        <v>124</v>
      </c>
      <c r="E150" s="189" t="s">
        <v>378</v>
      </c>
      <c r="F150" s="190" t="s">
        <v>379</v>
      </c>
      <c r="G150" s="191" t="s">
        <v>166</v>
      </c>
      <c r="H150" s="192">
        <v>0.4</v>
      </c>
      <c r="I150" s="193"/>
      <c r="J150" s="194">
        <f>ROUND(I150*H150,2)</f>
        <v>0</v>
      </c>
      <c r="K150" s="190" t="s">
        <v>128</v>
      </c>
      <c r="L150" s="40"/>
      <c r="M150" s="195" t="s">
        <v>19</v>
      </c>
      <c r="N150" s="196" t="s">
        <v>43</v>
      </c>
      <c r="O150" s="65"/>
      <c r="P150" s="197">
        <f>O150*H150</f>
        <v>0</v>
      </c>
      <c r="Q150" s="197">
        <v>0</v>
      </c>
      <c r="R150" s="197">
        <f>Q150*H150</f>
        <v>0</v>
      </c>
      <c r="S150" s="197">
        <v>0.00394</v>
      </c>
      <c r="T150" s="198">
        <f>S150*H150</f>
        <v>0.0015760000000000001</v>
      </c>
      <c r="U150" s="35"/>
      <c r="V150" s="35"/>
      <c r="W150" s="35"/>
      <c r="X150" s="35"/>
      <c r="Y150" s="35"/>
      <c r="Z150" s="35"/>
      <c r="AA150" s="35"/>
      <c r="AB150" s="35"/>
      <c r="AC150" s="35"/>
      <c r="AD150" s="35"/>
      <c r="AE150" s="35"/>
      <c r="AR150" s="199" t="s">
        <v>163</v>
      </c>
      <c r="AT150" s="199" t="s">
        <v>124</v>
      </c>
      <c r="AU150" s="199" t="s">
        <v>82</v>
      </c>
      <c r="AY150" s="18" t="s">
        <v>120</v>
      </c>
      <c r="BE150" s="200">
        <f>IF(N150="základní",J150,0)</f>
        <v>0</v>
      </c>
      <c r="BF150" s="200">
        <f>IF(N150="snížená",J150,0)</f>
        <v>0</v>
      </c>
      <c r="BG150" s="200">
        <f>IF(N150="zákl. přenesená",J150,0)</f>
        <v>0</v>
      </c>
      <c r="BH150" s="200">
        <f>IF(N150="sníž. přenesená",J150,0)</f>
        <v>0</v>
      </c>
      <c r="BI150" s="200">
        <f>IF(N150="nulová",J150,0)</f>
        <v>0</v>
      </c>
      <c r="BJ150" s="18" t="s">
        <v>80</v>
      </c>
      <c r="BK150" s="200">
        <f>ROUND(I150*H150,2)</f>
        <v>0</v>
      </c>
      <c r="BL150" s="18" t="s">
        <v>163</v>
      </c>
      <c r="BM150" s="199" t="s">
        <v>380</v>
      </c>
    </row>
    <row r="151" spans="2:51" s="13" customFormat="1" ht="12">
      <c r="B151" s="205"/>
      <c r="C151" s="206"/>
      <c r="D151" s="201" t="s">
        <v>141</v>
      </c>
      <c r="E151" s="215" t="s">
        <v>19</v>
      </c>
      <c r="F151" s="207" t="s">
        <v>381</v>
      </c>
      <c r="G151" s="206"/>
      <c r="H151" s="208">
        <v>0.4</v>
      </c>
      <c r="I151" s="209"/>
      <c r="J151" s="206"/>
      <c r="K151" s="206"/>
      <c r="L151" s="210"/>
      <c r="M151" s="211"/>
      <c r="N151" s="212"/>
      <c r="O151" s="212"/>
      <c r="P151" s="212"/>
      <c r="Q151" s="212"/>
      <c r="R151" s="212"/>
      <c r="S151" s="212"/>
      <c r="T151" s="213"/>
      <c r="AT151" s="214" t="s">
        <v>141</v>
      </c>
      <c r="AU151" s="214" t="s">
        <v>82</v>
      </c>
      <c r="AV151" s="13" t="s">
        <v>82</v>
      </c>
      <c r="AW151" s="13" t="s">
        <v>33</v>
      </c>
      <c r="AX151" s="13" t="s">
        <v>80</v>
      </c>
      <c r="AY151" s="214" t="s">
        <v>120</v>
      </c>
    </row>
    <row r="152" spans="1:65" s="2" customFormat="1" ht="16.5" customHeight="1">
      <c r="A152" s="35"/>
      <c r="B152" s="36"/>
      <c r="C152" s="188" t="s">
        <v>206</v>
      </c>
      <c r="D152" s="188" t="s">
        <v>124</v>
      </c>
      <c r="E152" s="189" t="s">
        <v>382</v>
      </c>
      <c r="F152" s="190" t="s">
        <v>383</v>
      </c>
      <c r="G152" s="191" t="s">
        <v>166</v>
      </c>
      <c r="H152" s="192">
        <v>2</v>
      </c>
      <c r="I152" s="193"/>
      <c r="J152" s="194">
        <f>ROUND(I152*H152,2)</f>
        <v>0</v>
      </c>
      <c r="K152" s="190" t="s">
        <v>128</v>
      </c>
      <c r="L152" s="40"/>
      <c r="M152" s="195" t="s">
        <v>19</v>
      </c>
      <c r="N152" s="196" t="s">
        <v>43</v>
      </c>
      <c r="O152" s="65"/>
      <c r="P152" s="197">
        <f>O152*H152</f>
        <v>0</v>
      </c>
      <c r="Q152" s="197">
        <v>0</v>
      </c>
      <c r="R152" s="197">
        <f>Q152*H152</f>
        <v>0</v>
      </c>
      <c r="S152" s="197">
        <v>0</v>
      </c>
      <c r="T152" s="198">
        <f>S152*H152</f>
        <v>0</v>
      </c>
      <c r="U152" s="35"/>
      <c r="V152" s="35"/>
      <c r="W152" s="35"/>
      <c r="X152" s="35"/>
      <c r="Y152" s="35"/>
      <c r="Z152" s="35"/>
      <c r="AA152" s="35"/>
      <c r="AB152" s="35"/>
      <c r="AC152" s="35"/>
      <c r="AD152" s="35"/>
      <c r="AE152" s="35"/>
      <c r="AR152" s="199" t="s">
        <v>163</v>
      </c>
      <c r="AT152" s="199" t="s">
        <v>124</v>
      </c>
      <c r="AU152" s="199" t="s">
        <v>82</v>
      </c>
      <c r="AY152" s="18" t="s">
        <v>120</v>
      </c>
      <c r="BE152" s="200">
        <f>IF(N152="základní",J152,0)</f>
        <v>0</v>
      </c>
      <c r="BF152" s="200">
        <f>IF(N152="snížená",J152,0)</f>
        <v>0</v>
      </c>
      <c r="BG152" s="200">
        <f>IF(N152="zákl. přenesená",J152,0)</f>
        <v>0</v>
      </c>
      <c r="BH152" s="200">
        <f>IF(N152="sníž. přenesená",J152,0)</f>
        <v>0</v>
      </c>
      <c r="BI152" s="200">
        <f>IF(N152="nulová",J152,0)</f>
        <v>0</v>
      </c>
      <c r="BJ152" s="18" t="s">
        <v>80</v>
      </c>
      <c r="BK152" s="200">
        <f>ROUND(I152*H152,2)</f>
        <v>0</v>
      </c>
      <c r="BL152" s="18" t="s">
        <v>163</v>
      </c>
      <c r="BM152" s="199" t="s">
        <v>384</v>
      </c>
    </row>
    <row r="153" spans="2:51" s="13" customFormat="1" ht="12">
      <c r="B153" s="205"/>
      <c r="C153" s="206"/>
      <c r="D153" s="201" t="s">
        <v>141</v>
      </c>
      <c r="E153" s="215" t="s">
        <v>19</v>
      </c>
      <c r="F153" s="207" t="s">
        <v>385</v>
      </c>
      <c r="G153" s="206"/>
      <c r="H153" s="208">
        <v>2</v>
      </c>
      <c r="I153" s="209"/>
      <c r="J153" s="206"/>
      <c r="K153" s="206"/>
      <c r="L153" s="210"/>
      <c r="M153" s="211"/>
      <c r="N153" s="212"/>
      <c r="O153" s="212"/>
      <c r="P153" s="212"/>
      <c r="Q153" s="212"/>
      <c r="R153" s="212"/>
      <c r="S153" s="212"/>
      <c r="T153" s="213"/>
      <c r="AT153" s="214" t="s">
        <v>141</v>
      </c>
      <c r="AU153" s="214" t="s">
        <v>82</v>
      </c>
      <c r="AV153" s="13" t="s">
        <v>82</v>
      </c>
      <c r="AW153" s="13" t="s">
        <v>33</v>
      </c>
      <c r="AX153" s="13" t="s">
        <v>80</v>
      </c>
      <c r="AY153" s="214" t="s">
        <v>120</v>
      </c>
    </row>
    <row r="154" spans="1:65" s="2" customFormat="1" ht="16.5" customHeight="1">
      <c r="A154" s="35"/>
      <c r="B154" s="36"/>
      <c r="C154" s="188" t="s">
        <v>386</v>
      </c>
      <c r="D154" s="188" t="s">
        <v>124</v>
      </c>
      <c r="E154" s="189" t="s">
        <v>387</v>
      </c>
      <c r="F154" s="190" t="s">
        <v>388</v>
      </c>
      <c r="G154" s="191" t="s">
        <v>166</v>
      </c>
      <c r="H154" s="192">
        <v>4</v>
      </c>
      <c r="I154" s="193"/>
      <c r="J154" s="194">
        <f>ROUND(I154*H154,2)</f>
        <v>0</v>
      </c>
      <c r="K154" s="190" t="s">
        <v>19</v>
      </c>
      <c r="L154" s="40"/>
      <c r="M154" s="195" t="s">
        <v>19</v>
      </c>
      <c r="N154" s="196" t="s">
        <v>43</v>
      </c>
      <c r="O154" s="65"/>
      <c r="P154" s="197">
        <f>O154*H154</f>
        <v>0</v>
      </c>
      <c r="Q154" s="197">
        <v>0</v>
      </c>
      <c r="R154" s="197">
        <f>Q154*H154</f>
        <v>0</v>
      </c>
      <c r="S154" s="197">
        <v>0</v>
      </c>
      <c r="T154" s="198">
        <f>S154*H154</f>
        <v>0</v>
      </c>
      <c r="U154" s="35"/>
      <c r="V154" s="35"/>
      <c r="W154" s="35"/>
      <c r="X154" s="35"/>
      <c r="Y154" s="35"/>
      <c r="Z154" s="35"/>
      <c r="AA154" s="35"/>
      <c r="AB154" s="35"/>
      <c r="AC154" s="35"/>
      <c r="AD154" s="35"/>
      <c r="AE154" s="35"/>
      <c r="AR154" s="199" t="s">
        <v>163</v>
      </c>
      <c r="AT154" s="199" t="s">
        <v>124</v>
      </c>
      <c r="AU154" s="199" t="s">
        <v>82</v>
      </c>
      <c r="AY154" s="18" t="s">
        <v>120</v>
      </c>
      <c r="BE154" s="200">
        <f>IF(N154="základní",J154,0)</f>
        <v>0</v>
      </c>
      <c r="BF154" s="200">
        <f>IF(N154="snížená",J154,0)</f>
        <v>0</v>
      </c>
      <c r="BG154" s="200">
        <f>IF(N154="zákl. přenesená",J154,0)</f>
        <v>0</v>
      </c>
      <c r="BH154" s="200">
        <f>IF(N154="sníž. přenesená",J154,0)</f>
        <v>0</v>
      </c>
      <c r="BI154" s="200">
        <f>IF(N154="nulová",J154,0)</f>
        <v>0</v>
      </c>
      <c r="BJ154" s="18" t="s">
        <v>80</v>
      </c>
      <c r="BK154" s="200">
        <f>ROUND(I154*H154,2)</f>
        <v>0</v>
      </c>
      <c r="BL154" s="18" t="s">
        <v>163</v>
      </c>
      <c r="BM154" s="199" t="s">
        <v>389</v>
      </c>
    </row>
    <row r="155" spans="2:51" s="13" customFormat="1" ht="12">
      <c r="B155" s="205"/>
      <c r="C155" s="206"/>
      <c r="D155" s="201" t="s">
        <v>141</v>
      </c>
      <c r="E155" s="215" t="s">
        <v>19</v>
      </c>
      <c r="F155" s="207" t="s">
        <v>390</v>
      </c>
      <c r="G155" s="206"/>
      <c r="H155" s="208">
        <v>4</v>
      </c>
      <c r="I155" s="209"/>
      <c r="J155" s="206"/>
      <c r="K155" s="206"/>
      <c r="L155" s="210"/>
      <c r="M155" s="211"/>
      <c r="N155" s="212"/>
      <c r="O155" s="212"/>
      <c r="P155" s="212"/>
      <c r="Q155" s="212"/>
      <c r="R155" s="212"/>
      <c r="S155" s="212"/>
      <c r="T155" s="213"/>
      <c r="AT155" s="214" t="s">
        <v>141</v>
      </c>
      <c r="AU155" s="214" t="s">
        <v>82</v>
      </c>
      <c r="AV155" s="13" t="s">
        <v>82</v>
      </c>
      <c r="AW155" s="13" t="s">
        <v>33</v>
      </c>
      <c r="AX155" s="13" t="s">
        <v>80</v>
      </c>
      <c r="AY155" s="214" t="s">
        <v>120</v>
      </c>
    </row>
    <row r="156" spans="1:65" s="2" customFormat="1" ht="16.5" customHeight="1">
      <c r="A156" s="35"/>
      <c r="B156" s="36"/>
      <c r="C156" s="188" t="s">
        <v>391</v>
      </c>
      <c r="D156" s="188" t="s">
        <v>124</v>
      </c>
      <c r="E156" s="189" t="s">
        <v>392</v>
      </c>
      <c r="F156" s="190" t="s">
        <v>393</v>
      </c>
      <c r="G156" s="191" t="s">
        <v>166</v>
      </c>
      <c r="H156" s="192">
        <v>2</v>
      </c>
      <c r="I156" s="193"/>
      <c r="J156" s="194">
        <f>ROUND(I156*H156,2)</f>
        <v>0</v>
      </c>
      <c r="K156" s="190" t="s">
        <v>128</v>
      </c>
      <c r="L156" s="40"/>
      <c r="M156" s="195" t="s">
        <v>19</v>
      </c>
      <c r="N156" s="196" t="s">
        <v>43</v>
      </c>
      <c r="O156" s="65"/>
      <c r="P156" s="197">
        <f>O156*H156</f>
        <v>0</v>
      </c>
      <c r="Q156" s="197">
        <v>0</v>
      </c>
      <c r="R156" s="197">
        <f>Q156*H156</f>
        <v>0</v>
      </c>
      <c r="S156" s="197">
        <v>0</v>
      </c>
      <c r="T156" s="198">
        <f>S156*H156</f>
        <v>0</v>
      </c>
      <c r="U156" s="35"/>
      <c r="V156" s="35"/>
      <c r="W156" s="35"/>
      <c r="X156" s="35"/>
      <c r="Y156" s="35"/>
      <c r="Z156" s="35"/>
      <c r="AA156" s="35"/>
      <c r="AB156" s="35"/>
      <c r="AC156" s="35"/>
      <c r="AD156" s="35"/>
      <c r="AE156" s="35"/>
      <c r="AR156" s="199" t="s">
        <v>163</v>
      </c>
      <c r="AT156" s="199" t="s">
        <v>124</v>
      </c>
      <c r="AU156" s="199" t="s">
        <v>82</v>
      </c>
      <c r="AY156" s="18" t="s">
        <v>120</v>
      </c>
      <c r="BE156" s="200">
        <f>IF(N156="základní",J156,0)</f>
        <v>0</v>
      </c>
      <c r="BF156" s="200">
        <f>IF(N156="snížená",J156,0)</f>
        <v>0</v>
      </c>
      <c r="BG156" s="200">
        <f>IF(N156="zákl. přenesená",J156,0)</f>
        <v>0</v>
      </c>
      <c r="BH156" s="200">
        <f>IF(N156="sníž. přenesená",J156,0)</f>
        <v>0</v>
      </c>
      <c r="BI156" s="200">
        <f>IF(N156="nulová",J156,0)</f>
        <v>0</v>
      </c>
      <c r="BJ156" s="18" t="s">
        <v>80</v>
      </c>
      <c r="BK156" s="200">
        <f>ROUND(I156*H156,2)</f>
        <v>0</v>
      </c>
      <c r="BL156" s="18" t="s">
        <v>163</v>
      </c>
      <c r="BM156" s="199" t="s">
        <v>394</v>
      </c>
    </row>
    <row r="157" spans="1:65" s="2" customFormat="1" ht="21.75" customHeight="1">
      <c r="A157" s="35"/>
      <c r="B157" s="36"/>
      <c r="C157" s="188" t="s">
        <v>395</v>
      </c>
      <c r="D157" s="188" t="s">
        <v>124</v>
      </c>
      <c r="E157" s="189" t="s">
        <v>396</v>
      </c>
      <c r="F157" s="190" t="s">
        <v>397</v>
      </c>
      <c r="G157" s="191" t="s">
        <v>205</v>
      </c>
      <c r="H157" s="192">
        <v>307.12</v>
      </c>
      <c r="I157" s="193"/>
      <c r="J157" s="194">
        <f>ROUND(I157*H157,2)</f>
        <v>0</v>
      </c>
      <c r="K157" s="190" t="s">
        <v>128</v>
      </c>
      <c r="L157" s="40"/>
      <c r="M157" s="195" t="s">
        <v>19</v>
      </c>
      <c r="N157" s="196" t="s">
        <v>43</v>
      </c>
      <c r="O157" s="65"/>
      <c r="P157" s="197">
        <f>O157*H157</f>
        <v>0</v>
      </c>
      <c r="Q157" s="197">
        <v>0.00637</v>
      </c>
      <c r="R157" s="197">
        <f>Q157*H157</f>
        <v>1.9563544</v>
      </c>
      <c r="S157" s="197">
        <v>0</v>
      </c>
      <c r="T157" s="198">
        <f>S157*H157</f>
        <v>0</v>
      </c>
      <c r="U157" s="35"/>
      <c r="V157" s="35"/>
      <c r="W157" s="35"/>
      <c r="X157" s="35"/>
      <c r="Y157" s="35"/>
      <c r="Z157" s="35"/>
      <c r="AA157" s="35"/>
      <c r="AB157" s="35"/>
      <c r="AC157" s="35"/>
      <c r="AD157" s="35"/>
      <c r="AE157" s="35"/>
      <c r="AR157" s="199" t="s">
        <v>163</v>
      </c>
      <c r="AT157" s="199" t="s">
        <v>124</v>
      </c>
      <c r="AU157" s="199" t="s">
        <v>82</v>
      </c>
      <c r="AY157" s="18" t="s">
        <v>120</v>
      </c>
      <c r="BE157" s="200">
        <f>IF(N157="základní",J157,0)</f>
        <v>0</v>
      </c>
      <c r="BF157" s="200">
        <f>IF(N157="snížená",J157,0)</f>
        <v>0</v>
      </c>
      <c r="BG157" s="200">
        <f>IF(N157="zákl. přenesená",J157,0)</f>
        <v>0</v>
      </c>
      <c r="BH157" s="200">
        <f>IF(N157="sníž. přenesená",J157,0)</f>
        <v>0</v>
      </c>
      <c r="BI157" s="200">
        <f>IF(N157="nulová",J157,0)</f>
        <v>0</v>
      </c>
      <c r="BJ157" s="18" t="s">
        <v>80</v>
      </c>
      <c r="BK157" s="200">
        <f>ROUND(I157*H157,2)</f>
        <v>0</v>
      </c>
      <c r="BL157" s="18" t="s">
        <v>163</v>
      </c>
      <c r="BM157" s="199" t="s">
        <v>398</v>
      </c>
    </row>
    <row r="158" spans="1:47" s="2" customFormat="1" ht="19.2">
      <c r="A158" s="35"/>
      <c r="B158" s="36"/>
      <c r="C158" s="37"/>
      <c r="D158" s="201" t="s">
        <v>135</v>
      </c>
      <c r="E158" s="37"/>
      <c r="F158" s="202" t="s">
        <v>399</v>
      </c>
      <c r="G158" s="37"/>
      <c r="H158" s="37"/>
      <c r="I158" s="109"/>
      <c r="J158" s="37"/>
      <c r="K158" s="37"/>
      <c r="L158" s="40"/>
      <c r="M158" s="203"/>
      <c r="N158" s="204"/>
      <c r="O158" s="65"/>
      <c r="P158" s="65"/>
      <c r="Q158" s="65"/>
      <c r="R158" s="65"/>
      <c r="S158" s="65"/>
      <c r="T158" s="66"/>
      <c r="U158" s="35"/>
      <c r="V158" s="35"/>
      <c r="W158" s="35"/>
      <c r="X158" s="35"/>
      <c r="Y158" s="35"/>
      <c r="Z158" s="35"/>
      <c r="AA158" s="35"/>
      <c r="AB158" s="35"/>
      <c r="AC158" s="35"/>
      <c r="AD158" s="35"/>
      <c r="AE158" s="35"/>
      <c r="AT158" s="18" t="s">
        <v>135</v>
      </c>
      <c r="AU158" s="18" t="s">
        <v>82</v>
      </c>
    </row>
    <row r="159" spans="2:51" s="13" customFormat="1" ht="12">
      <c r="B159" s="205"/>
      <c r="C159" s="206"/>
      <c r="D159" s="201" t="s">
        <v>141</v>
      </c>
      <c r="E159" s="215" t="s">
        <v>19</v>
      </c>
      <c r="F159" s="207" t="s">
        <v>208</v>
      </c>
      <c r="G159" s="206"/>
      <c r="H159" s="208">
        <v>307.12</v>
      </c>
      <c r="I159" s="209"/>
      <c r="J159" s="206"/>
      <c r="K159" s="206"/>
      <c r="L159" s="210"/>
      <c r="M159" s="211"/>
      <c r="N159" s="212"/>
      <c r="O159" s="212"/>
      <c r="P159" s="212"/>
      <c r="Q159" s="212"/>
      <c r="R159" s="212"/>
      <c r="S159" s="212"/>
      <c r="T159" s="213"/>
      <c r="AT159" s="214" t="s">
        <v>141</v>
      </c>
      <c r="AU159" s="214" t="s">
        <v>82</v>
      </c>
      <c r="AV159" s="13" t="s">
        <v>82</v>
      </c>
      <c r="AW159" s="13" t="s">
        <v>33</v>
      </c>
      <c r="AX159" s="13" t="s">
        <v>80</v>
      </c>
      <c r="AY159" s="214" t="s">
        <v>120</v>
      </c>
    </row>
    <row r="160" spans="1:65" s="2" customFormat="1" ht="21.75" customHeight="1">
      <c r="A160" s="35"/>
      <c r="B160" s="36"/>
      <c r="C160" s="188" t="s">
        <v>400</v>
      </c>
      <c r="D160" s="188" t="s">
        <v>124</v>
      </c>
      <c r="E160" s="189" t="s">
        <v>401</v>
      </c>
      <c r="F160" s="190" t="s">
        <v>402</v>
      </c>
      <c r="G160" s="191" t="s">
        <v>205</v>
      </c>
      <c r="H160" s="192">
        <v>48</v>
      </c>
      <c r="I160" s="193"/>
      <c r="J160" s="194">
        <f>ROUND(I160*H160,2)</f>
        <v>0</v>
      </c>
      <c r="K160" s="190" t="s">
        <v>128</v>
      </c>
      <c r="L160" s="40"/>
      <c r="M160" s="195" t="s">
        <v>19</v>
      </c>
      <c r="N160" s="196" t="s">
        <v>43</v>
      </c>
      <c r="O160" s="65"/>
      <c r="P160" s="197">
        <f>O160*H160</f>
        <v>0</v>
      </c>
      <c r="Q160" s="197">
        <v>0.00034</v>
      </c>
      <c r="R160" s="197">
        <f>Q160*H160</f>
        <v>0.01632</v>
      </c>
      <c r="S160" s="197">
        <v>0</v>
      </c>
      <c r="T160" s="198">
        <f>S160*H160</f>
        <v>0</v>
      </c>
      <c r="U160" s="35"/>
      <c r="V160" s="35"/>
      <c r="W160" s="35"/>
      <c r="X160" s="35"/>
      <c r="Y160" s="35"/>
      <c r="Z160" s="35"/>
      <c r="AA160" s="35"/>
      <c r="AB160" s="35"/>
      <c r="AC160" s="35"/>
      <c r="AD160" s="35"/>
      <c r="AE160" s="35"/>
      <c r="AR160" s="199" t="s">
        <v>163</v>
      </c>
      <c r="AT160" s="199" t="s">
        <v>124</v>
      </c>
      <c r="AU160" s="199" t="s">
        <v>82</v>
      </c>
      <c r="AY160" s="18" t="s">
        <v>120</v>
      </c>
      <c r="BE160" s="200">
        <f>IF(N160="základní",J160,0)</f>
        <v>0</v>
      </c>
      <c r="BF160" s="200">
        <f>IF(N160="snížená",J160,0)</f>
        <v>0</v>
      </c>
      <c r="BG160" s="200">
        <f>IF(N160="zákl. přenesená",J160,0)</f>
        <v>0</v>
      </c>
      <c r="BH160" s="200">
        <f>IF(N160="sníž. přenesená",J160,0)</f>
        <v>0</v>
      </c>
      <c r="BI160" s="200">
        <f>IF(N160="nulová",J160,0)</f>
        <v>0</v>
      </c>
      <c r="BJ160" s="18" t="s">
        <v>80</v>
      </c>
      <c r="BK160" s="200">
        <f>ROUND(I160*H160,2)</f>
        <v>0</v>
      </c>
      <c r="BL160" s="18" t="s">
        <v>163</v>
      </c>
      <c r="BM160" s="199" t="s">
        <v>403</v>
      </c>
    </row>
    <row r="161" spans="2:51" s="13" customFormat="1" ht="12">
      <c r="B161" s="205"/>
      <c r="C161" s="206"/>
      <c r="D161" s="201" t="s">
        <v>141</v>
      </c>
      <c r="E161" s="215" t="s">
        <v>19</v>
      </c>
      <c r="F161" s="207" t="s">
        <v>404</v>
      </c>
      <c r="G161" s="206"/>
      <c r="H161" s="208">
        <v>48</v>
      </c>
      <c r="I161" s="209"/>
      <c r="J161" s="206"/>
      <c r="K161" s="206"/>
      <c r="L161" s="210"/>
      <c r="M161" s="211"/>
      <c r="N161" s="212"/>
      <c r="O161" s="212"/>
      <c r="P161" s="212"/>
      <c r="Q161" s="212"/>
      <c r="R161" s="212"/>
      <c r="S161" s="212"/>
      <c r="T161" s="213"/>
      <c r="AT161" s="214" t="s">
        <v>141</v>
      </c>
      <c r="AU161" s="214" t="s">
        <v>82</v>
      </c>
      <c r="AV161" s="13" t="s">
        <v>82</v>
      </c>
      <c r="AW161" s="13" t="s">
        <v>33</v>
      </c>
      <c r="AX161" s="13" t="s">
        <v>80</v>
      </c>
      <c r="AY161" s="214" t="s">
        <v>120</v>
      </c>
    </row>
    <row r="162" spans="1:65" s="2" customFormat="1" ht="16.5" customHeight="1">
      <c r="A162" s="35"/>
      <c r="B162" s="36"/>
      <c r="C162" s="188" t="s">
        <v>405</v>
      </c>
      <c r="D162" s="188" t="s">
        <v>124</v>
      </c>
      <c r="E162" s="189" t="s">
        <v>406</v>
      </c>
      <c r="F162" s="190" t="s">
        <v>407</v>
      </c>
      <c r="G162" s="191" t="s">
        <v>166</v>
      </c>
      <c r="H162" s="192">
        <v>3.6</v>
      </c>
      <c r="I162" s="193"/>
      <c r="J162" s="194">
        <f>ROUND(I162*H162,2)</f>
        <v>0</v>
      </c>
      <c r="K162" s="190" t="s">
        <v>128</v>
      </c>
      <c r="L162" s="40"/>
      <c r="M162" s="195" t="s">
        <v>19</v>
      </c>
      <c r="N162" s="196" t="s">
        <v>43</v>
      </c>
      <c r="O162" s="65"/>
      <c r="P162" s="197">
        <f>O162*H162</f>
        <v>0</v>
      </c>
      <c r="Q162" s="197">
        <v>0.00151</v>
      </c>
      <c r="R162" s="197">
        <f>Q162*H162</f>
        <v>0.005436000000000001</v>
      </c>
      <c r="S162" s="197">
        <v>0</v>
      </c>
      <c r="T162" s="198">
        <f>S162*H162</f>
        <v>0</v>
      </c>
      <c r="U162" s="35"/>
      <c r="V162" s="35"/>
      <c r="W162" s="35"/>
      <c r="X162" s="35"/>
      <c r="Y162" s="35"/>
      <c r="Z162" s="35"/>
      <c r="AA162" s="35"/>
      <c r="AB162" s="35"/>
      <c r="AC162" s="35"/>
      <c r="AD162" s="35"/>
      <c r="AE162" s="35"/>
      <c r="AR162" s="199" t="s">
        <v>163</v>
      </c>
      <c r="AT162" s="199" t="s">
        <v>124</v>
      </c>
      <c r="AU162" s="199" t="s">
        <v>82</v>
      </c>
      <c r="AY162" s="18" t="s">
        <v>120</v>
      </c>
      <c r="BE162" s="200">
        <f>IF(N162="základní",J162,0)</f>
        <v>0</v>
      </c>
      <c r="BF162" s="200">
        <f>IF(N162="snížená",J162,0)</f>
        <v>0</v>
      </c>
      <c r="BG162" s="200">
        <f>IF(N162="zákl. přenesená",J162,0)</f>
        <v>0</v>
      </c>
      <c r="BH162" s="200">
        <f>IF(N162="sníž. přenesená",J162,0)</f>
        <v>0</v>
      </c>
      <c r="BI162" s="200">
        <f>IF(N162="nulová",J162,0)</f>
        <v>0</v>
      </c>
      <c r="BJ162" s="18" t="s">
        <v>80</v>
      </c>
      <c r="BK162" s="200">
        <f>ROUND(I162*H162,2)</f>
        <v>0</v>
      </c>
      <c r="BL162" s="18" t="s">
        <v>163</v>
      </c>
      <c r="BM162" s="199" t="s">
        <v>408</v>
      </c>
    </row>
    <row r="163" spans="2:51" s="15" customFormat="1" ht="12">
      <c r="B163" s="227"/>
      <c r="C163" s="228"/>
      <c r="D163" s="201" t="s">
        <v>141</v>
      </c>
      <c r="E163" s="229" t="s">
        <v>19</v>
      </c>
      <c r="F163" s="230" t="s">
        <v>409</v>
      </c>
      <c r="G163" s="228"/>
      <c r="H163" s="229" t="s">
        <v>19</v>
      </c>
      <c r="I163" s="231"/>
      <c r="J163" s="228"/>
      <c r="K163" s="228"/>
      <c r="L163" s="232"/>
      <c r="M163" s="233"/>
      <c r="N163" s="234"/>
      <c r="O163" s="234"/>
      <c r="P163" s="234"/>
      <c r="Q163" s="234"/>
      <c r="R163" s="234"/>
      <c r="S163" s="234"/>
      <c r="T163" s="235"/>
      <c r="AT163" s="236" t="s">
        <v>141</v>
      </c>
      <c r="AU163" s="236" t="s">
        <v>82</v>
      </c>
      <c r="AV163" s="15" t="s">
        <v>80</v>
      </c>
      <c r="AW163" s="15" t="s">
        <v>33</v>
      </c>
      <c r="AX163" s="15" t="s">
        <v>72</v>
      </c>
      <c r="AY163" s="236" t="s">
        <v>120</v>
      </c>
    </row>
    <row r="164" spans="2:51" s="13" customFormat="1" ht="12">
      <c r="B164" s="205"/>
      <c r="C164" s="206"/>
      <c r="D164" s="201" t="s">
        <v>141</v>
      </c>
      <c r="E164" s="215" t="s">
        <v>19</v>
      </c>
      <c r="F164" s="207" t="s">
        <v>410</v>
      </c>
      <c r="G164" s="206"/>
      <c r="H164" s="208">
        <v>3.6</v>
      </c>
      <c r="I164" s="209"/>
      <c r="J164" s="206"/>
      <c r="K164" s="206"/>
      <c r="L164" s="210"/>
      <c r="M164" s="211"/>
      <c r="N164" s="212"/>
      <c r="O164" s="212"/>
      <c r="P164" s="212"/>
      <c r="Q164" s="212"/>
      <c r="R164" s="212"/>
      <c r="S164" s="212"/>
      <c r="T164" s="213"/>
      <c r="AT164" s="214" t="s">
        <v>141</v>
      </c>
      <c r="AU164" s="214" t="s">
        <v>82</v>
      </c>
      <c r="AV164" s="13" t="s">
        <v>82</v>
      </c>
      <c r="AW164" s="13" t="s">
        <v>33</v>
      </c>
      <c r="AX164" s="13" t="s">
        <v>72</v>
      </c>
      <c r="AY164" s="214" t="s">
        <v>120</v>
      </c>
    </row>
    <row r="165" spans="2:51" s="14" customFormat="1" ht="12">
      <c r="B165" s="216"/>
      <c r="C165" s="217"/>
      <c r="D165" s="201" t="s">
        <v>141</v>
      </c>
      <c r="E165" s="218" t="s">
        <v>19</v>
      </c>
      <c r="F165" s="219" t="s">
        <v>169</v>
      </c>
      <c r="G165" s="217"/>
      <c r="H165" s="220">
        <v>3.6</v>
      </c>
      <c r="I165" s="221"/>
      <c r="J165" s="217"/>
      <c r="K165" s="217"/>
      <c r="L165" s="222"/>
      <c r="M165" s="223"/>
      <c r="N165" s="224"/>
      <c r="O165" s="224"/>
      <c r="P165" s="224"/>
      <c r="Q165" s="224"/>
      <c r="R165" s="224"/>
      <c r="S165" s="224"/>
      <c r="T165" s="225"/>
      <c r="AT165" s="226" t="s">
        <v>141</v>
      </c>
      <c r="AU165" s="226" t="s">
        <v>82</v>
      </c>
      <c r="AV165" s="14" t="s">
        <v>129</v>
      </c>
      <c r="AW165" s="14" t="s">
        <v>33</v>
      </c>
      <c r="AX165" s="14" t="s">
        <v>80</v>
      </c>
      <c r="AY165" s="226" t="s">
        <v>120</v>
      </c>
    </row>
    <row r="166" spans="1:65" s="2" customFormat="1" ht="16.5" customHeight="1">
      <c r="A166" s="35"/>
      <c r="B166" s="36"/>
      <c r="C166" s="188" t="s">
        <v>411</v>
      </c>
      <c r="D166" s="188" t="s">
        <v>124</v>
      </c>
      <c r="E166" s="189" t="s">
        <v>412</v>
      </c>
      <c r="F166" s="190" t="s">
        <v>413</v>
      </c>
      <c r="G166" s="191" t="s">
        <v>166</v>
      </c>
      <c r="H166" s="192">
        <v>8.6</v>
      </c>
      <c r="I166" s="193"/>
      <c r="J166" s="194">
        <f>ROUND(I166*H166,2)</f>
        <v>0</v>
      </c>
      <c r="K166" s="190" t="s">
        <v>128</v>
      </c>
      <c r="L166" s="40"/>
      <c r="M166" s="195" t="s">
        <v>19</v>
      </c>
      <c r="N166" s="196" t="s">
        <v>43</v>
      </c>
      <c r="O166" s="65"/>
      <c r="P166" s="197">
        <f>O166*H166</f>
        <v>0</v>
      </c>
      <c r="Q166" s="197">
        <v>0.00195</v>
      </c>
      <c r="R166" s="197">
        <f>Q166*H166</f>
        <v>0.01677</v>
      </c>
      <c r="S166" s="197">
        <v>0</v>
      </c>
      <c r="T166" s="198">
        <f>S166*H166</f>
        <v>0</v>
      </c>
      <c r="U166" s="35"/>
      <c r="V166" s="35"/>
      <c r="W166" s="35"/>
      <c r="X166" s="35"/>
      <c r="Y166" s="35"/>
      <c r="Z166" s="35"/>
      <c r="AA166" s="35"/>
      <c r="AB166" s="35"/>
      <c r="AC166" s="35"/>
      <c r="AD166" s="35"/>
      <c r="AE166" s="35"/>
      <c r="AR166" s="199" t="s">
        <v>163</v>
      </c>
      <c r="AT166" s="199" t="s">
        <v>124</v>
      </c>
      <c r="AU166" s="199" t="s">
        <v>82</v>
      </c>
      <c r="AY166" s="18" t="s">
        <v>120</v>
      </c>
      <c r="BE166" s="200">
        <f>IF(N166="základní",J166,0)</f>
        <v>0</v>
      </c>
      <c r="BF166" s="200">
        <f>IF(N166="snížená",J166,0)</f>
        <v>0</v>
      </c>
      <c r="BG166" s="200">
        <f>IF(N166="zákl. přenesená",J166,0)</f>
        <v>0</v>
      </c>
      <c r="BH166" s="200">
        <f>IF(N166="sníž. přenesená",J166,0)</f>
        <v>0</v>
      </c>
      <c r="BI166" s="200">
        <f>IF(N166="nulová",J166,0)</f>
        <v>0</v>
      </c>
      <c r="BJ166" s="18" t="s">
        <v>80</v>
      </c>
      <c r="BK166" s="200">
        <f>ROUND(I166*H166,2)</f>
        <v>0</v>
      </c>
      <c r="BL166" s="18" t="s">
        <v>163</v>
      </c>
      <c r="BM166" s="199" t="s">
        <v>414</v>
      </c>
    </row>
    <row r="167" spans="2:51" s="15" customFormat="1" ht="12">
      <c r="B167" s="227"/>
      <c r="C167" s="228"/>
      <c r="D167" s="201" t="s">
        <v>141</v>
      </c>
      <c r="E167" s="229" t="s">
        <v>19</v>
      </c>
      <c r="F167" s="230" t="s">
        <v>415</v>
      </c>
      <c r="G167" s="228"/>
      <c r="H167" s="229" t="s">
        <v>19</v>
      </c>
      <c r="I167" s="231"/>
      <c r="J167" s="228"/>
      <c r="K167" s="228"/>
      <c r="L167" s="232"/>
      <c r="M167" s="233"/>
      <c r="N167" s="234"/>
      <c r="O167" s="234"/>
      <c r="P167" s="234"/>
      <c r="Q167" s="234"/>
      <c r="R167" s="234"/>
      <c r="S167" s="234"/>
      <c r="T167" s="235"/>
      <c r="AT167" s="236" t="s">
        <v>141</v>
      </c>
      <c r="AU167" s="236" t="s">
        <v>82</v>
      </c>
      <c r="AV167" s="15" t="s">
        <v>80</v>
      </c>
      <c r="AW167" s="15" t="s">
        <v>33</v>
      </c>
      <c r="AX167" s="15" t="s">
        <v>72</v>
      </c>
      <c r="AY167" s="236" t="s">
        <v>120</v>
      </c>
    </row>
    <row r="168" spans="2:51" s="15" customFormat="1" ht="12">
      <c r="B168" s="227"/>
      <c r="C168" s="228"/>
      <c r="D168" s="201" t="s">
        <v>141</v>
      </c>
      <c r="E168" s="229" t="s">
        <v>19</v>
      </c>
      <c r="F168" s="230" t="s">
        <v>416</v>
      </c>
      <c r="G168" s="228"/>
      <c r="H168" s="229" t="s">
        <v>19</v>
      </c>
      <c r="I168" s="231"/>
      <c r="J168" s="228"/>
      <c r="K168" s="228"/>
      <c r="L168" s="232"/>
      <c r="M168" s="233"/>
      <c r="N168" s="234"/>
      <c r="O168" s="234"/>
      <c r="P168" s="234"/>
      <c r="Q168" s="234"/>
      <c r="R168" s="234"/>
      <c r="S168" s="234"/>
      <c r="T168" s="235"/>
      <c r="AT168" s="236" t="s">
        <v>141</v>
      </c>
      <c r="AU168" s="236" t="s">
        <v>82</v>
      </c>
      <c r="AV168" s="15" t="s">
        <v>80</v>
      </c>
      <c r="AW168" s="15" t="s">
        <v>33</v>
      </c>
      <c r="AX168" s="15" t="s">
        <v>72</v>
      </c>
      <c r="AY168" s="236" t="s">
        <v>120</v>
      </c>
    </row>
    <row r="169" spans="2:51" s="13" customFormat="1" ht="12">
      <c r="B169" s="205"/>
      <c r="C169" s="206"/>
      <c r="D169" s="201" t="s">
        <v>141</v>
      </c>
      <c r="E169" s="215" t="s">
        <v>19</v>
      </c>
      <c r="F169" s="207" t="s">
        <v>417</v>
      </c>
      <c r="G169" s="206"/>
      <c r="H169" s="208">
        <v>8.6</v>
      </c>
      <c r="I169" s="209"/>
      <c r="J169" s="206"/>
      <c r="K169" s="206"/>
      <c r="L169" s="210"/>
      <c r="M169" s="211"/>
      <c r="N169" s="212"/>
      <c r="O169" s="212"/>
      <c r="P169" s="212"/>
      <c r="Q169" s="212"/>
      <c r="R169" s="212"/>
      <c r="S169" s="212"/>
      <c r="T169" s="213"/>
      <c r="AT169" s="214" t="s">
        <v>141</v>
      </c>
      <c r="AU169" s="214" t="s">
        <v>82</v>
      </c>
      <c r="AV169" s="13" t="s">
        <v>82</v>
      </c>
      <c r="AW169" s="13" t="s">
        <v>33</v>
      </c>
      <c r="AX169" s="13" t="s">
        <v>72</v>
      </c>
      <c r="AY169" s="214" t="s">
        <v>120</v>
      </c>
    </row>
    <row r="170" spans="2:51" s="14" customFormat="1" ht="12">
      <c r="B170" s="216"/>
      <c r="C170" s="217"/>
      <c r="D170" s="201" t="s">
        <v>141</v>
      </c>
      <c r="E170" s="218" t="s">
        <v>19</v>
      </c>
      <c r="F170" s="219" t="s">
        <v>169</v>
      </c>
      <c r="G170" s="217"/>
      <c r="H170" s="220">
        <v>8.6</v>
      </c>
      <c r="I170" s="221"/>
      <c r="J170" s="217"/>
      <c r="K170" s="217"/>
      <c r="L170" s="222"/>
      <c r="M170" s="223"/>
      <c r="N170" s="224"/>
      <c r="O170" s="224"/>
      <c r="P170" s="224"/>
      <c r="Q170" s="224"/>
      <c r="R170" s="224"/>
      <c r="S170" s="224"/>
      <c r="T170" s="225"/>
      <c r="AT170" s="226" t="s">
        <v>141</v>
      </c>
      <c r="AU170" s="226" t="s">
        <v>82</v>
      </c>
      <c r="AV170" s="14" t="s">
        <v>129</v>
      </c>
      <c r="AW170" s="14" t="s">
        <v>33</v>
      </c>
      <c r="AX170" s="14" t="s">
        <v>80</v>
      </c>
      <c r="AY170" s="226" t="s">
        <v>120</v>
      </c>
    </row>
    <row r="171" spans="1:65" s="2" customFormat="1" ht="21.75" customHeight="1">
      <c r="A171" s="35"/>
      <c r="B171" s="36"/>
      <c r="C171" s="188" t="s">
        <v>418</v>
      </c>
      <c r="D171" s="188" t="s">
        <v>124</v>
      </c>
      <c r="E171" s="189" t="s">
        <v>419</v>
      </c>
      <c r="F171" s="190" t="s">
        <v>420</v>
      </c>
      <c r="G171" s="191" t="s">
        <v>306</v>
      </c>
      <c r="H171" s="192">
        <v>4</v>
      </c>
      <c r="I171" s="193"/>
      <c r="J171" s="194">
        <f>ROUND(I171*H171,2)</f>
        <v>0</v>
      </c>
      <c r="K171" s="190" t="s">
        <v>128</v>
      </c>
      <c r="L171" s="40"/>
      <c r="M171" s="195" t="s">
        <v>19</v>
      </c>
      <c r="N171" s="196" t="s">
        <v>43</v>
      </c>
      <c r="O171" s="65"/>
      <c r="P171" s="197">
        <f>O171*H171</f>
        <v>0</v>
      </c>
      <c r="Q171" s="197">
        <v>0</v>
      </c>
      <c r="R171" s="197">
        <f>Q171*H171</f>
        <v>0</v>
      </c>
      <c r="S171" s="197">
        <v>0</v>
      </c>
      <c r="T171" s="198">
        <f>S171*H171</f>
        <v>0</v>
      </c>
      <c r="U171" s="35"/>
      <c r="V171" s="35"/>
      <c r="W171" s="35"/>
      <c r="X171" s="35"/>
      <c r="Y171" s="35"/>
      <c r="Z171" s="35"/>
      <c r="AA171" s="35"/>
      <c r="AB171" s="35"/>
      <c r="AC171" s="35"/>
      <c r="AD171" s="35"/>
      <c r="AE171" s="35"/>
      <c r="AR171" s="199" t="s">
        <v>163</v>
      </c>
      <c r="AT171" s="199" t="s">
        <v>124</v>
      </c>
      <c r="AU171" s="199" t="s">
        <v>82</v>
      </c>
      <c r="AY171" s="18" t="s">
        <v>120</v>
      </c>
      <c r="BE171" s="200">
        <f>IF(N171="základní",J171,0)</f>
        <v>0</v>
      </c>
      <c r="BF171" s="200">
        <f>IF(N171="snížená",J171,0)</f>
        <v>0</v>
      </c>
      <c r="BG171" s="200">
        <f>IF(N171="zákl. přenesená",J171,0)</f>
        <v>0</v>
      </c>
      <c r="BH171" s="200">
        <f>IF(N171="sníž. přenesená",J171,0)</f>
        <v>0</v>
      </c>
      <c r="BI171" s="200">
        <f>IF(N171="nulová",J171,0)</f>
        <v>0</v>
      </c>
      <c r="BJ171" s="18" t="s">
        <v>80</v>
      </c>
      <c r="BK171" s="200">
        <f>ROUND(I171*H171,2)</f>
        <v>0</v>
      </c>
      <c r="BL171" s="18" t="s">
        <v>163</v>
      </c>
      <c r="BM171" s="199" t="s">
        <v>421</v>
      </c>
    </row>
    <row r="172" spans="2:51" s="13" customFormat="1" ht="12">
      <c r="B172" s="205"/>
      <c r="C172" s="206"/>
      <c r="D172" s="201" t="s">
        <v>141</v>
      </c>
      <c r="E172" s="215" t="s">
        <v>19</v>
      </c>
      <c r="F172" s="207" t="s">
        <v>422</v>
      </c>
      <c r="G172" s="206"/>
      <c r="H172" s="208">
        <v>4</v>
      </c>
      <c r="I172" s="209"/>
      <c r="J172" s="206"/>
      <c r="K172" s="206"/>
      <c r="L172" s="210"/>
      <c r="M172" s="211"/>
      <c r="N172" s="212"/>
      <c r="O172" s="212"/>
      <c r="P172" s="212"/>
      <c r="Q172" s="212"/>
      <c r="R172" s="212"/>
      <c r="S172" s="212"/>
      <c r="T172" s="213"/>
      <c r="AT172" s="214" t="s">
        <v>141</v>
      </c>
      <c r="AU172" s="214" t="s">
        <v>82</v>
      </c>
      <c r="AV172" s="13" t="s">
        <v>82</v>
      </c>
      <c r="AW172" s="13" t="s">
        <v>33</v>
      </c>
      <c r="AX172" s="13" t="s">
        <v>80</v>
      </c>
      <c r="AY172" s="214" t="s">
        <v>120</v>
      </c>
    </row>
    <row r="173" spans="1:65" s="2" customFormat="1" ht="21.75" customHeight="1">
      <c r="A173" s="35"/>
      <c r="B173" s="36"/>
      <c r="C173" s="188" t="s">
        <v>423</v>
      </c>
      <c r="D173" s="188" t="s">
        <v>124</v>
      </c>
      <c r="E173" s="189" t="s">
        <v>424</v>
      </c>
      <c r="F173" s="190" t="s">
        <v>425</v>
      </c>
      <c r="G173" s="191" t="s">
        <v>166</v>
      </c>
      <c r="H173" s="192">
        <v>44.35</v>
      </c>
      <c r="I173" s="193"/>
      <c r="J173" s="194">
        <f>ROUND(I173*H173,2)</f>
        <v>0</v>
      </c>
      <c r="K173" s="190" t="s">
        <v>128</v>
      </c>
      <c r="L173" s="40"/>
      <c r="M173" s="195" t="s">
        <v>19</v>
      </c>
      <c r="N173" s="196" t="s">
        <v>43</v>
      </c>
      <c r="O173" s="65"/>
      <c r="P173" s="197">
        <f>O173*H173</f>
        <v>0</v>
      </c>
      <c r="Q173" s="197">
        <v>0.00278</v>
      </c>
      <c r="R173" s="197">
        <f>Q173*H173</f>
        <v>0.123293</v>
      </c>
      <c r="S173" s="197">
        <v>0</v>
      </c>
      <c r="T173" s="198">
        <f>S173*H173</f>
        <v>0</v>
      </c>
      <c r="U173" s="35"/>
      <c r="V173" s="35"/>
      <c r="W173" s="35"/>
      <c r="X173" s="35"/>
      <c r="Y173" s="35"/>
      <c r="Z173" s="35"/>
      <c r="AA173" s="35"/>
      <c r="AB173" s="35"/>
      <c r="AC173" s="35"/>
      <c r="AD173" s="35"/>
      <c r="AE173" s="35"/>
      <c r="AR173" s="199" t="s">
        <v>163</v>
      </c>
      <c r="AT173" s="199" t="s">
        <v>124</v>
      </c>
      <c r="AU173" s="199" t="s">
        <v>82</v>
      </c>
      <c r="AY173" s="18" t="s">
        <v>120</v>
      </c>
      <c r="BE173" s="200">
        <f>IF(N173="základní",J173,0)</f>
        <v>0</v>
      </c>
      <c r="BF173" s="200">
        <f>IF(N173="snížená",J173,0)</f>
        <v>0</v>
      </c>
      <c r="BG173" s="200">
        <f>IF(N173="zákl. přenesená",J173,0)</f>
        <v>0</v>
      </c>
      <c r="BH173" s="200">
        <f>IF(N173="sníž. přenesená",J173,0)</f>
        <v>0</v>
      </c>
      <c r="BI173" s="200">
        <f>IF(N173="nulová",J173,0)</f>
        <v>0</v>
      </c>
      <c r="BJ173" s="18" t="s">
        <v>80</v>
      </c>
      <c r="BK173" s="200">
        <f>ROUND(I173*H173,2)</f>
        <v>0</v>
      </c>
      <c r="BL173" s="18" t="s">
        <v>163</v>
      </c>
      <c r="BM173" s="199" t="s">
        <v>426</v>
      </c>
    </row>
    <row r="174" spans="2:51" s="15" customFormat="1" ht="12">
      <c r="B174" s="227"/>
      <c r="C174" s="228"/>
      <c r="D174" s="201" t="s">
        <v>141</v>
      </c>
      <c r="E174" s="229" t="s">
        <v>19</v>
      </c>
      <c r="F174" s="230" t="s">
        <v>427</v>
      </c>
      <c r="G174" s="228"/>
      <c r="H174" s="229" t="s">
        <v>19</v>
      </c>
      <c r="I174" s="231"/>
      <c r="J174" s="228"/>
      <c r="K174" s="228"/>
      <c r="L174" s="232"/>
      <c r="M174" s="233"/>
      <c r="N174" s="234"/>
      <c r="O174" s="234"/>
      <c r="P174" s="234"/>
      <c r="Q174" s="234"/>
      <c r="R174" s="234"/>
      <c r="S174" s="234"/>
      <c r="T174" s="235"/>
      <c r="AT174" s="236" t="s">
        <v>141</v>
      </c>
      <c r="AU174" s="236" t="s">
        <v>82</v>
      </c>
      <c r="AV174" s="15" t="s">
        <v>80</v>
      </c>
      <c r="AW174" s="15" t="s">
        <v>33</v>
      </c>
      <c r="AX174" s="15" t="s">
        <v>72</v>
      </c>
      <c r="AY174" s="236" t="s">
        <v>120</v>
      </c>
    </row>
    <row r="175" spans="2:51" s="15" customFormat="1" ht="12">
      <c r="B175" s="227"/>
      <c r="C175" s="228"/>
      <c r="D175" s="201" t="s">
        <v>141</v>
      </c>
      <c r="E175" s="229" t="s">
        <v>19</v>
      </c>
      <c r="F175" s="230" t="s">
        <v>428</v>
      </c>
      <c r="G175" s="228"/>
      <c r="H175" s="229" t="s">
        <v>19</v>
      </c>
      <c r="I175" s="231"/>
      <c r="J175" s="228"/>
      <c r="K175" s="228"/>
      <c r="L175" s="232"/>
      <c r="M175" s="233"/>
      <c r="N175" s="234"/>
      <c r="O175" s="234"/>
      <c r="P175" s="234"/>
      <c r="Q175" s="234"/>
      <c r="R175" s="234"/>
      <c r="S175" s="234"/>
      <c r="T175" s="235"/>
      <c r="AT175" s="236" t="s">
        <v>141</v>
      </c>
      <c r="AU175" s="236" t="s">
        <v>82</v>
      </c>
      <c r="AV175" s="15" t="s">
        <v>80</v>
      </c>
      <c r="AW175" s="15" t="s">
        <v>33</v>
      </c>
      <c r="AX175" s="15" t="s">
        <v>72</v>
      </c>
      <c r="AY175" s="236" t="s">
        <v>120</v>
      </c>
    </row>
    <row r="176" spans="2:51" s="13" customFormat="1" ht="12">
      <c r="B176" s="205"/>
      <c r="C176" s="206"/>
      <c r="D176" s="201" t="s">
        <v>141</v>
      </c>
      <c r="E176" s="215" t="s">
        <v>19</v>
      </c>
      <c r="F176" s="207" t="s">
        <v>368</v>
      </c>
      <c r="G176" s="206"/>
      <c r="H176" s="208">
        <v>33.65</v>
      </c>
      <c r="I176" s="209"/>
      <c r="J176" s="206"/>
      <c r="K176" s="206"/>
      <c r="L176" s="210"/>
      <c r="M176" s="211"/>
      <c r="N176" s="212"/>
      <c r="O176" s="212"/>
      <c r="P176" s="212"/>
      <c r="Q176" s="212"/>
      <c r="R176" s="212"/>
      <c r="S176" s="212"/>
      <c r="T176" s="213"/>
      <c r="AT176" s="214" t="s">
        <v>141</v>
      </c>
      <c r="AU176" s="214" t="s">
        <v>82</v>
      </c>
      <c r="AV176" s="13" t="s">
        <v>82</v>
      </c>
      <c r="AW176" s="13" t="s">
        <v>33</v>
      </c>
      <c r="AX176" s="13" t="s">
        <v>72</v>
      </c>
      <c r="AY176" s="214" t="s">
        <v>120</v>
      </c>
    </row>
    <row r="177" spans="2:51" s="13" customFormat="1" ht="12">
      <c r="B177" s="205"/>
      <c r="C177" s="206"/>
      <c r="D177" s="201" t="s">
        <v>141</v>
      </c>
      <c r="E177" s="215" t="s">
        <v>19</v>
      </c>
      <c r="F177" s="207" t="s">
        <v>369</v>
      </c>
      <c r="G177" s="206"/>
      <c r="H177" s="208">
        <v>10.7</v>
      </c>
      <c r="I177" s="209"/>
      <c r="J177" s="206"/>
      <c r="K177" s="206"/>
      <c r="L177" s="210"/>
      <c r="M177" s="211"/>
      <c r="N177" s="212"/>
      <c r="O177" s="212"/>
      <c r="P177" s="212"/>
      <c r="Q177" s="212"/>
      <c r="R177" s="212"/>
      <c r="S177" s="212"/>
      <c r="T177" s="213"/>
      <c r="AT177" s="214" t="s">
        <v>141</v>
      </c>
      <c r="AU177" s="214" t="s">
        <v>82</v>
      </c>
      <c r="AV177" s="13" t="s">
        <v>82</v>
      </c>
      <c r="AW177" s="13" t="s">
        <v>33</v>
      </c>
      <c r="AX177" s="13" t="s">
        <v>72</v>
      </c>
      <c r="AY177" s="214" t="s">
        <v>120</v>
      </c>
    </row>
    <row r="178" spans="2:51" s="14" customFormat="1" ht="12">
      <c r="B178" s="216"/>
      <c r="C178" s="217"/>
      <c r="D178" s="201" t="s">
        <v>141</v>
      </c>
      <c r="E178" s="218" t="s">
        <v>19</v>
      </c>
      <c r="F178" s="219" t="s">
        <v>169</v>
      </c>
      <c r="G178" s="217"/>
      <c r="H178" s="220">
        <v>44.35</v>
      </c>
      <c r="I178" s="221"/>
      <c r="J178" s="217"/>
      <c r="K178" s="217"/>
      <c r="L178" s="222"/>
      <c r="M178" s="223"/>
      <c r="N178" s="224"/>
      <c r="O178" s="224"/>
      <c r="P178" s="224"/>
      <c r="Q178" s="224"/>
      <c r="R178" s="224"/>
      <c r="S178" s="224"/>
      <c r="T178" s="225"/>
      <c r="AT178" s="226" t="s">
        <v>141</v>
      </c>
      <c r="AU178" s="226" t="s">
        <v>82</v>
      </c>
      <c r="AV178" s="14" t="s">
        <v>129</v>
      </c>
      <c r="AW178" s="14" t="s">
        <v>33</v>
      </c>
      <c r="AX178" s="14" t="s">
        <v>80</v>
      </c>
      <c r="AY178" s="226" t="s">
        <v>120</v>
      </c>
    </row>
    <row r="179" spans="1:65" s="2" customFormat="1" ht="16.5" customHeight="1">
      <c r="A179" s="35"/>
      <c r="B179" s="36"/>
      <c r="C179" s="188" t="s">
        <v>429</v>
      </c>
      <c r="D179" s="188" t="s">
        <v>124</v>
      </c>
      <c r="E179" s="189" t="s">
        <v>430</v>
      </c>
      <c r="F179" s="190" t="s">
        <v>431</v>
      </c>
      <c r="G179" s="191" t="s">
        <v>166</v>
      </c>
      <c r="H179" s="192">
        <v>43.5</v>
      </c>
      <c r="I179" s="193"/>
      <c r="J179" s="194">
        <f>ROUND(I179*H179,2)</f>
        <v>0</v>
      </c>
      <c r="K179" s="190" t="s">
        <v>128</v>
      </c>
      <c r="L179" s="40"/>
      <c r="M179" s="195" t="s">
        <v>19</v>
      </c>
      <c r="N179" s="196" t="s">
        <v>43</v>
      </c>
      <c r="O179" s="65"/>
      <c r="P179" s="197">
        <f>O179*H179</f>
        <v>0</v>
      </c>
      <c r="Q179" s="197">
        <v>0.0009</v>
      </c>
      <c r="R179" s="197">
        <f>Q179*H179</f>
        <v>0.03915</v>
      </c>
      <c r="S179" s="197">
        <v>0</v>
      </c>
      <c r="T179" s="198">
        <f>S179*H179</f>
        <v>0</v>
      </c>
      <c r="U179" s="35"/>
      <c r="V179" s="35"/>
      <c r="W179" s="35"/>
      <c r="X179" s="35"/>
      <c r="Y179" s="35"/>
      <c r="Z179" s="35"/>
      <c r="AA179" s="35"/>
      <c r="AB179" s="35"/>
      <c r="AC179" s="35"/>
      <c r="AD179" s="35"/>
      <c r="AE179" s="35"/>
      <c r="AR179" s="199" t="s">
        <v>163</v>
      </c>
      <c r="AT179" s="199" t="s">
        <v>124</v>
      </c>
      <c r="AU179" s="199" t="s">
        <v>82</v>
      </c>
      <c r="AY179" s="18" t="s">
        <v>120</v>
      </c>
      <c r="BE179" s="200">
        <f>IF(N179="základní",J179,0)</f>
        <v>0</v>
      </c>
      <c r="BF179" s="200">
        <f>IF(N179="snížená",J179,0)</f>
        <v>0</v>
      </c>
      <c r="BG179" s="200">
        <f>IF(N179="zákl. přenesená",J179,0)</f>
        <v>0</v>
      </c>
      <c r="BH179" s="200">
        <f>IF(N179="sníž. přenesená",J179,0)</f>
        <v>0</v>
      </c>
      <c r="BI179" s="200">
        <f>IF(N179="nulová",J179,0)</f>
        <v>0</v>
      </c>
      <c r="BJ179" s="18" t="s">
        <v>80</v>
      </c>
      <c r="BK179" s="200">
        <f>ROUND(I179*H179,2)</f>
        <v>0</v>
      </c>
      <c r="BL179" s="18" t="s">
        <v>163</v>
      </c>
      <c r="BM179" s="199" t="s">
        <v>432</v>
      </c>
    </row>
    <row r="180" spans="2:51" s="15" customFormat="1" ht="12">
      <c r="B180" s="227"/>
      <c r="C180" s="228"/>
      <c r="D180" s="201" t="s">
        <v>141</v>
      </c>
      <c r="E180" s="229" t="s">
        <v>19</v>
      </c>
      <c r="F180" s="230" t="s">
        <v>433</v>
      </c>
      <c r="G180" s="228"/>
      <c r="H180" s="229" t="s">
        <v>19</v>
      </c>
      <c r="I180" s="231"/>
      <c r="J180" s="228"/>
      <c r="K180" s="228"/>
      <c r="L180" s="232"/>
      <c r="M180" s="233"/>
      <c r="N180" s="234"/>
      <c r="O180" s="234"/>
      <c r="P180" s="234"/>
      <c r="Q180" s="234"/>
      <c r="R180" s="234"/>
      <c r="S180" s="234"/>
      <c r="T180" s="235"/>
      <c r="AT180" s="236" t="s">
        <v>141</v>
      </c>
      <c r="AU180" s="236" t="s">
        <v>82</v>
      </c>
      <c r="AV180" s="15" t="s">
        <v>80</v>
      </c>
      <c r="AW180" s="15" t="s">
        <v>33</v>
      </c>
      <c r="AX180" s="15" t="s">
        <v>72</v>
      </c>
      <c r="AY180" s="236" t="s">
        <v>120</v>
      </c>
    </row>
    <row r="181" spans="2:51" s="13" customFormat="1" ht="12">
      <c r="B181" s="205"/>
      <c r="C181" s="206"/>
      <c r="D181" s="201" t="s">
        <v>141</v>
      </c>
      <c r="E181" s="215" t="s">
        <v>19</v>
      </c>
      <c r="F181" s="207" t="s">
        <v>434</v>
      </c>
      <c r="G181" s="206"/>
      <c r="H181" s="208">
        <v>43.5</v>
      </c>
      <c r="I181" s="209"/>
      <c r="J181" s="206"/>
      <c r="K181" s="206"/>
      <c r="L181" s="210"/>
      <c r="M181" s="211"/>
      <c r="N181" s="212"/>
      <c r="O181" s="212"/>
      <c r="P181" s="212"/>
      <c r="Q181" s="212"/>
      <c r="R181" s="212"/>
      <c r="S181" s="212"/>
      <c r="T181" s="213"/>
      <c r="AT181" s="214" t="s">
        <v>141</v>
      </c>
      <c r="AU181" s="214" t="s">
        <v>82</v>
      </c>
      <c r="AV181" s="13" t="s">
        <v>82</v>
      </c>
      <c r="AW181" s="13" t="s">
        <v>33</v>
      </c>
      <c r="AX181" s="13" t="s">
        <v>80</v>
      </c>
      <c r="AY181" s="214" t="s">
        <v>120</v>
      </c>
    </row>
    <row r="182" spans="1:65" s="2" customFormat="1" ht="16.5" customHeight="1">
      <c r="A182" s="35"/>
      <c r="B182" s="36"/>
      <c r="C182" s="188" t="s">
        <v>435</v>
      </c>
      <c r="D182" s="188" t="s">
        <v>124</v>
      </c>
      <c r="E182" s="189" t="s">
        <v>436</v>
      </c>
      <c r="F182" s="190" t="s">
        <v>437</v>
      </c>
      <c r="G182" s="191" t="s">
        <v>166</v>
      </c>
      <c r="H182" s="192">
        <v>44</v>
      </c>
      <c r="I182" s="193"/>
      <c r="J182" s="194">
        <f>ROUND(I182*H182,2)</f>
        <v>0</v>
      </c>
      <c r="K182" s="190" t="s">
        <v>128</v>
      </c>
      <c r="L182" s="40"/>
      <c r="M182" s="195" t="s">
        <v>19</v>
      </c>
      <c r="N182" s="196" t="s">
        <v>43</v>
      </c>
      <c r="O182" s="65"/>
      <c r="P182" s="197">
        <f>O182*H182</f>
        <v>0</v>
      </c>
      <c r="Q182" s="197">
        <v>0.00073</v>
      </c>
      <c r="R182" s="197">
        <f>Q182*H182</f>
        <v>0.032119999999999996</v>
      </c>
      <c r="S182" s="197">
        <v>0</v>
      </c>
      <c r="T182" s="198">
        <f>S182*H182</f>
        <v>0</v>
      </c>
      <c r="U182" s="35"/>
      <c r="V182" s="35"/>
      <c r="W182" s="35"/>
      <c r="X182" s="35"/>
      <c r="Y182" s="35"/>
      <c r="Z182" s="35"/>
      <c r="AA182" s="35"/>
      <c r="AB182" s="35"/>
      <c r="AC182" s="35"/>
      <c r="AD182" s="35"/>
      <c r="AE182" s="35"/>
      <c r="AR182" s="199" t="s">
        <v>163</v>
      </c>
      <c r="AT182" s="199" t="s">
        <v>124</v>
      </c>
      <c r="AU182" s="199" t="s">
        <v>82</v>
      </c>
      <c r="AY182" s="18" t="s">
        <v>120</v>
      </c>
      <c r="BE182" s="200">
        <f>IF(N182="základní",J182,0)</f>
        <v>0</v>
      </c>
      <c r="BF182" s="200">
        <f>IF(N182="snížená",J182,0)</f>
        <v>0</v>
      </c>
      <c r="BG182" s="200">
        <f>IF(N182="zákl. přenesená",J182,0)</f>
        <v>0</v>
      </c>
      <c r="BH182" s="200">
        <f>IF(N182="sníž. přenesená",J182,0)</f>
        <v>0</v>
      </c>
      <c r="BI182" s="200">
        <f>IF(N182="nulová",J182,0)</f>
        <v>0</v>
      </c>
      <c r="BJ182" s="18" t="s">
        <v>80</v>
      </c>
      <c r="BK182" s="200">
        <f>ROUND(I182*H182,2)</f>
        <v>0</v>
      </c>
      <c r="BL182" s="18" t="s">
        <v>163</v>
      </c>
      <c r="BM182" s="199" t="s">
        <v>438</v>
      </c>
    </row>
    <row r="183" spans="2:51" s="15" customFormat="1" ht="12">
      <c r="B183" s="227"/>
      <c r="C183" s="228"/>
      <c r="D183" s="201" t="s">
        <v>141</v>
      </c>
      <c r="E183" s="229" t="s">
        <v>19</v>
      </c>
      <c r="F183" s="230" t="s">
        <v>439</v>
      </c>
      <c r="G183" s="228"/>
      <c r="H183" s="229" t="s">
        <v>19</v>
      </c>
      <c r="I183" s="231"/>
      <c r="J183" s="228"/>
      <c r="K183" s="228"/>
      <c r="L183" s="232"/>
      <c r="M183" s="233"/>
      <c r="N183" s="234"/>
      <c r="O183" s="234"/>
      <c r="P183" s="234"/>
      <c r="Q183" s="234"/>
      <c r="R183" s="234"/>
      <c r="S183" s="234"/>
      <c r="T183" s="235"/>
      <c r="AT183" s="236" t="s">
        <v>141</v>
      </c>
      <c r="AU183" s="236" t="s">
        <v>82</v>
      </c>
      <c r="AV183" s="15" t="s">
        <v>80</v>
      </c>
      <c r="AW183" s="15" t="s">
        <v>33</v>
      </c>
      <c r="AX183" s="15" t="s">
        <v>72</v>
      </c>
      <c r="AY183" s="236" t="s">
        <v>120</v>
      </c>
    </row>
    <row r="184" spans="2:51" s="15" customFormat="1" ht="12">
      <c r="B184" s="227"/>
      <c r="C184" s="228"/>
      <c r="D184" s="201" t="s">
        <v>141</v>
      </c>
      <c r="E184" s="229" t="s">
        <v>19</v>
      </c>
      <c r="F184" s="230" t="s">
        <v>440</v>
      </c>
      <c r="G184" s="228"/>
      <c r="H184" s="229" t="s">
        <v>19</v>
      </c>
      <c r="I184" s="231"/>
      <c r="J184" s="228"/>
      <c r="K184" s="228"/>
      <c r="L184" s="232"/>
      <c r="M184" s="233"/>
      <c r="N184" s="234"/>
      <c r="O184" s="234"/>
      <c r="P184" s="234"/>
      <c r="Q184" s="234"/>
      <c r="R184" s="234"/>
      <c r="S184" s="234"/>
      <c r="T184" s="235"/>
      <c r="AT184" s="236" t="s">
        <v>141</v>
      </c>
      <c r="AU184" s="236" t="s">
        <v>82</v>
      </c>
      <c r="AV184" s="15" t="s">
        <v>80</v>
      </c>
      <c r="AW184" s="15" t="s">
        <v>33</v>
      </c>
      <c r="AX184" s="15" t="s">
        <v>72</v>
      </c>
      <c r="AY184" s="236" t="s">
        <v>120</v>
      </c>
    </row>
    <row r="185" spans="2:51" s="13" customFormat="1" ht="12">
      <c r="B185" s="205"/>
      <c r="C185" s="206"/>
      <c r="D185" s="201" t="s">
        <v>141</v>
      </c>
      <c r="E185" s="215" t="s">
        <v>19</v>
      </c>
      <c r="F185" s="207" t="s">
        <v>441</v>
      </c>
      <c r="G185" s="206"/>
      <c r="H185" s="208">
        <v>44</v>
      </c>
      <c r="I185" s="209"/>
      <c r="J185" s="206"/>
      <c r="K185" s="206"/>
      <c r="L185" s="210"/>
      <c r="M185" s="211"/>
      <c r="N185" s="212"/>
      <c r="O185" s="212"/>
      <c r="P185" s="212"/>
      <c r="Q185" s="212"/>
      <c r="R185" s="212"/>
      <c r="S185" s="212"/>
      <c r="T185" s="213"/>
      <c r="AT185" s="214" t="s">
        <v>141</v>
      </c>
      <c r="AU185" s="214" t="s">
        <v>82</v>
      </c>
      <c r="AV185" s="13" t="s">
        <v>82</v>
      </c>
      <c r="AW185" s="13" t="s">
        <v>33</v>
      </c>
      <c r="AX185" s="13" t="s">
        <v>80</v>
      </c>
      <c r="AY185" s="214" t="s">
        <v>120</v>
      </c>
    </row>
    <row r="186" spans="1:65" s="2" customFormat="1" ht="16.5" customHeight="1">
      <c r="A186" s="35"/>
      <c r="B186" s="36"/>
      <c r="C186" s="188" t="s">
        <v>442</v>
      </c>
      <c r="D186" s="188" t="s">
        <v>124</v>
      </c>
      <c r="E186" s="189" t="s">
        <v>443</v>
      </c>
      <c r="F186" s="190" t="s">
        <v>444</v>
      </c>
      <c r="G186" s="191" t="s">
        <v>166</v>
      </c>
      <c r="H186" s="192">
        <v>36</v>
      </c>
      <c r="I186" s="193"/>
      <c r="J186" s="194">
        <f>ROUND(I186*H186,2)</f>
        <v>0</v>
      </c>
      <c r="K186" s="190" t="s">
        <v>128</v>
      </c>
      <c r="L186" s="40"/>
      <c r="M186" s="195" t="s">
        <v>19</v>
      </c>
      <c r="N186" s="196" t="s">
        <v>43</v>
      </c>
      <c r="O186" s="65"/>
      <c r="P186" s="197">
        <f>O186*H186</f>
        <v>0</v>
      </c>
      <c r="Q186" s="197">
        <v>0.00102</v>
      </c>
      <c r="R186" s="197">
        <f>Q186*H186</f>
        <v>0.03672</v>
      </c>
      <c r="S186" s="197">
        <v>0</v>
      </c>
      <c r="T186" s="198">
        <f>S186*H186</f>
        <v>0</v>
      </c>
      <c r="U186" s="35"/>
      <c r="V186" s="35"/>
      <c r="W186" s="35"/>
      <c r="X186" s="35"/>
      <c r="Y186" s="35"/>
      <c r="Z186" s="35"/>
      <c r="AA186" s="35"/>
      <c r="AB186" s="35"/>
      <c r="AC186" s="35"/>
      <c r="AD186" s="35"/>
      <c r="AE186" s="35"/>
      <c r="AR186" s="199" t="s">
        <v>163</v>
      </c>
      <c r="AT186" s="199" t="s">
        <v>124</v>
      </c>
      <c r="AU186" s="199" t="s">
        <v>82</v>
      </c>
      <c r="AY186" s="18" t="s">
        <v>120</v>
      </c>
      <c r="BE186" s="200">
        <f>IF(N186="základní",J186,0)</f>
        <v>0</v>
      </c>
      <c r="BF186" s="200">
        <f>IF(N186="snížená",J186,0)</f>
        <v>0</v>
      </c>
      <c r="BG186" s="200">
        <f>IF(N186="zákl. přenesená",J186,0)</f>
        <v>0</v>
      </c>
      <c r="BH186" s="200">
        <f>IF(N186="sníž. přenesená",J186,0)</f>
        <v>0</v>
      </c>
      <c r="BI186" s="200">
        <f>IF(N186="nulová",J186,0)</f>
        <v>0</v>
      </c>
      <c r="BJ186" s="18" t="s">
        <v>80</v>
      </c>
      <c r="BK186" s="200">
        <f>ROUND(I186*H186,2)</f>
        <v>0</v>
      </c>
      <c r="BL186" s="18" t="s">
        <v>163</v>
      </c>
      <c r="BM186" s="199" t="s">
        <v>445</v>
      </c>
    </row>
    <row r="187" spans="2:51" s="15" customFormat="1" ht="12">
      <c r="B187" s="227"/>
      <c r="C187" s="228"/>
      <c r="D187" s="201" t="s">
        <v>141</v>
      </c>
      <c r="E187" s="229" t="s">
        <v>19</v>
      </c>
      <c r="F187" s="230" t="s">
        <v>446</v>
      </c>
      <c r="G187" s="228"/>
      <c r="H187" s="229" t="s">
        <v>19</v>
      </c>
      <c r="I187" s="231"/>
      <c r="J187" s="228"/>
      <c r="K187" s="228"/>
      <c r="L187" s="232"/>
      <c r="M187" s="233"/>
      <c r="N187" s="234"/>
      <c r="O187" s="234"/>
      <c r="P187" s="234"/>
      <c r="Q187" s="234"/>
      <c r="R187" s="234"/>
      <c r="S187" s="234"/>
      <c r="T187" s="235"/>
      <c r="AT187" s="236" t="s">
        <v>141</v>
      </c>
      <c r="AU187" s="236" t="s">
        <v>82</v>
      </c>
      <c r="AV187" s="15" t="s">
        <v>80</v>
      </c>
      <c r="AW187" s="15" t="s">
        <v>33</v>
      </c>
      <c r="AX187" s="15" t="s">
        <v>72</v>
      </c>
      <c r="AY187" s="236" t="s">
        <v>120</v>
      </c>
    </row>
    <row r="188" spans="2:51" s="13" customFormat="1" ht="12">
      <c r="B188" s="205"/>
      <c r="C188" s="206"/>
      <c r="D188" s="201" t="s">
        <v>141</v>
      </c>
      <c r="E188" s="215" t="s">
        <v>19</v>
      </c>
      <c r="F188" s="207" t="s">
        <v>447</v>
      </c>
      <c r="G188" s="206"/>
      <c r="H188" s="208">
        <v>36</v>
      </c>
      <c r="I188" s="209"/>
      <c r="J188" s="206"/>
      <c r="K188" s="206"/>
      <c r="L188" s="210"/>
      <c r="M188" s="211"/>
      <c r="N188" s="212"/>
      <c r="O188" s="212"/>
      <c r="P188" s="212"/>
      <c r="Q188" s="212"/>
      <c r="R188" s="212"/>
      <c r="S188" s="212"/>
      <c r="T188" s="213"/>
      <c r="AT188" s="214" t="s">
        <v>141</v>
      </c>
      <c r="AU188" s="214" t="s">
        <v>82</v>
      </c>
      <c r="AV188" s="13" t="s">
        <v>82</v>
      </c>
      <c r="AW188" s="13" t="s">
        <v>33</v>
      </c>
      <c r="AX188" s="13" t="s">
        <v>80</v>
      </c>
      <c r="AY188" s="214" t="s">
        <v>120</v>
      </c>
    </row>
    <row r="189" spans="1:65" s="2" customFormat="1" ht="16.5" customHeight="1">
      <c r="A189" s="35"/>
      <c r="B189" s="36"/>
      <c r="C189" s="188" t="s">
        <v>448</v>
      </c>
      <c r="D189" s="188" t="s">
        <v>124</v>
      </c>
      <c r="E189" s="189" t="s">
        <v>449</v>
      </c>
      <c r="F189" s="190" t="s">
        <v>450</v>
      </c>
      <c r="G189" s="191" t="s">
        <v>166</v>
      </c>
      <c r="H189" s="192">
        <v>2.65</v>
      </c>
      <c r="I189" s="193"/>
      <c r="J189" s="194">
        <f>ROUND(I189*H189,2)</f>
        <v>0</v>
      </c>
      <c r="K189" s="190" t="s">
        <v>128</v>
      </c>
      <c r="L189" s="40"/>
      <c r="M189" s="195" t="s">
        <v>19</v>
      </c>
      <c r="N189" s="196" t="s">
        <v>43</v>
      </c>
      <c r="O189" s="65"/>
      <c r="P189" s="197">
        <f>O189*H189</f>
        <v>0</v>
      </c>
      <c r="Q189" s="197">
        <v>0.00388</v>
      </c>
      <c r="R189" s="197">
        <f>Q189*H189</f>
        <v>0.010282</v>
      </c>
      <c r="S189" s="197">
        <v>0</v>
      </c>
      <c r="T189" s="198">
        <f>S189*H189</f>
        <v>0</v>
      </c>
      <c r="U189" s="35"/>
      <c r="V189" s="35"/>
      <c r="W189" s="35"/>
      <c r="X189" s="35"/>
      <c r="Y189" s="35"/>
      <c r="Z189" s="35"/>
      <c r="AA189" s="35"/>
      <c r="AB189" s="35"/>
      <c r="AC189" s="35"/>
      <c r="AD189" s="35"/>
      <c r="AE189" s="35"/>
      <c r="AR189" s="199" t="s">
        <v>163</v>
      </c>
      <c r="AT189" s="199" t="s">
        <v>124</v>
      </c>
      <c r="AU189" s="199" t="s">
        <v>82</v>
      </c>
      <c r="AY189" s="18" t="s">
        <v>120</v>
      </c>
      <c r="BE189" s="200">
        <f>IF(N189="základní",J189,0)</f>
        <v>0</v>
      </c>
      <c r="BF189" s="200">
        <f>IF(N189="snížená",J189,0)</f>
        <v>0</v>
      </c>
      <c r="BG189" s="200">
        <f>IF(N189="zákl. přenesená",J189,0)</f>
        <v>0</v>
      </c>
      <c r="BH189" s="200">
        <f>IF(N189="sníž. přenesená",J189,0)</f>
        <v>0</v>
      </c>
      <c r="BI189" s="200">
        <f>IF(N189="nulová",J189,0)</f>
        <v>0</v>
      </c>
      <c r="BJ189" s="18" t="s">
        <v>80</v>
      </c>
      <c r="BK189" s="200">
        <f>ROUND(I189*H189,2)</f>
        <v>0</v>
      </c>
      <c r="BL189" s="18" t="s">
        <v>163</v>
      </c>
      <c r="BM189" s="199" t="s">
        <v>451</v>
      </c>
    </row>
    <row r="190" spans="2:51" s="15" customFormat="1" ht="12">
      <c r="B190" s="227"/>
      <c r="C190" s="228"/>
      <c r="D190" s="201" t="s">
        <v>141</v>
      </c>
      <c r="E190" s="229" t="s">
        <v>19</v>
      </c>
      <c r="F190" s="230" t="s">
        <v>452</v>
      </c>
      <c r="G190" s="228"/>
      <c r="H190" s="229" t="s">
        <v>19</v>
      </c>
      <c r="I190" s="231"/>
      <c r="J190" s="228"/>
      <c r="K190" s="228"/>
      <c r="L190" s="232"/>
      <c r="M190" s="233"/>
      <c r="N190" s="234"/>
      <c r="O190" s="234"/>
      <c r="P190" s="234"/>
      <c r="Q190" s="234"/>
      <c r="R190" s="234"/>
      <c r="S190" s="234"/>
      <c r="T190" s="235"/>
      <c r="AT190" s="236" t="s">
        <v>141</v>
      </c>
      <c r="AU190" s="236" t="s">
        <v>82</v>
      </c>
      <c r="AV190" s="15" t="s">
        <v>80</v>
      </c>
      <c r="AW190" s="15" t="s">
        <v>33</v>
      </c>
      <c r="AX190" s="15" t="s">
        <v>72</v>
      </c>
      <c r="AY190" s="236" t="s">
        <v>120</v>
      </c>
    </row>
    <row r="191" spans="2:51" s="13" customFormat="1" ht="12">
      <c r="B191" s="205"/>
      <c r="C191" s="206"/>
      <c r="D191" s="201" t="s">
        <v>141</v>
      </c>
      <c r="E191" s="215" t="s">
        <v>19</v>
      </c>
      <c r="F191" s="207" t="s">
        <v>453</v>
      </c>
      <c r="G191" s="206"/>
      <c r="H191" s="208">
        <v>2.65</v>
      </c>
      <c r="I191" s="209"/>
      <c r="J191" s="206"/>
      <c r="K191" s="206"/>
      <c r="L191" s="210"/>
      <c r="M191" s="211"/>
      <c r="N191" s="212"/>
      <c r="O191" s="212"/>
      <c r="P191" s="212"/>
      <c r="Q191" s="212"/>
      <c r="R191" s="212"/>
      <c r="S191" s="212"/>
      <c r="T191" s="213"/>
      <c r="AT191" s="214" t="s">
        <v>141</v>
      </c>
      <c r="AU191" s="214" t="s">
        <v>82</v>
      </c>
      <c r="AV191" s="13" t="s">
        <v>82</v>
      </c>
      <c r="AW191" s="13" t="s">
        <v>33</v>
      </c>
      <c r="AX191" s="13" t="s">
        <v>80</v>
      </c>
      <c r="AY191" s="214" t="s">
        <v>120</v>
      </c>
    </row>
    <row r="192" spans="1:65" s="2" customFormat="1" ht="16.5" customHeight="1">
      <c r="A192" s="35"/>
      <c r="B192" s="36"/>
      <c r="C192" s="188" t="s">
        <v>454</v>
      </c>
      <c r="D192" s="188" t="s">
        <v>124</v>
      </c>
      <c r="E192" s="189" t="s">
        <v>455</v>
      </c>
      <c r="F192" s="190" t="s">
        <v>456</v>
      </c>
      <c r="G192" s="191" t="s">
        <v>166</v>
      </c>
      <c r="H192" s="192">
        <v>0.4</v>
      </c>
      <c r="I192" s="193"/>
      <c r="J192" s="194">
        <f>ROUND(I192*H192,2)</f>
        <v>0</v>
      </c>
      <c r="K192" s="190" t="s">
        <v>128</v>
      </c>
      <c r="L192" s="40"/>
      <c r="M192" s="195" t="s">
        <v>19</v>
      </c>
      <c r="N192" s="196" t="s">
        <v>43</v>
      </c>
      <c r="O192" s="65"/>
      <c r="P192" s="197">
        <f>O192*H192</f>
        <v>0</v>
      </c>
      <c r="Q192" s="197">
        <v>0.00484</v>
      </c>
      <c r="R192" s="197">
        <f>Q192*H192</f>
        <v>0.001936</v>
      </c>
      <c r="S192" s="197">
        <v>0</v>
      </c>
      <c r="T192" s="198">
        <f>S192*H192</f>
        <v>0</v>
      </c>
      <c r="U192" s="35"/>
      <c r="V192" s="35"/>
      <c r="W192" s="35"/>
      <c r="X192" s="35"/>
      <c r="Y192" s="35"/>
      <c r="Z192" s="35"/>
      <c r="AA192" s="35"/>
      <c r="AB192" s="35"/>
      <c r="AC192" s="35"/>
      <c r="AD192" s="35"/>
      <c r="AE192" s="35"/>
      <c r="AR192" s="199" t="s">
        <v>163</v>
      </c>
      <c r="AT192" s="199" t="s">
        <v>124</v>
      </c>
      <c r="AU192" s="199" t="s">
        <v>82</v>
      </c>
      <c r="AY192" s="18" t="s">
        <v>120</v>
      </c>
      <c r="BE192" s="200">
        <f>IF(N192="základní",J192,0)</f>
        <v>0</v>
      </c>
      <c r="BF192" s="200">
        <f>IF(N192="snížená",J192,0)</f>
        <v>0</v>
      </c>
      <c r="BG192" s="200">
        <f>IF(N192="zákl. přenesená",J192,0)</f>
        <v>0</v>
      </c>
      <c r="BH192" s="200">
        <f>IF(N192="sníž. přenesená",J192,0)</f>
        <v>0</v>
      </c>
      <c r="BI192" s="200">
        <f>IF(N192="nulová",J192,0)</f>
        <v>0</v>
      </c>
      <c r="BJ192" s="18" t="s">
        <v>80</v>
      </c>
      <c r="BK192" s="200">
        <f>ROUND(I192*H192,2)</f>
        <v>0</v>
      </c>
      <c r="BL192" s="18" t="s">
        <v>163</v>
      </c>
      <c r="BM192" s="199" t="s">
        <v>457</v>
      </c>
    </row>
    <row r="193" spans="2:51" s="15" customFormat="1" ht="12">
      <c r="B193" s="227"/>
      <c r="C193" s="228"/>
      <c r="D193" s="201" t="s">
        <v>141</v>
      </c>
      <c r="E193" s="229" t="s">
        <v>19</v>
      </c>
      <c r="F193" s="230" t="s">
        <v>458</v>
      </c>
      <c r="G193" s="228"/>
      <c r="H193" s="229" t="s">
        <v>19</v>
      </c>
      <c r="I193" s="231"/>
      <c r="J193" s="228"/>
      <c r="K193" s="228"/>
      <c r="L193" s="232"/>
      <c r="M193" s="233"/>
      <c r="N193" s="234"/>
      <c r="O193" s="234"/>
      <c r="P193" s="234"/>
      <c r="Q193" s="234"/>
      <c r="R193" s="234"/>
      <c r="S193" s="234"/>
      <c r="T193" s="235"/>
      <c r="AT193" s="236" t="s">
        <v>141</v>
      </c>
      <c r="AU193" s="236" t="s">
        <v>82</v>
      </c>
      <c r="AV193" s="15" t="s">
        <v>80</v>
      </c>
      <c r="AW193" s="15" t="s">
        <v>33</v>
      </c>
      <c r="AX193" s="15" t="s">
        <v>72</v>
      </c>
      <c r="AY193" s="236" t="s">
        <v>120</v>
      </c>
    </row>
    <row r="194" spans="2:51" s="13" customFormat="1" ht="12">
      <c r="B194" s="205"/>
      <c r="C194" s="206"/>
      <c r="D194" s="201" t="s">
        <v>141</v>
      </c>
      <c r="E194" s="215" t="s">
        <v>19</v>
      </c>
      <c r="F194" s="207" t="s">
        <v>459</v>
      </c>
      <c r="G194" s="206"/>
      <c r="H194" s="208">
        <v>0.4</v>
      </c>
      <c r="I194" s="209"/>
      <c r="J194" s="206"/>
      <c r="K194" s="206"/>
      <c r="L194" s="210"/>
      <c r="M194" s="211"/>
      <c r="N194" s="212"/>
      <c r="O194" s="212"/>
      <c r="P194" s="212"/>
      <c r="Q194" s="212"/>
      <c r="R194" s="212"/>
      <c r="S194" s="212"/>
      <c r="T194" s="213"/>
      <c r="AT194" s="214" t="s">
        <v>141</v>
      </c>
      <c r="AU194" s="214" t="s">
        <v>82</v>
      </c>
      <c r="AV194" s="13" t="s">
        <v>82</v>
      </c>
      <c r="AW194" s="13" t="s">
        <v>33</v>
      </c>
      <c r="AX194" s="13" t="s">
        <v>80</v>
      </c>
      <c r="AY194" s="214" t="s">
        <v>120</v>
      </c>
    </row>
    <row r="195" spans="2:63" s="12" customFormat="1" ht="22.8" customHeight="1">
      <c r="B195" s="172"/>
      <c r="C195" s="173"/>
      <c r="D195" s="174" t="s">
        <v>71</v>
      </c>
      <c r="E195" s="186" t="s">
        <v>460</v>
      </c>
      <c r="F195" s="186" t="s">
        <v>461</v>
      </c>
      <c r="G195" s="173"/>
      <c r="H195" s="173"/>
      <c r="I195" s="176"/>
      <c r="J195" s="187">
        <f>BK195</f>
        <v>0</v>
      </c>
      <c r="K195" s="173"/>
      <c r="L195" s="178"/>
      <c r="M195" s="179"/>
      <c r="N195" s="180"/>
      <c r="O195" s="180"/>
      <c r="P195" s="181">
        <f>SUM(P196:P212)</f>
        <v>0</v>
      </c>
      <c r="Q195" s="180"/>
      <c r="R195" s="181">
        <f>SUM(R196:R212)</f>
        <v>0.054983319999999995</v>
      </c>
      <c r="S195" s="180"/>
      <c r="T195" s="182">
        <f>SUM(T196:T212)</f>
        <v>0</v>
      </c>
      <c r="AR195" s="183" t="s">
        <v>82</v>
      </c>
      <c r="AT195" s="184" t="s">
        <v>71</v>
      </c>
      <c r="AU195" s="184" t="s">
        <v>80</v>
      </c>
      <c r="AY195" s="183" t="s">
        <v>120</v>
      </c>
      <c r="BK195" s="185">
        <f>SUM(BK196:BK212)</f>
        <v>0</v>
      </c>
    </row>
    <row r="196" spans="1:65" s="2" customFormat="1" ht="21.75" customHeight="1">
      <c r="A196" s="35"/>
      <c r="B196" s="36"/>
      <c r="C196" s="188" t="s">
        <v>462</v>
      </c>
      <c r="D196" s="188" t="s">
        <v>124</v>
      </c>
      <c r="E196" s="189" t="s">
        <v>463</v>
      </c>
      <c r="F196" s="190" t="s">
        <v>464</v>
      </c>
      <c r="G196" s="191" t="s">
        <v>205</v>
      </c>
      <c r="H196" s="192">
        <v>237.766</v>
      </c>
      <c r="I196" s="193"/>
      <c r="J196" s="194">
        <f>ROUND(I196*H196,2)</f>
        <v>0</v>
      </c>
      <c r="K196" s="190" t="s">
        <v>128</v>
      </c>
      <c r="L196" s="40"/>
      <c r="M196" s="195" t="s">
        <v>19</v>
      </c>
      <c r="N196" s="196" t="s">
        <v>43</v>
      </c>
      <c r="O196" s="65"/>
      <c r="P196" s="197">
        <f>O196*H196</f>
        <v>0</v>
      </c>
      <c r="Q196" s="197">
        <v>0.00022</v>
      </c>
      <c r="R196" s="197">
        <f>Q196*H196</f>
        <v>0.05230852</v>
      </c>
      <c r="S196" s="197">
        <v>0</v>
      </c>
      <c r="T196" s="198">
        <f>S196*H196</f>
        <v>0</v>
      </c>
      <c r="U196" s="35"/>
      <c r="V196" s="35"/>
      <c r="W196" s="35"/>
      <c r="X196" s="35"/>
      <c r="Y196" s="35"/>
      <c r="Z196" s="35"/>
      <c r="AA196" s="35"/>
      <c r="AB196" s="35"/>
      <c r="AC196" s="35"/>
      <c r="AD196" s="35"/>
      <c r="AE196" s="35"/>
      <c r="AR196" s="199" t="s">
        <v>163</v>
      </c>
      <c r="AT196" s="199" t="s">
        <v>124</v>
      </c>
      <c r="AU196" s="199" t="s">
        <v>82</v>
      </c>
      <c r="AY196" s="18" t="s">
        <v>120</v>
      </c>
      <c r="BE196" s="200">
        <f>IF(N196="základní",J196,0)</f>
        <v>0</v>
      </c>
      <c r="BF196" s="200">
        <f>IF(N196="snížená",J196,0)</f>
        <v>0</v>
      </c>
      <c r="BG196" s="200">
        <f>IF(N196="zákl. přenesená",J196,0)</f>
        <v>0</v>
      </c>
      <c r="BH196" s="200">
        <f>IF(N196="sníž. přenesená",J196,0)</f>
        <v>0</v>
      </c>
      <c r="BI196" s="200">
        <f>IF(N196="nulová",J196,0)</f>
        <v>0</v>
      </c>
      <c r="BJ196" s="18" t="s">
        <v>80</v>
      </c>
      <c r="BK196" s="200">
        <f>ROUND(I196*H196,2)</f>
        <v>0</v>
      </c>
      <c r="BL196" s="18" t="s">
        <v>163</v>
      </c>
      <c r="BM196" s="199" t="s">
        <v>465</v>
      </c>
    </row>
    <row r="197" spans="2:51" s="15" customFormat="1" ht="12">
      <c r="B197" s="227"/>
      <c r="C197" s="228"/>
      <c r="D197" s="201" t="s">
        <v>141</v>
      </c>
      <c r="E197" s="229" t="s">
        <v>19</v>
      </c>
      <c r="F197" s="230" t="s">
        <v>466</v>
      </c>
      <c r="G197" s="228"/>
      <c r="H197" s="229" t="s">
        <v>19</v>
      </c>
      <c r="I197" s="231"/>
      <c r="J197" s="228"/>
      <c r="K197" s="228"/>
      <c r="L197" s="232"/>
      <c r="M197" s="233"/>
      <c r="N197" s="234"/>
      <c r="O197" s="234"/>
      <c r="P197" s="234"/>
      <c r="Q197" s="234"/>
      <c r="R197" s="234"/>
      <c r="S197" s="234"/>
      <c r="T197" s="235"/>
      <c r="AT197" s="236" t="s">
        <v>141</v>
      </c>
      <c r="AU197" s="236" t="s">
        <v>82</v>
      </c>
      <c r="AV197" s="15" t="s">
        <v>80</v>
      </c>
      <c r="AW197" s="15" t="s">
        <v>33</v>
      </c>
      <c r="AX197" s="15" t="s">
        <v>72</v>
      </c>
      <c r="AY197" s="236" t="s">
        <v>120</v>
      </c>
    </row>
    <row r="198" spans="2:51" s="15" customFormat="1" ht="12">
      <c r="B198" s="227"/>
      <c r="C198" s="228"/>
      <c r="D198" s="201" t="s">
        <v>141</v>
      </c>
      <c r="E198" s="229" t="s">
        <v>19</v>
      </c>
      <c r="F198" s="230" t="s">
        <v>319</v>
      </c>
      <c r="G198" s="228"/>
      <c r="H198" s="229" t="s">
        <v>19</v>
      </c>
      <c r="I198" s="231"/>
      <c r="J198" s="228"/>
      <c r="K198" s="228"/>
      <c r="L198" s="232"/>
      <c r="M198" s="233"/>
      <c r="N198" s="234"/>
      <c r="O198" s="234"/>
      <c r="P198" s="234"/>
      <c r="Q198" s="234"/>
      <c r="R198" s="234"/>
      <c r="S198" s="234"/>
      <c r="T198" s="235"/>
      <c r="AT198" s="236" t="s">
        <v>141</v>
      </c>
      <c r="AU198" s="236" t="s">
        <v>82</v>
      </c>
      <c r="AV198" s="15" t="s">
        <v>80</v>
      </c>
      <c r="AW198" s="15" t="s">
        <v>33</v>
      </c>
      <c r="AX198" s="15" t="s">
        <v>72</v>
      </c>
      <c r="AY198" s="236" t="s">
        <v>120</v>
      </c>
    </row>
    <row r="199" spans="2:51" s="13" customFormat="1" ht="12">
      <c r="B199" s="205"/>
      <c r="C199" s="206"/>
      <c r="D199" s="201" t="s">
        <v>141</v>
      </c>
      <c r="E199" s="215" t="s">
        <v>19</v>
      </c>
      <c r="F199" s="207" t="s">
        <v>467</v>
      </c>
      <c r="G199" s="206"/>
      <c r="H199" s="208">
        <v>237.766</v>
      </c>
      <c r="I199" s="209"/>
      <c r="J199" s="206"/>
      <c r="K199" s="206"/>
      <c r="L199" s="210"/>
      <c r="M199" s="211"/>
      <c r="N199" s="212"/>
      <c r="O199" s="212"/>
      <c r="P199" s="212"/>
      <c r="Q199" s="212"/>
      <c r="R199" s="212"/>
      <c r="S199" s="212"/>
      <c r="T199" s="213"/>
      <c r="AT199" s="214" t="s">
        <v>141</v>
      </c>
      <c r="AU199" s="214" t="s">
        <v>82</v>
      </c>
      <c r="AV199" s="13" t="s">
        <v>82</v>
      </c>
      <c r="AW199" s="13" t="s">
        <v>33</v>
      </c>
      <c r="AX199" s="13" t="s">
        <v>72</v>
      </c>
      <c r="AY199" s="214" t="s">
        <v>120</v>
      </c>
    </row>
    <row r="200" spans="2:51" s="14" customFormat="1" ht="12">
      <c r="B200" s="216"/>
      <c r="C200" s="217"/>
      <c r="D200" s="201" t="s">
        <v>141</v>
      </c>
      <c r="E200" s="218" t="s">
        <v>19</v>
      </c>
      <c r="F200" s="219" t="s">
        <v>169</v>
      </c>
      <c r="G200" s="217"/>
      <c r="H200" s="220">
        <v>237.766</v>
      </c>
      <c r="I200" s="221"/>
      <c r="J200" s="217"/>
      <c r="K200" s="217"/>
      <c r="L200" s="222"/>
      <c r="M200" s="223"/>
      <c r="N200" s="224"/>
      <c r="O200" s="224"/>
      <c r="P200" s="224"/>
      <c r="Q200" s="224"/>
      <c r="R200" s="224"/>
      <c r="S200" s="224"/>
      <c r="T200" s="225"/>
      <c r="AT200" s="226" t="s">
        <v>141</v>
      </c>
      <c r="AU200" s="226" t="s">
        <v>82</v>
      </c>
      <c r="AV200" s="14" t="s">
        <v>129</v>
      </c>
      <c r="AW200" s="14" t="s">
        <v>33</v>
      </c>
      <c r="AX200" s="14" t="s">
        <v>80</v>
      </c>
      <c r="AY200" s="226" t="s">
        <v>120</v>
      </c>
    </row>
    <row r="201" spans="1:65" s="2" customFormat="1" ht="21.75" customHeight="1">
      <c r="A201" s="35"/>
      <c r="B201" s="36"/>
      <c r="C201" s="188" t="s">
        <v>468</v>
      </c>
      <c r="D201" s="188" t="s">
        <v>124</v>
      </c>
      <c r="E201" s="189" t="s">
        <v>469</v>
      </c>
      <c r="F201" s="190" t="s">
        <v>470</v>
      </c>
      <c r="G201" s="191" t="s">
        <v>205</v>
      </c>
      <c r="H201" s="192">
        <v>7.92</v>
      </c>
      <c r="I201" s="193"/>
      <c r="J201" s="194">
        <f>ROUND(I201*H201,2)</f>
        <v>0</v>
      </c>
      <c r="K201" s="190" t="s">
        <v>128</v>
      </c>
      <c r="L201" s="40"/>
      <c r="M201" s="195" t="s">
        <v>19</v>
      </c>
      <c r="N201" s="196" t="s">
        <v>43</v>
      </c>
      <c r="O201" s="65"/>
      <c r="P201" s="197">
        <f>O201*H201</f>
        <v>0</v>
      </c>
      <c r="Q201" s="197">
        <v>0.00022</v>
      </c>
      <c r="R201" s="197">
        <f>Q201*H201</f>
        <v>0.0017424</v>
      </c>
      <c r="S201" s="197">
        <v>0</v>
      </c>
      <c r="T201" s="198">
        <f>S201*H201</f>
        <v>0</v>
      </c>
      <c r="U201" s="35"/>
      <c r="V201" s="35"/>
      <c r="W201" s="35"/>
      <c r="X201" s="35"/>
      <c r="Y201" s="35"/>
      <c r="Z201" s="35"/>
      <c r="AA201" s="35"/>
      <c r="AB201" s="35"/>
      <c r="AC201" s="35"/>
      <c r="AD201" s="35"/>
      <c r="AE201" s="35"/>
      <c r="AR201" s="199" t="s">
        <v>163</v>
      </c>
      <c r="AT201" s="199" t="s">
        <v>124</v>
      </c>
      <c r="AU201" s="199" t="s">
        <v>82</v>
      </c>
      <c r="AY201" s="18" t="s">
        <v>120</v>
      </c>
      <c r="BE201" s="200">
        <f>IF(N201="základní",J201,0)</f>
        <v>0</v>
      </c>
      <c r="BF201" s="200">
        <f>IF(N201="snížená",J201,0)</f>
        <v>0</v>
      </c>
      <c r="BG201" s="200">
        <f>IF(N201="zákl. přenesená",J201,0)</f>
        <v>0</v>
      </c>
      <c r="BH201" s="200">
        <f>IF(N201="sníž. přenesená",J201,0)</f>
        <v>0</v>
      </c>
      <c r="BI201" s="200">
        <f>IF(N201="nulová",J201,0)</f>
        <v>0</v>
      </c>
      <c r="BJ201" s="18" t="s">
        <v>80</v>
      </c>
      <c r="BK201" s="200">
        <f>ROUND(I201*H201,2)</f>
        <v>0</v>
      </c>
      <c r="BL201" s="18" t="s">
        <v>163</v>
      </c>
      <c r="BM201" s="199" t="s">
        <v>471</v>
      </c>
    </row>
    <row r="202" spans="2:51" s="15" customFormat="1" ht="12">
      <c r="B202" s="227"/>
      <c r="C202" s="228"/>
      <c r="D202" s="201" t="s">
        <v>141</v>
      </c>
      <c r="E202" s="229" t="s">
        <v>19</v>
      </c>
      <c r="F202" s="230" t="s">
        <v>466</v>
      </c>
      <c r="G202" s="228"/>
      <c r="H202" s="229" t="s">
        <v>19</v>
      </c>
      <c r="I202" s="231"/>
      <c r="J202" s="228"/>
      <c r="K202" s="228"/>
      <c r="L202" s="232"/>
      <c r="M202" s="233"/>
      <c r="N202" s="234"/>
      <c r="O202" s="234"/>
      <c r="P202" s="234"/>
      <c r="Q202" s="234"/>
      <c r="R202" s="234"/>
      <c r="S202" s="234"/>
      <c r="T202" s="235"/>
      <c r="AT202" s="236" t="s">
        <v>141</v>
      </c>
      <c r="AU202" s="236" t="s">
        <v>82</v>
      </c>
      <c r="AV202" s="15" t="s">
        <v>80</v>
      </c>
      <c r="AW202" s="15" t="s">
        <v>33</v>
      </c>
      <c r="AX202" s="15" t="s">
        <v>72</v>
      </c>
      <c r="AY202" s="236" t="s">
        <v>120</v>
      </c>
    </row>
    <row r="203" spans="2:51" s="15" customFormat="1" ht="12">
      <c r="B203" s="227"/>
      <c r="C203" s="228"/>
      <c r="D203" s="201" t="s">
        <v>141</v>
      </c>
      <c r="E203" s="229" t="s">
        <v>19</v>
      </c>
      <c r="F203" s="230" t="s">
        <v>319</v>
      </c>
      <c r="G203" s="228"/>
      <c r="H203" s="229" t="s">
        <v>19</v>
      </c>
      <c r="I203" s="231"/>
      <c r="J203" s="228"/>
      <c r="K203" s="228"/>
      <c r="L203" s="232"/>
      <c r="M203" s="233"/>
      <c r="N203" s="234"/>
      <c r="O203" s="234"/>
      <c r="P203" s="234"/>
      <c r="Q203" s="234"/>
      <c r="R203" s="234"/>
      <c r="S203" s="234"/>
      <c r="T203" s="235"/>
      <c r="AT203" s="236" t="s">
        <v>141</v>
      </c>
      <c r="AU203" s="236" t="s">
        <v>82</v>
      </c>
      <c r="AV203" s="15" t="s">
        <v>80</v>
      </c>
      <c r="AW203" s="15" t="s">
        <v>33</v>
      </c>
      <c r="AX203" s="15" t="s">
        <v>72</v>
      </c>
      <c r="AY203" s="236" t="s">
        <v>120</v>
      </c>
    </row>
    <row r="204" spans="2:51" s="13" customFormat="1" ht="12">
      <c r="B204" s="205"/>
      <c r="C204" s="206"/>
      <c r="D204" s="201" t="s">
        <v>141</v>
      </c>
      <c r="E204" s="215" t="s">
        <v>19</v>
      </c>
      <c r="F204" s="207" t="s">
        <v>472</v>
      </c>
      <c r="G204" s="206"/>
      <c r="H204" s="208">
        <v>7.92</v>
      </c>
      <c r="I204" s="209"/>
      <c r="J204" s="206"/>
      <c r="K204" s="206"/>
      <c r="L204" s="210"/>
      <c r="M204" s="211"/>
      <c r="N204" s="212"/>
      <c r="O204" s="212"/>
      <c r="P204" s="212"/>
      <c r="Q204" s="212"/>
      <c r="R204" s="212"/>
      <c r="S204" s="212"/>
      <c r="T204" s="213"/>
      <c r="AT204" s="214" t="s">
        <v>141</v>
      </c>
      <c r="AU204" s="214" t="s">
        <v>82</v>
      </c>
      <c r="AV204" s="13" t="s">
        <v>82</v>
      </c>
      <c r="AW204" s="13" t="s">
        <v>33</v>
      </c>
      <c r="AX204" s="13" t="s">
        <v>72</v>
      </c>
      <c r="AY204" s="214" t="s">
        <v>120</v>
      </c>
    </row>
    <row r="205" spans="2:51" s="14" customFormat="1" ht="12">
      <c r="B205" s="216"/>
      <c r="C205" s="217"/>
      <c r="D205" s="201" t="s">
        <v>141</v>
      </c>
      <c r="E205" s="218" t="s">
        <v>19</v>
      </c>
      <c r="F205" s="219" t="s">
        <v>169</v>
      </c>
      <c r="G205" s="217"/>
      <c r="H205" s="220">
        <v>7.92</v>
      </c>
      <c r="I205" s="221"/>
      <c r="J205" s="217"/>
      <c r="K205" s="217"/>
      <c r="L205" s="222"/>
      <c r="M205" s="223"/>
      <c r="N205" s="224"/>
      <c r="O205" s="224"/>
      <c r="P205" s="224"/>
      <c r="Q205" s="224"/>
      <c r="R205" s="224"/>
      <c r="S205" s="224"/>
      <c r="T205" s="225"/>
      <c r="AT205" s="226" t="s">
        <v>141</v>
      </c>
      <c r="AU205" s="226" t="s">
        <v>82</v>
      </c>
      <c r="AV205" s="14" t="s">
        <v>129</v>
      </c>
      <c r="AW205" s="14" t="s">
        <v>33</v>
      </c>
      <c r="AX205" s="14" t="s">
        <v>80</v>
      </c>
      <c r="AY205" s="226" t="s">
        <v>120</v>
      </c>
    </row>
    <row r="206" spans="1:65" s="2" customFormat="1" ht="16.5" customHeight="1">
      <c r="A206" s="35"/>
      <c r="B206" s="36"/>
      <c r="C206" s="188" t="s">
        <v>473</v>
      </c>
      <c r="D206" s="188" t="s">
        <v>124</v>
      </c>
      <c r="E206" s="189" t="s">
        <v>474</v>
      </c>
      <c r="F206" s="190" t="s">
        <v>475</v>
      </c>
      <c r="G206" s="191" t="s">
        <v>205</v>
      </c>
      <c r="H206" s="192">
        <v>1.26</v>
      </c>
      <c r="I206" s="193"/>
      <c r="J206" s="194">
        <f>ROUND(I206*H206,2)</f>
        <v>0</v>
      </c>
      <c r="K206" s="190" t="s">
        <v>128</v>
      </c>
      <c r="L206" s="40"/>
      <c r="M206" s="195" t="s">
        <v>19</v>
      </c>
      <c r="N206" s="196" t="s">
        <v>43</v>
      </c>
      <c r="O206" s="65"/>
      <c r="P206" s="197">
        <f>O206*H206</f>
        <v>0</v>
      </c>
      <c r="Q206" s="197">
        <v>6E-05</v>
      </c>
      <c r="R206" s="197">
        <f>Q206*H206</f>
        <v>7.560000000000001E-05</v>
      </c>
      <c r="S206" s="197">
        <v>0</v>
      </c>
      <c r="T206" s="198">
        <f>S206*H206</f>
        <v>0</v>
      </c>
      <c r="U206" s="35"/>
      <c r="V206" s="35"/>
      <c r="W206" s="35"/>
      <c r="X206" s="35"/>
      <c r="Y206" s="35"/>
      <c r="Z206" s="35"/>
      <c r="AA206" s="35"/>
      <c r="AB206" s="35"/>
      <c r="AC206" s="35"/>
      <c r="AD206" s="35"/>
      <c r="AE206" s="35"/>
      <c r="AR206" s="199" t="s">
        <v>163</v>
      </c>
      <c r="AT206" s="199" t="s">
        <v>124</v>
      </c>
      <c r="AU206" s="199" t="s">
        <v>82</v>
      </c>
      <c r="AY206" s="18" t="s">
        <v>120</v>
      </c>
      <c r="BE206" s="200">
        <f>IF(N206="základní",J206,0)</f>
        <v>0</v>
      </c>
      <c r="BF206" s="200">
        <f>IF(N206="snížená",J206,0)</f>
        <v>0</v>
      </c>
      <c r="BG206" s="200">
        <f>IF(N206="zákl. přenesená",J206,0)</f>
        <v>0</v>
      </c>
      <c r="BH206" s="200">
        <f>IF(N206="sníž. přenesená",J206,0)</f>
        <v>0</v>
      </c>
      <c r="BI206" s="200">
        <f>IF(N206="nulová",J206,0)</f>
        <v>0</v>
      </c>
      <c r="BJ206" s="18" t="s">
        <v>80</v>
      </c>
      <c r="BK206" s="200">
        <f>ROUND(I206*H206,2)</f>
        <v>0</v>
      </c>
      <c r="BL206" s="18" t="s">
        <v>163</v>
      </c>
      <c r="BM206" s="199" t="s">
        <v>476</v>
      </c>
    </row>
    <row r="207" spans="2:51" s="15" customFormat="1" ht="12">
      <c r="B207" s="227"/>
      <c r="C207" s="228"/>
      <c r="D207" s="201" t="s">
        <v>141</v>
      </c>
      <c r="E207" s="229" t="s">
        <v>19</v>
      </c>
      <c r="F207" s="230" t="s">
        <v>319</v>
      </c>
      <c r="G207" s="228"/>
      <c r="H207" s="229" t="s">
        <v>19</v>
      </c>
      <c r="I207" s="231"/>
      <c r="J207" s="228"/>
      <c r="K207" s="228"/>
      <c r="L207" s="232"/>
      <c r="M207" s="233"/>
      <c r="N207" s="234"/>
      <c r="O207" s="234"/>
      <c r="P207" s="234"/>
      <c r="Q207" s="234"/>
      <c r="R207" s="234"/>
      <c r="S207" s="234"/>
      <c r="T207" s="235"/>
      <c r="AT207" s="236" t="s">
        <v>141</v>
      </c>
      <c r="AU207" s="236" t="s">
        <v>82</v>
      </c>
      <c r="AV207" s="15" t="s">
        <v>80</v>
      </c>
      <c r="AW207" s="15" t="s">
        <v>33</v>
      </c>
      <c r="AX207" s="15" t="s">
        <v>72</v>
      </c>
      <c r="AY207" s="236" t="s">
        <v>120</v>
      </c>
    </row>
    <row r="208" spans="2:51" s="13" customFormat="1" ht="12">
      <c r="B208" s="205"/>
      <c r="C208" s="206"/>
      <c r="D208" s="201" t="s">
        <v>141</v>
      </c>
      <c r="E208" s="215" t="s">
        <v>19</v>
      </c>
      <c r="F208" s="207" t="s">
        <v>477</v>
      </c>
      <c r="G208" s="206"/>
      <c r="H208" s="208">
        <v>1.26</v>
      </c>
      <c r="I208" s="209"/>
      <c r="J208" s="206"/>
      <c r="K208" s="206"/>
      <c r="L208" s="210"/>
      <c r="M208" s="211"/>
      <c r="N208" s="212"/>
      <c r="O208" s="212"/>
      <c r="P208" s="212"/>
      <c r="Q208" s="212"/>
      <c r="R208" s="212"/>
      <c r="S208" s="212"/>
      <c r="T208" s="213"/>
      <c r="AT208" s="214" t="s">
        <v>141</v>
      </c>
      <c r="AU208" s="214" t="s">
        <v>82</v>
      </c>
      <c r="AV208" s="13" t="s">
        <v>82</v>
      </c>
      <c r="AW208" s="13" t="s">
        <v>33</v>
      </c>
      <c r="AX208" s="13" t="s">
        <v>80</v>
      </c>
      <c r="AY208" s="214" t="s">
        <v>120</v>
      </c>
    </row>
    <row r="209" spans="1:65" s="2" customFormat="1" ht="21.75" customHeight="1">
      <c r="A209" s="35"/>
      <c r="B209" s="36"/>
      <c r="C209" s="188" t="s">
        <v>478</v>
      </c>
      <c r="D209" s="188" t="s">
        <v>124</v>
      </c>
      <c r="E209" s="189" t="s">
        <v>479</v>
      </c>
      <c r="F209" s="190" t="s">
        <v>480</v>
      </c>
      <c r="G209" s="191" t="s">
        <v>205</v>
      </c>
      <c r="H209" s="192">
        <v>1.26</v>
      </c>
      <c r="I209" s="193"/>
      <c r="J209" s="194">
        <f>ROUND(I209*H209,2)</f>
        <v>0</v>
      </c>
      <c r="K209" s="190" t="s">
        <v>128</v>
      </c>
      <c r="L209" s="40"/>
      <c r="M209" s="195" t="s">
        <v>19</v>
      </c>
      <c r="N209" s="196" t="s">
        <v>43</v>
      </c>
      <c r="O209" s="65"/>
      <c r="P209" s="197">
        <f>O209*H209</f>
        <v>0</v>
      </c>
      <c r="Q209" s="197">
        <v>0.00032</v>
      </c>
      <c r="R209" s="197">
        <f>Q209*H209</f>
        <v>0.00040320000000000004</v>
      </c>
      <c r="S209" s="197">
        <v>0</v>
      </c>
      <c r="T209" s="198">
        <f>S209*H209</f>
        <v>0</v>
      </c>
      <c r="U209" s="35"/>
      <c r="V209" s="35"/>
      <c r="W209" s="35"/>
      <c r="X209" s="35"/>
      <c r="Y209" s="35"/>
      <c r="Z209" s="35"/>
      <c r="AA209" s="35"/>
      <c r="AB209" s="35"/>
      <c r="AC209" s="35"/>
      <c r="AD209" s="35"/>
      <c r="AE209" s="35"/>
      <c r="AR209" s="199" t="s">
        <v>163</v>
      </c>
      <c r="AT209" s="199" t="s">
        <v>124</v>
      </c>
      <c r="AU209" s="199" t="s">
        <v>82</v>
      </c>
      <c r="AY209" s="18" t="s">
        <v>120</v>
      </c>
      <c r="BE209" s="200">
        <f>IF(N209="základní",J209,0)</f>
        <v>0</v>
      </c>
      <c r="BF209" s="200">
        <f>IF(N209="snížená",J209,0)</f>
        <v>0</v>
      </c>
      <c r="BG209" s="200">
        <f>IF(N209="zákl. přenesená",J209,0)</f>
        <v>0</v>
      </c>
      <c r="BH209" s="200">
        <f>IF(N209="sníž. přenesená",J209,0)</f>
        <v>0</v>
      </c>
      <c r="BI209" s="200">
        <f>IF(N209="nulová",J209,0)</f>
        <v>0</v>
      </c>
      <c r="BJ209" s="18" t="s">
        <v>80</v>
      </c>
      <c r="BK209" s="200">
        <f>ROUND(I209*H209,2)</f>
        <v>0</v>
      </c>
      <c r="BL209" s="18" t="s">
        <v>163</v>
      </c>
      <c r="BM209" s="199" t="s">
        <v>481</v>
      </c>
    </row>
    <row r="210" spans="1:65" s="2" customFormat="1" ht="16.5" customHeight="1">
      <c r="A210" s="35"/>
      <c r="B210" s="36"/>
      <c r="C210" s="188" t="s">
        <v>482</v>
      </c>
      <c r="D210" s="188" t="s">
        <v>124</v>
      </c>
      <c r="E210" s="189" t="s">
        <v>483</v>
      </c>
      <c r="F210" s="190" t="s">
        <v>484</v>
      </c>
      <c r="G210" s="191" t="s">
        <v>205</v>
      </c>
      <c r="H210" s="192">
        <v>3.78</v>
      </c>
      <c r="I210" s="193"/>
      <c r="J210" s="194">
        <f>ROUND(I210*H210,2)</f>
        <v>0</v>
      </c>
      <c r="K210" s="190" t="s">
        <v>128</v>
      </c>
      <c r="L210" s="40"/>
      <c r="M210" s="195" t="s">
        <v>19</v>
      </c>
      <c r="N210" s="196" t="s">
        <v>43</v>
      </c>
      <c r="O210" s="65"/>
      <c r="P210" s="197">
        <f>O210*H210</f>
        <v>0</v>
      </c>
      <c r="Q210" s="197">
        <v>0.00012</v>
      </c>
      <c r="R210" s="197">
        <f>Q210*H210</f>
        <v>0.00045359999999999997</v>
      </c>
      <c r="S210" s="197">
        <v>0</v>
      </c>
      <c r="T210" s="198">
        <f>S210*H210</f>
        <v>0</v>
      </c>
      <c r="U210" s="35"/>
      <c r="V210" s="35"/>
      <c r="W210" s="35"/>
      <c r="X210" s="35"/>
      <c r="Y210" s="35"/>
      <c r="Z210" s="35"/>
      <c r="AA210" s="35"/>
      <c r="AB210" s="35"/>
      <c r="AC210" s="35"/>
      <c r="AD210" s="35"/>
      <c r="AE210" s="35"/>
      <c r="AR210" s="199" t="s">
        <v>163</v>
      </c>
      <c r="AT210" s="199" t="s">
        <v>124</v>
      </c>
      <c r="AU210" s="199" t="s">
        <v>82</v>
      </c>
      <c r="AY210" s="18" t="s">
        <v>120</v>
      </c>
      <c r="BE210" s="200">
        <f>IF(N210="základní",J210,0)</f>
        <v>0</v>
      </c>
      <c r="BF210" s="200">
        <f>IF(N210="snížená",J210,0)</f>
        <v>0</v>
      </c>
      <c r="BG210" s="200">
        <f>IF(N210="zákl. přenesená",J210,0)</f>
        <v>0</v>
      </c>
      <c r="BH210" s="200">
        <f>IF(N210="sníž. přenesená",J210,0)</f>
        <v>0</v>
      </c>
      <c r="BI210" s="200">
        <f>IF(N210="nulová",J210,0)</f>
        <v>0</v>
      </c>
      <c r="BJ210" s="18" t="s">
        <v>80</v>
      </c>
      <c r="BK210" s="200">
        <f>ROUND(I210*H210,2)</f>
        <v>0</v>
      </c>
      <c r="BL210" s="18" t="s">
        <v>163</v>
      </c>
      <c r="BM210" s="199" t="s">
        <v>485</v>
      </c>
    </row>
    <row r="211" spans="1:47" s="2" customFormat="1" ht="19.2">
      <c r="A211" s="35"/>
      <c r="B211" s="36"/>
      <c r="C211" s="37"/>
      <c r="D211" s="201" t="s">
        <v>135</v>
      </c>
      <c r="E211" s="37"/>
      <c r="F211" s="202" t="s">
        <v>486</v>
      </c>
      <c r="G211" s="37"/>
      <c r="H211" s="37"/>
      <c r="I211" s="109"/>
      <c r="J211" s="37"/>
      <c r="K211" s="37"/>
      <c r="L211" s="40"/>
      <c r="M211" s="203"/>
      <c r="N211" s="204"/>
      <c r="O211" s="65"/>
      <c r="P211" s="65"/>
      <c r="Q211" s="65"/>
      <c r="R211" s="65"/>
      <c r="S211" s="65"/>
      <c r="T211" s="66"/>
      <c r="U211" s="35"/>
      <c r="V211" s="35"/>
      <c r="W211" s="35"/>
      <c r="X211" s="35"/>
      <c r="Y211" s="35"/>
      <c r="Z211" s="35"/>
      <c r="AA211" s="35"/>
      <c r="AB211" s="35"/>
      <c r="AC211" s="35"/>
      <c r="AD211" s="35"/>
      <c r="AE211" s="35"/>
      <c r="AT211" s="18" t="s">
        <v>135</v>
      </c>
      <c r="AU211" s="18" t="s">
        <v>82</v>
      </c>
    </row>
    <row r="212" spans="2:51" s="13" customFormat="1" ht="12">
      <c r="B212" s="205"/>
      <c r="C212" s="206"/>
      <c r="D212" s="201" t="s">
        <v>141</v>
      </c>
      <c r="E212" s="206"/>
      <c r="F212" s="207" t="s">
        <v>487</v>
      </c>
      <c r="G212" s="206"/>
      <c r="H212" s="208">
        <v>3.78</v>
      </c>
      <c r="I212" s="209"/>
      <c r="J212" s="206"/>
      <c r="K212" s="206"/>
      <c r="L212" s="210"/>
      <c r="M212" s="247"/>
      <c r="N212" s="248"/>
      <c r="O212" s="248"/>
      <c r="P212" s="248"/>
      <c r="Q212" s="248"/>
      <c r="R212" s="248"/>
      <c r="S212" s="248"/>
      <c r="T212" s="249"/>
      <c r="AT212" s="214" t="s">
        <v>141</v>
      </c>
      <c r="AU212" s="214" t="s">
        <v>82</v>
      </c>
      <c r="AV212" s="13" t="s">
        <v>82</v>
      </c>
      <c r="AW212" s="13" t="s">
        <v>4</v>
      </c>
      <c r="AX212" s="13" t="s">
        <v>80</v>
      </c>
      <c r="AY212" s="214" t="s">
        <v>120</v>
      </c>
    </row>
    <row r="213" spans="1:31" s="2" customFormat="1" ht="6.9" customHeight="1">
      <c r="A213" s="35"/>
      <c r="B213" s="48"/>
      <c r="C213" s="49"/>
      <c r="D213" s="49"/>
      <c r="E213" s="49"/>
      <c r="F213" s="49"/>
      <c r="G213" s="49"/>
      <c r="H213" s="49"/>
      <c r="I213" s="137"/>
      <c r="J213" s="49"/>
      <c r="K213" s="49"/>
      <c r="L213" s="40"/>
      <c r="M213" s="35"/>
      <c r="O213" s="35"/>
      <c r="P213" s="35"/>
      <c r="Q213" s="35"/>
      <c r="R213" s="35"/>
      <c r="S213" s="35"/>
      <c r="T213" s="35"/>
      <c r="U213" s="35"/>
      <c r="V213" s="35"/>
      <c r="W213" s="35"/>
      <c r="X213" s="35"/>
      <c r="Y213" s="35"/>
      <c r="Z213" s="35"/>
      <c r="AA213" s="35"/>
      <c r="AB213" s="35"/>
      <c r="AC213" s="35"/>
      <c r="AD213" s="35"/>
      <c r="AE213" s="35"/>
    </row>
  </sheetData>
  <sheetProtection algorithmName="SHA-512" hashValue="5vrBKxYjE8v6niS9tvyg+5Y7c6WJjSH+JNCuzNmhbc6U1k4a4S+N6cnc8i2elPOxr/6Y9sMwn8rhwQeR3Em0aQ==" saltValue="QXWlnxgeDCRPaQsNvfADKl8deMDlBxyqiyy+X8bLs0LNYnAF4udLeK33bVsl6oXxFyxC2j6Imk6q2zBSSiRXoQ==" spinCount="100000" sheet="1" objects="1" scenarios="1" formatColumns="0" formatRows="0" autoFilter="0"/>
  <autoFilter ref="C87:K212"/>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 customHeight="1"/>
    <row r="3" spans="2:8" s="1" customFormat="1" ht="6.9" customHeight="1">
      <c r="B3" s="103"/>
      <c r="C3" s="104"/>
      <c r="D3" s="104"/>
      <c r="E3" s="104"/>
      <c r="F3" s="104"/>
      <c r="G3" s="104"/>
      <c r="H3" s="21"/>
    </row>
    <row r="4" spans="2:8" s="1" customFormat="1" ht="24.9" customHeight="1">
      <c r="B4" s="21"/>
      <c r="C4" s="106" t="s">
        <v>488</v>
      </c>
      <c r="H4" s="21"/>
    </row>
    <row r="5" spans="2:8" s="1" customFormat="1" ht="12" customHeight="1">
      <c r="B5" s="21"/>
      <c r="C5" s="251" t="s">
        <v>13</v>
      </c>
      <c r="D5" s="393" t="s">
        <v>14</v>
      </c>
      <c r="E5" s="344"/>
      <c r="F5" s="344"/>
      <c r="H5" s="21"/>
    </row>
    <row r="6" spans="2:8" s="1" customFormat="1" ht="36.9" customHeight="1">
      <c r="B6" s="21"/>
      <c r="C6" s="252" t="s">
        <v>16</v>
      </c>
      <c r="D6" s="394" t="s">
        <v>17</v>
      </c>
      <c r="E6" s="344"/>
      <c r="F6" s="344"/>
      <c r="H6" s="21"/>
    </row>
    <row r="7" spans="2:8" s="1" customFormat="1" ht="16.5" customHeight="1">
      <c r="B7" s="21"/>
      <c r="C7" s="108" t="s">
        <v>23</v>
      </c>
      <c r="D7" s="113">
        <f>'Rekapitulace stavby'!AN8</f>
        <v>43882</v>
      </c>
      <c r="H7" s="21"/>
    </row>
    <row r="8" spans="1:8" s="2" customFormat="1" ht="10.8" customHeight="1">
      <c r="A8" s="35"/>
      <c r="B8" s="40"/>
      <c r="C8" s="35"/>
      <c r="D8" s="35"/>
      <c r="E8" s="35"/>
      <c r="F8" s="35"/>
      <c r="G8" s="35"/>
      <c r="H8" s="40"/>
    </row>
    <row r="9" spans="1:8" s="11" customFormat="1" ht="29.25" customHeight="1">
      <c r="A9" s="160"/>
      <c r="B9" s="253"/>
      <c r="C9" s="254" t="s">
        <v>53</v>
      </c>
      <c r="D9" s="255" t="s">
        <v>54</v>
      </c>
      <c r="E9" s="255" t="s">
        <v>107</v>
      </c>
      <c r="F9" s="256" t="s">
        <v>489</v>
      </c>
      <c r="G9" s="160"/>
      <c r="H9" s="253"/>
    </row>
    <row r="10" spans="1:8" s="2" customFormat="1" ht="26.4" customHeight="1">
      <c r="A10" s="35"/>
      <c r="B10" s="40"/>
      <c r="C10" s="257" t="s">
        <v>14</v>
      </c>
      <c r="D10" s="257" t="s">
        <v>17</v>
      </c>
      <c r="E10" s="35"/>
      <c r="F10" s="35"/>
      <c r="G10" s="35"/>
      <c r="H10" s="40"/>
    </row>
    <row r="11" spans="1:8" s="2" customFormat="1" ht="16.8" customHeight="1">
      <c r="A11" s="35"/>
      <c r="B11" s="40"/>
      <c r="C11" s="258" t="s">
        <v>263</v>
      </c>
      <c r="D11" s="259" t="s">
        <v>264</v>
      </c>
      <c r="E11" s="260" t="s">
        <v>205</v>
      </c>
      <c r="F11" s="261">
        <v>297.207</v>
      </c>
      <c r="G11" s="35"/>
      <c r="H11" s="40"/>
    </row>
    <row r="12" spans="1:8" s="2" customFormat="1" ht="26.4" customHeight="1">
      <c r="A12" s="35"/>
      <c r="B12" s="40"/>
      <c r="C12" s="257" t="s">
        <v>490</v>
      </c>
      <c r="D12" s="257" t="s">
        <v>78</v>
      </c>
      <c r="E12" s="35"/>
      <c r="F12" s="35"/>
      <c r="G12" s="35"/>
      <c r="H12" s="40"/>
    </row>
    <row r="13" spans="1:8" s="2" customFormat="1" ht="16.8" customHeight="1">
      <c r="A13" s="35"/>
      <c r="B13" s="40"/>
      <c r="C13" s="258" t="s">
        <v>263</v>
      </c>
      <c r="D13" s="259" t="s">
        <v>264</v>
      </c>
      <c r="E13" s="260" t="s">
        <v>205</v>
      </c>
      <c r="F13" s="261">
        <v>297.207</v>
      </c>
      <c r="G13" s="35"/>
      <c r="H13" s="40"/>
    </row>
    <row r="14" spans="1:8" s="2" customFormat="1" ht="26.4" customHeight="1">
      <c r="A14" s="35"/>
      <c r="B14" s="40"/>
      <c r="C14" s="257" t="s">
        <v>491</v>
      </c>
      <c r="D14" s="257" t="s">
        <v>84</v>
      </c>
      <c r="E14" s="35"/>
      <c r="F14" s="35"/>
      <c r="G14" s="35"/>
      <c r="H14" s="40"/>
    </row>
    <row r="15" spans="1:8" s="2" customFormat="1" ht="16.8" customHeight="1">
      <c r="A15" s="35"/>
      <c r="B15" s="40"/>
      <c r="C15" s="258" t="s">
        <v>263</v>
      </c>
      <c r="D15" s="259" t="s">
        <v>264</v>
      </c>
      <c r="E15" s="260" t="s">
        <v>205</v>
      </c>
      <c r="F15" s="261">
        <v>297.207</v>
      </c>
      <c r="G15" s="35"/>
      <c r="H15" s="40"/>
    </row>
    <row r="16" spans="1:8" s="2" customFormat="1" ht="16.8" customHeight="1">
      <c r="A16" s="35"/>
      <c r="B16" s="40"/>
      <c r="C16" s="262" t="s">
        <v>19</v>
      </c>
      <c r="D16" s="262" t="s">
        <v>319</v>
      </c>
      <c r="E16" s="18" t="s">
        <v>19</v>
      </c>
      <c r="F16" s="263">
        <v>0</v>
      </c>
      <c r="G16" s="35"/>
      <c r="H16" s="40"/>
    </row>
    <row r="17" spans="1:8" s="2" customFormat="1" ht="16.8" customHeight="1">
      <c r="A17" s="35"/>
      <c r="B17" s="40"/>
      <c r="C17" s="262" t="s">
        <v>263</v>
      </c>
      <c r="D17" s="262" t="s">
        <v>320</v>
      </c>
      <c r="E17" s="18" t="s">
        <v>19</v>
      </c>
      <c r="F17" s="263">
        <v>297.207</v>
      </c>
      <c r="G17" s="35"/>
      <c r="H17" s="40"/>
    </row>
    <row r="18" spans="1:8" s="2" customFormat="1" ht="16.8" customHeight="1">
      <c r="A18" s="35"/>
      <c r="B18" s="40"/>
      <c r="C18" s="264" t="s">
        <v>492</v>
      </c>
      <c r="D18" s="35"/>
      <c r="E18" s="35"/>
      <c r="F18" s="35"/>
      <c r="G18" s="35"/>
      <c r="H18" s="40"/>
    </row>
    <row r="19" spans="1:8" s="2" customFormat="1" ht="16.8" customHeight="1">
      <c r="A19" s="35"/>
      <c r="B19" s="40"/>
      <c r="C19" s="262" t="s">
        <v>316</v>
      </c>
      <c r="D19" s="262" t="s">
        <v>493</v>
      </c>
      <c r="E19" s="18" t="s">
        <v>205</v>
      </c>
      <c r="F19" s="263">
        <v>297.207</v>
      </c>
      <c r="G19" s="35"/>
      <c r="H19" s="40"/>
    </row>
    <row r="20" spans="1:8" s="2" customFormat="1" ht="16.8" customHeight="1">
      <c r="A20" s="35"/>
      <c r="B20" s="40"/>
      <c r="C20" s="262" t="s">
        <v>336</v>
      </c>
      <c r="D20" s="262" t="s">
        <v>494</v>
      </c>
      <c r="E20" s="18" t="s">
        <v>338</v>
      </c>
      <c r="F20" s="263">
        <v>1.635</v>
      </c>
      <c r="G20" s="35"/>
      <c r="H20" s="40"/>
    </row>
    <row r="21" spans="1:8" s="2" customFormat="1" ht="16.8" customHeight="1">
      <c r="A21" s="35"/>
      <c r="B21" s="40"/>
      <c r="C21" s="262" t="s">
        <v>329</v>
      </c>
      <c r="D21" s="262" t="s">
        <v>495</v>
      </c>
      <c r="E21" s="18" t="s">
        <v>205</v>
      </c>
      <c r="F21" s="263">
        <v>59.441</v>
      </c>
      <c r="G21" s="35"/>
      <c r="H21" s="40"/>
    </row>
    <row r="22" spans="1:8" s="2" customFormat="1" ht="16.8" customHeight="1">
      <c r="A22" s="35"/>
      <c r="B22" s="40"/>
      <c r="C22" s="262" t="s">
        <v>322</v>
      </c>
      <c r="D22" s="262" t="s">
        <v>496</v>
      </c>
      <c r="E22" s="18" t="s">
        <v>166</v>
      </c>
      <c r="F22" s="263">
        <v>59.441</v>
      </c>
      <c r="G22" s="35"/>
      <c r="H22" s="40"/>
    </row>
    <row r="23" spans="1:8" s="2" customFormat="1" ht="16.8" customHeight="1">
      <c r="A23" s="35"/>
      <c r="B23" s="40"/>
      <c r="C23" s="262" t="s">
        <v>463</v>
      </c>
      <c r="D23" s="262" t="s">
        <v>497</v>
      </c>
      <c r="E23" s="18" t="s">
        <v>205</v>
      </c>
      <c r="F23" s="263">
        <v>237.766</v>
      </c>
      <c r="G23" s="35"/>
      <c r="H23" s="40"/>
    </row>
    <row r="24" spans="1:8" s="2" customFormat="1" ht="7.35" customHeight="1">
      <c r="A24" s="35"/>
      <c r="B24" s="135"/>
      <c r="C24" s="136"/>
      <c r="D24" s="136"/>
      <c r="E24" s="136"/>
      <c r="F24" s="136"/>
      <c r="G24" s="136"/>
      <c r="H24" s="40"/>
    </row>
    <row r="25" spans="1:8" s="2" customFormat="1" ht="12">
      <c r="A25" s="35"/>
      <c r="B25" s="35"/>
      <c r="C25" s="35"/>
      <c r="D25" s="35"/>
      <c r="E25" s="35"/>
      <c r="F25" s="35"/>
      <c r="G25" s="35"/>
      <c r="H25" s="35"/>
    </row>
  </sheetData>
  <sheetProtection algorithmName="SHA-512" hashValue="J7OwwD1hci4XZ/Cu+jQxdo7eyqNSMjDofFh+tH2pLDcRzHI7d2V75makVWuBC6x61CrwwIPs1wSszlwyLYkwTQ==" saltValue="wZ13SM5tubX+DBq375YU1oSWGvIUn1x6XDDOd7+bnGi4POIMXa8nj44PE7qwt78HrJnuvAcziv2afdd1KSytF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6" customFormat="1" ht="45" customHeight="1">
      <c r="B3" s="269"/>
      <c r="C3" s="396" t="s">
        <v>498</v>
      </c>
      <c r="D3" s="396"/>
      <c r="E3" s="396"/>
      <c r="F3" s="396"/>
      <c r="G3" s="396"/>
      <c r="H3" s="396"/>
      <c r="I3" s="396"/>
      <c r="J3" s="396"/>
      <c r="K3" s="270"/>
    </row>
    <row r="4" spans="2:11" s="1" customFormat="1" ht="25.5" customHeight="1">
      <c r="B4" s="271"/>
      <c r="C4" s="397" t="s">
        <v>499</v>
      </c>
      <c r="D4" s="397"/>
      <c r="E4" s="397"/>
      <c r="F4" s="397"/>
      <c r="G4" s="397"/>
      <c r="H4" s="397"/>
      <c r="I4" s="397"/>
      <c r="J4" s="397"/>
      <c r="K4" s="272"/>
    </row>
    <row r="5" spans="2:11" s="1" customFormat="1" ht="5.25" customHeight="1">
      <c r="B5" s="271"/>
      <c r="C5" s="273"/>
      <c r="D5" s="273"/>
      <c r="E5" s="273"/>
      <c r="F5" s="273"/>
      <c r="G5" s="273"/>
      <c r="H5" s="273"/>
      <c r="I5" s="273"/>
      <c r="J5" s="273"/>
      <c r="K5" s="272"/>
    </row>
    <row r="6" spans="2:11" s="1" customFormat="1" ht="15" customHeight="1">
      <c r="B6" s="271"/>
      <c r="C6" s="395" t="s">
        <v>500</v>
      </c>
      <c r="D6" s="395"/>
      <c r="E6" s="395"/>
      <c r="F6" s="395"/>
      <c r="G6" s="395"/>
      <c r="H6" s="395"/>
      <c r="I6" s="395"/>
      <c r="J6" s="395"/>
      <c r="K6" s="272"/>
    </row>
    <row r="7" spans="2:11" s="1" customFormat="1" ht="15" customHeight="1">
      <c r="B7" s="275"/>
      <c r="C7" s="395" t="s">
        <v>501</v>
      </c>
      <c r="D7" s="395"/>
      <c r="E7" s="395"/>
      <c r="F7" s="395"/>
      <c r="G7" s="395"/>
      <c r="H7" s="395"/>
      <c r="I7" s="395"/>
      <c r="J7" s="395"/>
      <c r="K7" s="272"/>
    </row>
    <row r="8" spans="2:11" s="1" customFormat="1" ht="12.75" customHeight="1">
      <c r="B8" s="275"/>
      <c r="C8" s="274"/>
      <c r="D8" s="274"/>
      <c r="E8" s="274"/>
      <c r="F8" s="274"/>
      <c r="G8" s="274"/>
      <c r="H8" s="274"/>
      <c r="I8" s="274"/>
      <c r="J8" s="274"/>
      <c r="K8" s="272"/>
    </row>
    <row r="9" spans="2:11" s="1" customFormat="1" ht="15" customHeight="1">
      <c r="B9" s="275"/>
      <c r="C9" s="395" t="s">
        <v>502</v>
      </c>
      <c r="D9" s="395"/>
      <c r="E9" s="395"/>
      <c r="F9" s="395"/>
      <c r="G9" s="395"/>
      <c r="H9" s="395"/>
      <c r="I9" s="395"/>
      <c r="J9" s="395"/>
      <c r="K9" s="272"/>
    </row>
    <row r="10" spans="2:11" s="1" customFormat="1" ht="15" customHeight="1">
      <c r="B10" s="275"/>
      <c r="C10" s="274"/>
      <c r="D10" s="395" t="s">
        <v>503</v>
      </c>
      <c r="E10" s="395"/>
      <c r="F10" s="395"/>
      <c r="G10" s="395"/>
      <c r="H10" s="395"/>
      <c r="I10" s="395"/>
      <c r="J10" s="395"/>
      <c r="K10" s="272"/>
    </row>
    <row r="11" spans="2:11" s="1" customFormat="1" ht="15" customHeight="1">
      <c r="B11" s="275"/>
      <c r="C11" s="276"/>
      <c r="D11" s="395" t="s">
        <v>504</v>
      </c>
      <c r="E11" s="395"/>
      <c r="F11" s="395"/>
      <c r="G11" s="395"/>
      <c r="H11" s="395"/>
      <c r="I11" s="395"/>
      <c r="J11" s="395"/>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505</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395" t="s">
        <v>506</v>
      </c>
      <c r="E15" s="395"/>
      <c r="F15" s="395"/>
      <c r="G15" s="395"/>
      <c r="H15" s="395"/>
      <c r="I15" s="395"/>
      <c r="J15" s="395"/>
      <c r="K15" s="272"/>
    </row>
    <row r="16" spans="2:11" s="1" customFormat="1" ht="15" customHeight="1">
      <c r="B16" s="275"/>
      <c r="C16" s="276"/>
      <c r="D16" s="395" t="s">
        <v>507</v>
      </c>
      <c r="E16" s="395"/>
      <c r="F16" s="395"/>
      <c r="G16" s="395"/>
      <c r="H16" s="395"/>
      <c r="I16" s="395"/>
      <c r="J16" s="395"/>
      <c r="K16" s="272"/>
    </row>
    <row r="17" spans="2:11" s="1" customFormat="1" ht="15" customHeight="1">
      <c r="B17" s="275"/>
      <c r="C17" s="276"/>
      <c r="D17" s="395" t="s">
        <v>508</v>
      </c>
      <c r="E17" s="395"/>
      <c r="F17" s="395"/>
      <c r="G17" s="395"/>
      <c r="H17" s="395"/>
      <c r="I17" s="395"/>
      <c r="J17" s="395"/>
      <c r="K17" s="272"/>
    </row>
    <row r="18" spans="2:11" s="1" customFormat="1" ht="15" customHeight="1">
      <c r="B18" s="275"/>
      <c r="C18" s="276"/>
      <c r="D18" s="276"/>
      <c r="E18" s="278" t="s">
        <v>79</v>
      </c>
      <c r="F18" s="395" t="s">
        <v>509</v>
      </c>
      <c r="G18" s="395"/>
      <c r="H18" s="395"/>
      <c r="I18" s="395"/>
      <c r="J18" s="395"/>
      <c r="K18" s="272"/>
    </row>
    <row r="19" spans="2:11" s="1" customFormat="1" ht="15" customHeight="1">
      <c r="B19" s="275"/>
      <c r="C19" s="276"/>
      <c r="D19" s="276"/>
      <c r="E19" s="278" t="s">
        <v>510</v>
      </c>
      <c r="F19" s="395" t="s">
        <v>511</v>
      </c>
      <c r="G19" s="395"/>
      <c r="H19" s="395"/>
      <c r="I19" s="395"/>
      <c r="J19" s="395"/>
      <c r="K19" s="272"/>
    </row>
    <row r="20" spans="2:11" s="1" customFormat="1" ht="15" customHeight="1">
      <c r="B20" s="275"/>
      <c r="C20" s="276"/>
      <c r="D20" s="276"/>
      <c r="E20" s="278" t="s">
        <v>512</v>
      </c>
      <c r="F20" s="395" t="s">
        <v>513</v>
      </c>
      <c r="G20" s="395"/>
      <c r="H20" s="395"/>
      <c r="I20" s="395"/>
      <c r="J20" s="395"/>
      <c r="K20" s="272"/>
    </row>
    <row r="21" spans="2:11" s="1" customFormat="1" ht="15" customHeight="1">
      <c r="B21" s="275"/>
      <c r="C21" s="276"/>
      <c r="D21" s="276"/>
      <c r="E21" s="278" t="s">
        <v>514</v>
      </c>
      <c r="F21" s="395" t="s">
        <v>515</v>
      </c>
      <c r="G21" s="395"/>
      <c r="H21" s="395"/>
      <c r="I21" s="395"/>
      <c r="J21" s="395"/>
      <c r="K21" s="272"/>
    </row>
    <row r="22" spans="2:11" s="1" customFormat="1" ht="15" customHeight="1">
      <c r="B22" s="275"/>
      <c r="C22" s="276"/>
      <c r="D22" s="276"/>
      <c r="E22" s="278" t="s">
        <v>516</v>
      </c>
      <c r="F22" s="395" t="s">
        <v>517</v>
      </c>
      <c r="G22" s="395"/>
      <c r="H22" s="395"/>
      <c r="I22" s="395"/>
      <c r="J22" s="395"/>
      <c r="K22" s="272"/>
    </row>
    <row r="23" spans="2:11" s="1" customFormat="1" ht="15" customHeight="1">
      <c r="B23" s="275"/>
      <c r="C23" s="276"/>
      <c r="D23" s="276"/>
      <c r="E23" s="278" t="s">
        <v>518</v>
      </c>
      <c r="F23" s="395" t="s">
        <v>519</v>
      </c>
      <c r="G23" s="395"/>
      <c r="H23" s="395"/>
      <c r="I23" s="395"/>
      <c r="J23" s="395"/>
      <c r="K23" s="272"/>
    </row>
    <row r="24" spans="2:11" s="1" customFormat="1" ht="12.75" customHeight="1">
      <c r="B24" s="275"/>
      <c r="C24" s="276"/>
      <c r="D24" s="276"/>
      <c r="E24" s="276"/>
      <c r="F24" s="276"/>
      <c r="G24" s="276"/>
      <c r="H24" s="276"/>
      <c r="I24" s="276"/>
      <c r="J24" s="276"/>
      <c r="K24" s="272"/>
    </row>
    <row r="25" spans="2:11" s="1" customFormat="1" ht="15" customHeight="1">
      <c r="B25" s="275"/>
      <c r="C25" s="395" t="s">
        <v>520</v>
      </c>
      <c r="D25" s="395"/>
      <c r="E25" s="395"/>
      <c r="F25" s="395"/>
      <c r="G25" s="395"/>
      <c r="H25" s="395"/>
      <c r="I25" s="395"/>
      <c r="J25" s="395"/>
      <c r="K25" s="272"/>
    </row>
    <row r="26" spans="2:11" s="1" customFormat="1" ht="15" customHeight="1">
      <c r="B26" s="275"/>
      <c r="C26" s="395" t="s">
        <v>521</v>
      </c>
      <c r="D26" s="395"/>
      <c r="E26" s="395"/>
      <c r="F26" s="395"/>
      <c r="G26" s="395"/>
      <c r="H26" s="395"/>
      <c r="I26" s="395"/>
      <c r="J26" s="395"/>
      <c r="K26" s="272"/>
    </row>
    <row r="27" spans="2:11" s="1" customFormat="1" ht="15" customHeight="1">
      <c r="B27" s="275"/>
      <c r="C27" s="274"/>
      <c r="D27" s="395" t="s">
        <v>522</v>
      </c>
      <c r="E27" s="395"/>
      <c r="F27" s="395"/>
      <c r="G27" s="395"/>
      <c r="H27" s="395"/>
      <c r="I27" s="395"/>
      <c r="J27" s="395"/>
      <c r="K27" s="272"/>
    </row>
    <row r="28" spans="2:11" s="1" customFormat="1" ht="15" customHeight="1">
      <c r="B28" s="275"/>
      <c r="C28" s="276"/>
      <c r="D28" s="395" t="s">
        <v>523</v>
      </c>
      <c r="E28" s="395"/>
      <c r="F28" s="395"/>
      <c r="G28" s="395"/>
      <c r="H28" s="395"/>
      <c r="I28" s="395"/>
      <c r="J28" s="395"/>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395" t="s">
        <v>524</v>
      </c>
      <c r="E30" s="395"/>
      <c r="F30" s="395"/>
      <c r="G30" s="395"/>
      <c r="H30" s="395"/>
      <c r="I30" s="395"/>
      <c r="J30" s="395"/>
      <c r="K30" s="272"/>
    </row>
    <row r="31" spans="2:11" s="1" customFormat="1" ht="15" customHeight="1">
      <c r="B31" s="275"/>
      <c r="C31" s="276"/>
      <c r="D31" s="395" t="s">
        <v>525</v>
      </c>
      <c r="E31" s="395"/>
      <c r="F31" s="395"/>
      <c r="G31" s="395"/>
      <c r="H31" s="395"/>
      <c r="I31" s="395"/>
      <c r="J31" s="395"/>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395" t="s">
        <v>526</v>
      </c>
      <c r="E33" s="395"/>
      <c r="F33" s="395"/>
      <c r="G33" s="395"/>
      <c r="H33" s="395"/>
      <c r="I33" s="395"/>
      <c r="J33" s="395"/>
      <c r="K33" s="272"/>
    </row>
    <row r="34" spans="2:11" s="1" customFormat="1" ht="15" customHeight="1">
      <c r="B34" s="275"/>
      <c r="C34" s="276"/>
      <c r="D34" s="395" t="s">
        <v>527</v>
      </c>
      <c r="E34" s="395"/>
      <c r="F34" s="395"/>
      <c r="G34" s="395"/>
      <c r="H34" s="395"/>
      <c r="I34" s="395"/>
      <c r="J34" s="395"/>
      <c r="K34" s="272"/>
    </row>
    <row r="35" spans="2:11" s="1" customFormat="1" ht="15" customHeight="1">
      <c r="B35" s="275"/>
      <c r="C35" s="276"/>
      <c r="D35" s="395" t="s">
        <v>528</v>
      </c>
      <c r="E35" s="395"/>
      <c r="F35" s="395"/>
      <c r="G35" s="395"/>
      <c r="H35" s="395"/>
      <c r="I35" s="395"/>
      <c r="J35" s="395"/>
      <c r="K35" s="272"/>
    </row>
    <row r="36" spans="2:11" s="1" customFormat="1" ht="15" customHeight="1">
      <c r="B36" s="275"/>
      <c r="C36" s="276"/>
      <c r="D36" s="274"/>
      <c r="E36" s="277" t="s">
        <v>106</v>
      </c>
      <c r="F36" s="274"/>
      <c r="G36" s="395" t="s">
        <v>529</v>
      </c>
      <c r="H36" s="395"/>
      <c r="I36" s="395"/>
      <c r="J36" s="395"/>
      <c r="K36" s="272"/>
    </row>
    <row r="37" spans="2:11" s="1" customFormat="1" ht="30.75" customHeight="1">
      <c r="B37" s="275"/>
      <c r="C37" s="276"/>
      <c r="D37" s="274"/>
      <c r="E37" s="277" t="s">
        <v>530</v>
      </c>
      <c r="F37" s="274"/>
      <c r="G37" s="395" t="s">
        <v>531</v>
      </c>
      <c r="H37" s="395"/>
      <c r="I37" s="395"/>
      <c r="J37" s="395"/>
      <c r="K37" s="272"/>
    </row>
    <row r="38" spans="2:11" s="1" customFormat="1" ht="15" customHeight="1">
      <c r="B38" s="275"/>
      <c r="C38" s="276"/>
      <c r="D38" s="274"/>
      <c r="E38" s="277" t="s">
        <v>53</v>
      </c>
      <c r="F38" s="274"/>
      <c r="G38" s="395" t="s">
        <v>532</v>
      </c>
      <c r="H38" s="395"/>
      <c r="I38" s="395"/>
      <c r="J38" s="395"/>
      <c r="K38" s="272"/>
    </row>
    <row r="39" spans="2:11" s="1" customFormat="1" ht="15" customHeight="1">
      <c r="B39" s="275"/>
      <c r="C39" s="276"/>
      <c r="D39" s="274"/>
      <c r="E39" s="277" t="s">
        <v>54</v>
      </c>
      <c r="F39" s="274"/>
      <c r="G39" s="395" t="s">
        <v>533</v>
      </c>
      <c r="H39" s="395"/>
      <c r="I39" s="395"/>
      <c r="J39" s="395"/>
      <c r="K39" s="272"/>
    </row>
    <row r="40" spans="2:11" s="1" customFormat="1" ht="15" customHeight="1">
      <c r="B40" s="275"/>
      <c r="C40" s="276"/>
      <c r="D40" s="274"/>
      <c r="E40" s="277" t="s">
        <v>107</v>
      </c>
      <c r="F40" s="274"/>
      <c r="G40" s="395" t="s">
        <v>534</v>
      </c>
      <c r="H40" s="395"/>
      <c r="I40" s="395"/>
      <c r="J40" s="395"/>
      <c r="K40" s="272"/>
    </row>
    <row r="41" spans="2:11" s="1" customFormat="1" ht="15" customHeight="1">
      <c r="B41" s="275"/>
      <c r="C41" s="276"/>
      <c r="D41" s="274"/>
      <c r="E41" s="277" t="s">
        <v>108</v>
      </c>
      <c r="F41" s="274"/>
      <c r="G41" s="395" t="s">
        <v>535</v>
      </c>
      <c r="H41" s="395"/>
      <c r="I41" s="395"/>
      <c r="J41" s="395"/>
      <c r="K41" s="272"/>
    </row>
    <row r="42" spans="2:11" s="1" customFormat="1" ht="15" customHeight="1">
      <c r="B42" s="275"/>
      <c r="C42" s="276"/>
      <c r="D42" s="274"/>
      <c r="E42" s="277" t="s">
        <v>536</v>
      </c>
      <c r="F42" s="274"/>
      <c r="G42" s="395" t="s">
        <v>537</v>
      </c>
      <c r="H42" s="395"/>
      <c r="I42" s="395"/>
      <c r="J42" s="395"/>
      <c r="K42" s="272"/>
    </row>
    <row r="43" spans="2:11" s="1" customFormat="1" ht="15" customHeight="1">
      <c r="B43" s="275"/>
      <c r="C43" s="276"/>
      <c r="D43" s="274"/>
      <c r="E43" s="277"/>
      <c r="F43" s="274"/>
      <c r="G43" s="395" t="s">
        <v>538</v>
      </c>
      <c r="H43" s="395"/>
      <c r="I43" s="395"/>
      <c r="J43" s="395"/>
      <c r="K43" s="272"/>
    </row>
    <row r="44" spans="2:11" s="1" customFormat="1" ht="15" customHeight="1">
      <c r="B44" s="275"/>
      <c r="C44" s="276"/>
      <c r="D44" s="274"/>
      <c r="E44" s="277" t="s">
        <v>539</v>
      </c>
      <c r="F44" s="274"/>
      <c r="G44" s="395" t="s">
        <v>540</v>
      </c>
      <c r="H44" s="395"/>
      <c r="I44" s="395"/>
      <c r="J44" s="395"/>
      <c r="K44" s="272"/>
    </row>
    <row r="45" spans="2:11" s="1" customFormat="1" ht="15" customHeight="1">
      <c r="B45" s="275"/>
      <c r="C45" s="276"/>
      <c r="D45" s="274"/>
      <c r="E45" s="277" t="s">
        <v>110</v>
      </c>
      <c r="F45" s="274"/>
      <c r="G45" s="395" t="s">
        <v>541</v>
      </c>
      <c r="H45" s="395"/>
      <c r="I45" s="395"/>
      <c r="J45" s="395"/>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395" t="s">
        <v>542</v>
      </c>
      <c r="E47" s="395"/>
      <c r="F47" s="395"/>
      <c r="G47" s="395"/>
      <c r="H47" s="395"/>
      <c r="I47" s="395"/>
      <c r="J47" s="395"/>
      <c r="K47" s="272"/>
    </row>
    <row r="48" spans="2:11" s="1" customFormat="1" ht="15" customHeight="1">
      <c r="B48" s="275"/>
      <c r="C48" s="276"/>
      <c r="D48" s="276"/>
      <c r="E48" s="395" t="s">
        <v>543</v>
      </c>
      <c r="F48" s="395"/>
      <c r="G48" s="395"/>
      <c r="H48" s="395"/>
      <c r="I48" s="395"/>
      <c r="J48" s="395"/>
      <c r="K48" s="272"/>
    </row>
    <row r="49" spans="2:11" s="1" customFormat="1" ht="15" customHeight="1">
      <c r="B49" s="275"/>
      <c r="C49" s="276"/>
      <c r="D49" s="276"/>
      <c r="E49" s="395" t="s">
        <v>544</v>
      </c>
      <c r="F49" s="395"/>
      <c r="G49" s="395"/>
      <c r="H49" s="395"/>
      <c r="I49" s="395"/>
      <c r="J49" s="395"/>
      <c r="K49" s="272"/>
    </row>
    <row r="50" spans="2:11" s="1" customFormat="1" ht="15" customHeight="1">
      <c r="B50" s="275"/>
      <c r="C50" s="276"/>
      <c r="D50" s="276"/>
      <c r="E50" s="395" t="s">
        <v>545</v>
      </c>
      <c r="F50" s="395"/>
      <c r="G50" s="395"/>
      <c r="H50" s="395"/>
      <c r="I50" s="395"/>
      <c r="J50" s="395"/>
      <c r="K50" s="272"/>
    </row>
    <row r="51" spans="2:11" s="1" customFormat="1" ht="15" customHeight="1">
      <c r="B51" s="275"/>
      <c r="C51" s="276"/>
      <c r="D51" s="395" t="s">
        <v>546</v>
      </c>
      <c r="E51" s="395"/>
      <c r="F51" s="395"/>
      <c r="G51" s="395"/>
      <c r="H51" s="395"/>
      <c r="I51" s="395"/>
      <c r="J51" s="395"/>
      <c r="K51" s="272"/>
    </row>
    <row r="52" spans="2:11" s="1" customFormat="1" ht="25.5" customHeight="1">
      <c r="B52" s="271"/>
      <c r="C52" s="397" t="s">
        <v>547</v>
      </c>
      <c r="D52" s="397"/>
      <c r="E52" s="397"/>
      <c r="F52" s="397"/>
      <c r="G52" s="397"/>
      <c r="H52" s="397"/>
      <c r="I52" s="397"/>
      <c r="J52" s="397"/>
      <c r="K52" s="272"/>
    </row>
    <row r="53" spans="2:11" s="1" customFormat="1" ht="5.25" customHeight="1">
      <c r="B53" s="271"/>
      <c r="C53" s="273"/>
      <c r="D53" s="273"/>
      <c r="E53" s="273"/>
      <c r="F53" s="273"/>
      <c r="G53" s="273"/>
      <c r="H53" s="273"/>
      <c r="I53" s="273"/>
      <c r="J53" s="273"/>
      <c r="K53" s="272"/>
    </row>
    <row r="54" spans="2:11" s="1" customFormat="1" ht="15" customHeight="1">
      <c r="B54" s="271"/>
      <c r="C54" s="395" t="s">
        <v>548</v>
      </c>
      <c r="D54" s="395"/>
      <c r="E54" s="395"/>
      <c r="F54" s="395"/>
      <c r="G54" s="395"/>
      <c r="H54" s="395"/>
      <c r="I54" s="395"/>
      <c r="J54" s="395"/>
      <c r="K54" s="272"/>
    </row>
    <row r="55" spans="2:11" s="1" customFormat="1" ht="15" customHeight="1">
      <c r="B55" s="271"/>
      <c r="C55" s="395" t="s">
        <v>549</v>
      </c>
      <c r="D55" s="395"/>
      <c r="E55" s="395"/>
      <c r="F55" s="395"/>
      <c r="G55" s="395"/>
      <c r="H55" s="395"/>
      <c r="I55" s="395"/>
      <c r="J55" s="395"/>
      <c r="K55" s="272"/>
    </row>
    <row r="56" spans="2:11" s="1" customFormat="1" ht="12.75" customHeight="1">
      <c r="B56" s="271"/>
      <c r="C56" s="274"/>
      <c r="D56" s="274"/>
      <c r="E56" s="274"/>
      <c r="F56" s="274"/>
      <c r="G56" s="274"/>
      <c r="H56" s="274"/>
      <c r="I56" s="274"/>
      <c r="J56" s="274"/>
      <c r="K56" s="272"/>
    </row>
    <row r="57" spans="2:11" s="1" customFormat="1" ht="15" customHeight="1">
      <c r="B57" s="271"/>
      <c r="C57" s="395" t="s">
        <v>550</v>
      </c>
      <c r="D57" s="395"/>
      <c r="E57" s="395"/>
      <c r="F57" s="395"/>
      <c r="G57" s="395"/>
      <c r="H57" s="395"/>
      <c r="I57" s="395"/>
      <c r="J57" s="395"/>
      <c r="K57" s="272"/>
    </row>
    <row r="58" spans="2:11" s="1" customFormat="1" ht="15" customHeight="1">
      <c r="B58" s="271"/>
      <c r="C58" s="276"/>
      <c r="D58" s="395" t="s">
        <v>551</v>
      </c>
      <c r="E58" s="395"/>
      <c r="F58" s="395"/>
      <c r="G58" s="395"/>
      <c r="H58" s="395"/>
      <c r="I58" s="395"/>
      <c r="J58" s="395"/>
      <c r="K58" s="272"/>
    </row>
    <row r="59" spans="2:11" s="1" customFormat="1" ht="15" customHeight="1">
      <c r="B59" s="271"/>
      <c r="C59" s="276"/>
      <c r="D59" s="395" t="s">
        <v>552</v>
      </c>
      <c r="E59" s="395"/>
      <c r="F59" s="395"/>
      <c r="G59" s="395"/>
      <c r="H59" s="395"/>
      <c r="I59" s="395"/>
      <c r="J59" s="395"/>
      <c r="K59" s="272"/>
    </row>
    <row r="60" spans="2:11" s="1" customFormat="1" ht="15" customHeight="1">
      <c r="B60" s="271"/>
      <c r="C60" s="276"/>
      <c r="D60" s="395" t="s">
        <v>553</v>
      </c>
      <c r="E60" s="395"/>
      <c r="F60" s="395"/>
      <c r="G60" s="395"/>
      <c r="H60" s="395"/>
      <c r="I60" s="395"/>
      <c r="J60" s="395"/>
      <c r="K60" s="272"/>
    </row>
    <row r="61" spans="2:11" s="1" customFormat="1" ht="15" customHeight="1">
      <c r="B61" s="271"/>
      <c r="C61" s="276"/>
      <c r="D61" s="395" t="s">
        <v>554</v>
      </c>
      <c r="E61" s="395"/>
      <c r="F61" s="395"/>
      <c r="G61" s="395"/>
      <c r="H61" s="395"/>
      <c r="I61" s="395"/>
      <c r="J61" s="395"/>
      <c r="K61" s="272"/>
    </row>
    <row r="62" spans="2:11" s="1" customFormat="1" ht="15" customHeight="1">
      <c r="B62" s="271"/>
      <c r="C62" s="276"/>
      <c r="D62" s="399" t="s">
        <v>555</v>
      </c>
      <c r="E62" s="399"/>
      <c r="F62" s="399"/>
      <c r="G62" s="399"/>
      <c r="H62" s="399"/>
      <c r="I62" s="399"/>
      <c r="J62" s="399"/>
      <c r="K62" s="272"/>
    </row>
    <row r="63" spans="2:11" s="1" customFormat="1" ht="15" customHeight="1">
      <c r="B63" s="271"/>
      <c r="C63" s="276"/>
      <c r="D63" s="395" t="s">
        <v>556</v>
      </c>
      <c r="E63" s="395"/>
      <c r="F63" s="395"/>
      <c r="G63" s="395"/>
      <c r="H63" s="395"/>
      <c r="I63" s="395"/>
      <c r="J63" s="395"/>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395" t="s">
        <v>557</v>
      </c>
      <c r="E65" s="395"/>
      <c r="F65" s="395"/>
      <c r="G65" s="395"/>
      <c r="H65" s="395"/>
      <c r="I65" s="395"/>
      <c r="J65" s="395"/>
      <c r="K65" s="272"/>
    </row>
    <row r="66" spans="2:11" s="1" customFormat="1" ht="15" customHeight="1">
      <c r="B66" s="271"/>
      <c r="C66" s="276"/>
      <c r="D66" s="399" t="s">
        <v>558</v>
      </c>
      <c r="E66" s="399"/>
      <c r="F66" s="399"/>
      <c r="G66" s="399"/>
      <c r="H66" s="399"/>
      <c r="I66" s="399"/>
      <c r="J66" s="399"/>
      <c r="K66" s="272"/>
    </row>
    <row r="67" spans="2:11" s="1" customFormat="1" ht="15" customHeight="1">
      <c r="B67" s="271"/>
      <c r="C67" s="276"/>
      <c r="D67" s="395" t="s">
        <v>559</v>
      </c>
      <c r="E67" s="395"/>
      <c r="F67" s="395"/>
      <c r="G67" s="395"/>
      <c r="H67" s="395"/>
      <c r="I67" s="395"/>
      <c r="J67" s="395"/>
      <c r="K67" s="272"/>
    </row>
    <row r="68" spans="2:11" s="1" customFormat="1" ht="15" customHeight="1">
      <c r="B68" s="271"/>
      <c r="C68" s="276"/>
      <c r="D68" s="395" t="s">
        <v>560</v>
      </c>
      <c r="E68" s="395"/>
      <c r="F68" s="395"/>
      <c r="G68" s="395"/>
      <c r="H68" s="395"/>
      <c r="I68" s="395"/>
      <c r="J68" s="395"/>
      <c r="K68" s="272"/>
    </row>
    <row r="69" spans="2:11" s="1" customFormat="1" ht="15" customHeight="1">
      <c r="B69" s="271"/>
      <c r="C69" s="276"/>
      <c r="D69" s="395" t="s">
        <v>561</v>
      </c>
      <c r="E69" s="395"/>
      <c r="F69" s="395"/>
      <c r="G69" s="395"/>
      <c r="H69" s="395"/>
      <c r="I69" s="395"/>
      <c r="J69" s="395"/>
      <c r="K69" s="272"/>
    </row>
    <row r="70" spans="2:11" s="1" customFormat="1" ht="15" customHeight="1">
      <c r="B70" s="271"/>
      <c r="C70" s="276"/>
      <c r="D70" s="395" t="s">
        <v>562</v>
      </c>
      <c r="E70" s="395"/>
      <c r="F70" s="395"/>
      <c r="G70" s="395"/>
      <c r="H70" s="395"/>
      <c r="I70" s="395"/>
      <c r="J70" s="395"/>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398" t="s">
        <v>563</v>
      </c>
      <c r="D75" s="398"/>
      <c r="E75" s="398"/>
      <c r="F75" s="398"/>
      <c r="G75" s="398"/>
      <c r="H75" s="398"/>
      <c r="I75" s="398"/>
      <c r="J75" s="398"/>
      <c r="K75" s="289"/>
    </row>
    <row r="76" spans="2:11" s="1" customFormat="1" ht="17.25" customHeight="1">
      <c r="B76" s="288"/>
      <c r="C76" s="290" t="s">
        <v>564</v>
      </c>
      <c r="D76" s="290"/>
      <c r="E76" s="290"/>
      <c r="F76" s="290" t="s">
        <v>565</v>
      </c>
      <c r="G76" s="291"/>
      <c r="H76" s="290" t="s">
        <v>54</v>
      </c>
      <c r="I76" s="290" t="s">
        <v>57</v>
      </c>
      <c r="J76" s="290" t="s">
        <v>566</v>
      </c>
      <c r="K76" s="289"/>
    </row>
    <row r="77" spans="2:11" s="1" customFormat="1" ht="17.25" customHeight="1">
      <c r="B77" s="288"/>
      <c r="C77" s="292" t="s">
        <v>567</v>
      </c>
      <c r="D77" s="292"/>
      <c r="E77" s="292"/>
      <c r="F77" s="293" t="s">
        <v>568</v>
      </c>
      <c r="G77" s="294"/>
      <c r="H77" s="292"/>
      <c r="I77" s="292"/>
      <c r="J77" s="292" t="s">
        <v>569</v>
      </c>
      <c r="K77" s="289"/>
    </row>
    <row r="78" spans="2:11" s="1" customFormat="1" ht="5.25" customHeight="1">
      <c r="B78" s="288"/>
      <c r="C78" s="295"/>
      <c r="D78" s="295"/>
      <c r="E78" s="295"/>
      <c r="F78" s="295"/>
      <c r="G78" s="296"/>
      <c r="H78" s="295"/>
      <c r="I78" s="295"/>
      <c r="J78" s="295"/>
      <c r="K78" s="289"/>
    </row>
    <row r="79" spans="2:11" s="1" customFormat="1" ht="15" customHeight="1">
      <c r="B79" s="288"/>
      <c r="C79" s="277" t="s">
        <v>53</v>
      </c>
      <c r="D79" s="295"/>
      <c r="E79" s="295"/>
      <c r="F79" s="297" t="s">
        <v>570</v>
      </c>
      <c r="G79" s="296"/>
      <c r="H79" s="277" t="s">
        <v>571</v>
      </c>
      <c r="I79" s="277" t="s">
        <v>572</v>
      </c>
      <c r="J79" s="277">
        <v>20</v>
      </c>
      <c r="K79" s="289"/>
    </row>
    <row r="80" spans="2:11" s="1" customFormat="1" ht="15" customHeight="1">
      <c r="B80" s="288"/>
      <c r="C80" s="277" t="s">
        <v>573</v>
      </c>
      <c r="D80" s="277"/>
      <c r="E80" s="277"/>
      <c r="F80" s="297" t="s">
        <v>570</v>
      </c>
      <c r="G80" s="296"/>
      <c r="H80" s="277" t="s">
        <v>574</v>
      </c>
      <c r="I80" s="277" t="s">
        <v>572</v>
      </c>
      <c r="J80" s="277">
        <v>120</v>
      </c>
      <c r="K80" s="289"/>
    </row>
    <row r="81" spans="2:11" s="1" customFormat="1" ht="15" customHeight="1">
      <c r="B81" s="298"/>
      <c r="C81" s="277" t="s">
        <v>575</v>
      </c>
      <c r="D81" s="277"/>
      <c r="E81" s="277"/>
      <c r="F81" s="297" t="s">
        <v>576</v>
      </c>
      <c r="G81" s="296"/>
      <c r="H81" s="277" t="s">
        <v>577</v>
      </c>
      <c r="I81" s="277" t="s">
        <v>572</v>
      </c>
      <c r="J81" s="277">
        <v>50</v>
      </c>
      <c r="K81" s="289"/>
    </row>
    <row r="82" spans="2:11" s="1" customFormat="1" ht="15" customHeight="1">
      <c r="B82" s="298"/>
      <c r="C82" s="277" t="s">
        <v>578</v>
      </c>
      <c r="D82" s="277"/>
      <c r="E82" s="277"/>
      <c r="F82" s="297" t="s">
        <v>570</v>
      </c>
      <c r="G82" s="296"/>
      <c r="H82" s="277" t="s">
        <v>579</v>
      </c>
      <c r="I82" s="277" t="s">
        <v>580</v>
      </c>
      <c r="J82" s="277"/>
      <c r="K82" s="289"/>
    </row>
    <row r="83" spans="2:11" s="1" customFormat="1" ht="15" customHeight="1">
      <c r="B83" s="298"/>
      <c r="C83" s="299" t="s">
        <v>581</v>
      </c>
      <c r="D83" s="299"/>
      <c r="E83" s="299"/>
      <c r="F83" s="300" t="s">
        <v>576</v>
      </c>
      <c r="G83" s="299"/>
      <c r="H83" s="299" t="s">
        <v>582</v>
      </c>
      <c r="I83" s="299" t="s">
        <v>572</v>
      </c>
      <c r="J83" s="299">
        <v>15</v>
      </c>
      <c r="K83" s="289"/>
    </row>
    <row r="84" spans="2:11" s="1" customFormat="1" ht="15" customHeight="1">
      <c r="B84" s="298"/>
      <c r="C84" s="299" t="s">
        <v>583</v>
      </c>
      <c r="D84" s="299"/>
      <c r="E84" s="299"/>
      <c r="F84" s="300" t="s">
        <v>576</v>
      </c>
      <c r="G84" s="299"/>
      <c r="H84" s="299" t="s">
        <v>584</v>
      </c>
      <c r="I84" s="299" t="s">
        <v>572</v>
      </c>
      <c r="J84" s="299">
        <v>15</v>
      </c>
      <c r="K84" s="289"/>
    </row>
    <row r="85" spans="2:11" s="1" customFormat="1" ht="15" customHeight="1">
      <c r="B85" s="298"/>
      <c r="C85" s="299" t="s">
        <v>585</v>
      </c>
      <c r="D85" s="299"/>
      <c r="E85" s="299"/>
      <c r="F85" s="300" t="s">
        <v>576</v>
      </c>
      <c r="G85" s="299"/>
      <c r="H85" s="299" t="s">
        <v>586</v>
      </c>
      <c r="I85" s="299" t="s">
        <v>572</v>
      </c>
      <c r="J85" s="299">
        <v>20</v>
      </c>
      <c r="K85" s="289"/>
    </row>
    <row r="86" spans="2:11" s="1" customFormat="1" ht="15" customHeight="1">
      <c r="B86" s="298"/>
      <c r="C86" s="299" t="s">
        <v>587</v>
      </c>
      <c r="D86" s="299"/>
      <c r="E86" s="299"/>
      <c r="F86" s="300" t="s">
        <v>576</v>
      </c>
      <c r="G86" s="299"/>
      <c r="H86" s="299" t="s">
        <v>588</v>
      </c>
      <c r="I86" s="299" t="s">
        <v>572</v>
      </c>
      <c r="J86" s="299">
        <v>20</v>
      </c>
      <c r="K86" s="289"/>
    </row>
    <row r="87" spans="2:11" s="1" customFormat="1" ht="15" customHeight="1">
      <c r="B87" s="298"/>
      <c r="C87" s="277" t="s">
        <v>589</v>
      </c>
      <c r="D87" s="277"/>
      <c r="E87" s="277"/>
      <c r="F87" s="297" t="s">
        <v>576</v>
      </c>
      <c r="G87" s="296"/>
      <c r="H87" s="277" t="s">
        <v>590</v>
      </c>
      <c r="I87" s="277" t="s">
        <v>572</v>
      </c>
      <c r="J87" s="277">
        <v>50</v>
      </c>
      <c r="K87" s="289"/>
    </row>
    <row r="88" spans="2:11" s="1" customFormat="1" ht="15" customHeight="1">
      <c r="B88" s="298"/>
      <c r="C88" s="277" t="s">
        <v>591</v>
      </c>
      <c r="D88" s="277"/>
      <c r="E88" s="277"/>
      <c r="F88" s="297" t="s">
        <v>576</v>
      </c>
      <c r="G88" s="296"/>
      <c r="H88" s="277" t="s">
        <v>592</v>
      </c>
      <c r="I88" s="277" t="s">
        <v>572</v>
      </c>
      <c r="J88" s="277">
        <v>20</v>
      </c>
      <c r="K88" s="289"/>
    </row>
    <row r="89" spans="2:11" s="1" customFormat="1" ht="15" customHeight="1">
      <c r="B89" s="298"/>
      <c r="C89" s="277" t="s">
        <v>593</v>
      </c>
      <c r="D89" s="277"/>
      <c r="E89" s="277"/>
      <c r="F89" s="297" t="s">
        <v>576</v>
      </c>
      <c r="G89" s="296"/>
      <c r="H89" s="277" t="s">
        <v>594</v>
      </c>
      <c r="I89" s="277" t="s">
        <v>572</v>
      </c>
      <c r="J89" s="277">
        <v>20</v>
      </c>
      <c r="K89" s="289"/>
    </row>
    <row r="90" spans="2:11" s="1" customFormat="1" ht="15" customHeight="1">
      <c r="B90" s="298"/>
      <c r="C90" s="277" t="s">
        <v>595</v>
      </c>
      <c r="D90" s="277"/>
      <c r="E90" s="277"/>
      <c r="F90" s="297" t="s">
        <v>576</v>
      </c>
      <c r="G90" s="296"/>
      <c r="H90" s="277" t="s">
        <v>596</v>
      </c>
      <c r="I90" s="277" t="s">
        <v>572</v>
      </c>
      <c r="J90" s="277">
        <v>50</v>
      </c>
      <c r="K90" s="289"/>
    </row>
    <row r="91" spans="2:11" s="1" customFormat="1" ht="15" customHeight="1">
      <c r="B91" s="298"/>
      <c r="C91" s="277" t="s">
        <v>597</v>
      </c>
      <c r="D91" s="277"/>
      <c r="E91" s="277"/>
      <c r="F91" s="297" t="s">
        <v>576</v>
      </c>
      <c r="G91" s="296"/>
      <c r="H91" s="277" t="s">
        <v>597</v>
      </c>
      <c r="I91" s="277" t="s">
        <v>572</v>
      </c>
      <c r="J91" s="277">
        <v>50</v>
      </c>
      <c r="K91" s="289"/>
    </row>
    <row r="92" spans="2:11" s="1" customFormat="1" ht="15" customHeight="1">
      <c r="B92" s="298"/>
      <c r="C92" s="277" t="s">
        <v>598</v>
      </c>
      <c r="D92" s="277"/>
      <c r="E92" s="277"/>
      <c r="F92" s="297" t="s">
        <v>576</v>
      </c>
      <c r="G92" s="296"/>
      <c r="H92" s="277" t="s">
        <v>599</v>
      </c>
      <c r="I92" s="277" t="s">
        <v>572</v>
      </c>
      <c r="J92" s="277">
        <v>255</v>
      </c>
      <c r="K92" s="289"/>
    </row>
    <row r="93" spans="2:11" s="1" customFormat="1" ht="15" customHeight="1">
      <c r="B93" s="298"/>
      <c r="C93" s="277" t="s">
        <v>600</v>
      </c>
      <c r="D93" s="277"/>
      <c r="E93" s="277"/>
      <c r="F93" s="297" t="s">
        <v>570</v>
      </c>
      <c r="G93" s="296"/>
      <c r="H93" s="277" t="s">
        <v>601</v>
      </c>
      <c r="I93" s="277" t="s">
        <v>602</v>
      </c>
      <c r="J93" s="277"/>
      <c r="K93" s="289"/>
    </row>
    <row r="94" spans="2:11" s="1" customFormat="1" ht="15" customHeight="1">
      <c r="B94" s="298"/>
      <c r="C94" s="277" t="s">
        <v>603</v>
      </c>
      <c r="D94" s="277"/>
      <c r="E94" s="277"/>
      <c r="F94" s="297" t="s">
        <v>570</v>
      </c>
      <c r="G94" s="296"/>
      <c r="H94" s="277" t="s">
        <v>604</v>
      </c>
      <c r="I94" s="277" t="s">
        <v>605</v>
      </c>
      <c r="J94" s="277"/>
      <c r="K94" s="289"/>
    </row>
    <row r="95" spans="2:11" s="1" customFormat="1" ht="15" customHeight="1">
      <c r="B95" s="298"/>
      <c r="C95" s="277" t="s">
        <v>606</v>
      </c>
      <c r="D95" s="277"/>
      <c r="E95" s="277"/>
      <c r="F95" s="297" t="s">
        <v>570</v>
      </c>
      <c r="G95" s="296"/>
      <c r="H95" s="277" t="s">
        <v>606</v>
      </c>
      <c r="I95" s="277" t="s">
        <v>605</v>
      </c>
      <c r="J95" s="277"/>
      <c r="K95" s="289"/>
    </row>
    <row r="96" spans="2:11" s="1" customFormat="1" ht="15" customHeight="1">
      <c r="B96" s="298"/>
      <c r="C96" s="277" t="s">
        <v>38</v>
      </c>
      <c r="D96" s="277"/>
      <c r="E96" s="277"/>
      <c r="F96" s="297" t="s">
        <v>570</v>
      </c>
      <c r="G96" s="296"/>
      <c r="H96" s="277" t="s">
        <v>607</v>
      </c>
      <c r="I96" s="277" t="s">
        <v>605</v>
      </c>
      <c r="J96" s="277"/>
      <c r="K96" s="289"/>
    </row>
    <row r="97" spans="2:11" s="1" customFormat="1" ht="15" customHeight="1">
      <c r="B97" s="298"/>
      <c r="C97" s="277" t="s">
        <v>48</v>
      </c>
      <c r="D97" s="277"/>
      <c r="E97" s="277"/>
      <c r="F97" s="297" t="s">
        <v>570</v>
      </c>
      <c r="G97" s="296"/>
      <c r="H97" s="277" t="s">
        <v>608</v>
      </c>
      <c r="I97" s="277" t="s">
        <v>605</v>
      </c>
      <c r="J97" s="277"/>
      <c r="K97" s="289"/>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398" t="s">
        <v>609</v>
      </c>
      <c r="D102" s="398"/>
      <c r="E102" s="398"/>
      <c r="F102" s="398"/>
      <c r="G102" s="398"/>
      <c r="H102" s="398"/>
      <c r="I102" s="398"/>
      <c r="J102" s="398"/>
      <c r="K102" s="289"/>
    </row>
    <row r="103" spans="2:11" s="1" customFormat="1" ht="17.25" customHeight="1">
      <c r="B103" s="288"/>
      <c r="C103" s="290" t="s">
        <v>564</v>
      </c>
      <c r="D103" s="290"/>
      <c r="E103" s="290"/>
      <c r="F103" s="290" t="s">
        <v>565</v>
      </c>
      <c r="G103" s="291"/>
      <c r="H103" s="290" t="s">
        <v>54</v>
      </c>
      <c r="I103" s="290" t="s">
        <v>57</v>
      </c>
      <c r="J103" s="290" t="s">
        <v>566</v>
      </c>
      <c r="K103" s="289"/>
    </row>
    <row r="104" spans="2:11" s="1" customFormat="1" ht="17.25" customHeight="1">
      <c r="B104" s="288"/>
      <c r="C104" s="292" t="s">
        <v>567</v>
      </c>
      <c r="D104" s="292"/>
      <c r="E104" s="292"/>
      <c r="F104" s="293" t="s">
        <v>568</v>
      </c>
      <c r="G104" s="294"/>
      <c r="H104" s="292"/>
      <c r="I104" s="292"/>
      <c r="J104" s="292" t="s">
        <v>569</v>
      </c>
      <c r="K104" s="289"/>
    </row>
    <row r="105" spans="2:11" s="1" customFormat="1" ht="5.25" customHeight="1">
      <c r="B105" s="288"/>
      <c r="C105" s="290"/>
      <c r="D105" s="290"/>
      <c r="E105" s="290"/>
      <c r="F105" s="290"/>
      <c r="G105" s="306"/>
      <c r="H105" s="290"/>
      <c r="I105" s="290"/>
      <c r="J105" s="290"/>
      <c r="K105" s="289"/>
    </row>
    <row r="106" spans="2:11" s="1" customFormat="1" ht="15" customHeight="1">
      <c r="B106" s="288"/>
      <c r="C106" s="277" t="s">
        <v>53</v>
      </c>
      <c r="D106" s="295"/>
      <c r="E106" s="295"/>
      <c r="F106" s="297" t="s">
        <v>570</v>
      </c>
      <c r="G106" s="306"/>
      <c r="H106" s="277" t="s">
        <v>610</v>
      </c>
      <c r="I106" s="277" t="s">
        <v>572</v>
      </c>
      <c r="J106" s="277">
        <v>20</v>
      </c>
      <c r="K106" s="289"/>
    </row>
    <row r="107" spans="2:11" s="1" customFormat="1" ht="15" customHeight="1">
      <c r="B107" s="288"/>
      <c r="C107" s="277" t="s">
        <v>573</v>
      </c>
      <c r="D107" s="277"/>
      <c r="E107" s="277"/>
      <c r="F107" s="297" t="s">
        <v>570</v>
      </c>
      <c r="G107" s="277"/>
      <c r="H107" s="277" t="s">
        <v>610</v>
      </c>
      <c r="I107" s="277" t="s">
        <v>572</v>
      </c>
      <c r="J107" s="277">
        <v>120</v>
      </c>
      <c r="K107" s="289"/>
    </row>
    <row r="108" spans="2:11" s="1" customFormat="1" ht="15" customHeight="1">
      <c r="B108" s="298"/>
      <c r="C108" s="277" t="s">
        <v>575</v>
      </c>
      <c r="D108" s="277"/>
      <c r="E108" s="277"/>
      <c r="F108" s="297" t="s">
        <v>576</v>
      </c>
      <c r="G108" s="277"/>
      <c r="H108" s="277" t="s">
        <v>610</v>
      </c>
      <c r="I108" s="277" t="s">
        <v>572</v>
      </c>
      <c r="J108" s="277">
        <v>50</v>
      </c>
      <c r="K108" s="289"/>
    </row>
    <row r="109" spans="2:11" s="1" customFormat="1" ht="15" customHeight="1">
      <c r="B109" s="298"/>
      <c r="C109" s="277" t="s">
        <v>578</v>
      </c>
      <c r="D109" s="277"/>
      <c r="E109" s="277"/>
      <c r="F109" s="297" t="s">
        <v>570</v>
      </c>
      <c r="G109" s="277"/>
      <c r="H109" s="277" t="s">
        <v>610</v>
      </c>
      <c r="I109" s="277" t="s">
        <v>580</v>
      </c>
      <c r="J109" s="277"/>
      <c r="K109" s="289"/>
    </row>
    <row r="110" spans="2:11" s="1" customFormat="1" ht="15" customHeight="1">
      <c r="B110" s="298"/>
      <c r="C110" s="277" t="s">
        <v>589</v>
      </c>
      <c r="D110" s="277"/>
      <c r="E110" s="277"/>
      <c r="F110" s="297" t="s">
        <v>576</v>
      </c>
      <c r="G110" s="277"/>
      <c r="H110" s="277" t="s">
        <v>610</v>
      </c>
      <c r="I110" s="277" t="s">
        <v>572</v>
      </c>
      <c r="J110" s="277">
        <v>50</v>
      </c>
      <c r="K110" s="289"/>
    </row>
    <row r="111" spans="2:11" s="1" customFormat="1" ht="15" customHeight="1">
      <c r="B111" s="298"/>
      <c r="C111" s="277" t="s">
        <v>597</v>
      </c>
      <c r="D111" s="277"/>
      <c r="E111" s="277"/>
      <c r="F111" s="297" t="s">
        <v>576</v>
      </c>
      <c r="G111" s="277"/>
      <c r="H111" s="277" t="s">
        <v>610</v>
      </c>
      <c r="I111" s="277" t="s">
        <v>572</v>
      </c>
      <c r="J111" s="277">
        <v>50</v>
      </c>
      <c r="K111" s="289"/>
    </row>
    <row r="112" spans="2:11" s="1" customFormat="1" ht="15" customHeight="1">
      <c r="B112" s="298"/>
      <c r="C112" s="277" t="s">
        <v>595</v>
      </c>
      <c r="D112" s="277"/>
      <c r="E112" s="277"/>
      <c r="F112" s="297" t="s">
        <v>576</v>
      </c>
      <c r="G112" s="277"/>
      <c r="H112" s="277" t="s">
        <v>610</v>
      </c>
      <c r="I112" s="277" t="s">
        <v>572</v>
      </c>
      <c r="J112" s="277">
        <v>50</v>
      </c>
      <c r="K112" s="289"/>
    </row>
    <row r="113" spans="2:11" s="1" customFormat="1" ht="15" customHeight="1">
      <c r="B113" s="298"/>
      <c r="C113" s="277" t="s">
        <v>53</v>
      </c>
      <c r="D113" s="277"/>
      <c r="E113" s="277"/>
      <c r="F113" s="297" t="s">
        <v>570</v>
      </c>
      <c r="G113" s="277"/>
      <c r="H113" s="277" t="s">
        <v>611</v>
      </c>
      <c r="I113" s="277" t="s">
        <v>572</v>
      </c>
      <c r="J113" s="277">
        <v>20</v>
      </c>
      <c r="K113" s="289"/>
    </row>
    <row r="114" spans="2:11" s="1" customFormat="1" ht="15" customHeight="1">
      <c r="B114" s="298"/>
      <c r="C114" s="277" t="s">
        <v>612</v>
      </c>
      <c r="D114" s="277"/>
      <c r="E114" s="277"/>
      <c r="F114" s="297" t="s">
        <v>570</v>
      </c>
      <c r="G114" s="277"/>
      <c r="H114" s="277" t="s">
        <v>613</v>
      </c>
      <c r="I114" s="277" t="s">
        <v>572</v>
      </c>
      <c r="J114" s="277">
        <v>120</v>
      </c>
      <c r="K114" s="289"/>
    </row>
    <row r="115" spans="2:11" s="1" customFormat="1" ht="15" customHeight="1">
      <c r="B115" s="298"/>
      <c r="C115" s="277" t="s">
        <v>38</v>
      </c>
      <c r="D115" s="277"/>
      <c r="E115" s="277"/>
      <c r="F115" s="297" t="s">
        <v>570</v>
      </c>
      <c r="G115" s="277"/>
      <c r="H115" s="277" t="s">
        <v>614</v>
      </c>
      <c r="I115" s="277" t="s">
        <v>605</v>
      </c>
      <c r="J115" s="277"/>
      <c r="K115" s="289"/>
    </row>
    <row r="116" spans="2:11" s="1" customFormat="1" ht="15" customHeight="1">
      <c r="B116" s="298"/>
      <c r="C116" s="277" t="s">
        <v>48</v>
      </c>
      <c r="D116" s="277"/>
      <c r="E116" s="277"/>
      <c r="F116" s="297" t="s">
        <v>570</v>
      </c>
      <c r="G116" s="277"/>
      <c r="H116" s="277" t="s">
        <v>615</v>
      </c>
      <c r="I116" s="277" t="s">
        <v>605</v>
      </c>
      <c r="J116" s="277"/>
      <c r="K116" s="289"/>
    </row>
    <row r="117" spans="2:11" s="1" customFormat="1" ht="15" customHeight="1">
      <c r="B117" s="298"/>
      <c r="C117" s="277" t="s">
        <v>57</v>
      </c>
      <c r="D117" s="277"/>
      <c r="E117" s="277"/>
      <c r="F117" s="297" t="s">
        <v>570</v>
      </c>
      <c r="G117" s="277"/>
      <c r="H117" s="277" t="s">
        <v>616</v>
      </c>
      <c r="I117" s="277" t="s">
        <v>617</v>
      </c>
      <c r="J117" s="277"/>
      <c r="K117" s="289"/>
    </row>
    <row r="118" spans="2:11" s="1" customFormat="1" ht="15" customHeight="1">
      <c r="B118" s="301"/>
      <c r="C118" s="307"/>
      <c r="D118" s="307"/>
      <c r="E118" s="307"/>
      <c r="F118" s="307"/>
      <c r="G118" s="307"/>
      <c r="H118" s="307"/>
      <c r="I118" s="307"/>
      <c r="J118" s="307"/>
      <c r="K118" s="303"/>
    </row>
    <row r="119" spans="2:11" s="1" customFormat="1" ht="18.75" customHeight="1">
      <c r="B119" s="308"/>
      <c r="C119" s="274"/>
      <c r="D119" s="274"/>
      <c r="E119" s="274"/>
      <c r="F119" s="309"/>
      <c r="G119" s="274"/>
      <c r="H119" s="274"/>
      <c r="I119" s="274"/>
      <c r="J119" s="274"/>
      <c r="K119" s="308"/>
    </row>
    <row r="120" spans="2:11" s="1" customFormat="1" ht="18.75" customHeight="1">
      <c r="B120" s="284"/>
      <c r="C120" s="284"/>
      <c r="D120" s="284"/>
      <c r="E120" s="284"/>
      <c r="F120" s="284"/>
      <c r="G120" s="284"/>
      <c r="H120" s="284"/>
      <c r="I120" s="284"/>
      <c r="J120" s="284"/>
      <c r="K120" s="284"/>
    </row>
    <row r="121" spans="2:11" s="1" customFormat="1" ht="7.5" customHeight="1">
      <c r="B121" s="310"/>
      <c r="C121" s="311"/>
      <c r="D121" s="311"/>
      <c r="E121" s="311"/>
      <c r="F121" s="311"/>
      <c r="G121" s="311"/>
      <c r="H121" s="311"/>
      <c r="I121" s="311"/>
      <c r="J121" s="311"/>
      <c r="K121" s="312"/>
    </row>
    <row r="122" spans="2:11" s="1" customFormat="1" ht="45" customHeight="1">
      <c r="B122" s="313"/>
      <c r="C122" s="396" t="s">
        <v>618</v>
      </c>
      <c r="D122" s="396"/>
      <c r="E122" s="396"/>
      <c r="F122" s="396"/>
      <c r="G122" s="396"/>
      <c r="H122" s="396"/>
      <c r="I122" s="396"/>
      <c r="J122" s="396"/>
      <c r="K122" s="314"/>
    </row>
    <row r="123" spans="2:11" s="1" customFormat="1" ht="17.25" customHeight="1">
      <c r="B123" s="315"/>
      <c r="C123" s="290" t="s">
        <v>564</v>
      </c>
      <c r="D123" s="290"/>
      <c r="E123" s="290"/>
      <c r="F123" s="290" t="s">
        <v>565</v>
      </c>
      <c r="G123" s="291"/>
      <c r="H123" s="290" t="s">
        <v>54</v>
      </c>
      <c r="I123" s="290" t="s">
        <v>57</v>
      </c>
      <c r="J123" s="290" t="s">
        <v>566</v>
      </c>
      <c r="K123" s="316"/>
    </row>
    <row r="124" spans="2:11" s="1" customFormat="1" ht="17.25" customHeight="1">
      <c r="B124" s="315"/>
      <c r="C124" s="292" t="s">
        <v>567</v>
      </c>
      <c r="D124" s="292"/>
      <c r="E124" s="292"/>
      <c r="F124" s="293" t="s">
        <v>568</v>
      </c>
      <c r="G124" s="294"/>
      <c r="H124" s="292"/>
      <c r="I124" s="292"/>
      <c r="J124" s="292" t="s">
        <v>569</v>
      </c>
      <c r="K124" s="316"/>
    </row>
    <row r="125" spans="2:11" s="1" customFormat="1" ht="5.25" customHeight="1">
      <c r="B125" s="317"/>
      <c r="C125" s="295"/>
      <c r="D125" s="295"/>
      <c r="E125" s="295"/>
      <c r="F125" s="295"/>
      <c r="G125" s="277"/>
      <c r="H125" s="295"/>
      <c r="I125" s="295"/>
      <c r="J125" s="295"/>
      <c r="K125" s="318"/>
    </row>
    <row r="126" spans="2:11" s="1" customFormat="1" ht="15" customHeight="1">
      <c r="B126" s="317"/>
      <c r="C126" s="277" t="s">
        <v>573</v>
      </c>
      <c r="D126" s="295"/>
      <c r="E126" s="295"/>
      <c r="F126" s="297" t="s">
        <v>570</v>
      </c>
      <c r="G126" s="277"/>
      <c r="H126" s="277" t="s">
        <v>610</v>
      </c>
      <c r="I126" s="277" t="s">
        <v>572</v>
      </c>
      <c r="J126" s="277">
        <v>120</v>
      </c>
      <c r="K126" s="319"/>
    </row>
    <row r="127" spans="2:11" s="1" customFormat="1" ht="15" customHeight="1">
      <c r="B127" s="317"/>
      <c r="C127" s="277" t="s">
        <v>619</v>
      </c>
      <c r="D127" s="277"/>
      <c r="E127" s="277"/>
      <c r="F127" s="297" t="s">
        <v>570</v>
      </c>
      <c r="G127" s="277"/>
      <c r="H127" s="277" t="s">
        <v>620</v>
      </c>
      <c r="I127" s="277" t="s">
        <v>572</v>
      </c>
      <c r="J127" s="277" t="s">
        <v>621</v>
      </c>
      <c r="K127" s="319"/>
    </row>
    <row r="128" spans="2:11" s="1" customFormat="1" ht="15" customHeight="1">
      <c r="B128" s="317"/>
      <c r="C128" s="277" t="s">
        <v>518</v>
      </c>
      <c r="D128" s="277"/>
      <c r="E128" s="277"/>
      <c r="F128" s="297" t="s">
        <v>570</v>
      </c>
      <c r="G128" s="277"/>
      <c r="H128" s="277" t="s">
        <v>622</v>
      </c>
      <c r="I128" s="277" t="s">
        <v>572</v>
      </c>
      <c r="J128" s="277" t="s">
        <v>621</v>
      </c>
      <c r="K128" s="319"/>
    </row>
    <row r="129" spans="2:11" s="1" customFormat="1" ht="15" customHeight="1">
      <c r="B129" s="317"/>
      <c r="C129" s="277" t="s">
        <v>581</v>
      </c>
      <c r="D129" s="277"/>
      <c r="E129" s="277"/>
      <c r="F129" s="297" t="s">
        <v>576</v>
      </c>
      <c r="G129" s="277"/>
      <c r="H129" s="277" t="s">
        <v>582</v>
      </c>
      <c r="I129" s="277" t="s">
        <v>572</v>
      </c>
      <c r="J129" s="277">
        <v>15</v>
      </c>
      <c r="K129" s="319"/>
    </row>
    <row r="130" spans="2:11" s="1" customFormat="1" ht="15" customHeight="1">
      <c r="B130" s="317"/>
      <c r="C130" s="299" t="s">
        <v>583</v>
      </c>
      <c r="D130" s="299"/>
      <c r="E130" s="299"/>
      <c r="F130" s="300" t="s">
        <v>576</v>
      </c>
      <c r="G130" s="299"/>
      <c r="H130" s="299" t="s">
        <v>584</v>
      </c>
      <c r="I130" s="299" t="s">
        <v>572</v>
      </c>
      <c r="J130" s="299">
        <v>15</v>
      </c>
      <c r="K130" s="319"/>
    </row>
    <row r="131" spans="2:11" s="1" customFormat="1" ht="15" customHeight="1">
      <c r="B131" s="317"/>
      <c r="C131" s="299" t="s">
        <v>585</v>
      </c>
      <c r="D131" s="299"/>
      <c r="E131" s="299"/>
      <c r="F131" s="300" t="s">
        <v>576</v>
      </c>
      <c r="G131" s="299"/>
      <c r="H131" s="299" t="s">
        <v>586</v>
      </c>
      <c r="I131" s="299" t="s">
        <v>572</v>
      </c>
      <c r="J131" s="299">
        <v>20</v>
      </c>
      <c r="K131" s="319"/>
    </row>
    <row r="132" spans="2:11" s="1" customFormat="1" ht="15" customHeight="1">
      <c r="B132" s="317"/>
      <c r="C132" s="299" t="s">
        <v>587</v>
      </c>
      <c r="D132" s="299"/>
      <c r="E132" s="299"/>
      <c r="F132" s="300" t="s">
        <v>576</v>
      </c>
      <c r="G132" s="299"/>
      <c r="H132" s="299" t="s">
        <v>588</v>
      </c>
      <c r="I132" s="299" t="s">
        <v>572</v>
      </c>
      <c r="J132" s="299">
        <v>20</v>
      </c>
      <c r="K132" s="319"/>
    </row>
    <row r="133" spans="2:11" s="1" customFormat="1" ht="15" customHeight="1">
      <c r="B133" s="317"/>
      <c r="C133" s="277" t="s">
        <v>575</v>
      </c>
      <c r="D133" s="277"/>
      <c r="E133" s="277"/>
      <c r="F133" s="297" t="s">
        <v>576</v>
      </c>
      <c r="G133" s="277"/>
      <c r="H133" s="277" t="s">
        <v>610</v>
      </c>
      <c r="I133" s="277" t="s">
        <v>572</v>
      </c>
      <c r="J133" s="277">
        <v>50</v>
      </c>
      <c r="K133" s="319"/>
    </row>
    <row r="134" spans="2:11" s="1" customFormat="1" ht="15" customHeight="1">
      <c r="B134" s="317"/>
      <c r="C134" s="277" t="s">
        <v>589</v>
      </c>
      <c r="D134" s="277"/>
      <c r="E134" s="277"/>
      <c r="F134" s="297" t="s">
        <v>576</v>
      </c>
      <c r="G134" s="277"/>
      <c r="H134" s="277" t="s">
        <v>610</v>
      </c>
      <c r="I134" s="277" t="s">
        <v>572</v>
      </c>
      <c r="J134" s="277">
        <v>50</v>
      </c>
      <c r="K134" s="319"/>
    </row>
    <row r="135" spans="2:11" s="1" customFormat="1" ht="15" customHeight="1">
      <c r="B135" s="317"/>
      <c r="C135" s="277" t="s">
        <v>595</v>
      </c>
      <c r="D135" s="277"/>
      <c r="E135" s="277"/>
      <c r="F135" s="297" t="s">
        <v>576</v>
      </c>
      <c r="G135" s="277"/>
      <c r="H135" s="277" t="s">
        <v>610</v>
      </c>
      <c r="I135" s="277" t="s">
        <v>572</v>
      </c>
      <c r="J135" s="277">
        <v>50</v>
      </c>
      <c r="K135" s="319"/>
    </row>
    <row r="136" spans="2:11" s="1" customFormat="1" ht="15" customHeight="1">
      <c r="B136" s="317"/>
      <c r="C136" s="277" t="s">
        <v>597</v>
      </c>
      <c r="D136" s="277"/>
      <c r="E136" s="277"/>
      <c r="F136" s="297" t="s">
        <v>576</v>
      </c>
      <c r="G136" s="277"/>
      <c r="H136" s="277" t="s">
        <v>610</v>
      </c>
      <c r="I136" s="277" t="s">
        <v>572</v>
      </c>
      <c r="J136" s="277">
        <v>50</v>
      </c>
      <c r="K136" s="319"/>
    </row>
    <row r="137" spans="2:11" s="1" customFormat="1" ht="15" customHeight="1">
      <c r="B137" s="317"/>
      <c r="C137" s="277" t="s">
        <v>598</v>
      </c>
      <c r="D137" s="277"/>
      <c r="E137" s="277"/>
      <c r="F137" s="297" t="s">
        <v>576</v>
      </c>
      <c r="G137" s="277"/>
      <c r="H137" s="277" t="s">
        <v>623</v>
      </c>
      <c r="I137" s="277" t="s">
        <v>572</v>
      </c>
      <c r="J137" s="277">
        <v>255</v>
      </c>
      <c r="K137" s="319"/>
    </row>
    <row r="138" spans="2:11" s="1" customFormat="1" ht="15" customHeight="1">
      <c r="B138" s="317"/>
      <c r="C138" s="277" t="s">
        <v>600</v>
      </c>
      <c r="D138" s="277"/>
      <c r="E138" s="277"/>
      <c r="F138" s="297" t="s">
        <v>570</v>
      </c>
      <c r="G138" s="277"/>
      <c r="H138" s="277" t="s">
        <v>624</v>
      </c>
      <c r="I138" s="277" t="s">
        <v>602</v>
      </c>
      <c r="J138" s="277"/>
      <c r="K138" s="319"/>
    </row>
    <row r="139" spans="2:11" s="1" customFormat="1" ht="15" customHeight="1">
      <c r="B139" s="317"/>
      <c r="C139" s="277" t="s">
        <v>603</v>
      </c>
      <c r="D139" s="277"/>
      <c r="E139" s="277"/>
      <c r="F139" s="297" t="s">
        <v>570</v>
      </c>
      <c r="G139" s="277"/>
      <c r="H139" s="277" t="s">
        <v>625</v>
      </c>
      <c r="I139" s="277" t="s">
        <v>605</v>
      </c>
      <c r="J139" s="277"/>
      <c r="K139" s="319"/>
    </row>
    <row r="140" spans="2:11" s="1" customFormat="1" ht="15" customHeight="1">
      <c r="B140" s="317"/>
      <c r="C140" s="277" t="s">
        <v>606</v>
      </c>
      <c r="D140" s="277"/>
      <c r="E140" s="277"/>
      <c r="F140" s="297" t="s">
        <v>570</v>
      </c>
      <c r="G140" s="277"/>
      <c r="H140" s="277" t="s">
        <v>606</v>
      </c>
      <c r="I140" s="277" t="s">
        <v>605</v>
      </c>
      <c r="J140" s="277"/>
      <c r="K140" s="319"/>
    </row>
    <row r="141" spans="2:11" s="1" customFormat="1" ht="15" customHeight="1">
      <c r="B141" s="317"/>
      <c r="C141" s="277" t="s">
        <v>38</v>
      </c>
      <c r="D141" s="277"/>
      <c r="E141" s="277"/>
      <c r="F141" s="297" t="s">
        <v>570</v>
      </c>
      <c r="G141" s="277"/>
      <c r="H141" s="277" t="s">
        <v>626</v>
      </c>
      <c r="I141" s="277" t="s">
        <v>605</v>
      </c>
      <c r="J141" s="277"/>
      <c r="K141" s="319"/>
    </row>
    <row r="142" spans="2:11" s="1" customFormat="1" ht="15" customHeight="1">
      <c r="B142" s="317"/>
      <c r="C142" s="277" t="s">
        <v>627</v>
      </c>
      <c r="D142" s="277"/>
      <c r="E142" s="277"/>
      <c r="F142" s="297" t="s">
        <v>570</v>
      </c>
      <c r="G142" s="277"/>
      <c r="H142" s="277" t="s">
        <v>628</v>
      </c>
      <c r="I142" s="277" t="s">
        <v>605</v>
      </c>
      <c r="J142" s="277"/>
      <c r="K142" s="319"/>
    </row>
    <row r="143" spans="2:11" s="1" customFormat="1" ht="15" customHeight="1">
      <c r="B143" s="320"/>
      <c r="C143" s="321"/>
      <c r="D143" s="321"/>
      <c r="E143" s="321"/>
      <c r="F143" s="321"/>
      <c r="G143" s="321"/>
      <c r="H143" s="321"/>
      <c r="I143" s="321"/>
      <c r="J143" s="321"/>
      <c r="K143" s="322"/>
    </row>
    <row r="144" spans="2:11" s="1" customFormat="1" ht="18.75" customHeight="1">
      <c r="B144" s="274"/>
      <c r="C144" s="274"/>
      <c r="D144" s="274"/>
      <c r="E144" s="274"/>
      <c r="F144" s="309"/>
      <c r="G144" s="274"/>
      <c r="H144" s="274"/>
      <c r="I144" s="274"/>
      <c r="J144" s="274"/>
      <c r="K144" s="274"/>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398" t="s">
        <v>629</v>
      </c>
      <c r="D147" s="398"/>
      <c r="E147" s="398"/>
      <c r="F147" s="398"/>
      <c r="G147" s="398"/>
      <c r="H147" s="398"/>
      <c r="I147" s="398"/>
      <c r="J147" s="398"/>
      <c r="K147" s="289"/>
    </row>
    <row r="148" spans="2:11" s="1" customFormat="1" ht="17.25" customHeight="1">
      <c r="B148" s="288"/>
      <c r="C148" s="290" t="s">
        <v>564</v>
      </c>
      <c r="D148" s="290"/>
      <c r="E148" s="290"/>
      <c r="F148" s="290" t="s">
        <v>565</v>
      </c>
      <c r="G148" s="291"/>
      <c r="H148" s="290" t="s">
        <v>54</v>
      </c>
      <c r="I148" s="290" t="s">
        <v>57</v>
      </c>
      <c r="J148" s="290" t="s">
        <v>566</v>
      </c>
      <c r="K148" s="289"/>
    </row>
    <row r="149" spans="2:11" s="1" customFormat="1" ht="17.25" customHeight="1">
      <c r="B149" s="288"/>
      <c r="C149" s="292" t="s">
        <v>567</v>
      </c>
      <c r="D149" s="292"/>
      <c r="E149" s="292"/>
      <c r="F149" s="293" t="s">
        <v>568</v>
      </c>
      <c r="G149" s="294"/>
      <c r="H149" s="292"/>
      <c r="I149" s="292"/>
      <c r="J149" s="292" t="s">
        <v>569</v>
      </c>
      <c r="K149" s="289"/>
    </row>
    <row r="150" spans="2:11" s="1" customFormat="1" ht="5.25" customHeight="1">
      <c r="B150" s="298"/>
      <c r="C150" s="295"/>
      <c r="D150" s="295"/>
      <c r="E150" s="295"/>
      <c r="F150" s="295"/>
      <c r="G150" s="296"/>
      <c r="H150" s="295"/>
      <c r="I150" s="295"/>
      <c r="J150" s="295"/>
      <c r="K150" s="319"/>
    </row>
    <row r="151" spans="2:11" s="1" customFormat="1" ht="15" customHeight="1">
      <c r="B151" s="298"/>
      <c r="C151" s="323" t="s">
        <v>573</v>
      </c>
      <c r="D151" s="277"/>
      <c r="E151" s="277"/>
      <c r="F151" s="324" t="s">
        <v>570</v>
      </c>
      <c r="G151" s="277"/>
      <c r="H151" s="323" t="s">
        <v>610</v>
      </c>
      <c r="I151" s="323" t="s">
        <v>572</v>
      </c>
      <c r="J151" s="323">
        <v>120</v>
      </c>
      <c r="K151" s="319"/>
    </row>
    <row r="152" spans="2:11" s="1" customFormat="1" ht="15" customHeight="1">
      <c r="B152" s="298"/>
      <c r="C152" s="323" t="s">
        <v>619</v>
      </c>
      <c r="D152" s="277"/>
      <c r="E152" s="277"/>
      <c r="F152" s="324" t="s">
        <v>570</v>
      </c>
      <c r="G152" s="277"/>
      <c r="H152" s="323" t="s">
        <v>630</v>
      </c>
      <c r="I152" s="323" t="s">
        <v>572</v>
      </c>
      <c r="J152" s="323" t="s">
        <v>621</v>
      </c>
      <c r="K152" s="319"/>
    </row>
    <row r="153" spans="2:11" s="1" customFormat="1" ht="15" customHeight="1">
      <c r="B153" s="298"/>
      <c r="C153" s="323" t="s">
        <v>518</v>
      </c>
      <c r="D153" s="277"/>
      <c r="E153" s="277"/>
      <c r="F153" s="324" t="s">
        <v>570</v>
      </c>
      <c r="G153" s="277"/>
      <c r="H153" s="323" t="s">
        <v>631</v>
      </c>
      <c r="I153" s="323" t="s">
        <v>572</v>
      </c>
      <c r="J153" s="323" t="s">
        <v>621</v>
      </c>
      <c r="K153" s="319"/>
    </row>
    <row r="154" spans="2:11" s="1" customFormat="1" ht="15" customHeight="1">
      <c r="B154" s="298"/>
      <c r="C154" s="323" t="s">
        <v>575</v>
      </c>
      <c r="D154" s="277"/>
      <c r="E154" s="277"/>
      <c r="F154" s="324" t="s">
        <v>576</v>
      </c>
      <c r="G154" s="277"/>
      <c r="H154" s="323" t="s">
        <v>610</v>
      </c>
      <c r="I154" s="323" t="s">
        <v>572</v>
      </c>
      <c r="J154" s="323">
        <v>50</v>
      </c>
      <c r="K154" s="319"/>
    </row>
    <row r="155" spans="2:11" s="1" customFormat="1" ht="15" customHeight="1">
      <c r="B155" s="298"/>
      <c r="C155" s="323" t="s">
        <v>578</v>
      </c>
      <c r="D155" s="277"/>
      <c r="E155" s="277"/>
      <c r="F155" s="324" t="s">
        <v>570</v>
      </c>
      <c r="G155" s="277"/>
      <c r="H155" s="323" t="s">
        <v>610</v>
      </c>
      <c r="I155" s="323" t="s">
        <v>580</v>
      </c>
      <c r="J155" s="323"/>
      <c r="K155" s="319"/>
    </row>
    <row r="156" spans="2:11" s="1" customFormat="1" ht="15" customHeight="1">
      <c r="B156" s="298"/>
      <c r="C156" s="323" t="s">
        <v>589</v>
      </c>
      <c r="D156" s="277"/>
      <c r="E156" s="277"/>
      <c r="F156" s="324" t="s">
        <v>576</v>
      </c>
      <c r="G156" s="277"/>
      <c r="H156" s="323" t="s">
        <v>610</v>
      </c>
      <c r="I156" s="323" t="s">
        <v>572</v>
      </c>
      <c r="J156" s="323">
        <v>50</v>
      </c>
      <c r="K156" s="319"/>
    </row>
    <row r="157" spans="2:11" s="1" customFormat="1" ht="15" customHeight="1">
      <c r="B157" s="298"/>
      <c r="C157" s="323" t="s">
        <v>597</v>
      </c>
      <c r="D157" s="277"/>
      <c r="E157" s="277"/>
      <c r="F157" s="324" t="s">
        <v>576</v>
      </c>
      <c r="G157" s="277"/>
      <c r="H157" s="323" t="s">
        <v>610</v>
      </c>
      <c r="I157" s="323" t="s">
        <v>572</v>
      </c>
      <c r="J157" s="323">
        <v>50</v>
      </c>
      <c r="K157" s="319"/>
    </row>
    <row r="158" spans="2:11" s="1" customFormat="1" ht="15" customHeight="1">
      <c r="B158" s="298"/>
      <c r="C158" s="323" t="s">
        <v>595</v>
      </c>
      <c r="D158" s="277"/>
      <c r="E158" s="277"/>
      <c r="F158" s="324" t="s">
        <v>576</v>
      </c>
      <c r="G158" s="277"/>
      <c r="H158" s="323" t="s">
        <v>610</v>
      </c>
      <c r="I158" s="323" t="s">
        <v>572</v>
      </c>
      <c r="J158" s="323">
        <v>50</v>
      </c>
      <c r="K158" s="319"/>
    </row>
    <row r="159" spans="2:11" s="1" customFormat="1" ht="15" customHeight="1">
      <c r="B159" s="298"/>
      <c r="C159" s="323" t="s">
        <v>90</v>
      </c>
      <c r="D159" s="277"/>
      <c r="E159" s="277"/>
      <c r="F159" s="324" t="s">
        <v>570</v>
      </c>
      <c r="G159" s="277"/>
      <c r="H159" s="323" t="s">
        <v>632</v>
      </c>
      <c r="I159" s="323" t="s">
        <v>572</v>
      </c>
      <c r="J159" s="323" t="s">
        <v>633</v>
      </c>
      <c r="K159" s="319"/>
    </row>
    <row r="160" spans="2:11" s="1" customFormat="1" ht="15" customHeight="1">
      <c r="B160" s="298"/>
      <c r="C160" s="323" t="s">
        <v>634</v>
      </c>
      <c r="D160" s="277"/>
      <c r="E160" s="277"/>
      <c r="F160" s="324" t="s">
        <v>570</v>
      </c>
      <c r="G160" s="277"/>
      <c r="H160" s="323" t="s">
        <v>635</v>
      </c>
      <c r="I160" s="323" t="s">
        <v>605</v>
      </c>
      <c r="J160" s="323"/>
      <c r="K160" s="319"/>
    </row>
    <row r="161" spans="2:11" s="1" customFormat="1" ht="15" customHeight="1">
      <c r="B161" s="325"/>
      <c r="C161" s="307"/>
      <c r="D161" s="307"/>
      <c r="E161" s="307"/>
      <c r="F161" s="307"/>
      <c r="G161" s="307"/>
      <c r="H161" s="307"/>
      <c r="I161" s="307"/>
      <c r="J161" s="307"/>
      <c r="K161" s="326"/>
    </row>
    <row r="162" spans="2:11" s="1" customFormat="1" ht="18.75" customHeight="1">
      <c r="B162" s="274"/>
      <c r="C162" s="277"/>
      <c r="D162" s="277"/>
      <c r="E162" s="277"/>
      <c r="F162" s="297"/>
      <c r="G162" s="277"/>
      <c r="H162" s="277"/>
      <c r="I162" s="277"/>
      <c r="J162" s="277"/>
      <c r="K162" s="274"/>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 customHeight="1">
      <c r="B165" s="269"/>
      <c r="C165" s="396" t="s">
        <v>636</v>
      </c>
      <c r="D165" s="396"/>
      <c r="E165" s="396"/>
      <c r="F165" s="396"/>
      <c r="G165" s="396"/>
      <c r="H165" s="396"/>
      <c r="I165" s="396"/>
      <c r="J165" s="396"/>
      <c r="K165" s="270"/>
    </row>
    <row r="166" spans="2:11" s="1" customFormat="1" ht="17.25" customHeight="1">
      <c r="B166" s="269"/>
      <c r="C166" s="290" t="s">
        <v>564</v>
      </c>
      <c r="D166" s="290"/>
      <c r="E166" s="290"/>
      <c r="F166" s="290" t="s">
        <v>565</v>
      </c>
      <c r="G166" s="327"/>
      <c r="H166" s="328" t="s">
        <v>54</v>
      </c>
      <c r="I166" s="328" t="s">
        <v>57</v>
      </c>
      <c r="J166" s="290" t="s">
        <v>566</v>
      </c>
      <c r="K166" s="270"/>
    </row>
    <row r="167" spans="2:11" s="1" customFormat="1" ht="17.25" customHeight="1">
      <c r="B167" s="271"/>
      <c r="C167" s="292" t="s">
        <v>567</v>
      </c>
      <c r="D167" s="292"/>
      <c r="E167" s="292"/>
      <c r="F167" s="293" t="s">
        <v>568</v>
      </c>
      <c r="G167" s="329"/>
      <c r="H167" s="330"/>
      <c r="I167" s="330"/>
      <c r="J167" s="292" t="s">
        <v>569</v>
      </c>
      <c r="K167" s="272"/>
    </row>
    <row r="168" spans="2:11" s="1" customFormat="1" ht="5.25" customHeight="1">
      <c r="B168" s="298"/>
      <c r="C168" s="295"/>
      <c r="D168" s="295"/>
      <c r="E168" s="295"/>
      <c r="F168" s="295"/>
      <c r="G168" s="296"/>
      <c r="H168" s="295"/>
      <c r="I168" s="295"/>
      <c r="J168" s="295"/>
      <c r="K168" s="319"/>
    </row>
    <row r="169" spans="2:11" s="1" customFormat="1" ht="15" customHeight="1">
      <c r="B169" s="298"/>
      <c r="C169" s="277" t="s">
        <v>573</v>
      </c>
      <c r="D169" s="277"/>
      <c r="E169" s="277"/>
      <c r="F169" s="297" t="s">
        <v>570</v>
      </c>
      <c r="G169" s="277"/>
      <c r="H169" s="277" t="s">
        <v>610</v>
      </c>
      <c r="I169" s="277" t="s">
        <v>572</v>
      </c>
      <c r="J169" s="277">
        <v>120</v>
      </c>
      <c r="K169" s="319"/>
    </row>
    <row r="170" spans="2:11" s="1" customFormat="1" ht="15" customHeight="1">
      <c r="B170" s="298"/>
      <c r="C170" s="277" t="s">
        <v>619</v>
      </c>
      <c r="D170" s="277"/>
      <c r="E170" s="277"/>
      <c r="F170" s="297" t="s">
        <v>570</v>
      </c>
      <c r="G170" s="277"/>
      <c r="H170" s="277" t="s">
        <v>620</v>
      </c>
      <c r="I170" s="277" t="s">
        <v>572</v>
      </c>
      <c r="J170" s="277" t="s">
        <v>621</v>
      </c>
      <c r="K170" s="319"/>
    </row>
    <row r="171" spans="2:11" s="1" customFormat="1" ht="15" customHeight="1">
      <c r="B171" s="298"/>
      <c r="C171" s="277" t="s">
        <v>518</v>
      </c>
      <c r="D171" s="277"/>
      <c r="E171" s="277"/>
      <c r="F171" s="297" t="s">
        <v>570</v>
      </c>
      <c r="G171" s="277"/>
      <c r="H171" s="277" t="s">
        <v>637</v>
      </c>
      <c r="I171" s="277" t="s">
        <v>572</v>
      </c>
      <c r="J171" s="277" t="s">
        <v>621</v>
      </c>
      <c r="K171" s="319"/>
    </row>
    <row r="172" spans="2:11" s="1" customFormat="1" ht="15" customHeight="1">
      <c r="B172" s="298"/>
      <c r="C172" s="277" t="s">
        <v>575</v>
      </c>
      <c r="D172" s="277"/>
      <c r="E172" s="277"/>
      <c r="F172" s="297" t="s">
        <v>576</v>
      </c>
      <c r="G172" s="277"/>
      <c r="H172" s="277" t="s">
        <v>637</v>
      </c>
      <c r="I172" s="277" t="s">
        <v>572</v>
      </c>
      <c r="J172" s="277">
        <v>50</v>
      </c>
      <c r="K172" s="319"/>
    </row>
    <row r="173" spans="2:11" s="1" customFormat="1" ht="15" customHeight="1">
      <c r="B173" s="298"/>
      <c r="C173" s="277" t="s">
        <v>578</v>
      </c>
      <c r="D173" s="277"/>
      <c r="E173" s="277"/>
      <c r="F173" s="297" t="s">
        <v>570</v>
      </c>
      <c r="G173" s="277"/>
      <c r="H173" s="277" t="s">
        <v>637</v>
      </c>
      <c r="I173" s="277" t="s">
        <v>580</v>
      </c>
      <c r="J173" s="277"/>
      <c r="K173" s="319"/>
    </row>
    <row r="174" spans="2:11" s="1" customFormat="1" ht="15" customHeight="1">
      <c r="B174" s="298"/>
      <c r="C174" s="277" t="s">
        <v>589</v>
      </c>
      <c r="D174" s="277"/>
      <c r="E174" s="277"/>
      <c r="F174" s="297" t="s">
        <v>576</v>
      </c>
      <c r="G174" s="277"/>
      <c r="H174" s="277" t="s">
        <v>637</v>
      </c>
      <c r="I174" s="277" t="s">
        <v>572</v>
      </c>
      <c r="J174" s="277">
        <v>50</v>
      </c>
      <c r="K174" s="319"/>
    </row>
    <row r="175" spans="2:11" s="1" customFormat="1" ht="15" customHeight="1">
      <c r="B175" s="298"/>
      <c r="C175" s="277" t="s">
        <v>597</v>
      </c>
      <c r="D175" s="277"/>
      <c r="E175" s="277"/>
      <c r="F175" s="297" t="s">
        <v>576</v>
      </c>
      <c r="G175" s="277"/>
      <c r="H175" s="277" t="s">
        <v>637</v>
      </c>
      <c r="I175" s="277" t="s">
        <v>572</v>
      </c>
      <c r="J175" s="277">
        <v>50</v>
      </c>
      <c r="K175" s="319"/>
    </row>
    <row r="176" spans="2:11" s="1" customFormat="1" ht="15" customHeight="1">
      <c r="B176" s="298"/>
      <c r="C176" s="277" t="s">
        <v>595</v>
      </c>
      <c r="D176" s="277"/>
      <c r="E176" s="277"/>
      <c r="F176" s="297" t="s">
        <v>576</v>
      </c>
      <c r="G176" s="277"/>
      <c r="H176" s="277" t="s">
        <v>637</v>
      </c>
      <c r="I176" s="277" t="s">
        <v>572</v>
      </c>
      <c r="J176" s="277">
        <v>50</v>
      </c>
      <c r="K176" s="319"/>
    </row>
    <row r="177" spans="2:11" s="1" customFormat="1" ht="15" customHeight="1">
      <c r="B177" s="298"/>
      <c r="C177" s="277" t="s">
        <v>106</v>
      </c>
      <c r="D177" s="277"/>
      <c r="E177" s="277"/>
      <c r="F177" s="297" t="s">
        <v>570</v>
      </c>
      <c r="G177" s="277"/>
      <c r="H177" s="277" t="s">
        <v>638</v>
      </c>
      <c r="I177" s="277" t="s">
        <v>639</v>
      </c>
      <c r="J177" s="277"/>
      <c r="K177" s="319"/>
    </row>
    <row r="178" spans="2:11" s="1" customFormat="1" ht="15" customHeight="1">
      <c r="B178" s="298"/>
      <c r="C178" s="277" t="s">
        <v>57</v>
      </c>
      <c r="D178" s="277"/>
      <c r="E178" s="277"/>
      <c r="F178" s="297" t="s">
        <v>570</v>
      </c>
      <c r="G178" s="277"/>
      <c r="H178" s="277" t="s">
        <v>640</v>
      </c>
      <c r="I178" s="277" t="s">
        <v>641</v>
      </c>
      <c r="J178" s="277">
        <v>1</v>
      </c>
      <c r="K178" s="319"/>
    </row>
    <row r="179" spans="2:11" s="1" customFormat="1" ht="15" customHeight="1">
      <c r="B179" s="298"/>
      <c r="C179" s="277" t="s">
        <v>53</v>
      </c>
      <c r="D179" s="277"/>
      <c r="E179" s="277"/>
      <c r="F179" s="297" t="s">
        <v>570</v>
      </c>
      <c r="G179" s="277"/>
      <c r="H179" s="277" t="s">
        <v>642</v>
      </c>
      <c r="I179" s="277" t="s">
        <v>572</v>
      </c>
      <c r="J179" s="277">
        <v>20</v>
      </c>
      <c r="K179" s="319"/>
    </row>
    <row r="180" spans="2:11" s="1" customFormat="1" ht="15" customHeight="1">
      <c r="B180" s="298"/>
      <c r="C180" s="277" t="s">
        <v>54</v>
      </c>
      <c r="D180" s="277"/>
      <c r="E180" s="277"/>
      <c r="F180" s="297" t="s">
        <v>570</v>
      </c>
      <c r="G180" s="277"/>
      <c r="H180" s="277" t="s">
        <v>643</v>
      </c>
      <c r="I180" s="277" t="s">
        <v>572</v>
      </c>
      <c r="J180" s="277">
        <v>255</v>
      </c>
      <c r="K180" s="319"/>
    </row>
    <row r="181" spans="2:11" s="1" customFormat="1" ht="15" customHeight="1">
      <c r="B181" s="298"/>
      <c r="C181" s="277" t="s">
        <v>107</v>
      </c>
      <c r="D181" s="277"/>
      <c r="E181" s="277"/>
      <c r="F181" s="297" t="s">
        <v>570</v>
      </c>
      <c r="G181" s="277"/>
      <c r="H181" s="277" t="s">
        <v>534</v>
      </c>
      <c r="I181" s="277" t="s">
        <v>572</v>
      </c>
      <c r="J181" s="277">
        <v>10</v>
      </c>
      <c r="K181" s="319"/>
    </row>
    <row r="182" spans="2:11" s="1" customFormat="1" ht="15" customHeight="1">
      <c r="B182" s="298"/>
      <c r="C182" s="277" t="s">
        <v>108</v>
      </c>
      <c r="D182" s="277"/>
      <c r="E182" s="277"/>
      <c r="F182" s="297" t="s">
        <v>570</v>
      </c>
      <c r="G182" s="277"/>
      <c r="H182" s="277" t="s">
        <v>644</v>
      </c>
      <c r="I182" s="277" t="s">
        <v>605</v>
      </c>
      <c r="J182" s="277"/>
      <c r="K182" s="319"/>
    </row>
    <row r="183" spans="2:11" s="1" customFormat="1" ht="15" customHeight="1">
      <c r="B183" s="298"/>
      <c r="C183" s="277" t="s">
        <v>645</v>
      </c>
      <c r="D183" s="277"/>
      <c r="E183" s="277"/>
      <c r="F183" s="297" t="s">
        <v>570</v>
      </c>
      <c r="G183" s="277"/>
      <c r="H183" s="277" t="s">
        <v>646</v>
      </c>
      <c r="I183" s="277" t="s">
        <v>605</v>
      </c>
      <c r="J183" s="277"/>
      <c r="K183" s="319"/>
    </row>
    <row r="184" spans="2:11" s="1" customFormat="1" ht="15" customHeight="1">
      <c r="B184" s="298"/>
      <c r="C184" s="277" t="s">
        <v>634</v>
      </c>
      <c r="D184" s="277"/>
      <c r="E184" s="277"/>
      <c r="F184" s="297" t="s">
        <v>570</v>
      </c>
      <c r="G184" s="277"/>
      <c r="H184" s="277" t="s">
        <v>647</v>
      </c>
      <c r="I184" s="277" t="s">
        <v>605</v>
      </c>
      <c r="J184" s="277"/>
      <c r="K184" s="319"/>
    </row>
    <row r="185" spans="2:11" s="1" customFormat="1" ht="15" customHeight="1">
      <c r="B185" s="298"/>
      <c r="C185" s="277" t="s">
        <v>110</v>
      </c>
      <c r="D185" s="277"/>
      <c r="E185" s="277"/>
      <c r="F185" s="297" t="s">
        <v>576</v>
      </c>
      <c r="G185" s="277"/>
      <c r="H185" s="277" t="s">
        <v>648</v>
      </c>
      <c r="I185" s="277" t="s">
        <v>572</v>
      </c>
      <c r="J185" s="277">
        <v>50</v>
      </c>
      <c r="K185" s="319"/>
    </row>
    <row r="186" spans="2:11" s="1" customFormat="1" ht="15" customHeight="1">
      <c r="B186" s="298"/>
      <c r="C186" s="277" t="s">
        <v>649</v>
      </c>
      <c r="D186" s="277"/>
      <c r="E186" s="277"/>
      <c r="F186" s="297" t="s">
        <v>576</v>
      </c>
      <c r="G186" s="277"/>
      <c r="H186" s="277" t="s">
        <v>650</v>
      </c>
      <c r="I186" s="277" t="s">
        <v>651</v>
      </c>
      <c r="J186" s="277"/>
      <c r="K186" s="319"/>
    </row>
    <row r="187" spans="2:11" s="1" customFormat="1" ht="15" customHeight="1">
      <c r="B187" s="298"/>
      <c r="C187" s="277" t="s">
        <v>652</v>
      </c>
      <c r="D187" s="277"/>
      <c r="E187" s="277"/>
      <c r="F187" s="297" t="s">
        <v>576</v>
      </c>
      <c r="G187" s="277"/>
      <c r="H187" s="277" t="s">
        <v>653</v>
      </c>
      <c r="I187" s="277" t="s">
        <v>651</v>
      </c>
      <c r="J187" s="277"/>
      <c r="K187" s="319"/>
    </row>
    <row r="188" spans="2:11" s="1" customFormat="1" ht="15" customHeight="1">
      <c r="B188" s="298"/>
      <c r="C188" s="277" t="s">
        <v>654</v>
      </c>
      <c r="D188" s="277"/>
      <c r="E188" s="277"/>
      <c r="F188" s="297" t="s">
        <v>576</v>
      </c>
      <c r="G188" s="277"/>
      <c r="H188" s="277" t="s">
        <v>655</v>
      </c>
      <c r="I188" s="277" t="s">
        <v>651</v>
      </c>
      <c r="J188" s="277"/>
      <c r="K188" s="319"/>
    </row>
    <row r="189" spans="2:11" s="1" customFormat="1" ht="15" customHeight="1">
      <c r="B189" s="298"/>
      <c r="C189" s="331" t="s">
        <v>656</v>
      </c>
      <c r="D189" s="277"/>
      <c r="E189" s="277"/>
      <c r="F189" s="297" t="s">
        <v>576</v>
      </c>
      <c r="G189" s="277"/>
      <c r="H189" s="277" t="s">
        <v>657</v>
      </c>
      <c r="I189" s="277" t="s">
        <v>658</v>
      </c>
      <c r="J189" s="332" t="s">
        <v>659</v>
      </c>
      <c r="K189" s="319"/>
    </row>
    <row r="190" spans="2:11" s="1" customFormat="1" ht="15" customHeight="1">
      <c r="B190" s="298"/>
      <c r="C190" s="283" t="s">
        <v>42</v>
      </c>
      <c r="D190" s="277"/>
      <c r="E190" s="277"/>
      <c r="F190" s="297" t="s">
        <v>570</v>
      </c>
      <c r="G190" s="277"/>
      <c r="H190" s="274" t="s">
        <v>660</v>
      </c>
      <c r="I190" s="277" t="s">
        <v>661</v>
      </c>
      <c r="J190" s="277"/>
      <c r="K190" s="319"/>
    </row>
    <row r="191" spans="2:11" s="1" customFormat="1" ht="15" customHeight="1">
      <c r="B191" s="298"/>
      <c r="C191" s="283" t="s">
        <v>662</v>
      </c>
      <c r="D191" s="277"/>
      <c r="E191" s="277"/>
      <c r="F191" s="297" t="s">
        <v>570</v>
      </c>
      <c r="G191" s="277"/>
      <c r="H191" s="277" t="s">
        <v>663</v>
      </c>
      <c r="I191" s="277" t="s">
        <v>605</v>
      </c>
      <c r="J191" s="277"/>
      <c r="K191" s="319"/>
    </row>
    <row r="192" spans="2:11" s="1" customFormat="1" ht="15" customHeight="1">
      <c r="B192" s="298"/>
      <c r="C192" s="283" t="s">
        <v>664</v>
      </c>
      <c r="D192" s="277"/>
      <c r="E192" s="277"/>
      <c r="F192" s="297" t="s">
        <v>570</v>
      </c>
      <c r="G192" s="277"/>
      <c r="H192" s="277" t="s">
        <v>665</v>
      </c>
      <c r="I192" s="277" t="s">
        <v>605</v>
      </c>
      <c r="J192" s="277"/>
      <c r="K192" s="319"/>
    </row>
    <row r="193" spans="2:11" s="1" customFormat="1" ht="15" customHeight="1">
      <c r="B193" s="298"/>
      <c r="C193" s="283" t="s">
        <v>666</v>
      </c>
      <c r="D193" s="277"/>
      <c r="E193" s="277"/>
      <c r="F193" s="297" t="s">
        <v>576</v>
      </c>
      <c r="G193" s="277"/>
      <c r="H193" s="277" t="s">
        <v>667</v>
      </c>
      <c r="I193" s="277" t="s">
        <v>605</v>
      </c>
      <c r="J193" s="277"/>
      <c r="K193" s="319"/>
    </row>
    <row r="194" spans="2:11" s="1" customFormat="1" ht="15" customHeight="1">
      <c r="B194" s="325"/>
      <c r="C194" s="333"/>
      <c r="D194" s="307"/>
      <c r="E194" s="307"/>
      <c r="F194" s="307"/>
      <c r="G194" s="307"/>
      <c r="H194" s="307"/>
      <c r="I194" s="307"/>
      <c r="J194" s="307"/>
      <c r="K194" s="326"/>
    </row>
    <row r="195" spans="2:11" s="1" customFormat="1" ht="18.75" customHeight="1">
      <c r="B195" s="274"/>
      <c r="C195" s="277"/>
      <c r="D195" s="277"/>
      <c r="E195" s="277"/>
      <c r="F195" s="297"/>
      <c r="G195" s="277"/>
      <c r="H195" s="277"/>
      <c r="I195" s="277"/>
      <c r="J195" s="277"/>
      <c r="K195" s="274"/>
    </row>
    <row r="196" spans="2:11" s="1" customFormat="1" ht="18.75" customHeight="1">
      <c r="B196" s="274"/>
      <c r="C196" s="277"/>
      <c r="D196" s="277"/>
      <c r="E196" s="277"/>
      <c r="F196" s="297"/>
      <c r="G196" s="277"/>
      <c r="H196" s="277"/>
      <c r="I196" s="277"/>
      <c r="J196" s="277"/>
      <c r="K196" s="274"/>
    </row>
    <row r="197" spans="2:11" s="1" customFormat="1" ht="18.75" customHeight="1">
      <c r="B197" s="284"/>
      <c r="C197" s="284"/>
      <c r="D197" s="284"/>
      <c r="E197" s="284"/>
      <c r="F197" s="284"/>
      <c r="G197" s="284"/>
      <c r="H197" s="284"/>
      <c r="I197" s="284"/>
      <c r="J197" s="284"/>
      <c r="K197" s="284"/>
    </row>
    <row r="198" spans="2:11" s="1" customFormat="1" ht="12">
      <c r="B198" s="266"/>
      <c r="C198" s="267"/>
      <c r="D198" s="267"/>
      <c r="E198" s="267"/>
      <c r="F198" s="267"/>
      <c r="G198" s="267"/>
      <c r="H198" s="267"/>
      <c r="I198" s="267"/>
      <c r="J198" s="267"/>
      <c r="K198" s="268"/>
    </row>
    <row r="199" spans="2:11" s="1" customFormat="1" ht="22.2">
      <c r="B199" s="269"/>
      <c r="C199" s="396" t="s">
        <v>668</v>
      </c>
      <c r="D199" s="396"/>
      <c r="E199" s="396"/>
      <c r="F199" s="396"/>
      <c r="G199" s="396"/>
      <c r="H199" s="396"/>
      <c r="I199" s="396"/>
      <c r="J199" s="396"/>
      <c r="K199" s="270"/>
    </row>
    <row r="200" spans="2:11" s="1" customFormat="1" ht="25.5" customHeight="1">
      <c r="B200" s="269"/>
      <c r="C200" s="334" t="s">
        <v>669</v>
      </c>
      <c r="D200" s="334"/>
      <c r="E200" s="334"/>
      <c r="F200" s="334" t="s">
        <v>670</v>
      </c>
      <c r="G200" s="335"/>
      <c r="H200" s="402" t="s">
        <v>671</v>
      </c>
      <c r="I200" s="402"/>
      <c r="J200" s="402"/>
      <c r="K200" s="270"/>
    </row>
    <row r="201" spans="2:11" s="1" customFormat="1" ht="5.25" customHeight="1">
      <c r="B201" s="298"/>
      <c r="C201" s="295"/>
      <c r="D201" s="295"/>
      <c r="E201" s="295"/>
      <c r="F201" s="295"/>
      <c r="G201" s="277"/>
      <c r="H201" s="295"/>
      <c r="I201" s="295"/>
      <c r="J201" s="295"/>
      <c r="K201" s="319"/>
    </row>
    <row r="202" spans="2:11" s="1" customFormat="1" ht="15" customHeight="1">
      <c r="B202" s="298"/>
      <c r="C202" s="277" t="s">
        <v>661</v>
      </c>
      <c r="D202" s="277"/>
      <c r="E202" s="277"/>
      <c r="F202" s="297" t="s">
        <v>43</v>
      </c>
      <c r="G202" s="277"/>
      <c r="H202" s="401" t="s">
        <v>672</v>
      </c>
      <c r="I202" s="401"/>
      <c r="J202" s="401"/>
      <c r="K202" s="319"/>
    </row>
    <row r="203" spans="2:11" s="1" customFormat="1" ht="15" customHeight="1">
      <c r="B203" s="298"/>
      <c r="C203" s="304"/>
      <c r="D203" s="277"/>
      <c r="E203" s="277"/>
      <c r="F203" s="297" t="s">
        <v>44</v>
      </c>
      <c r="G203" s="277"/>
      <c r="H203" s="401" t="s">
        <v>673</v>
      </c>
      <c r="I203" s="401"/>
      <c r="J203" s="401"/>
      <c r="K203" s="319"/>
    </row>
    <row r="204" spans="2:11" s="1" customFormat="1" ht="15" customHeight="1">
      <c r="B204" s="298"/>
      <c r="C204" s="304"/>
      <c r="D204" s="277"/>
      <c r="E204" s="277"/>
      <c r="F204" s="297" t="s">
        <v>47</v>
      </c>
      <c r="G204" s="277"/>
      <c r="H204" s="401" t="s">
        <v>674</v>
      </c>
      <c r="I204" s="401"/>
      <c r="J204" s="401"/>
      <c r="K204" s="319"/>
    </row>
    <row r="205" spans="2:11" s="1" customFormat="1" ht="15" customHeight="1">
      <c r="B205" s="298"/>
      <c r="C205" s="277"/>
      <c r="D205" s="277"/>
      <c r="E205" s="277"/>
      <c r="F205" s="297" t="s">
        <v>45</v>
      </c>
      <c r="G205" s="277"/>
      <c r="H205" s="401" t="s">
        <v>675</v>
      </c>
      <c r="I205" s="401"/>
      <c r="J205" s="401"/>
      <c r="K205" s="319"/>
    </row>
    <row r="206" spans="2:11" s="1" customFormat="1" ht="15" customHeight="1">
      <c r="B206" s="298"/>
      <c r="C206" s="277"/>
      <c r="D206" s="277"/>
      <c r="E206" s="277"/>
      <c r="F206" s="297" t="s">
        <v>46</v>
      </c>
      <c r="G206" s="277"/>
      <c r="H206" s="401" t="s">
        <v>676</v>
      </c>
      <c r="I206" s="401"/>
      <c r="J206" s="401"/>
      <c r="K206" s="319"/>
    </row>
    <row r="207" spans="2:11" s="1" customFormat="1" ht="15" customHeight="1">
      <c r="B207" s="298"/>
      <c r="C207" s="277"/>
      <c r="D207" s="277"/>
      <c r="E207" s="277"/>
      <c r="F207" s="297"/>
      <c r="G207" s="277"/>
      <c r="H207" s="277"/>
      <c r="I207" s="277"/>
      <c r="J207" s="277"/>
      <c r="K207" s="319"/>
    </row>
    <row r="208" spans="2:11" s="1" customFormat="1" ht="15" customHeight="1">
      <c r="B208" s="298"/>
      <c r="C208" s="277" t="s">
        <v>617</v>
      </c>
      <c r="D208" s="277"/>
      <c r="E208" s="277"/>
      <c r="F208" s="297" t="s">
        <v>79</v>
      </c>
      <c r="G208" s="277"/>
      <c r="H208" s="401" t="s">
        <v>677</v>
      </c>
      <c r="I208" s="401"/>
      <c r="J208" s="401"/>
      <c r="K208" s="319"/>
    </row>
    <row r="209" spans="2:11" s="1" customFormat="1" ht="15" customHeight="1">
      <c r="B209" s="298"/>
      <c r="C209" s="304"/>
      <c r="D209" s="277"/>
      <c r="E209" s="277"/>
      <c r="F209" s="297" t="s">
        <v>512</v>
      </c>
      <c r="G209" s="277"/>
      <c r="H209" s="401" t="s">
        <v>513</v>
      </c>
      <c r="I209" s="401"/>
      <c r="J209" s="401"/>
      <c r="K209" s="319"/>
    </row>
    <row r="210" spans="2:11" s="1" customFormat="1" ht="15" customHeight="1">
      <c r="B210" s="298"/>
      <c r="C210" s="277"/>
      <c r="D210" s="277"/>
      <c r="E210" s="277"/>
      <c r="F210" s="297" t="s">
        <v>510</v>
      </c>
      <c r="G210" s="277"/>
      <c r="H210" s="401" t="s">
        <v>678</v>
      </c>
      <c r="I210" s="401"/>
      <c r="J210" s="401"/>
      <c r="K210" s="319"/>
    </row>
    <row r="211" spans="2:11" s="1" customFormat="1" ht="15" customHeight="1">
      <c r="B211" s="336"/>
      <c r="C211" s="304"/>
      <c r="D211" s="304"/>
      <c r="E211" s="304"/>
      <c r="F211" s="297" t="s">
        <v>514</v>
      </c>
      <c r="G211" s="283"/>
      <c r="H211" s="400" t="s">
        <v>515</v>
      </c>
      <c r="I211" s="400"/>
      <c r="J211" s="400"/>
      <c r="K211" s="337"/>
    </row>
    <row r="212" spans="2:11" s="1" customFormat="1" ht="15" customHeight="1">
      <c r="B212" s="336"/>
      <c r="C212" s="304"/>
      <c r="D212" s="304"/>
      <c r="E212" s="304"/>
      <c r="F212" s="297" t="s">
        <v>516</v>
      </c>
      <c r="G212" s="283"/>
      <c r="H212" s="400" t="s">
        <v>679</v>
      </c>
      <c r="I212" s="400"/>
      <c r="J212" s="400"/>
      <c r="K212" s="337"/>
    </row>
    <row r="213" spans="2:11" s="1" customFormat="1" ht="15" customHeight="1">
      <c r="B213" s="336"/>
      <c r="C213" s="304"/>
      <c r="D213" s="304"/>
      <c r="E213" s="304"/>
      <c r="F213" s="338"/>
      <c r="G213" s="283"/>
      <c r="H213" s="339"/>
      <c r="I213" s="339"/>
      <c r="J213" s="339"/>
      <c r="K213" s="337"/>
    </row>
    <row r="214" spans="2:11" s="1" customFormat="1" ht="15" customHeight="1">
      <c r="B214" s="336"/>
      <c r="C214" s="277" t="s">
        <v>641</v>
      </c>
      <c r="D214" s="304"/>
      <c r="E214" s="304"/>
      <c r="F214" s="297">
        <v>1</v>
      </c>
      <c r="G214" s="283"/>
      <c r="H214" s="400" t="s">
        <v>680</v>
      </c>
      <c r="I214" s="400"/>
      <c r="J214" s="400"/>
      <c r="K214" s="337"/>
    </row>
    <row r="215" spans="2:11" s="1" customFormat="1" ht="15" customHeight="1">
      <c r="B215" s="336"/>
      <c r="C215" s="304"/>
      <c r="D215" s="304"/>
      <c r="E215" s="304"/>
      <c r="F215" s="297">
        <v>2</v>
      </c>
      <c r="G215" s="283"/>
      <c r="H215" s="400" t="s">
        <v>681</v>
      </c>
      <c r="I215" s="400"/>
      <c r="J215" s="400"/>
      <c r="K215" s="337"/>
    </row>
    <row r="216" spans="2:11" s="1" customFormat="1" ht="15" customHeight="1">
      <c r="B216" s="336"/>
      <c r="C216" s="304"/>
      <c r="D216" s="304"/>
      <c r="E216" s="304"/>
      <c r="F216" s="297">
        <v>3</v>
      </c>
      <c r="G216" s="283"/>
      <c r="H216" s="400" t="s">
        <v>682</v>
      </c>
      <c r="I216" s="400"/>
      <c r="J216" s="400"/>
      <c r="K216" s="337"/>
    </row>
    <row r="217" spans="2:11" s="1" customFormat="1" ht="15" customHeight="1">
      <c r="B217" s="336"/>
      <c r="C217" s="304"/>
      <c r="D217" s="304"/>
      <c r="E217" s="304"/>
      <c r="F217" s="297">
        <v>4</v>
      </c>
      <c r="G217" s="283"/>
      <c r="H217" s="400" t="s">
        <v>683</v>
      </c>
      <c r="I217" s="400"/>
      <c r="J217" s="400"/>
      <c r="K217" s="337"/>
    </row>
    <row r="218" spans="2:11" s="1" customFormat="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mentour\gogo</dc:creator>
  <cp:keywords/>
  <dc:description/>
  <cp:lastModifiedBy>Karas Zdeněk</cp:lastModifiedBy>
  <dcterms:created xsi:type="dcterms:W3CDTF">2020-02-04T08:44:34Z</dcterms:created>
  <dcterms:modified xsi:type="dcterms:W3CDTF">2020-02-06T11:06:10Z</dcterms:modified>
  <cp:category/>
  <cp:version/>
  <cp:contentType/>
  <cp:contentStatus/>
</cp:coreProperties>
</file>