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Rekapitulace stavby" sheetId="1" r:id="rId1"/>
    <sheet name="SO 001 - Vedlejší a ostat..." sheetId="2" r:id="rId2"/>
    <sheet name="SO 101 - Parkovací stání" sheetId="3" r:id="rId3"/>
  </sheets>
  <definedNames>
    <definedName name="_xlnm._FilterDatabase" localSheetId="1" hidden="1">'SO 001 - Vedlejší a ostat...'!$C$81:$K$105</definedName>
    <definedName name="_xlnm._FilterDatabase" localSheetId="2" hidden="1">'SO 101 - Parkovací stání'!$C$87:$K$507</definedName>
    <definedName name="_xlnm.Print_Area" localSheetId="0">'Rekapitulace stavby'!$D$4:$AO$36,'Rekapitulace stavby'!$C$42:$AQ$57</definedName>
    <definedName name="_xlnm.Print_Area" localSheetId="1">'SO 001 - Vedlejší a ostat...'!$C$4:$J$39,'SO 001 - Vedlejší a ostat...'!$C$45:$J$63,'SO 001 - Vedlejší a ostat...'!$C$69:$K$105</definedName>
    <definedName name="_xlnm.Print_Area" localSheetId="2">'SO 101 - Parkovací stání'!$C$4:$J$39,'SO 101 - Parkovací stání'!$C$45:$J$69,'SO 101 - Parkovací stání'!$C$75:$K$507</definedName>
    <definedName name="_xlnm.Print_Titles" localSheetId="0">'Rekapitulace stavby'!$52:$52</definedName>
    <definedName name="_xlnm.Print_Titles" localSheetId="1">'SO 001 - Vedlejší a ostat...'!$81:$81</definedName>
    <definedName name="_xlnm.Print_Titles" localSheetId="2">'SO 101 - Parkovací stání'!$87:$87</definedName>
  </definedNames>
  <calcPr calcId="152511"/>
</workbook>
</file>

<file path=xl/sharedStrings.xml><?xml version="1.0" encoding="utf-8"?>
<sst xmlns="http://schemas.openxmlformats.org/spreadsheetml/2006/main" count="4420" uniqueCount="724">
  <si>
    <t>Export Komplet</t>
  </si>
  <si>
    <t/>
  </si>
  <si>
    <t>2.0</t>
  </si>
  <si>
    <t>False</t>
  </si>
  <si>
    <t>{9765f50f-8799-45a1-92f9-85bbe12c5eee}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</si>
  <si>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</si>
  <si>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</si>
  <si>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</si>
  <si>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</si>
  <si>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</si>
  <si>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</si>
  <si>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</si>
  <si>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</si>
  <si>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</si>
  <si>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18-16_1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</si>
  <si>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</si>
  <si>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</si>
  <si>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parkoviště Palackého třída</t>
  </si>
  <si>
    <t>0,1</t>
  </si>
  <si>
    <t>KSO:</t>
  </si>
  <si>
    <t>822 29 3</t>
  </si>
  <si>
    <t>CC-CZ:</t>
  </si>
  <si>
    <t>21121</t>
  </si>
  <si>
    <t>1</t>
  </si>
  <si>
    <t>Místo:</t>
  </si>
  <si>
    <t>parkoviště Palackého třída</t>
  </si>
  <si>
    <t>Datum:</t>
  </si>
  <si>
    <t>1. 2. 2019</t>
  </si>
  <si>
    <t>10</t>
  </si>
  <si>
    <t>100</t>
  </si>
  <si>
    <t>Zadavatel:</t>
  </si>
  <si>
    <t>IČ:</t>
  </si>
  <si>
    <t>00270211</t>
  </si>
  <si>
    <t>Město Chrudim</t>
  </si>
  <si>
    <t>DIČ:</t>
  </si>
  <si>
    <t>CZ00270211</t>
  </si>
  <si>
    <t>Uchazeč:</t>
  </si>
  <si>
    <t>Vyplň údaj</t>
  </si>
  <si>
    <t>Projektant:</t>
  </si>
  <si>
    <t>28860080</t>
  </si>
  <si>
    <t>VDI projekt s.r.o.</t>
  </si>
  <si>
    <t>CZ28860080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</si>
  <si>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</si>
  <si>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</si>
  <si>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</si>
  <si>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</si>
  <si>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</si>
  <si>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</si>
  <si>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</si>
  <si>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</si>
  <si>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</si>
  <si>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</si>
  <si>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</si>
  <si>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</si>
  <si>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</si>
  <si>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</si>
  <si>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</si>
  <si>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</si>
  <si>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</si>
  <si>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</si>
  <si>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</si>
  <si>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</si>
  <si>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</si>
  <si>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</si>
  <si>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</si>
  <si>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</si>
  <si>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</si>
  <si>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</si>
  <si>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</si>
  <si>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</si>
  <si>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</si>
  <si>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</si>
  <si>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</si>
  <si>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</si>
  <si>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</si>
  <si>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</si>
  <si>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</si>
  <si>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</si>
  <si>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</si>
  <si>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</si>
  <si>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</si>
  <si>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</si>
  <si>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</si>
  <si>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</si>
  <si>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001</t>
  </si>
  <si>
    <t>Vedlejší a ostatní náklady</t>
  </si>
  <si>
    <t>STA</t>
  </si>
  <si>
    <t>{7470d40d-621b-4867-8b69-6ae828637c0d}</t>
  </si>
  <si>
    <t>2</t>
  </si>
  <si>
    <t>SO 101</t>
  </si>
  <si>
    <t>Parkovací stání</t>
  </si>
  <si>
    <t>{bf6bbcf8-51cf-4872-b53f-f7091ddd662d}</t>
  </si>
  <si>
    <t>KRYCÍ LIST SOUPISU PRACÍ</t>
  </si>
  <si>
    <t>Objekt:</t>
  </si>
  <si>
    <t>SO 001 - Vedlejší a ostatní náklady</t>
  </si>
  <si>
    <t>REKAPITULACE ČLENĚNÍ SOUPISU PRACÍ</t>
  </si>
  <si>
    <t>Kód dílu - Popis</t>
  </si>
  <si>
    <t>Cena celkem [CZK]</t>
  </si>
  <si>
    <t>Náklady ze soupisu prací</t>
  </si>
  <si>
    <t>-1</t>
  </si>
  <si>
    <t>VRN1 - Průzkumné, geodetické a projektové práce</t>
  </si>
  <si>
    <t>VRN3 - Regulace a ochrana dopravy (i pěší)</t>
  </si>
  <si>
    <t>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</si>
  <si>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</si>
  <si>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</si>
  <si>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</si>
  <si>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</si>
  <si>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</si>
  <si>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</si>
  <si>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</si>
  <si>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</si>
  <si>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</si>
  <si>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</si>
  <si>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</si>
  <si>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</si>
  <si>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</si>
  <si>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VRN1</t>
  </si>
  <si>
    <t>Průzkumné, geodetické a projektové práce</t>
  </si>
  <si>
    <t>4</t>
  </si>
  <si>
    <t>ROZPOCET</t>
  </si>
  <si>
    <t>K</t>
  </si>
  <si>
    <t>012203000</t>
  </si>
  <si>
    <t>Geodetické práce při provádění stavby - výškové a polohové vytýčení stavby</t>
  </si>
  <si>
    <t>KČ</t>
  </si>
  <si>
    <t>CS ÚRS 2016 01</t>
  </si>
  <si>
    <t>1024</t>
  </si>
  <si>
    <t>1646396204</t>
  </si>
  <si>
    <t>PP</t>
  </si>
  <si>
    <t>Průzkumné, geodetické a projektové práce geodetické práce při provádění stavby</t>
  </si>
  <si>
    <t>012303000</t>
  </si>
  <si>
    <t>Geodetické práce po výstavbě - zaměření skutečného provedení díla ke kolaudaci stavby</t>
  </si>
  <si>
    <t>-680796059</t>
  </si>
  <si>
    <t>Průzkumné, geodetické a projektové práce geodetické práce po výstavbě</t>
  </si>
  <si>
    <t>3</t>
  </si>
  <si>
    <t>013254000</t>
  </si>
  <si>
    <t>Dokumentace skutečného provedení stavby - 4x tištěná, 1x na CD</t>
  </si>
  <si>
    <t>-320352118</t>
  </si>
  <si>
    <t>Průzkumné, geodetické a projektové práce projektové práce dokumentace stavby (výkresová a textová) skutečného provedení stavby</t>
  </si>
  <si>
    <t>VRN3</t>
  </si>
  <si>
    <t>Regulace a ochrana dopravy (i pěší)</t>
  </si>
  <si>
    <t>030001000</t>
  </si>
  <si>
    <t>Zařízení staveniště</t>
  </si>
  <si>
    <t>-92940791</t>
  </si>
  <si>
    <t>Základní rozdělení průvodních činností a nákladů zařízení staveniště</t>
  </si>
  <si>
    <t>5</t>
  </si>
  <si>
    <t>032903000</t>
  </si>
  <si>
    <t>Náklady na provoz a údržbu vybavení staveniště</t>
  </si>
  <si>
    <t>-435372449</t>
  </si>
  <si>
    <t>Zařízení staveniště vybavení staveniště náklady na provoz a údržbu vybavení staveniště</t>
  </si>
  <si>
    <t>6</t>
  </si>
  <si>
    <t>034403000</t>
  </si>
  <si>
    <t>Dopravní značení na staveništi - Dopravně inženýrské opatření v průběhu výstavby dle TP66 - osazení dočasného dopr.značení vč.opatření pro zajištění dopravy-zřízení a odstranění, manipulace, pronájmu vč.projektu a zajištění dopr. inženýrského rozhodnutí</t>
  </si>
  <si>
    <t>-689860457</t>
  </si>
  <si>
    <t>Zařízení staveniště zabezpečení staveniště dopravní značení na staveništi</t>
  </si>
  <si>
    <t>7</t>
  </si>
  <si>
    <t>034403001</t>
  </si>
  <si>
    <t xml:space="preserve">Pomocné práce zajištění nebo řízení regulaci a ochranu dopravy - úhrnná částka musí obsahovat veškeré nákl.na dočasné úpravy a regulaci dopr.(i pěší) na staveništi </t>
  </si>
  <si>
    <t>963028850</t>
  </si>
  <si>
    <t>VV</t>
  </si>
  <si>
    <t>" přístupu k nemovitostem (např.lávky, nájezdy) a zajištění staveniště dle BOZP (ochranná oplocení, zajištění výkopů a pod..)"1</t>
  </si>
  <si>
    <t>Součet</t>
  </si>
  <si>
    <t>8</t>
  </si>
  <si>
    <t>039103000</t>
  </si>
  <si>
    <t>Rozebrání, bourání a odvoz zařízení staveniště</t>
  </si>
  <si>
    <t>-1538328637</t>
  </si>
  <si>
    <t>Zařízení staveniště zrušení zařízení staveniště rozebrání, bourání a odvoz</t>
  </si>
  <si>
    <t>VRN4</t>
  </si>
  <si>
    <t>Inženýrská činnost</t>
  </si>
  <si>
    <t>9</t>
  </si>
  <si>
    <t>043134000</t>
  </si>
  <si>
    <t>Zkoušky zatěžovací - provedení zkoušek dle KZP v souladu s TP, TKP a ČSN - (6 statických zatěžovacích zkoušek)</t>
  </si>
  <si>
    <t>-351352315</t>
  </si>
  <si>
    <t>Inženýrská činnost zkoušky a ostatní měření zkoušky zátěžové</t>
  </si>
  <si>
    <t>SO 101 - Parkovací stání</t>
  </si>
  <si>
    <t xml:space="preserve"> CZ00270211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</si>
  <si>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</si>
  <si>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</si>
  <si>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</si>
  <si>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</si>
  <si>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</si>
  <si>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</si>
  <si>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</si>
  <si>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</si>
  <si>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</si>
  <si>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</si>
  <si>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</si>
  <si>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</si>
  <si>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111301111</t>
  </si>
  <si>
    <t>Sejmutí drnu tl do 100 mm s přemístěním do 50 m nebo naložením na dopravní prostředek</t>
  </si>
  <si>
    <t>m2</t>
  </si>
  <si>
    <t>-1426289512</t>
  </si>
  <si>
    <t>Sejmutí drnu tl. do 100 mm, s nařezáním, vyrýpnutím, zvednutím, přemístěním a složením na vzdálenost do 50 m nebo s naložením na dopravní prostředek pro jakoukoliv velikost plochy z níž se drn snímá</t>
  </si>
  <si>
    <t>"dle PD C.2 - stávající travnaté plochy"12*0,5</t>
  </si>
  <si>
    <t>112201103</t>
  </si>
  <si>
    <t>Odstranění pařezů D do 700 mm</t>
  </si>
  <si>
    <t>kus</t>
  </si>
  <si>
    <t>CS ÚRS 2018 01</t>
  </si>
  <si>
    <t>1771601255</t>
  </si>
  <si>
    <t>Odstranění pařezů  s jejich vykopáním, vytrháním nebo odstřelením, s přesekáním kořenů průměru přes 500 do 700 mm</t>
  </si>
  <si>
    <t>"dle PD C.2"1</t>
  </si>
  <si>
    <t>113107163</t>
  </si>
  <si>
    <t>Odstranění podkladu z kameniva drceného tl 300 mm strojně pl přes 50 do 200 m2</t>
  </si>
  <si>
    <t>-261952787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</si>
  <si>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</si>
  <si>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"dle PD C.2"</t>
  </si>
  <si>
    <t>"parkoviště podél travnaté plochy"10*4,5*1,08</t>
  </si>
  <si>
    <t>"parkoviště podél chodníku"12,3*4,4*1,08</t>
  </si>
  <si>
    <t>113107322</t>
  </si>
  <si>
    <t>Odstranění podkladu z kameniva drceného tl 200 mm strojně pl do 50 m2</t>
  </si>
  <si>
    <t>1609226934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</si>
  <si>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</si>
  <si>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"stávající chodník"4,83*3,30</t>
  </si>
  <si>
    <t>113107331</t>
  </si>
  <si>
    <t>Odstranění podkladu z betonu prostého tl 150 mm strojně pl do 50 m2</t>
  </si>
  <si>
    <t>2140348144</t>
  </si>
  <si>
    <t>Odstranění podkladů nebo krytů strojně plochy jednotlivě do 50 m2 s přemístěním hmot na skládku na vzdálenost do 3 m nebo s naložením na dopravní prostředek z betonu prostého, o tl. vrstvy přes 100 do 150 mm</t>
  </si>
  <si>
    <t>113107341</t>
  </si>
  <si>
    <t>Odstranění podkladu živičného tl 50 mm strojně pl do 50 m2</t>
  </si>
  <si>
    <t>679747412</t>
  </si>
  <si>
    <t>Odstranění podkladů nebo krytů strojně plochy jednotlivě do 50 m2 s přemístěním hmot na skládku na vzdálenost do 3 m nebo s naložením na dopravní prostředek živičných, o tl. vrstvy do 50 mm</t>
  </si>
  <si>
    <t>"v místě pro přecházení"5,5*0,5</t>
  </si>
  <si>
    <t>113107342</t>
  </si>
  <si>
    <t>Odstranění podkladu živičného tl 100 mm strojně pl do 50 m2</t>
  </si>
  <si>
    <t>-1990526789</t>
  </si>
  <si>
    <t>Odstranění podkladů nebo krytů strojně plochy jednotlivě do 50 m2 s přemístěním hmot na skládku na vzdálenost do 3 m nebo s naložením na dopravní prostředek živičných, o tl. vrstvy přes 50 do 100 mm</t>
  </si>
  <si>
    <t>"parkoviště podél travnaté plochy - stávající vozovka"4,5*2,5/2*2</t>
  </si>
  <si>
    <t>"parkoviště podél chodníku - stávající vozovka"4,5*2,5/2</t>
  </si>
  <si>
    <t>"napojení na chodník"17,6*0,5</t>
  </si>
  <si>
    <t>113154112</t>
  </si>
  <si>
    <t>Frézování živičného krytu tl 40 mm pruh š 0,5 m pl do 500 m2 bez překážek v trase</t>
  </si>
  <si>
    <t>-667699761</t>
  </si>
  <si>
    <t>Frézování živičného podkladu nebo krytu s naložením na dopravní prostředek plochy do 500 m2 bez překážek v trase pruhu šířky do 0,5 m, tloušťky vrstvy 40 mm</t>
  </si>
  <si>
    <t>"napojení parkoviště podél travnaté plochy"(2*4,5+11,0)*0,5</t>
  </si>
  <si>
    <t>"napojení parkoviště podél chodníku"(17,04+4,4)*0,5</t>
  </si>
  <si>
    <t>113154113.1</t>
  </si>
  <si>
    <t>Frézování živičného krytu tl 60 mm pruh š 0,5 m pl do 500 m2 bez překážek v trase</t>
  </si>
  <si>
    <t>-131815014</t>
  </si>
  <si>
    <t>Frézování živičného podkladu nebo krytu s naložením na dopravní prostředek plochy do 500 m2 bez překážek v trase pruhu šířky do 0,5 m, tloušťky vrstvy 50 mm</t>
  </si>
  <si>
    <t>"dle PD C.3"</t>
  </si>
  <si>
    <t>"napojení parkoviště podél travnaté plochy"(2*4,5+11,0)*0,25</t>
  </si>
  <si>
    <t>"napojení parkoviště podél chodníku"(17,04+4,4)*0,25</t>
  </si>
  <si>
    <t>113201112</t>
  </si>
  <si>
    <t>Vytrhání obrub silničních ležatých</t>
  </si>
  <si>
    <t>m</t>
  </si>
  <si>
    <t>-520679509</t>
  </si>
  <si>
    <t>Vytrhání obrub s vybouráním lože, s přemístěním hmot na skládku na vzdálenost do 3 m nebo s naložením na dopravní prostředek silničních ležatých</t>
  </si>
  <si>
    <t>"vodící propužky"</t>
  </si>
  <si>
    <t>"napojení parkoviště podél chodníku"0,5</t>
  </si>
  <si>
    <t>"v místě pro přecházení"2*5,5</t>
  </si>
  <si>
    <t>11</t>
  </si>
  <si>
    <t>113202111</t>
  </si>
  <si>
    <t>Vytrhání obrub krajníků obrubníků stojatých</t>
  </si>
  <si>
    <t>-1724883625</t>
  </si>
  <si>
    <t>Vytrhání obrub s vybouráním lože, s přemístěním hmot na skládku na vzdálenost do 3 m nebo s naložením na dopravní prostředek z krajníků nebo obrubníků stojatých</t>
  </si>
  <si>
    <t>"parkoviště podél travnaté plochy"15,6+2</t>
  </si>
  <si>
    <t>"parkoviště podél chodníku"19,1+16,9+5,1</t>
  </si>
  <si>
    <t>"v místě pro přecházení"2*1</t>
  </si>
  <si>
    <t>12</t>
  </si>
  <si>
    <t>120001101</t>
  </si>
  <si>
    <t>Příplatek za ztížení vykopávky v blízkosti podzemního vedení</t>
  </si>
  <si>
    <t>m3</t>
  </si>
  <si>
    <t>-2086411787</t>
  </si>
  <si>
    <t>Příplatek k cenám vykopávek za ztížení vykopávky v blízkosti podzemního vedení nebo výbušnin v horninách jakékoliv třídy</t>
  </si>
  <si>
    <t>"inž. sítě - předpoklad"10*0,3*0,3</t>
  </si>
  <si>
    <t>13</t>
  </si>
  <si>
    <t>M</t>
  </si>
  <si>
    <t>R04</t>
  </si>
  <si>
    <t>Kopané sondy pro ověření průběhu inž. sítí - ruční práce vč. zasypání sond</t>
  </si>
  <si>
    <t>205961387</t>
  </si>
  <si>
    <t>"dle potřeby pro ověření průběhu a hloubky uložení inž. sítí"4</t>
  </si>
  <si>
    <t>14</t>
  </si>
  <si>
    <t>122202201</t>
  </si>
  <si>
    <t>Odkopávky a prokopávky nezapažené pro silnice objemu do 100 m3 v hornině tř. 3</t>
  </si>
  <si>
    <t>-961145516</t>
  </si>
  <si>
    <t>Odkopávky a prokopávky nezapažené pro silnice s přemístěním výkopku v příčných profilech na vzdálenost do 15 m nebo s naložením na dopravní prostředek v hornině tř. 3 do 100 m3</t>
  </si>
  <si>
    <t>"dle PD C.2, C.3"</t>
  </si>
  <si>
    <t>"sanace aktivní zóny"</t>
  </si>
  <si>
    <t>"parkoviště podél travnaté plochy"10*4,5*1,08*0,30</t>
  </si>
  <si>
    <t>"parkoviště podél chodníku"12,3*4,4*1,08*0,30</t>
  </si>
  <si>
    <t>"stávající chodník"4,83*3,30*0,30</t>
  </si>
  <si>
    <t>122202209</t>
  </si>
  <si>
    <t>Příplatek k odkopávkám a prokopávkám pro silnice v hornině tř. 3 za lepivost</t>
  </si>
  <si>
    <t>2033825361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</si>
  <si>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</si>
  <si>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"dle pol 122102201"36,897</t>
  </si>
  <si>
    <t>16</t>
  </si>
  <si>
    <t>132201101</t>
  </si>
  <si>
    <t>Hloubení rýh š do 600 mm v hornině tř. 3 objemu do 100 m3</t>
  </si>
  <si>
    <t>-592592567</t>
  </si>
  <si>
    <t>Hloubení zapažených i nezapažených rýh šířky do 600 mm s urovnáním dna do předepsaného profilu a spádu v hornině tř. 3 do 100 m3</t>
  </si>
  <si>
    <t>"dle PD přílohy C.2"</t>
  </si>
  <si>
    <t>"pod sil.obrubou a v.p."</t>
  </si>
  <si>
    <t>"parkoviště podél travnaté plochy"(10+1+1)*0,3*0,3</t>
  </si>
  <si>
    <t>"parkoviště podél chodníku"(16+1+3,3+1)*0,3*0,3+12,3*0,4*0,3</t>
  </si>
  <si>
    <t>"stávající chodník"5,5*0,7*0,3</t>
  </si>
  <si>
    <t>17</t>
  </si>
  <si>
    <t>132201109</t>
  </si>
  <si>
    <t>Příplatek za lepivost k hloubení rýh š do 600 mm v hornině tř. 3</t>
  </si>
  <si>
    <t>2053387068</t>
  </si>
  <si>
    <t>Hloubení zapažených i nezapažených rýh šířky do 600 mm s urovnáním dna do předepsaného profilu a spádu v hornině tř. 3 Příplatek k cenám za lepivost horniny tř. 3</t>
  </si>
  <si>
    <t>"dle pol 132201101"5,628</t>
  </si>
  <si>
    <t>18</t>
  </si>
  <si>
    <t>162301423</t>
  </si>
  <si>
    <t>Vodorovné přemístění pařezů do 5 km D do 700 mm vč.likvidace</t>
  </si>
  <si>
    <t>670562762</t>
  </si>
  <si>
    <t>Vodorovné přemístění větví, kmenů nebo pařezů  s naložením, složením a dopravou do 5000 m pařezů kmenů, průměru přes 500 do 700 mm</t>
  </si>
  <si>
    <t>"dle pol.č.112201103"1</t>
  </si>
  <si>
    <t>19</t>
  </si>
  <si>
    <t>162701105</t>
  </si>
  <si>
    <t>Vodorovné přemístění do 10000 m výkopku/sypaniny z horniny tř. 1 až 4</t>
  </si>
  <si>
    <t>-1435238563</t>
  </si>
  <si>
    <t>Vodorovné přemístění výkopku nebo sypaniny po suchu na obvyklém dopravním prostředku, bez naložení výkopku, avšak se složením bez rozhrnutí z horniny tř. 1 až 4 na vzdálenost přes 9 000 do 10 000 m</t>
  </si>
  <si>
    <t>"drn"6*0,1</t>
  </si>
  <si>
    <t>"odkopávky"36,897</t>
  </si>
  <si>
    <t>"rýhy"5,628</t>
  </si>
  <si>
    <t>20</t>
  </si>
  <si>
    <t>162701109</t>
  </si>
  <si>
    <t>Příplatek k vodorovnému přemístění výkopku/sypaniny z horniny tř. 1 až 4 ZKD 1000 m přes 10000 m</t>
  </si>
  <si>
    <t>266941059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</si>
  <si>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</si>
  <si>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"do 15 km"43,125*5</t>
  </si>
  <si>
    <t>171201201</t>
  </si>
  <si>
    <t>Uložení sypaniny na skládky</t>
  </si>
  <si>
    <t>1229216135</t>
  </si>
  <si>
    <t>"dle pol. 162701105"43,125</t>
  </si>
  <si>
    <t>22</t>
  </si>
  <si>
    <t>171201211</t>
  </si>
  <si>
    <t>Poplatek za uložení odpadu ze sypaniny na skládce (skládkovné)</t>
  </si>
  <si>
    <t>t</t>
  </si>
  <si>
    <t>506872979</t>
  </si>
  <si>
    <t>Uložení sypaniny poplatek za uložení sypaniny na skládce (skládkovné)</t>
  </si>
  <si>
    <t>43,125*1,8</t>
  </si>
  <si>
    <t>23</t>
  </si>
  <si>
    <t>181102302</t>
  </si>
  <si>
    <t>Úprava pláně v zářezech se zhutněním</t>
  </si>
  <si>
    <t>-1433036467</t>
  </si>
  <si>
    <t>Úprava pláně na stavbách dálnic v zářezech mimo skalních se zhutněním</t>
  </si>
  <si>
    <t>"v místě pro přecházení"5,5*0,4</t>
  </si>
  <si>
    <t>24</t>
  </si>
  <si>
    <t>181111112</t>
  </si>
  <si>
    <t>Plošná úprava terénu do 500 m2 zemina tř 1 až 4 nerovnosti do +/- 100 mm ve svahu do 1:2</t>
  </si>
  <si>
    <t>-1089355258</t>
  </si>
  <si>
    <t>Plošná úprava terénu v zemině tř. 1 až 4 s urovnáním povrchu bez doplnění ornice souvislé plochy do 500 m2 při nerovnostech terénu přes +/-50 do +/- 100 mm na svahu přes 1:5 do 1:2</t>
  </si>
  <si>
    <t>"travnaté plochy + dle potřeby kolem obrub"</t>
  </si>
  <si>
    <t>"parkoviště podél travnaté plochy"12,0*0,5</t>
  </si>
  <si>
    <t>"parkoviště podél chodníku"5,1*0,5</t>
  </si>
  <si>
    <t>25</t>
  </si>
  <si>
    <t>181301102</t>
  </si>
  <si>
    <t>Rozprostření ornice tl vrstvy do 150 mm pl do 500 m2 v rovině nebo ve svahu do 1:5</t>
  </si>
  <si>
    <t>2066710858</t>
  </si>
  <si>
    <t>Rozprostření a urovnání ornice v rovině nebo ve svahu sklonu do 1:5 při souvislé ploše do 500 m2, tl. vrstvy přes 100 do 150 mm</t>
  </si>
  <si>
    <t>26</t>
  </si>
  <si>
    <t>R01</t>
  </si>
  <si>
    <t>Nákup ornice včetně dopravy a nakládání</t>
  </si>
  <si>
    <t>1134650601</t>
  </si>
  <si>
    <t>8,55*0,12</t>
  </si>
  <si>
    <t>27</t>
  </si>
  <si>
    <t>181411122</t>
  </si>
  <si>
    <t>Založení lučního trávníku výsevem plochy do 1000 m2 ve svahu do 1:2</t>
  </si>
  <si>
    <t>1955828380</t>
  </si>
  <si>
    <t>Založení trávníku na půdě předem připravené plochy do 1000 m2 výsevem včetně utažení lučního na svahu přes 1:5 do 1:2</t>
  </si>
  <si>
    <t>28</t>
  </si>
  <si>
    <t>005724150</t>
  </si>
  <si>
    <t>osivo směs travní parková směs exclusive</t>
  </si>
  <si>
    <t>kg</t>
  </si>
  <si>
    <t>1100452566</t>
  </si>
  <si>
    <t>Osiva pícnin směsi travní balení obvykle 25 kg parková směs exclusive (10 kg)</t>
  </si>
  <si>
    <t>8,55*0,015</t>
  </si>
  <si>
    <t>29</t>
  </si>
  <si>
    <t>184802211</t>
  </si>
  <si>
    <t>Chemické odplevelení před založením kultury nad 20 m2 postřikem na široko ve svahu do 1:2</t>
  </si>
  <si>
    <t>1214179437</t>
  </si>
  <si>
    <t>Chemické odplevelení půdy před založením kultury, trávníku nebo zpevněných ploch o výměře jednotlivě přes 20 m2 na svahu přes 1:5 do 1:2 postřikem na široko</t>
  </si>
  <si>
    <t>"travnaté plochy"8,55</t>
  </si>
  <si>
    <t>30</t>
  </si>
  <si>
    <t>185803111</t>
  </si>
  <si>
    <t xml:space="preserve">Ošetření trávníku v rovině a svahu do 1:5 </t>
  </si>
  <si>
    <t>1629337960</t>
  </si>
  <si>
    <t>Ošetření trávníku jednorázové v rovině nebo na svahu do 1:5</t>
  </si>
  <si>
    <t>"dle pol.181411122"8,55</t>
  </si>
  <si>
    <t>31</t>
  </si>
  <si>
    <t>185804312</t>
  </si>
  <si>
    <t>Zalití rostlin vodou plocha přes 20 m2</t>
  </si>
  <si>
    <t>-584354186</t>
  </si>
  <si>
    <t>Zalití rostlin vodou plochy jednotlivě přes 20 m2</t>
  </si>
  <si>
    <t>"travnaté plochy + dle potřeby kolem obrub"8,55*0,05*2</t>
  </si>
  <si>
    <t>32</t>
  </si>
  <si>
    <t>185851111</t>
  </si>
  <si>
    <t>Dovoz vody pro zálivku rostlin za vzdálenost do 6000 m</t>
  </si>
  <si>
    <t>-263385838</t>
  </si>
  <si>
    <t>Dovoz vody pro zálivku rostlin na vzdálenost do 6000 m</t>
  </si>
  <si>
    <t>"dle pol. 185804312" 0,855</t>
  </si>
  <si>
    <t>Zakládání</t>
  </si>
  <si>
    <t>33</t>
  </si>
  <si>
    <t>275311127</t>
  </si>
  <si>
    <t>Základové patky a bloky z betonu prostého C 25/30</t>
  </si>
  <si>
    <t>-1906080684</t>
  </si>
  <si>
    <t>Základové konstrukce z betonu prostého patky a bloky ve výkopu nebo na hlavách pilot C 25/30</t>
  </si>
  <si>
    <t>"základ dzn"0,5*0,5*0,7</t>
  </si>
  <si>
    <t>Vodorovné konstrukce</t>
  </si>
  <si>
    <t>34</t>
  </si>
  <si>
    <t>452112111</t>
  </si>
  <si>
    <t>Osazení betonových prstenců nebo rámů v do 100 mm</t>
  </si>
  <si>
    <t>-1436943349</t>
  </si>
  <si>
    <t>Osazení betonových dílců prstenců nebo rámů pod poklopy a mříže, výšky do 100 mm</t>
  </si>
  <si>
    <t>"dle potřeby výšková úprava mříží a rámů"1</t>
  </si>
  <si>
    <t>35</t>
  </si>
  <si>
    <t>592238640</t>
  </si>
  <si>
    <t>prstenec betonový pro uliční vpusť vyrovnávací TBV-Q 390/60/10a, 39x6x5 cm</t>
  </si>
  <si>
    <t>1139878989</t>
  </si>
  <si>
    <t>Prefabrikáty pro uliční vpusti dílce betonové pro uliční vpusti prstenec vyrovnávací TBV-Q 390/60/10a       39 x 6 x 5</t>
  </si>
  <si>
    <t>1*1,1</t>
  </si>
  <si>
    <t>Komunikace</t>
  </si>
  <si>
    <t>36</t>
  </si>
  <si>
    <t>564851111</t>
  </si>
  <si>
    <t>Podklad ze štěrkodrtě ŠD tl 150 mm fr.0/32</t>
  </si>
  <si>
    <t>280879876</t>
  </si>
  <si>
    <t>Podklad ze štěrkodrti ŠD s rozprostřením a zhutněním, po zhutnění tl. 150 mm</t>
  </si>
  <si>
    <t>37</t>
  </si>
  <si>
    <t>564861111</t>
  </si>
  <si>
    <t>Podklad ze štěrkodrtě ŠD tl 200 mm fr.0/32</t>
  </si>
  <si>
    <t>-521130693</t>
  </si>
  <si>
    <t>Podklad ze štěrkodrti ŠD s rozprostřením a zhutněním, po zhutnění tl. 200 mm</t>
  </si>
  <si>
    <t xml:space="preserve">"parkoviště podél travnaté plochy"10*4,5*1,08 </t>
  </si>
  <si>
    <t xml:space="preserve">"stávající chodník"4,83*3,30 </t>
  </si>
  <si>
    <t>38</t>
  </si>
  <si>
    <t>564871116</t>
  </si>
  <si>
    <t>Podklad ze štěrkodrtě ŠD tl. 300 mm fr.0/63</t>
  </si>
  <si>
    <t>-1452104429</t>
  </si>
  <si>
    <t>Podklad ze štěrkodrti ŠD  s rozprostřením a zhutněním, po zhutnění tl. 300 mm</t>
  </si>
  <si>
    <t>"sanace podloží"</t>
  </si>
  <si>
    <t>39</t>
  </si>
  <si>
    <t>564911511</t>
  </si>
  <si>
    <t>Podklad z R-materiálu tl 50 mm</t>
  </si>
  <si>
    <t>-1774788656</t>
  </si>
  <si>
    <t>Podklad nebo podsyp z R-materiálu s rozprostřením a zhutněním, po zhutnění tl. 50 mm</t>
  </si>
  <si>
    <t>40</t>
  </si>
  <si>
    <t>566901171</t>
  </si>
  <si>
    <t>Vyspravení podkladu po překopech ing sítí plochy do 15 m2 betonem tř. PB I (C 20/25) tl 100 mm</t>
  </si>
  <si>
    <t>-1686628970</t>
  </si>
  <si>
    <t>Vyspravení podkladu po překopech inženýrských sítí plochy do 15 m2 s rozprostřením a zhutněním podkladovým betonem tř. PB I (C 20/25) tl. 100 mm</t>
  </si>
  <si>
    <t>"kolem ul.vp.+dle potřeby"1,5*0,5*0,3+1</t>
  </si>
  <si>
    <t>41</t>
  </si>
  <si>
    <t>567122111</t>
  </si>
  <si>
    <t>Podklad ze směsi stmelené cementem SC C 8/10 (KSC I) tl 120 mm</t>
  </si>
  <si>
    <t>-1676695175</t>
  </si>
  <si>
    <t>Podklad ze směsi stmelené cementem bez dilatačních spár, s rozprostřením a zhutněním SC C 8/10 (KSC I), po zhutnění tl. 120 mm</t>
  </si>
  <si>
    <t>42</t>
  </si>
  <si>
    <t>572141111</t>
  </si>
  <si>
    <t xml:space="preserve">Vyrovnání povrchu dosavadních krytů asfaltovým betonem ACO (AB) </t>
  </si>
  <si>
    <t>-1300925110</t>
  </si>
  <si>
    <t>Vyrovnání povrchu dosavadních krytů s rozprostřením hmot a zhutněním asfaltovým betonem ACO (AB) tl. od 20 do 40 mm</t>
  </si>
  <si>
    <t>"napojení parkoviště podél travnaté plochy"(2*4,5+11,0)*0,5*0,03</t>
  </si>
  <si>
    <t>"napojení parkoviště podél chodníku"(17,04+4,4)*0,5*0,03</t>
  </si>
  <si>
    <t>43</t>
  </si>
  <si>
    <t>573211111</t>
  </si>
  <si>
    <t>Postřik živičný spojovací z asfaltu v množství do 0,70 kg/m2</t>
  </si>
  <si>
    <t>1917331715</t>
  </si>
  <si>
    <t>Postřik živičný spojovací bez posypu kamenivem z asfaltu silničního, v množství od 0,50 do 0,70 kg/m2</t>
  </si>
  <si>
    <t>"PS-E 0,5kg asf./m2"</t>
  </si>
  <si>
    <t>44</t>
  </si>
  <si>
    <t>577144111</t>
  </si>
  <si>
    <t>Asfaltový beton vrstva obrusná ACO 11 (ABS) tř. I tl 50 mm š do 3 m z nemodifikovaného asfaltu</t>
  </si>
  <si>
    <t>-1656238979</t>
  </si>
  <si>
    <t>Asfaltový beton vrstva obrusná ACO 11 (ABS) s rozprostřením a se zhutněním z nemodifikovaného asfaltu v pruhu šířky do 3 m tř. I, po zhutnění tl. 50 mm</t>
  </si>
  <si>
    <t>45</t>
  </si>
  <si>
    <t>596211110</t>
  </si>
  <si>
    <t>Kladení zámkové dlažby komunikací pro pěší tl 60 mm skupiny A pl do 50 m2</t>
  </si>
  <si>
    <t>2095168800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</si>
  <si>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</si>
  <si>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"v místě stávajícího chodníku"3,28*0,4</t>
  </si>
  <si>
    <t>46</t>
  </si>
  <si>
    <t>592452670</t>
  </si>
  <si>
    <t>dlažba betonová pro nevidomé (s výstupky) 20 x 10 x 6 cm barevná - červená</t>
  </si>
  <si>
    <t>290722696</t>
  </si>
  <si>
    <t>Dlaždice betonové dlažba zámková (ČSN EN 1338) dlažba vibrolisovaná tvarově jednoduchá dlažba pro nevidomé 20 x 10 x 6</t>
  </si>
  <si>
    <t>3,512*1,1</t>
  </si>
  <si>
    <t>47</t>
  </si>
  <si>
    <t>596212210</t>
  </si>
  <si>
    <t>Kladení zámkové dlažby pozemních komunikací tl 80 mm skupiny A pl do 50 m2</t>
  </si>
  <si>
    <t>CS ÚRS 2019 01</t>
  </si>
  <si>
    <t>-1120593988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</si>
  <si>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</si>
  <si>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"vdz"(4+5)*4,5*0,10</t>
  </si>
  <si>
    <t>48</t>
  </si>
  <si>
    <t>59245005</t>
  </si>
  <si>
    <t>dlažba skladebná betonová 200x100x80mm barevná - bílá</t>
  </si>
  <si>
    <t>-1162538223</t>
  </si>
  <si>
    <t>dlažba skladebná betonová 200x100x80mm barevná</t>
  </si>
  <si>
    <t>4,05*1,05</t>
  </si>
  <si>
    <t>49</t>
  </si>
  <si>
    <t>596412211</t>
  </si>
  <si>
    <t>Kladení dlažby z vegetačních tvárnic pozemních komunikací tl 80 mm do 100 m2</t>
  </si>
  <si>
    <t>-514539733</t>
  </si>
  <si>
    <t>Kladení dlažby z betonových vegetačních dlaždic pozemních komunikací  s ložem z kameniva těženého nebo drceného tl. do 50 mm, s vyplněním spár a vegetačních otvorů, s hutněním vibrováním tl. 80 mm, pro plochy přes 50 do 100 m2</t>
  </si>
  <si>
    <t>"Parkovací stání"1</t>
  </si>
  <si>
    <t>"parkoviště podél travnaté plochy"10*4,5</t>
  </si>
  <si>
    <t>"parkoviště podél chodníku"12,3*4,4</t>
  </si>
  <si>
    <t>50</t>
  </si>
  <si>
    <t>59246016</t>
  </si>
  <si>
    <t>dlažba plošná betonová vegetační 600x400x80mm</t>
  </si>
  <si>
    <t>1340406670</t>
  </si>
  <si>
    <t>100,12*1,05</t>
  </si>
  <si>
    <t>Trubní vedení</t>
  </si>
  <si>
    <t>51</t>
  </si>
  <si>
    <t>899231111</t>
  </si>
  <si>
    <t>Výšková úprava uličního vstupu nebo vpusti do 200 mm zvýšením mříže</t>
  </si>
  <si>
    <t>CS ÚRS 2015 02</t>
  </si>
  <si>
    <t>-648622668</t>
  </si>
  <si>
    <t>"dle ul.vp."1</t>
  </si>
  <si>
    <t>52</t>
  </si>
  <si>
    <t>899431111</t>
  </si>
  <si>
    <t>Výšková úprava uličního vstupu nebo vpusti do 200 mm zvýšením krycího hrnce, šoupěte nebo hydrantu</t>
  </si>
  <si>
    <t>1194917858</t>
  </si>
  <si>
    <t>Výšková úprava uličního vstupu nebo vpusti do 200 mm zvýšením krycího hrnce, šoupěte nebo hydrantu bez úpravy armatur</t>
  </si>
  <si>
    <t>"předpoklad šoupata"4</t>
  </si>
  <si>
    <t>Ostatní konstrukce a práce, bourání</t>
  </si>
  <si>
    <t>53</t>
  </si>
  <si>
    <t>90000002.R</t>
  </si>
  <si>
    <t>Vytyčení inženýrských sítí</t>
  </si>
  <si>
    <t>147672600</t>
  </si>
  <si>
    <t>8*20</t>
  </si>
  <si>
    <t>54</t>
  </si>
  <si>
    <t>914111111</t>
  </si>
  <si>
    <t>Montáž svislé dopravní značky do velikosti 1 m2 objímkami na sloupek nebo konzolu</t>
  </si>
  <si>
    <t>423261431</t>
  </si>
  <si>
    <t>Montáž svislé dopravní značky základní  velikosti do 1 m2 objímkami na sloupky nebo konzoly</t>
  </si>
  <si>
    <t>"bude použita stávající"1+1</t>
  </si>
  <si>
    <t>55</t>
  </si>
  <si>
    <t>914511112</t>
  </si>
  <si>
    <t>Montáž sloupku dopravních značek délky do 3,5 m s betonovým základem a patkou</t>
  </si>
  <si>
    <t>1340068825</t>
  </si>
  <si>
    <t>Montáž sloupku dopravních značek  délky do 3,5 m do hliníkové patky</t>
  </si>
  <si>
    <t>"posunutí dzn"1</t>
  </si>
  <si>
    <t>56</t>
  </si>
  <si>
    <t>40445240</t>
  </si>
  <si>
    <t>patka hliníková pro sloupek D 60 mm</t>
  </si>
  <si>
    <t>-478987902</t>
  </si>
  <si>
    <t>"výměna za patku"1</t>
  </si>
  <si>
    <t>57</t>
  </si>
  <si>
    <t>40445256</t>
  </si>
  <si>
    <t>svorka upínací na sloupek dopravní značky D 60mm</t>
  </si>
  <si>
    <t>-895669373</t>
  </si>
  <si>
    <t>2*2</t>
  </si>
  <si>
    <t>58</t>
  </si>
  <si>
    <t>40445253</t>
  </si>
  <si>
    <t>víčko plastové na sloupek D 60mm</t>
  </si>
  <si>
    <t>1876470666</t>
  </si>
  <si>
    <t>59</t>
  </si>
  <si>
    <t>915111112</t>
  </si>
  <si>
    <t>Vodorovné dopravní značení dělící čáry souvislé š 125 mm retroreflexní bílá barva</t>
  </si>
  <si>
    <t>-107900895</t>
  </si>
  <si>
    <t>Vodorovné dopravní značení stříkané barvou  dělící čára šířky 125 mm souvislá bílá retroreflexní</t>
  </si>
  <si>
    <t>"obnova VDZ"21*4,5</t>
  </si>
  <si>
    <t>60</t>
  </si>
  <si>
    <t>915211112</t>
  </si>
  <si>
    <t>Vodorovné dopravní značení dělící čáry souvislé š 125 mm retroreflexní bílý plast</t>
  </si>
  <si>
    <t>-1165064176</t>
  </si>
  <si>
    <t>Vodorovné dopravní značení stříkaným plastem  dělící čára šířky 125 mm souvislá bílá retroreflexní</t>
  </si>
  <si>
    <t>"obnova VDZ"94,5</t>
  </si>
  <si>
    <t>61</t>
  </si>
  <si>
    <t>915491211</t>
  </si>
  <si>
    <t>Osazení vodícího proužku z betonových desek do betonového lože tl do 100 mm š proužku 250 mm do betonu z C20/25nXF3 se zaplnění zatřením spár MC 15</t>
  </si>
  <si>
    <t>2006259656</t>
  </si>
  <si>
    <t>Osazení vodícího proužku z betonových desek do betonového lože tl do 100 mm š proužku 250 mm do betonu z C20/25nXF3</t>
  </si>
  <si>
    <t>"parkoviště podél chodníku"12,3</t>
  </si>
  <si>
    <t>62</t>
  </si>
  <si>
    <t>592185640</t>
  </si>
  <si>
    <t>krajník silniční betonový  50/25/8 50x25x8 cm</t>
  </si>
  <si>
    <t>718152536</t>
  </si>
  <si>
    <t>Krajníky a dílce pro horizontální značky betonové a železobetonové krajník silniční 50 x 25 x 8    ABK  50/25/8</t>
  </si>
  <si>
    <t>23,3/0,5*1,1</t>
  </si>
  <si>
    <t>63</t>
  </si>
  <si>
    <t>915611111</t>
  </si>
  <si>
    <t>Předznačení vodorovného liniového značení</t>
  </si>
  <si>
    <t>-1711747997</t>
  </si>
  <si>
    <t>Předznačení pro vodorovné značení  stříkané barvou nebo prováděné z nátěrových hmot liniové dělicí čáry, vodicí proužky</t>
  </si>
  <si>
    <t>94,5</t>
  </si>
  <si>
    <t>64</t>
  </si>
  <si>
    <t>916131213</t>
  </si>
  <si>
    <t>Osazení silničního obrubníku betonového stojatého s boční opěrou do lože z betonu prostého C20/25nXF3</t>
  </si>
  <si>
    <t>-2022478394</t>
  </si>
  <si>
    <t>Osazení silničního obrubníku betonového se zřízením lože, s vyplněním a zatřením spár cementovou maltou stojatého s boční opěrou z betonu prostého tř. C 20/25nXF3, do lože z betonu prostého téže značky</t>
  </si>
  <si>
    <t>"parkoviště podél travnaté plochy - 100x15x25"10+1+1</t>
  </si>
  <si>
    <t>"parkoviště podél chodníku 100x15x15"3,3</t>
  </si>
  <si>
    <t>"náběh L+P"1+1</t>
  </si>
  <si>
    <t>"100x15x25"16+1</t>
  </si>
  <si>
    <t>"v místě pro přecházení - 100x15x15"3,5</t>
  </si>
  <si>
    <t>"náběh P"1</t>
  </si>
  <si>
    <t>"100x15x25"1</t>
  </si>
  <si>
    <t>65</t>
  </si>
  <si>
    <t>592174600</t>
  </si>
  <si>
    <t>obrubník betonový chodníkový 100x15x25 cm</t>
  </si>
  <si>
    <t>1146496385</t>
  </si>
  <si>
    <t>Obrubníky betonové a železobetonové chodníkové ABO    2-15    100 x 15 x 25</t>
  </si>
  <si>
    <t>"dle PD"(12+1+16+1)*1,03</t>
  </si>
  <si>
    <t>66</t>
  </si>
  <si>
    <t>592174680.1</t>
  </si>
  <si>
    <t>obrubník betonový silniční nájezdový  100x15x15 cm</t>
  </si>
  <si>
    <t>-1427860705</t>
  </si>
  <si>
    <t>Obrubníky betonové a železobetonové obrubník silniční nájezdový Standard   100 x 15 x 15</t>
  </si>
  <si>
    <t>"dle PD"(3,3+3,5)*1,03</t>
  </si>
  <si>
    <t>67</t>
  </si>
  <si>
    <t>592174690.1</t>
  </si>
  <si>
    <t>obrubník betonový silniční přechodový L + P 100x15x15-25 cm</t>
  </si>
  <si>
    <t>-108326226</t>
  </si>
  <si>
    <t>Obrubníky betonové a železobetonové obrubník silniční přechodový L + P Standard   100 x 15 x 15-25</t>
  </si>
  <si>
    <t>"přechodový pravý"2*1,03</t>
  </si>
  <si>
    <t>"přechodový levý"1*1,03</t>
  </si>
  <si>
    <t>68</t>
  </si>
  <si>
    <t>916231213</t>
  </si>
  <si>
    <t>Osazení chodníkového obrubníku betonového stojatého s boční opěrou do lože z betonu prostého C20/25nXF3</t>
  </si>
  <si>
    <t>1588439560</t>
  </si>
  <si>
    <t>Osazení chodníkového obrubníku betonového se zřízením lože, s vyplněním a zatřením spár cementovou maltou stojatého s boční opěrou z betonu prostého, do lože z betonu prostého</t>
  </si>
  <si>
    <t>"záhonová obruba"5,1+1+1</t>
  </si>
  <si>
    <t>"dle potřeby napojení"2*1</t>
  </si>
  <si>
    <t>"napojení na vozovku"19,6+4,4</t>
  </si>
  <si>
    <t>69</t>
  </si>
  <si>
    <t>59217037</t>
  </si>
  <si>
    <t>obrubník parkový betonový přírodní 50x5x20cm</t>
  </si>
  <si>
    <t>-1433634759</t>
  </si>
  <si>
    <t>2*1*1,1</t>
  </si>
  <si>
    <t>70</t>
  </si>
  <si>
    <t>59217016</t>
  </si>
  <si>
    <t>obrubník betonový chodníkový 100x8x25 cm</t>
  </si>
  <si>
    <t>1983756216</t>
  </si>
  <si>
    <t>(7,1+19,6+4,4)*1,1</t>
  </si>
  <si>
    <t>71</t>
  </si>
  <si>
    <t>916991121</t>
  </si>
  <si>
    <t>Lože pod obrubníky, krajníky nebo obruby z dlažebních kostek z betonu prostého tř. C20/25nXF3</t>
  </si>
  <si>
    <t>1855023267</t>
  </si>
  <si>
    <t>"obrubníky a v.p.- vyrovnání podkladu"23,3*0,5*0,1+39,8*0,3*0,1+(7,1+19,6+4,4)*0,2*0,1</t>
  </si>
  <si>
    <t>72</t>
  </si>
  <si>
    <t>919112211.R</t>
  </si>
  <si>
    <t>Řezání spár pro vytvoření komůrky š 30 mm hl. do 50 mm pro těsnící zálivku v živičném krytu</t>
  </si>
  <si>
    <t>-853682592</t>
  </si>
  <si>
    <t>Řezání dilatačních spár v živičném krytu vytvoření komůrky pro těsnící zálivku šířky 10 mm, hloubky 15 mm</t>
  </si>
  <si>
    <t>"napojení parkoviště podél travnaté plochy"2*4,5+11,0</t>
  </si>
  <si>
    <t>"napojení parkoviště podél chodníku"17,04+4,4+1 +17,6+2*0,5</t>
  </si>
  <si>
    <t>73</t>
  </si>
  <si>
    <t>919122122.R</t>
  </si>
  <si>
    <t>Těsnění spár zálivkou za tepla pro komůrky š. do 30 mm hl 50 mm s těsnicím profilem</t>
  </si>
  <si>
    <t>855206102</t>
  </si>
  <si>
    <t>Utěsnění dilatačních spár zálivkou za tepla v cementobetonovém nebo živičném krytu včetně adhezního nátěru s těsnicím profilem pod zálivkou, pro komůrky šířky do 15 mm, hloubky 30 mm</t>
  </si>
  <si>
    <t>"dle pol. 919112211.R" 61,04</t>
  </si>
  <si>
    <t>74</t>
  </si>
  <si>
    <t>919735113</t>
  </si>
  <si>
    <t>Řezání stávajícího živičného krytu hl do 150 mm</t>
  </si>
  <si>
    <t>-1053368407</t>
  </si>
  <si>
    <t>Řezání stávajícího živičného krytu nebo podkladu hloubky přes 100 do 150 mm</t>
  </si>
  <si>
    <t>"v místě pro přecházení"3,5</t>
  </si>
  <si>
    <t>75</t>
  </si>
  <si>
    <t>938908411</t>
  </si>
  <si>
    <t>Očištění povrchu krytu nebo podkladu živičného vodou</t>
  </si>
  <si>
    <t>771833140</t>
  </si>
  <si>
    <t>Očištění povrchu krytu nebo podkladu živičného, betonového nebo dlážděného saponátovým roztokem</t>
  </si>
  <si>
    <t>76</t>
  </si>
  <si>
    <t>966006211.1</t>
  </si>
  <si>
    <t>Odstranění svislých dopravních značek ze sloupů, sloupků nebo konzol vč.demontáže sloupku</t>
  </si>
  <si>
    <t>-320936309</t>
  </si>
  <si>
    <t>Odstranění (demontáž) svislých dopravních značek  s odklizením materiálu na skládku na vzdálenost do 20 m nebo s naložením na dopravní prostředek ze sloupů, sloupků nebo konzol</t>
  </si>
  <si>
    <t>"stávají dzn"1</t>
  </si>
  <si>
    <t>997</t>
  </si>
  <si>
    <t>Přesun sutě</t>
  </si>
  <si>
    <t>77</t>
  </si>
  <si>
    <t>997221551</t>
  </si>
  <si>
    <t>Vodorovná doprava suti ze sypkých materiálů do 1 km</t>
  </si>
  <si>
    <t>-713012257</t>
  </si>
  <si>
    <t>Vodorovná doprava suti bez naložení, ale se složením a s hrubým urovnáním ze sypkých materiálů, na vzdálenost do 1 km</t>
  </si>
  <si>
    <t>"kamenivo"47,102+4,622</t>
  </si>
  <si>
    <t>"vyfrézovaný mat."2,134+1,326+0,622</t>
  </si>
  <si>
    <t>78</t>
  </si>
  <si>
    <t>997221559</t>
  </si>
  <si>
    <t>Příplatek ZKD 1 km u vodorovné dopravy suti ze sypkých materiálů</t>
  </si>
  <si>
    <t>775034970</t>
  </si>
  <si>
    <t>Vodorovná doprava suti bez naložení, ale se složením a s hrubým urovnáním Příplatek k ceně za každý další i započatý 1 km přes 1 km</t>
  </si>
  <si>
    <t>"do 15km na placenou skládku"</t>
  </si>
  <si>
    <t>"vyfrézovaný mat."(2,134+1,326+0,622)*14</t>
  </si>
  <si>
    <t>"kamenivo"(47,102+4,622)*14</t>
  </si>
  <si>
    <t>79</t>
  </si>
  <si>
    <t>997221571</t>
  </si>
  <si>
    <t>Vodorovná doprava vybouraných hmot do 1 km</t>
  </si>
  <si>
    <t>663531092</t>
  </si>
  <si>
    <t>Vodorovná doprava vybouraných hmot bez naložení, ale se složením a s hrubým urovnáním na vzdálenost do 1 km</t>
  </si>
  <si>
    <t>"vod.proužky+obruby"3,335+12,444</t>
  </si>
  <si>
    <t>"živice"1,832+5,649</t>
  </si>
  <si>
    <t>"bet.kce"5,18</t>
  </si>
  <si>
    <t>80</t>
  </si>
  <si>
    <t>997221579</t>
  </si>
  <si>
    <t>Příplatek ZKD 1 km u vodorovné dopravy vybouraných hmot</t>
  </si>
  <si>
    <t>-275412078</t>
  </si>
  <si>
    <t>Vodorovná doprava vybouraných hmot bez naložení, ale se složením a s hrubým urovnáním na vzdálenost Příplatek k ceně za každý další i započatý 1 km přes 1 km</t>
  </si>
  <si>
    <t>"odvoz na placenou skládku do 15km"</t>
  </si>
  <si>
    <t>28,44*14</t>
  </si>
  <si>
    <t>81</t>
  </si>
  <si>
    <t>997221815</t>
  </si>
  <si>
    <t>Poplatek za uložení betonového odpadu na skládce (skládkovné)</t>
  </si>
  <si>
    <t>-46002497</t>
  </si>
  <si>
    <t>Poplatek za uložení stavebního odpadu na skládce (skládkovné) betonového</t>
  </si>
  <si>
    <t>"sloupek"0,05</t>
  </si>
  <si>
    <t>82</t>
  </si>
  <si>
    <t>997221845</t>
  </si>
  <si>
    <t>Poplatek za uložení odpadu z asfaltových povrchů na skládce (skládkovné)</t>
  </si>
  <si>
    <t>-916909544</t>
  </si>
  <si>
    <t>Poplatek za uložení stavebního odpadu na skládce (skládkovné) z asfaltových povrchů</t>
  </si>
  <si>
    <t>1,832+5,649+2,134+1,326</t>
  </si>
  <si>
    <t>83</t>
  </si>
  <si>
    <t>997221855</t>
  </si>
  <si>
    <t>Poplatek za uložení odpadu z kameniva na skládce (skládkovné)</t>
  </si>
  <si>
    <t>1791082023</t>
  </si>
  <si>
    <t>Poplatek za uložení stavebního odpadu na skládce (skládkovné) z kameniva</t>
  </si>
  <si>
    <t>47,102+4,622</t>
  </si>
  <si>
    <t>998</t>
  </si>
  <si>
    <t>Přesun hmot</t>
  </si>
  <si>
    <t>84</t>
  </si>
  <si>
    <t>998225111</t>
  </si>
  <si>
    <t>Přesun hmot pro pozemní komunikace s krytem z kamene, monolitickým betonovým nebo živičným</t>
  </si>
  <si>
    <t>2135717303</t>
  </si>
  <si>
    <t>Přesun hmot pro komunikace s krytem z kameniva, monolitickým betonovým nebo živičným dopravní vzdálenost do 200 m jakékoliv délky objektu</t>
  </si>
  <si>
    <t>85</t>
  </si>
  <si>
    <t>998225191</t>
  </si>
  <si>
    <t>Příplatek k přesunu hmot pro pozemní komunikace s krytem z kamene, živičným, betonovým do 1000 m</t>
  </si>
  <si>
    <t>2038783001</t>
  </si>
  <si>
    <t>Přesun hmot pro komunikace s krytem z kameniva, monolitickým betonovým nebo živičným Příplatek k ceně za zvětšený přesun přes vymezenou největší dopravní vzdálenost do 1000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</si>
</sst>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10"/>
      <color rgb="FF003366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3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7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7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7" fillId="0" borderId="18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166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 applyProtection="1">
      <alignment horizontal="center" vertical="center" wrapText="1"/>
      <protection locked="0"/>
    </xf>
    <xf numFmtId="0" fontId="20" fillId="4" borderId="15" xfId="0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29" fillId="0" borderId="10" xfId="0" applyNumberFormat="1" applyFont="1" applyBorder="1" applyAlignment="1">
      <alignment/>
    </xf>
    <xf numFmtId="166" fontId="29" fillId="0" borderId="11" xfId="0" applyNumberFormat="1" applyFont="1" applyBorder="1" applyAlignment="1">
      <alignment/>
    </xf>
    <xf numFmtId="4" fontId="18" fillId="0" borderId="0" xfId="0" applyNumberFormat="1" applyFont="1" applyAlignment="1">
      <alignment vertical="center"/>
    </xf>
    <xf numFmtId="0" fontId="7" fillId="0" borderId="3" xfId="0" applyFont="1" applyBorder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7" fillId="0" borderId="12" xfId="0" applyNumberFormat="1" applyFont="1" applyBorder="1" applyAlignment="1">
      <alignment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19" xfId="0" applyFont="1" applyBorder="1" applyAlignment="1">
      <alignment horizontal="left" vertical="center"/>
    </xf>
    <xf numFmtId="0" fontId="10" fillId="0" borderId="19" xfId="0" applyFont="1" applyBorder="1" applyAlignment="1">
      <alignment vertical="center"/>
    </xf>
    <xf numFmtId="0" fontId="10" fillId="0" borderId="19" xfId="0" applyFont="1" applyBorder="1" applyAlignment="1" applyProtection="1">
      <alignment vertical="center"/>
      <protection locked="0"/>
    </xf>
    <xf numFmtId="4" fontId="10" fillId="0" borderId="19" xfId="0" applyNumberFormat="1" applyFont="1" applyBorder="1" applyAlignment="1">
      <alignment vertical="center"/>
    </xf>
    <xf numFmtId="0" fontId="10" fillId="0" borderId="0" xfId="0" applyFont="1" applyAlignment="1">
      <alignment horizontal="left"/>
    </xf>
    <xf numFmtId="4" fontId="10" fillId="0" borderId="0" xfId="0" applyNumberFormat="1" applyFont="1" applyAlignment="1">
      <alignment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2" fillId="2" borderId="17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0" fillId="4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0" fillId="0" borderId="0" xfId="0"/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ht="36.95" customHeight="1">
      <c r="AR2" s="205" t="s">
        <v>5</v>
      </c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2:71" ht="12" customHeight="1">
      <c r="B5" s="18"/>
      <c r="D5" s="22" t="s">
        <v>13</v>
      </c>
      <c r="K5" s="216" t="s">
        <v>14</v>
      </c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R5" s="18"/>
      <c r="BE5" s="223" t="s">
        <v>15</v>
      </c>
      <c r="BS5" s="15" t="s">
        <v>6</v>
      </c>
    </row>
    <row r="6" spans="2:71" ht="36.95" customHeight="1">
      <c r="B6" s="18"/>
      <c r="D6" s="23" t="s">
        <v>16</v>
      </c>
      <c r="K6" s="217" t="s">
        <v>17</v>
      </c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R6" s="18"/>
      <c r="BE6" s="224"/>
      <c r="BS6" s="15" t="s">
        <v>18</v>
      </c>
    </row>
    <row r="7" spans="2:71" ht="12" customHeight="1">
      <c r="B7" s="18"/>
      <c r="D7" s="24" t="s">
        <v>19</v>
      </c>
      <c r="K7" s="15" t="s">
        <v>20</v>
      </c>
      <c r="AK7" s="24" t="s">
        <v>21</v>
      </c>
      <c r="AN7" s="15" t="s">
        <v>22</v>
      </c>
      <c r="AR7" s="18"/>
      <c r="BE7" s="224"/>
      <c r="BS7" s="15" t="s">
        <v>23</v>
      </c>
    </row>
    <row r="8" spans="2:71" ht="12" customHeight="1">
      <c r="B8" s="18"/>
      <c r="D8" s="24" t="s">
        <v>24</v>
      </c>
      <c r="K8" s="15" t="s">
        <v>25</v>
      </c>
      <c r="AK8" s="24" t="s">
        <v>26</v>
      </c>
      <c r="AN8" s="25" t="s">
        <v>27</v>
      </c>
      <c r="AR8" s="18"/>
      <c r="BE8" s="224"/>
      <c r="BS8" s="15" t="s">
        <v>28</v>
      </c>
    </row>
    <row r="9" spans="2:71" ht="14.45" customHeight="1">
      <c r="B9" s="18"/>
      <c r="AR9" s="18"/>
      <c r="BE9" s="224"/>
      <c r="BS9" s="15" t="s">
        <v>29</v>
      </c>
    </row>
    <row r="10" spans="2:71" ht="12" customHeight="1">
      <c r="B10" s="18"/>
      <c r="D10" s="24" t="s">
        <v>30</v>
      </c>
      <c r="AK10" s="24" t="s">
        <v>31</v>
      </c>
      <c r="AN10" s="15" t="s">
        <v>32</v>
      </c>
      <c r="AR10" s="18"/>
      <c r="BE10" s="224"/>
      <c r="BS10" s="15" t="s">
        <v>18</v>
      </c>
    </row>
    <row r="11" spans="2:71" ht="18.4" customHeight="1">
      <c r="B11" s="18"/>
      <c r="E11" s="15" t="s">
        <v>33</v>
      </c>
      <c r="AK11" s="24" t="s">
        <v>34</v>
      </c>
      <c r="AN11" s="15" t="s">
        <v>35</v>
      </c>
      <c r="AR11" s="18"/>
      <c r="BE11" s="224"/>
      <c r="BS11" s="15" t="s">
        <v>18</v>
      </c>
    </row>
    <row r="12" spans="2:71" ht="6.95" customHeight="1">
      <c r="B12" s="18"/>
      <c r="AR12" s="18"/>
      <c r="BE12" s="224"/>
      <c r="BS12" s="15" t="s">
        <v>18</v>
      </c>
    </row>
    <row r="13" spans="2:71" ht="12" customHeight="1">
      <c r="B13" s="18"/>
      <c r="D13" s="24" t="s">
        <v>36</v>
      </c>
      <c r="AK13" s="24" t="s">
        <v>31</v>
      </c>
      <c r="AN13" s="26" t="s">
        <v>37</v>
      </c>
      <c r="AR13" s="18"/>
      <c r="BE13" s="224"/>
      <c r="BS13" s="15" t="s">
        <v>18</v>
      </c>
    </row>
    <row r="14" spans="2:71" ht="12">
      <c r="B14" s="18"/>
      <c r="E14" s="218" t="s">
        <v>37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4" t="s">
        <v>34</v>
      </c>
      <c r="AN14" s="26" t="s">
        <v>37</v>
      </c>
      <c r="AR14" s="18"/>
      <c r="BE14" s="224"/>
      <c r="BS14" s="15" t="s">
        <v>18</v>
      </c>
    </row>
    <row r="15" spans="2:71" ht="6.95" customHeight="1">
      <c r="B15" s="18"/>
      <c r="AR15" s="18"/>
      <c r="BE15" s="224"/>
      <c r="BS15" s="15" t="s">
        <v>3</v>
      </c>
    </row>
    <row r="16" spans="2:71" ht="12" customHeight="1">
      <c r="B16" s="18"/>
      <c r="D16" s="24" t="s">
        <v>38</v>
      </c>
      <c r="AK16" s="24" t="s">
        <v>31</v>
      </c>
      <c r="AN16" s="15" t="s">
        <v>39</v>
      </c>
      <c r="AR16" s="18"/>
      <c r="BE16" s="224"/>
      <c r="BS16" s="15" t="s">
        <v>3</v>
      </c>
    </row>
    <row r="17" spans="2:71" ht="18.4" customHeight="1">
      <c r="B17" s="18"/>
      <c r="E17" s="15" t="s">
        <v>40</v>
      </c>
      <c r="AK17" s="24" t="s">
        <v>34</v>
      </c>
      <c r="AN17" s="15" t="s">
        <v>41</v>
      </c>
      <c r="AR17" s="18"/>
      <c r="BE17" s="224"/>
      <c r="BS17" s="15" t="s">
        <v>3</v>
      </c>
    </row>
    <row r="18" spans="2:71" ht="6.95" customHeight="1">
      <c r="B18" s="18"/>
      <c r="AR18" s="18"/>
      <c r="BE18" s="224"/>
      <c r="BS18" s="15" t="s">
        <v>6</v>
      </c>
    </row>
    <row r="19" spans="2:71" ht="12" customHeight="1">
      <c r="B19" s="18"/>
      <c r="D19" s="24" t="s">
        <v>42</v>
      </c>
      <c r="AK19" s="24" t="s">
        <v>31</v>
      </c>
      <c r="AN19" s="15" t="s">
        <v>39</v>
      </c>
      <c r="AR19" s="18"/>
      <c r="BE19" s="224"/>
      <c r="BS19" s="15" t="s">
        <v>6</v>
      </c>
    </row>
    <row r="20" spans="2:71" ht="18.4" customHeight="1">
      <c r="B20" s="18"/>
      <c r="E20" s="15" t="s">
        <v>40</v>
      </c>
      <c r="AK20" s="24" t="s">
        <v>34</v>
      </c>
      <c r="AN20" s="15" t="s">
        <v>41</v>
      </c>
      <c r="AR20" s="18"/>
      <c r="BE20" s="224"/>
      <c r="BS20" s="15" t="s">
        <v>43</v>
      </c>
    </row>
    <row r="21" spans="2:57" ht="6.95" customHeight="1">
      <c r="B21" s="18"/>
      <c r="AR21" s="18"/>
      <c r="BE21" s="224"/>
    </row>
    <row r="22" spans="2:57" ht="12" customHeight="1">
      <c r="B22" s="18"/>
      <c r="D22" s="24" t="s">
        <v>44</v>
      </c>
      <c r="AR22" s="18"/>
      <c r="BE22" s="224"/>
    </row>
    <row r="23" spans="2:57" ht="16.5" customHeight="1">
      <c r="B23" s="18"/>
      <c r="E23" s="220" t="s">
        <v>1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R23" s="18"/>
      <c r="BE23" s="224"/>
    </row>
    <row r="24" spans="2:57" ht="6.95" customHeight="1">
      <c r="B24" s="18"/>
      <c r="AR24" s="18"/>
      <c r="BE24" s="224"/>
    </row>
    <row r="25" spans="2:57" ht="6.95" customHeight="1">
      <c r="B25" s="1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8"/>
      <c r="BE25" s="224"/>
    </row>
    <row r="26" spans="2:57" s="1" customFormat="1" ht="25.9" customHeight="1">
      <c r="B26" s="29"/>
      <c r="D26" s="30" t="s">
        <v>45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25">
        <f>ROUND(AG54,2)</f>
        <v>0</v>
      </c>
      <c r="AL26" s="226"/>
      <c r="AM26" s="226"/>
      <c r="AN26" s="226"/>
      <c r="AO26" s="226"/>
      <c r="AR26" s="29"/>
      <c r="BE26" s="224"/>
    </row>
    <row r="27" spans="2:57" s="1" customFormat="1" ht="6.95" customHeight="1">
      <c r="B27" s="29"/>
      <c r="AR27" s="29"/>
      <c r="BE27" s="224"/>
    </row>
    <row r="28" spans="2:57" s="1" customFormat="1" ht="12">
      <c r="B28" s="29"/>
      <c r="L28" s="221" t="s">
        <v>46</v>
      </c>
      <c r="M28" s="221"/>
      <c r="N28" s="221"/>
      <c r="O28" s="221"/>
      <c r="P28" s="221"/>
      <c r="W28" s="221" t="s">
        <v>47</v>
      </c>
      <c r="X28" s="221"/>
      <c r="Y28" s="221"/>
      <c r="Z28" s="221"/>
      <c r="AA28" s="221"/>
      <c r="AB28" s="221"/>
      <c r="AC28" s="221"/>
      <c r="AD28" s="221"/>
      <c r="AE28" s="221"/>
      <c r="AK28" s="221" t="s">
        <v>48</v>
      </c>
      <c r="AL28" s="221"/>
      <c r="AM28" s="221"/>
      <c r="AN28" s="221"/>
      <c r="AO28" s="221"/>
      <c r="AR28" s="29"/>
      <c r="BE28" s="224"/>
    </row>
    <row r="29" spans="2:57" s="2" customFormat="1" ht="14.45" customHeight="1">
      <c r="B29" s="33"/>
      <c r="D29" s="24" t="s">
        <v>49</v>
      </c>
      <c r="F29" s="24" t="s">
        <v>50</v>
      </c>
      <c r="L29" s="198">
        <v>0.21</v>
      </c>
      <c r="M29" s="199"/>
      <c r="N29" s="199"/>
      <c r="O29" s="199"/>
      <c r="P29" s="199"/>
      <c r="W29" s="222">
        <f>ROUND(AZ54,2)</f>
        <v>0</v>
      </c>
      <c r="X29" s="199"/>
      <c r="Y29" s="199"/>
      <c r="Z29" s="199"/>
      <c r="AA29" s="199"/>
      <c r="AB29" s="199"/>
      <c r="AC29" s="199"/>
      <c r="AD29" s="199"/>
      <c r="AE29" s="199"/>
      <c r="AK29" s="222">
        <f>ROUND(AV54,2)</f>
        <v>0</v>
      </c>
      <c r="AL29" s="199"/>
      <c r="AM29" s="199"/>
      <c r="AN29" s="199"/>
      <c r="AO29" s="199"/>
      <c r="AR29" s="33"/>
      <c r="BE29" s="224"/>
    </row>
    <row r="30" spans="2:57" s="2" customFormat="1" ht="14.45" customHeight="1">
      <c r="B30" s="33"/>
      <c r="F30" s="24" t="s">
        <v>51</v>
      </c>
      <c r="L30" s="198">
        <v>0.15</v>
      </c>
      <c r="M30" s="199"/>
      <c r="N30" s="199"/>
      <c r="O30" s="199"/>
      <c r="P30" s="199"/>
      <c r="W30" s="222">
        <f>ROUND(BA54,2)</f>
        <v>0</v>
      </c>
      <c r="X30" s="199"/>
      <c r="Y30" s="199"/>
      <c r="Z30" s="199"/>
      <c r="AA30" s="199"/>
      <c r="AB30" s="199"/>
      <c r="AC30" s="199"/>
      <c r="AD30" s="199"/>
      <c r="AE30" s="199"/>
      <c r="AK30" s="222">
        <f>ROUND(AW54,2)</f>
        <v>0</v>
      </c>
      <c r="AL30" s="199"/>
      <c r="AM30" s="199"/>
      <c r="AN30" s="199"/>
      <c r="AO30" s="199"/>
      <c r="AR30" s="33"/>
      <c r="BE30" s="224"/>
    </row>
    <row r="31" spans="2:57" s="2" customFormat="1" ht="14.45" customHeight="1" hidden="1">
      <c r="B31" s="33"/>
      <c r="F31" s="24" t="s">
        <v>52</v>
      </c>
      <c r="L31" s="198">
        <v>0.21</v>
      </c>
      <c r="M31" s="199"/>
      <c r="N31" s="199"/>
      <c r="O31" s="199"/>
      <c r="P31" s="199"/>
      <c r="W31" s="222">
        <f>ROUND(BB54,2)</f>
        <v>0</v>
      </c>
      <c r="X31" s="199"/>
      <c r="Y31" s="199"/>
      <c r="Z31" s="199"/>
      <c r="AA31" s="199"/>
      <c r="AB31" s="199"/>
      <c r="AC31" s="199"/>
      <c r="AD31" s="199"/>
      <c r="AE31" s="199"/>
      <c r="AK31" s="222">
        <v>0</v>
      </c>
      <c r="AL31" s="199"/>
      <c r="AM31" s="199"/>
      <c r="AN31" s="199"/>
      <c r="AO31" s="199"/>
      <c r="AR31" s="33"/>
      <c r="BE31" s="224"/>
    </row>
    <row r="32" spans="2:57" s="2" customFormat="1" ht="14.45" customHeight="1" hidden="1">
      <c r="B32" s="33"/>
      <c r="F32" s="24" t="s">
        <v>53</v>
      </c>
      <c r="L32" s="198">
        <v>0.15</v>
      </c>
      <c r="M32" s="199"/>
      <c r="N32" s="199"/>
      <c r="O32" s="199"/>
      <c r="P32" s="199"/>
      <c r="W32" s="222">
        <f>ROUND(BC54,2)</f>
        <v>0</v>
      </c>
      <c r="X32" s="199"/>
      <c r="Y32" s="199"/>
      <c r="Z32" s="199"/>
      <c r="AA32" s="199"/>
      <c r="AB32" s="199"/>
      <c r="AC32" s="199"/>
      <c r="AD32" s="199"/>
      <c r="AE32" s="199"/>
      <c r="AK32" s="222">
        <v>0</v>
      </c>
      <c r="AL32" s="199"/>
      <c r="AM32" s="199"/>
      <c r="AN32" s="199"/>
      <c r="AO32" s="199"/>
      <c r="AR32" s="33"/>
      <c r="BE32" s="224"/>
    </row>
    <row r="33" spans="2:57" s="2" customFormat="1" ht="14.45" customHeight="1" hidden="1">
      <c r="B33" s="33"/>
      <c r="F33" s="24" t="s">
        <v>54</v>
      </c>
      <c r="L33" s="198">
        <v>0</v>
      </c>
      <c r="M33" s="199"/>
      <c r="N33" s="199"/>
      <c r="O33" s="199"/>
      <c r="P33" s="199"/>
      <c r="W33" s="222">
        <f>ROUND(BD54,2)</f>
        <v>0</v>
      </c>
      <c r="X33" s="199"/>
      <c r="Y33" s="199"/>
      <c r="Z33" s="199"/>
      <c r="AA33" s="199"/>
      <c r="AB33" s="199"/>
      <c r="AC33" s="199"/>
      <c r="AD33" s="199"/>
      <c r="AE33" s="199"/>
      <c r="AK33" s="222">
        <v>0</v>
      </c>
      <c r="AL33" s="199"/>
      <c r="AM33" s="199"/>
      <c r="AN33" s="199"/>
      <c r="AO33" s="199"/>
      <c r="AR33" s="33"/>
      <c r="BE33" s="224"/>
    </row>
    <row r="34" spans="2:57" s="1" customFormat="1" ht="6.95" customHeight="1">
      <c r="B34" s="29"/>
      <c r="AR34" s="29"/>
      <c r="BE34" s="224"/>
    </row>
    <row r="35" spans="2:44" s="1" customFormat="1" ht="25.9" customHeight="1">
      <c r="B35" s="29"/>
      <c r="C35" s="34"/>
      <c r="D35" s="35" t="s">
        <v>55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56</v>
      </c>
      <c r="U35" s="36"/>
      <c r="V35" s="36"/>
      <c r="W35" s="36"/>
      <c r="X35" s="201" t="s">
        <v>57</v>
      </c>
      <c r="Y35" s="202"/>
      <c r="Z35" s="202"/>
      <c r="AA35" s="202"/>
      <c r="AB35" s="202"/>
      <c r="AC35" s="36"/>
      <c r="AD35" s="36"/>
      <c r="AE35" s="36"/>
      <c r="AF35" s="36"/>
      <c r="AG35" s="36"/>
      <c r="AH35" s="36"/>
      <c r="AI35" s="36"/>
      <c r="AJ35" s="36"/>
      <c r="AK35" s="203">
        <f>SUM(AK26:AK33)</f>
        <v>0</v>
      </c>
      <c r="AL35" s="202"/>
      <c r="AM35" s="202"/>
      <c r="AN35" s="202"/>
      <c r="AO35" s="204"/>
      <c r="AP35" s="34"/>
      <c r="AQ35" s="34"/>
      <c r="AR35" s="29"/>
    </row>
    <row r="36" spans="2:44" s="1" customFormat="1" ht="6.95" customHeight="1">
      <c r="B36" s="29"/>
      <c r="AR36" s="29"/>
    </row>
    <row r="37" spans="2:44" s="1" customFormat="1" ht="6.9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29"/>
    </row>
    <row r="41" spans="2:44" s="1" customFormat="1" ht="6.95" customHeight="1"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29"/>
    </row>
    <row r="42" spans="2:44" s="1" customFormat="1" ht="24.95" customHeight="1">
      <c r="B42" s="29"/>
      <c r="C42" s="19" t="s">
        <v>58</v>
      </c>
      <c r="AR42" s="29"/>
    </row>
    <row r="43" spans="2:44" s="1" customFormat="1" ht="6.95" customHeight="1">
      <c r="B43" s="29"/>
      <c r="AR43" s="29"/>
    </row>
    <row r="44" spans="2:44" s="1" customFormat="1" ht="12" customHeight="1">
      <c r="B44" s="29"/>
      <c r="C44" s="24" t="s">
        <v>13</v>
      </c>
      <c r="L44" s="1" t="str">
        <f>K5</f>
        <v>18-16_1</v>
      </c>
      <c r="AR44" s="29"/>
    </row>
    <row r="45" spans="2:44" s="3" customFormat="1" ht="36.95" customHeight="1">
      <c r="B45" s="42"/>
      <c r="C45" s="43" t="s">
        <v>16</v>
      </c>
      <c r="L45" s="213" t="str">
        <f>K6</f>
        <v>Stavební úpravy parkoviště Palackého třída</v>
      </c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R45" s="42"/>
    </row>
    <row r="46" spans="2:44" s="1" customFormat="1" ht="6.95" customHeight="1">
      <c r="B46" s="29"/>
      <c r="AR46" s="29"/>
    </row>
    <row r="47" spans="2:44" s="1" customFormat="1" ht="12" customHeight="1">
      <c r="B47" s="29"/>
      <c r="C47" s="24" t="s">
        <v>24</v>
      </c>
      <c r="L47" s="44" t="str">
        <f>IF(K8="","",K8)</f>
        <v>parkoviště Palackého třída</v>
      </c>
      <c r="AI47" s="24" t="s">
        <v>26</v>
      </c>
      <c r="AM47" s="215" t="str">
        <f>IF(AN8="","",AN8)</f>
        <v>1. 2. 2019</v>
      </c>
      <c r="AN47" s="215"/>
      <c r="AR47" s="29"/>
    </row>
    <row r="48" spans="2:44" s="1" customFormat="1" ht="6.95" customHeight="1">
      <c r="B48" s="29"/>
      <c r="AR48" s="29"/>
    </row>
    <row r="49" spans="2:56" s="1" customFormat="1" ht="13.7" customHeight="1">
      <c r="B49" s="29"/>
      <c r="C49" s="24" t="s">
        <v>30</v>
      </c>
      <c r="L49" s="1" t="str">
        <f>IF(E11="","",E11)</f>
        <v>Město Chrudim</v>
      </c>
      <c r="AI49" s="24" t="s">
        <v>38</v>
      </c>
      <c r="AM49" s="211" t="str">
        <f>IF(E17="","",E17)</f>
        <v>VDI projekt s.r.o.</v>
      </c>
      <c r="AN49" s="212"/>
      <c r="AO49" s="212"/>
      <c r="AP49" s="212"/>
      <c r="AR49" s="29"/>
      <c r="AS49" s="207" t="s">
        <v>59</v>
      </c>
      <c r="AT49" s="208"/>
      <c r="AU49" s="46"/>
      <c r="AV49" s="46"/>
      <c r="AW49" s="46"/>
      <c r="AX49" s="46"/>
      <c r="AY49" s="46"/>
      <c r="AZ49" s="46"/>
      <c r="BA49" s="46"/>
      <c r="BB49" s="46"/>
      <c r="BC49" s="46"/>
      <c r="BD49" s="47"/>
    </row>
    <row r="50" spans="2:56" s="1" customFormat="1" ht="13.7" customHeight="1">
      <c r="B50" s="29"/>
      <c r="C50" s="24" t="s">
        <v>36</v>
      </c>
      <c r="L50" s="1" t="str">
        <f>IF(E14="Vyplň údaj","",E14)</f>
        <v/>
      </c>
      <c r="AI50" s="24" t="s">
        <v>42</v>
      </c>
      <c r="AM50" s="211" t="str">
        <f>IF(E20="","",E20)</f>
        <v>VDI projekt s.r.o.</v>
      </c>
      <c r="AN50" s="212"/>
      <c r="AO50" s="212"/>
      <c r="AP50" s="212"/>
      <c r="AR50" s="29"/>
      <c r="AS50" s="209"/>
      <c r="AT50" s="210"/>
      <c r="AU50" s="48"/>
      <c r="AV50" s="48"/>
      <c r="AW50" s="48"/>
      <c r="AX50" s="48"/>
      <c r="AY50" s="48"/>
      <c r="AZ50" s="48"/>
      <c r="BA50" s="48"/>
      <c r="BB50" s="48"/>
      <c r="BC50" s="48"/>
      <c r="BD50" s="49"/>
    </row>
    <row r="51" spans="2:56" s="1" customFormat="1" ht="10.9" customHeight="1">
      <c r="B51" s="29"/>
      <c r="AR51" s="29"/>
      <c r="AS51" s="209"/>
      <c r="AT51" s="210"/>
      <c r="AU51" s="48"/>
      <c r="AV51" s="48"/>
      <c r="AW51" s="48"/>
      <c r="AX51" s="48"/>
      <c r="AY51" s="48"/>
      <c r="AZ51" s="48"/>
      <c r="BA51" s="48"/>
      <c r="BB51" s="48"/>
      <c r="BC51" s="48"/>
      <c r="BD51" s="49"/>
    </row>
    <row r="52" spans="2:56" s="1" customFormat="1" ht="29.25" customHeight="1">
      <c r="B52" s="29"/>
      <c r="C52" s="200" t="s">
        <v>60</v>
      </c>
      <c r="D52" s="195"/>
      <c r="E52" s="195"/>
      <c r="F52" s="195"/>
      <c r="G52" s="195"/>
      <c r="H52" s="50"/>
      <c r="I52" s="196" t="s">
        <v>61</v>
      </c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4" t="s">
        <v>62</v>
      </c>
      <c r="AH52" s="195"/>
      <c r="AI52" s="195"/>
      <c r="AJ52" s="195"/>
      <c r="AK52" s="195"/>
      <c r="AL52" s="195"/>
      <c r="AM52" s="195"/>
      <c r="AN52" s="196" t="s">
        <v>63</v>
      </c>
      <c r="AO52" s="195"/>
      <c r="AP52" s="197"/>
      <c r="AQ52" s="51" t="s">
        <v>64</v>
      </c>
      <c r="AR52" s="29"/>
      <c r="AS52" s="52" t="s">
        <v>65</v>
      </c>
      <c r="AT52" s="53" t="s">
        <v>66</v>
      </c>
      <c r="AU52" s="53" t="s">
        <v>67</v>
      </c>
      <c r="AV52" s="53" t="s">
        <v>68</v>
      </c>
      <c r="AW52" s="53" t="s">
        <v>69</v>
      </c>
      <c r="AX52" s="53" t="s">
        <v>70</v>
      </c>
      <c r="AY52" s="53" t="s">
        <v>71</v>
      </c>
      <c r="AZ52" s="53" t="s">
        <v>72</v>
      </c>
      <c r="BA52" s="53" t="s">
        <v>73</v>
      </c>
      <c r="BB52" s="53" t="s">
        <v>74</v>
      </c>
      <c r="BC52" s="53" t="s">
        <v>75</v>
      </c>
      <c r="BD52" s="54" t="s">
        <v>76</v>
      </c>
    </row>
    <row r="53" spans="2:56" s="1" customFormat="1" ht="10.9" customHeight="1">
      <c r="B53" s="29"/>
      <c r="AR53" s="29"/>
      <c r="AS53" s="55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7"/>
    </row>
    <row r="54" spans="2:90" s="4" customFormat="1" ht="32.45" customHeight="1">
      <c r="B54" s="56"/>
      <c r="C54" s="57" t="s">
        <v>77</v>
      </c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192">
        <f>ROUND(SUM(AG55:AG56),2)</f>
        <v>0</v>
      </c>
      <c r="AH54" s="192"/>
      <c r="AI54" s="192"/>
      <c r="AJ54" s="192"/>
      <c r="AK54" s="192"/>
      <c r="AL54" s="192"/>
      <c r="AM54" s="192"/>
      <c r="AN54" s="193">
        <f>SUM(AG54,AT54)</f>
        <v>0</v>
      </c>
      <c r="AO54" s="193"/>
      <c r="AP54" s="193"/>
      <c r="AQ54" s="60" t="s">
        <v>1</v>
      </c>
      <c r="AR54" s="56"/>
      <c r="AS54" s="61">
        <f>ROUND(SUM(AS55:AS56),2)</f>
        <v>0</v>
      </c>
      <c r="AT54" s="62">
        <f>ROUND(SUM(AV54:AW54),2)</f>
        <v>0</v>
      </c>
      <c r="AU54" s="63">
        <f>ROUND(SUM(AU55:AU56),5)</f>
        <v>0</v>
      </c>
      <c r="AV54" s="62">
        <f>ROUND(AZ54*L29,2)</f>
        <v>0</v>
      </c>
      <c r="AW54" s="62">
        <f>ROUND(BA54*L30,2)</f>
        <v>0</v>
      </c>
      <c r="AX54" s="62">
        <f>ROUND(BB54*L29,2)</f>
        <v>0</v>
      </c>
      <c r="AY54" s="62">
        <f>ROUND(BC54*L30,2)</f>
        <v>0</v>
      </c>
      <c r="AZ54" s="62">
        <f>ROUND(SUM(AZ55:AZ56),2)</f>
        <v>0</v>
      </c>
      <c r="BA54" s="62">
        <f>ROUND(SUM(BA55:BA56),2)</f>
        <v>0</v>
      </c>
      <c r="BB54" s="62">
        <f>ROUND(SUM(BB55:BB56),2)</f>
        <v>0</v>
      </c>
      <c r="BC54" s="62">
        <f>ROUND(SUM(BC55:BC56),2)</f>
        <v>0</v>
      </c>
      <c r="BD54" s="64">
        <f>ROUND(SUM(BD55:BD56),2)</f>
        <v>0</v>
      </c>
      <c r="BS54" s="65" t="s">
        <v>78</v>
      </c>
      <c r="BT54" s="65" t="s">
        <v>79</v>
      </c>
      <c r="BU54" s="66" t="s">
        <v>80</v>
      </c>
      <c r="BV54" s="65" t="s">
        <v>81</v>
      </c>
      <c r="BW54" s="65" t="s">
        <v>4</v>
      </c>
      <c r="BX54" s="65" t="s">
        <v>82</v>
      </c>
      <c r="CL54" s="65" t="s">
        <v>20</v>
      </c>
    </row>
    <row r="55" spans="1:91" s="5" customFormat="1" ht="16.5" customHeight="1">
      <c r="A55" s="67" t="s">
        <v>83</v>
      </c>
      <c r="B55" s="68"/>
      <c r="C55" s="69"/>
      <c r="D55" s="191" t="s">
        <v>84</v>
      </c>
      <c r="E55" s="191"/>
      <c r="F55" s="191"/>
      <c r="G55" s="191"/>
      <c r="H55" s="191"/>
      <c r="I55" s="70"/>
      <c r="J55" s="191" t="s">
        <v>85</v>
      </c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89">
        <f>'SO 001 - Vedlejší a ostat...'!J30</f>
        <v>0</v>
      </c>
      <c r="AH55" s="190"/>
      <c r="AI55" s="190"/>
      <c r="AJ55" s="190"/>
      <c r="AK55" s="190"/>
      <c r="AL55" s="190"/>
      <c r="AM55" s="190"/>
      <c r="AN55" s="189">
        <f>SUM(AG55,AT55)</f>
        <v>0</v>
      </c>
      <c r="AO55" s="190"/>
      <c r="AP55" s="190"/>
      <c r="AQ55" s="71" t="s">
        <v>86</v>
      </c>
      <c r="AR55" s="68"/>
      <c r="AS55" s="72">
        <v>0</v>
      </c>
      <c r="AT55" s="73">
        <f>ROUND(SUM(AV55:AW55),2)</f>
        <v>0</v>
      </c>
      <c r="AU55" s="74">
        <f>'SO 001 - Vedlejší a ostat...'!P82</f>
        <v>0</v>
      </c>
      <c r="AV55" s="73">
        <f>'SO 001 - Vedlejší a ostat...'!J33</f>
        <v>0</v>
      </c>
      <c r="AW55" s="73">
        <f>'SO 001 - Vedlejší a ostat...'!J34</f>
        <v>0</v>
      </c>
      <c r="AX55" s="73">
        <f>'SO 001 - Vedlejší a ostat...'!J35</f>
        <v>0</v>
      </c>
      <c r="AY55" s="73">
        <f>'SO 001 - Vedlejší a ostat...'!J36</f>
        <v>0</v>
      </c>
      <c r="AZ55" s="73">
        <f>'SO 001 - Vedlejší a ostat...'!F33</f>
        <v>0</v>
      </c>
      <c r="BA55" s="73">
        <f>'SO 001 - Vedlejší a ostat...'!F34</f>
        <v>0</v>
      </c>
      <c r="BB55" s="73">
        <f>'SO 001 - Vedlejší a ostat...'!F35</f>
        <v>0</v>
      </c>
      <c r="BC55" s="73">
        <f>'SO 001 - Vedlejší a ostat...'!F36</f>
        <v>0</v>
      </c>
      <c r="BD55" s="75">
        <f>'SO 001 - Vedlejší a ostat...'!F37</f>
        <v>0</v>
      </c>
      <c r="BT55" s="76" t="s">
        <v>23</v>
      </c>
      <c r="BV55" s="76" t="s">
        <v>81</v>
      </c>
      <c r="BW55" s="76" t="s">
        <v>87</v>
      </c>
      <c r="BX55" s="76" t="s">
        <v>4</v>
      </c>
      <c r="CL55" s="76" t="s">
        <v>20</v>
      </c>
      <c r="CM55" s="76" t="s">
        <v>88</v>
      </c>
    </row>
    <row r="56" spans="1:91" s="5" customFormat="1" ht="16.5" customHeight="1">
      <c r="A56" s="67" t="s">
        <v>83</v>
      </c>
      <c r="B56" s="68"/>
      <c r="C56" s="69"/>
      <c r="D56" s="191" t="s">
        <v>89</v>
      </c>
      <c r="E56" s="191"/>
      <c r="F56" s="191"/>
      <c r="G56" s="191"/>
      <c r="H56" s="191"/>
      <c r="I56" s="70"/>
      <c r="J56" s="191" t="s">
        <v>90</v>
      </c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89">
        <f>'SO 101 - Parkovací stání'!J30</f>
        <v>0</v>
      </c>
      <c r="AH56" s="190"/>
      <c r="AI56" s="190"/>
      <c r="AJ56" s="190"/>
      <c r="AK56" s="190"/>
      <c r="AL56" s="190"/>
      <c r="AM56" s="190"/>
      <c r="AN56" s="189">
        <f>SUM(AG56,AT56)</f>
        <v>0</v>
      </c>
      <c r="AO56" s="190"/>
      <c r="AP56" s="190"/>
      <c r="AQ56" s="71" t="s">
        <v>86</v>
      </c>
      <c r="AR56" s="68"/>
      <c r="AS56" s="77">
        <v>0</v>
      </c>
      <c r="AT56" s="78">
        <f>ROUND(SUM(AV56:AW56),2)</f>
        <v>0</v>
      </c>
      <c r="AU56" s="79">
        <f>'SO 101 - Parkovací stání'!P88</f>
        <v>0</v>
      </c>
      <c r="AV56" s="78">
        <f>'SO 101 - Parkovací stání'!J33</f>
        <v>0</v>
      </c>
      <c r="AW56" s="78">
        <f>'SO 101 - Parkovací stání'!J34</f>
        <v>0</v>
      </c>
      <c r="AX56" s="78">
        <f>'SO 101 - Parkovací stání'!J35</f>
        <v>0</v>
      </c>
      <c r="AY56" s="78">
        <f>'SO 101 - Parkovací stání'!J36</f>
        <v>0</v>
      </c>
      <c r="AZ56" s="78">
        <f>'SO 101 - Parkovací stání'!F33</f>
        <v>0</v>
      </c>
      <c r="BA56" s="78">
        <f>'SO 101 - Parkovací stání'!F34</f>
        <v>0</v>
      </c>
      <c r="BB56" s="78">
        <f>'SO 101 - Parkovací stání'!F35</f>
        <v>0</v>
      </c>
      <c r="BC56" s="78">
        <f>'SO 101 - Parkovací stání'!F36</f>
        <v>0</v>
      </c>
      <c r="BD56" s="80">
        <f>'SO 101 - Parkovací stání'!F37</f>
        <v>0</v>
      </c>
      <c r="BT56" s="76" t="s">
        <v>23</v>
      </c>
      <c r="BV56" s="76" t="s">
        <v>81</v>
      </c>
      <c r="BW56" s="76" t="s">
        <v>91</v>
      </c>
      <c r="BX56" s="76" t="s">
        <v>4</v>
      </c>
      <c r="CL56" s="76" t="s">
        <v>20</v>
      </c>
      <c r="CM56" s="76" t="s">
        <v>88</v>
      </c>
    </row>
    <row r="57" spans="2:44" s="1" customFormat="1" ht="30" customHeight="1">
      <c r="B57" s="29"/>
      <c r="AR57" s="29"/>
    </row>
    <row r="58" spans="2:44" s="1" customFormat="1" ht="6.95" customHeight="1"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29"/>
    </row>
  </sheetData>
  <mergeCells count="46"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L30:P30"/>
    <mergeCell ref="L31:P31"/>
    <mergeCell ref="L32:P32"/>
    <mergeCell ref="L33:P33"/>
    <mergeCell ref="C52:G52"/>
    <mergeCell ref="I52:AF52"/>
    <mergeCell ref="X35:AB35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</mergeCells>
  <hyperlinks>
    <hyperlink ref="A55" location="'SO 001 - Vedlejší a ostat...'!C2" display="/"/>
    <hyperlink ref="A56" location="'SO 101 - Parkovací stání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06"/>
  <sheetViews>
    <sheetView showGridLines="0" workbookViewId="0" topLeftCell="A77">
      <selection activeCell="K104" sqref="K10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81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05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5" t="s">
        <v>87</v>
      </c>
    </row>
    <row r="3" spans="2:46" ht="6.95" customHeight="1">
      <c r="B3" s="16"/>
      <c r="C3" s="17"/>
      <c r="D3" s="17"/>
      <c r="E3" s="17"/>
      <c r="F3" s="17"/>
      <c r="G3" s="17"/>
      <c r="H3" s="17"/>
      <c r="I3" s="82"/>
      <c r="J3" s="17"/>
      <c r="K3" s="17"/>
      <c r="L3" s="18"/>
      <c r="AT3" s="15" t="s">
        <v>88</v>
      </c>
    </row>
    <row r="4" spans="2:46" ht="24.95" customHeight="1">
      <c r="B4" s="18"/>
      <c r="D4" s="19" t="s">
        <v>92</v>
      </c>
      <c r="L4" s="18"/>
      <c r="M4" s="20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4" t="s">
        <v>16</v>
      </c>
      <c r="L6" s="18"/>
    </row>
    <row r="7" spans="2:12" ht="16.5" customHeight="1">
      <c r="B7" s="18"/>
      <c r="E7" s="227" t="str">
        <f>'Rekapitulace stavby'!K6</f>
        <v>Stavební úpravy parkoviště Palackého třída</v>
      </c>
      <c r="F7" s="228"/>
      <c r="G7" s="228"/>
      <c r="H7" s="228"/>
      <c r="L7" s="18"/>
    </row>
    <row r="8" spans="2:12" s="1" customFormat="1" ht="12" customHeight="1">
      <c r="B8" s="29"/>
      <c r="D8" s="24" t="s">
        <v>93</v>
      </c>
      <c r="I8" s="83"/>
      <c r="L8" s="29"/>
    </row>
    <row r="9" spans="2:12" s="1" customFormat="1" ht="36.95" customHeight="1">
      <c r="B9" s="29"/>
      <c r="E9" s="213" t="s">
        <v>94</v>
      </c>
      <c r="F9" s="212"/>
      <c r="G9" s="212"/>
      <c r="H9" s="212"/>
      <c r="I9" s="83"/>
      <c r="L9" s="29"/>
    </row>
    <row r="10" spans="2:12" s="1" customFormat="1" ht="12">
      <c r="B10" s="29"/>
      <c r="I10" s="83"/>
      <c r="L10" s="29"/>
    </row>
    <row r="11" spans="2:12" s="1" customFormat="1" ht="12" customHeight="1">
      <c r="B11" s="29"/>
      <c r="D11" s="24" t="s">
        <v>19</v>
      </c>
      <c r="F11" s="15" t="s">
        <v>20</v>
      </c>
      <c r="I11" s="84" t="s">
        <v>21</v>
      </c>
      <c r="J11" s="15" t="s">
        <v>22</v>
      </c>
      <c r="L11" s="29"/>
    </row>
    <row r="12" spans="2:12" s="1" customFormat="1" ht="12" customHeight="1">
      <c r="B12" s="29"/>
      <c r="D12" s="24" t="s">
        <v>24</v>
      </c>
      <c r="F12" s="15" t="s">
        <v>25</v>
      </c>
      <c r="I12" s="84" t="s">
        <v>26</v>
      </c>
      <c r="J12" s="45" t="str">
        <f>'Rekapitulace stavby'!AN8</f>
        <v>1. 2. 2019</v>
      </c>
      <c r="L12" s="29"/>
    </row>
    <row r="13" spans="2:12" s="1" customFormat="1" ht="10.9" customHeight="1">
      <c r="B13" s="29"/>
      <c r="I13" s="83"/>
      <c r="L13" s="29"/>
    </row>
    <row r="14" spans="2:12" s="1" customFormat="1" ht="12" customHeight="1">
      <c r="B14" s="29"/>
      <c r="D14" s="24" t="s">
        <v>30</v>
      </c>
      <c r="I14" s="84" t="s">
        <v>31</v>
      </c>
      <c r="J14" s="15" t="s">
        <v>32</v>
      </c>
      <c r="L14" s="29"/>
    </row>
    <row r="15" spans="2:12" s="1" customFormat="1" ht="18" customHeight="1">
      <c r="B15" s="29"/>
      <c r="E15" s="15" t="s">
        <v>33</v>
      </c>
      <c r="I15" s="84" t="s">
        <v>34</v>
      </c>
      <c r="J15" s="15" t="s">
        <v>35</v>
      </c>
      <c r="L15" s="29"/>
    </row>
    <row r="16" spans="2:12" s="1" customFormat="1" ht="6.95" customHeight="1">
      <c r="B16" s="29"/>
      <c r="I16" s="83"/>
      <c r="L16" s="29"/>
    </row>
    <row r="17" spans="2:12" s="1" customFormat="1" ht="12" customHeight="1">
      <c r="B17" s="29"/>
      <c r="D17" s="24" t="s">
        <v>36</v>
      </c>
      <c r="I17" s="84" t="s">
        <v>31</v>
      </c>
      <c r="J17" s="25" t="str">
        <f>'Rekapitulace stavby'!AN13</f>
        <v>Vyplň údaj</v>
      </c>
      <c r="L17" s="29"/>
    </row>
    <row r="18" spans="2:12" s="1" customFormat="1" ht="18" customHeight="1">
      <c r="B18" s="29"/>
      <c r="E18" s="229" t="str">
        <f>'Rekapitulace stavby'!E14</f>
        <v>Vyplň údaj</v>
      </c>
      <c r="F18" s="216"/>
      <c r="G18" s="216"/>
      <c r="H18" s="216"/>
      <c r="I18" s="84" t="s">
        <v>34</v>
      </c>
      <c r="J18" s="25" t="str">
        <f>'Rekapitulace stavby'!AN14</f>
        <v>Vyplň údaj</v>
      </c>
      <c r="L18" s="29"/>
    </row>
    <row r="19" spans="2:12" s="1" customFormat="1" ht="6.95" customHeight="1">
      <c r="B19" s="29"/>
      <c r="I19" s="83"/>
      <c r="L19" s="29"/>
    </row>
    <row r="20" spans="2:12" s="1" customFormat="1" ht="12" customHeight="1">
      <c r="B20" s="29"/>
      <c r="D20" s="24" t="s">
        <v>38</v>
      </c>
      <c r="I20" s="84" t="s">
        <v>31</v>
      </c>
      <c r="J20" s="15" t="s">
        <v>39</v>
      </c>
      <c r="L20" s="29"/>
    </row>
    <row r="21" spans="2:12" s="1" customFormat="1" ht="18" customHeight="1">
      <c r="B21" s="29"/>
      <c r="E21" s="15" t="s">
        <v>40</v>
      </c>
      <c r="I21" s="84" t="s">
        <v>34</v>
      </c>
      <c r="J21" s="15" t="s">
        <v>41</v>
      </c>
      <c r="L21" s="29"/>
    </row>
    <row r="22" spans="2:12" s="1" customFormat="1" ht="6.95" customHeight="1">
      <c r="B22" s="29"/>
      <c r="I22" s="83"/>
      <c r="L22" s="29"/>
    </row>
    <row r="23" spans="2:12" s="1" customFormat="1" ht="12" customHeight="1">
      <c r="B23" s="29"/>
      <c r="D23" s="24" t="s">
        <v>42</v>
      </c>
      <c r="I23" s="84" t="s">
        <v>31</v>
      </c>
      <c r="J23" s="15" t="s">
        <v>39</v>
      </c>
      <c r="L23" s="29"/>
    </row>
    <row r="24" spans="2:12" s="1" customFormat="1" ht="18" customHeight="1">
      <c r="B24" s="29"/>
      <c r="E24" s="15" t="s">
        <v>40</v>
      </c>
      <c r="I24" s="84" t="s">
        <v>34</v>
      </c>
      <c r="J24" s="15" t="s">
        <v>41</v>
      </c>
      <c r="L24" s="29"/>
    </row>
    <row r="25" spans="2:12" s="1" customFormat="1" ht="6.95" customHeight="1">
      <c r="B25" s="29"/>
      <c r="I25" s="83"/>
      <c r="L25" s="29"/>
    </row>
    <row r="26" spans="2:12" s="1" customFormat="1" ht="12" customHeight="1">
      <c r="B26" s="29"/>
      <c r="D26" s="24" t="s">
        <v>44</v>
      </c>
      <c r="I26" s="83"/>
      <c r="L26" s="29"/>
    </row>
    <row r="27" spans="2:12" s="6" customFormat="1" ht="16.5" customHeight="1">
      <c r="B27" s="85"/>
      <c r="E27" s="220" t="s">
        <v>1</v>
      </c>
      <c r="F27" s="220"/>
      <c r="G27" s="220"/>
      <c r="H27" s="220"/>
      <c r="I27" s="86"/>
      <c r="L27" s="85"/>
    </row>
    <row r="28" spans="2:12" s="1" customFormat="1" ht="6.95" customHeight="1">
      <c r="B28" s="29"/>
      <c r="I28" s="83"/>
      <c r="L28" s="29"/>
    </row>
    <row r="29" spans="2:12" s="1" customFormat="1" ht="6.95" customHeight="1">
      <c r="B29" s="29"/>
      <c r="D29" s="46"/>
      <c r="E29" s="46"/>
      <c r="F29" s="46"/>
      <c r="G29" s="46"/>
      <c r="H29" s="46"/>
      <c r="I29" s="87"/>
      <c r="J29" s="46"/>
      <c r="K29" s="46"/>
      <c r="L29" s="29"/>
    </row>
    <row r="30" spans="2:12" s="1" customFormat="1" ht="25.35" customHeight="1">
      <c r="B30" s="29"/>
      <c r="D30" s="88" t="s">
        <v>45</v>
      </c>
      <c r="I30" s="83"/>
      <c r="J30" s="59">
        <f>ROUND(J82,2)</f>
        <v>0</v>
      </c>
      <c r="L30" s="29"/>
    </row>
    <row r="31" spans="2:12" s="1" customFormat="1" ht="6.95" customHeight="1">
      <c r="B31" s="29"/>
      <c r="D31" s="46"/>
      <c r="E31" s="46"/>
      <c r="F31" s="46"/>
      <c r="G31" s="46"/>
      <c r="H31" s="46"/>
      <c r="I31" s="87"/>
      <c r="J31" s="46"/>
      <c r="K31" s="46"/>
      <c r="L31" s="29"/>
    </row>
    <row r="32" spans="2:12" s="1" customFormat="1" ht="14.45" customHeight="1">
      <c r="B32" s="29"/>
      <c r="F32" s="32" t="s">
        <v>47</v>
      </c>
      <c r="I32" s="89" t="s">
        <v>46</v>
      </c>
      <c r="J32" s="32" t="s">
        <v>48</v>
      </c>
      <c r="L32" s="29"/>
    </row>
    <row r="33" spans="2:12" s="1" customFormat="1" ht="14.45" customHeight="1">
      <c r="B33" s="29"/>
      <c r="D33" s="24" t="s">
        <v>49</v>
      </c>
      <c r="E33" s="24" t="s">
        <v>50</v>
      </c>
      <c r="F33" s="90">
        <f>ROUND((SUM(BE82:BE105)),2)</f>
        <v>0</v>
      </c>
      <c r="I33" s="91">
        <v>0.21</v>
      </c>
      <c r="J33" s="90">
        <f>ROUND(((SUM(BE82:BE105))*I33),2)</f>
        <v>0</v>
      </c>
      <c r="L33" s="29"/>
    </row>
    <row r="34" spans="2:12" s="1" customFormat="1" ht="14.45" customHeight="1">
      <c r="B34" s="29"/>
      <c r="E34" s="24" t="s">
        <v>51</v>
      </c>
      <c r="F34" s="90">
        <f>ROUND((SUM(BF82:BF105)),2)</f>
        <v>0</v>
      </c>
      <c r="I34" s="91">
        <v>0.15</v>
      </c>
      <c r="J34" s="90">
        <f>ROUND(((SUM(BF82:BF105))*I34),2)</f>
        <v>0</v>
      </c>
      <c r="L34" s="29"/>
    </row>
    <row r="35" spans="2:12" s="1" customFormat="1" ht="14.45" customHeight="1" hidden="1">
      <c r="B35" s="29"/>
      <c r="E35" s="24" t="s">
        <v>52</v>
      </c>
      <c r="F35" s="90">
        <f>ROUND((SUM(BG82:BG105)),2)</f>
        <v>0</v>
      </c>
      <c r="I35" s="91">
        <v>0.21</v>
      </c>
      <c r="J35" s="90">
        <f>0</f>
        <v>0</v>
      </c>
      <c r="L35" s="29"/>
    </row>
    <row r="36" spans="2:12" s="1" customFormat="1" ht="14.45" customHeight="1" hidden="1">
      <c r="B36" s="29"/>
      <c r="E36" s="24" t="s">
        <v>53</v>
      </c>
      <c r="F36" s="90">
        <f>ROUND((SUM(BH82:BH105)),2)</f>
        <v>0</v>
      </c>
      <c r="I36" s="91">
        <v>0.15</v>
      </c>
      <c r="J36" s="90">
        <f>0</f>
        <v>0</v>
      </c>
      <c r="L36" s="29"/>
    </row>
    <row r="37" spans="2:12" s="1" customFormat="1" ht="14.45" customHeight="1" hidden="1">
      <c r="B37" s="29"/>
      <c r="E37" s="24" t="s">
        <v>54</v>
      </c>
      <c r="F37" s="90">
        <f>ROUND((SUM(BI82:BI105)),2)</f>
        <v>0</v>
      </c>
      <c r="I37" s="91">
        <v>0</v>
      </c>
      <c r="J37" s="90">
        <f>0</f>
        <v>0</v>
      </c>
      <c r="L37" s="29"/>
    </row>
    <row r="38" spans="2:12" s="1" customFormat="1" ht="6.95" customHeight="1">
      <c r="B38" s="29"/>
      <c r="I38" s="83"/>
      <c r="L38" s="29"/>
    </row>
    <row r="39" spans="2:12" s="1" customFormat="1" ht="25.35" customHeight="1">
      <c r="B39" s="29"/>
      <c r="C39" s="92"/>
      <c r="D39" s="93" t="s">
        <v>55</v>
      </c>
      <c r="E39" s="50"/>
      <c r="F39" s="50"/>
      <c r="G39" s="94" t="s">
        <v>56</v>
      </c>
      <c r="H39" s="95" t="s">
        <v>57</v>
      </c>
      <c r="I39" s="96"/>
      <c r="J39" s="97">
        <f>SUM(J30:J37)</f>
        <v>0</v>
      </c>
      <c r="K39" s="98"/>
      <c r="L39" s="29"/>
    </row>
    <row r="40" spans="2:12" s="1" customFormat="1" ht="14.45" customHeight="1">
      <c r="B40" s="38"/>
      <c r="C40" s="39"/>
      <c r="D40" s="39"/>
      <c r="E40" s="39"/>
      <c r="F40" s="39"/>
      <c r="G40" s="39"/>
      <c r="H40" s="39"/>
      <c r="I40" s="99"/>
      <c r="J40" s="39"/>
      <c r="K40" s="39"/>
      <c r="L40" s="29"/>
    </row>
    <row r="44" spans="2:12" s="1" customFormat="1" ht="6.95" customHeight="1">
      <c r="B44" s="40"/>
      <c r="C44" s="41"/>
      <c r="D44" s="41"/>
      <c r="E44" s="41"/>
      <c r="F44" s="41"/>
      <c r="G44" s="41"/>
      <c r="H44" s="41"/>
      <c r="I44" s="100"/>
      <c r="J44" s="41"/>
      <c r="K44" s="41"/>
      <c r="L44" s="29"/>
    </row>
    <row r="45" spans="2:12" s="1" customFormat="1" ht="24.95" customHeight="1">
      <c r="B45" s="29"/>
      <c r="C45" s="19" t="s">
        <v>95</v>
      </c>
      <c r="I45" s="83"/>
      <c r="L45" s="29"/>
    </row>
    <row r="46" spans="2:12" s="1" customFormat="1" ht="6.95" customHeight="1">
      <c r="B46" s="29"/>
      <c r="I46" s="83"/>
      <c r="L46" s="29"/>
    </row>
    <row r="47" spans="2:12" s="1" customFormat="1" ht="12" customHeight="1">
      <c r="B47" s="29"/>
      <c r="C47" s="24" t="s">
        <v>16</v>
      </c>
      <c r="I47" s="83"/>
      <c r="L47" s="29"/>
    </row>
    <row r="48" spans="2:12" s="1" customFormat="1" ht="16.5" customHeight="1">
      <c r="B48" s="29"/>
      <c r="E48" s="227" t="str">
        <f>E7</f>
        <v>Stavební úpravy parkoviště Palackého třída</v>
      </c>
      <c r="F48" s="228"/>
      <c r="G48" s="228"/>
      <c r="H48" s="228"/>
      <c r="I48" s="83"/>
      <c r="L48" s="29"/>
    </row>
    <row r="49" spans="2:12" s="1" customFormat="1" ht="12" customHeight="1">
      <c r="B49" s="29"/>
      <c r="C49" s="24" t="s">
        <v>93</v>
      </c>
      <c r="I49" s="83"/>
      <c r="L49" s="29"/>
    </row>
    <row r="50" spans="2:12" s="1" customFormat="1" ht="16.5" customHeight="1">
      <c r="B50" s="29"/>
      <c r="E50" s="213" t="str">
        <f>E9</f>
        <v>SO 001 - Vedlejší a ostatní náklady</v>
      </c>
      <c r="F50" s="212"/>
      <c r="G50" s="212"/>
      <c r="H50" s="212"/>
      <c r="I50" s="83"/>
      <c r="L50" s="29"/>
    </row>
    <row r="51" spans="2:12" s="1" customFormat="1" ht="6.95" customHeight="1">
      <c r="B51" s="29"/>
      <c r="I51" s="83"/>
      <c r="L51" s="29"/>
    </row>
    <row r="52" spans="2:12" s="1" customFormat="1" ht="12" customHeight="1">
      <c r="B52" s="29"/>
      <c r="C52" s="24" t="s">
        <v>24</v>
      </c>
      <c r="F52" s="15" t="str">
        <f>F12</f>
        <v>parkoviště Palackého třída</v>
      </c>
      <c r="I52" s="84" t="s">
        <v>26</v>
      </c>
      <c r="J52" s="45" t="str">
        <f>IF(J12="","",J12)</f>
        <v>1. 2. 2019</v>
      </c>
      <c r="L52" s="29"/>
    </row>
    <row r="53" spans="2:12" s="1" customFormat="1" ht="6.95" customHeight="1">
      <c r="B53" s="29"/>
      <c r="I53" s="83"/>
      <c r="L53" s="29"/>
    </row>
    <row r="54" spans="2:12" s="1" customFormat="1" ht="13.7" customHeight="1">
      <c r="B54" s="29"/>
      <c r="C54" s="24" t="s">
        <v>30</v>
      </c>
      <c r="F54" s="15" t="str">
        <f>E15</f>
        <v>Město Chrudim</v>
      </c>
      <c r="I54" s="84" t="s">
        <v>38</v>
      </c>
      <c r="J54" s="27" t="str">
        <f>E21</f>
        <v>VDI projekt s.r.o.</v>
      </c>
      <c r="L54" s="29"/>
    </row>
    <row r="55" spans="2:12" s="1" customFormat="1" ht="13.7" customHeight="1">
      <c r="B55" s="29"/>
      <c r="C55" s="24" t="s">
        <v>36</v>
      </c>
      <c r="F55" s="15" t="str">
        <f>IF(E18="","",E18)</f>
        <v>Vyplň údaj</v>
      </c>
      <c r="I55" s="84" t="s">
        <v>42</v>
      </c>
      <c r="J55" s="27" t="str">
        <f>E24</f>
        <v>VDI projekt s.r.o.</v>
      </c>
      <c r="L55" s="29"/>
    </row>
    <row r="56" spans="2:12" s="1" customFormat="1" ht="10.35" customHeight="1">
      <c r="B56" s="29"/>
      <c r="I56" s="83"/>
      <c r="L56" s="29"/>
    </row>
    <row r="57" spans="2:12" s="1" customFormat="1" ht="29.25" customHeight="1">
      <c r="B57" s="29"/>
      <c r="C57" s="101" t="s">
        <v>96</v>
      </c>
      <c r="D57" s="92"/>
      <c r="E57" s="92"/>
      <c r="F57" s="92"/>
      <c r="G57" s="92"/>
      <c r="H57" s="92"/>
      <c r="I57" s="102"/>
      <c r="J57" s="103" t="s">
        <v>97</v>
      </c>
      <c r="K57" s="92"/>
      <c r="L57" s="29"/>
    </row>
    <row r="58" spans="2:12" s="1" customFormat="1" ht="10.35" customHeight="1">
      <c r="B58" s="29"/>
      <c r="I58" s="83"/>
      <c r="L58" s="29"/>
    </row>
    <row r="59" spans="2:47" s="1" customFormat="1" ht="22.9" customHeight="1">
      <c r="B59" s="29"/>
      <c r="C59" s="104" t="s">
        <v>98</v>
      </c>
      <c r="I59" s="83"/>
      <c r="J59" s="59">
        <f>J82</f>
        <v>0</v>
      </c>
      <c r="L59" s="29"/>
      <c r="AU59" s="15" t="s">
        <v>99</v>
      </c>
    </row>
    <row r="60" spans="2:12" s="7" customFormat="1" ht="24.95" customHeight="1">
      <c r="B60" s="105"/>
      <c r="D60" s="106" t="s">
        <v>100</v>
      </c>
      <c r="E60" s="107"/>
      <c r="F60" s="107"/>
      <c r="G60" s="107"/>
      <c r="H60" s="107"/>
      <c r="I60" s="108"/>
      <c r="J60" s="109">
        <f>J83</f>
        <v>0</v>
      </c>
      <c r="L60" s="105"/>
    </row>
    <row r="61" spans="2:12" s="7" customFormat="1" ht="24.95" customHeight="1">
      <c r="B61" s="105"/>
      <c r="D61" s="106" t="s">
        <v>101</v>
      </c>
      <c r="E61" s="107"/>
      <c r="F61" s="107"/>
      <c r="G61" s="107"/>
      <c r="H61" s="107"/>
      <c r="I61" s="108"/>
      <c r="J61" s="109">
        <f>J90</f>
        <v>0</v>
      </c>
      <c r="L61" s="105"/>
    </row>
    <row r="62" spans="2:12" s="7" customFormat="1" ht="24.95" customHeight="1">
      <c r="B62" s="105"/>
      <c r="D62" s="106" t="s">
        <v>102</v>
      </c>
      <c r="E62" s="107"/>
      <c r="F62" s="107"/>
      <c r="G62" s="107"/>
      <c r="H62" s="107"/>
      <c r="I62" s="108"/>
      <c r="J62" s="109">
        <f>J103</f>
        <v>0</v>
      </c>
      <c r="L62" s="105"/>
    </row>
    <row r="63" spans="2:12" s="1" customFormat="1" ht="21.75" customHeight="1">
      <c r="B63" s="29"/>
      <c r="I63" s="83"/>
      <c r="L63" s="29"/>
    </row>
    <row r="64" spans="2:12" s="1" customFormat="1" ht="6.95" customHeight="1">
      <c r="B64" s="38"/>
      <c r="C64" s="39"/>
      <c r="D64" s="39"/>
      <c r="E64" s="39"/>
      <c r="F64" s="39"/>
      <c r="G64" s="39"/>
      <c r="H64" s="39"/>
      <c r="I64" s="99"/>
      <c r="J64" s="39"/>
      <c r="K64" s="39"/>
      <c r="L64" s="29"/>
    </row>
    <row r="68" spans="2:12" s="1" customFormat="1" ht="6.95" customHeight="1">
      <c r="B68" s="40"/>
      <c r="C68" s="41"/>
      <c r="D68" s="41"/>
      <c r="E68" s="41"/>
      <c r="F68" s="41"/>
      <c r="G68" s="41"/>
      <c r="H68" s="41"/>
      <c r="I68" s="100"/>
      <c r="J68" s="41"/>
      <c r="K68" s="41"/>
      <c r="L68" s="29"/>
    </row>
    <row r="69" spans="2:12" s="1" customFormat="1" ht="24.95" customHeight="1">
      <c r="B69" s="29"/>
      <c r="C69" s="19" t="s">
        <v>103</v>
      </c>
      <c r="I69" s="83"/>
      <c r="L69" s="29"/>
    </row>
    <row r="70" spans="2:12" s="1" customFormat="1" ht="6.95" customHeight="1">
      <c r="B70" s="29"/>
      <c r="I70" s="83"/>
      <c r="L70" s="29"/>
    </row>
    <row r="71" spans="2:12" s="1" customFormat="1" ht="12" customHeight="1">
      <c r="B71" s="29"/>
      <c r="C71" s="24" t="s">
        <v>16</v>
      </c>
      <c r="I71" s="83"/>
      <c r="L71" s="29"/>
    </row>
    <row r="72" spans="2:12" s="1" customFormat="1" ht="16.5" customHeight="1">
      <c r="B72" s="29"/>
      <c r="E72" s="227" t="str">
        <f>E7</f>
        <v>Stavební úpravy parkoviště Palackého třída</v>
      </c>
      <c r="F72" s="228"/>
      <c r="G72" s="228"/>
      <c r="H72" s="228"/>
      <c r="I72" s="83"/>
      <c r="L72" s="29"/>
    </row>
    <row r="73" spans="2:12" s="1" customFormat="1" ht="12" customHeight="1">
      <c r="B73" s="29"/>
      <c r="C73" s="24" t="s">
        <v>93</v>
      </c>
      <c r="I73" s="83"/>
      <c r="L73" s="29"/>
    </row>
    <row r="74" spans="2:12" s="1" customFormat="1" ht="16.5" customHeight="1">
      <c r="B74" s="29"/>
      <c r="E74" s="213" t="str">
        <f>E9</f>
        <v>SO 001 - Vedlejší a ostatní náklady</v>
      </c>
      <c r="F74" s="212"/>
      <c r="G74" s="212"/>
      <c r="H74" s="212"/>
      <c r="I74" s="83"/>
      <c r="L74" s="29"/>
    </row>
    <row r="75" spans="2:12" s="1" customFormat="1" ht="6.95" customHeight="1">
      <c r="B75" s="29"/>
      <c r="I75" s="83"/>
      <c r="L75" s="29"/>
    </row>
    <row r="76" spans="2:12" s="1" customFormat="1" ht="12" customHeight="1">
      <c r="B76" s="29"/>
      <c r="C76" s="24" t="s">
        <v>24</v>
      </c>
      <c r="F76" s="15" t="str">
        <f>F12</f>
        <v>parkoviště Palackého třída</v>
      </c>
      <c r="I76" s="84" t="s">
        <v>26</v>
      </c>
      <c r="J76" s="45" t="str">
        <f>IF(J12="","",J12)</f>
        <v>1. 2. 2019</v>
      </c>
      <c r="L76" s="29"/>
    </row>
    <row r="77" spans="2:12" s="1" customFormat="1" ht="6.95" customHeight="1">
      <c r="B77" s="29"/>
      <c r="I77" s="83"/>
      <c r="L77" s="29"/>
    </row>
    <row r="78" spans="2:12" s="1" customFormat="1" ht="13.7" customHeight="1">
      <c r="B78" s="29"/>
      <c r="C78" s="24" t="s">
        <v>30</v>
      </c>
      <c r="F78" s="15" t="str">
        <f>E15</f>
        <v>Město Chrudim</v>
      </c>
      <c r="I78" s="84" t="s">
        <v>38</v>
      </c>
      <c r="J78" s="27" t="str">
        <f>E21</f>
        <v>VDI projekt s.r.o.</v>
      </c>
      <c r="L78" s="29"/>
    </row>
    <row r="79" spans="2:12" s="1" customFormat="1" ht="13.7" customHeight="1">
      <c r="B79" s="29"/>
      <c r="C79" s="24" t="s">
        <v>36</v>
      </c>
      <c r="F79" s="15" t="str">
        <f>IF(E18="","",E18)</f>
        <v>Vyplň údaj</v>
      </c>
      <c r="I79" s="84" t="s">
        <v>42</v>
      </c>
      <c r="J79" s="27" t="str">
        <f>E24</f>
        <v>VDI projekt s.r.o.</v>
      </c>
      <c r="L79" s="29"/>
    </row>
    <row r="80" spans="2:12" s="1" customFormat="1" ht="10.35" customHeight="1">
      <c r="B80" s="29"/>
      <c r="I80" s="83"/>
      <c r="L80" s="29"/>
    </row>
    <row r="81" spans="2:20" s="8" customFormat="1" ht="29.25" customHeight="1">
      <c r="B81" s="110"/>
      <c r="C81" s="111" t="s">
        <v>104</v>
      </c>
      <c r="D81" s="112" t="s">
        <v>64</v>
      </c>
      <c r="E81" s="112" t="s">
        <v>60</v>
      </c>
      <c r="F81" s="112" t="s">
        <v>61</v>
      </c>
      <c r="G81" s="112" t="s">
        <v>105</v>
      </c>
      <c r="H81" s="112" t="s">
        <v>106</v>
      </c>
      <c r="I81" s="113" t="s">
        <v>107</v>
      </c>
      <c r="J81" s="112" t="s">
        <v>97</v>
      </c>
      <c r="K81" s="114" t="s">
        <v>108</v>
      </c>
      <c r="L81" s="110"/>
      <c r="M81" s="52" t="s">
        <v>1</v>
      </c>
      <c r="N81" s="53" t="s">
        <v>49</v>
      </c>
      <c r="O81" s="53" t="s">
        <v>109</v>
      </c>
      <c r="P81" s="53" t="s">
        <v>110</v>
      </c>
      <c r="Q81" s="53" t="s">
        <v>111</v>
      </c>
      <c r="R81" s="53" t="s">
        <v>112</v>
      </c>
      <c r="S81" s="53" t="s">
        <v>113</v>
      </c>
      <c r="T81" s="54" t="s">
        <v>114</v>
      </c>
    </row>
    <row r="82" spans="2:63" s="1" customFormat="1" ht="22.9" customHeight="1">
      <c r="B82" s="29"/>
      <c r="C82" s="57" t="s">
        <v>115</v>
      </c>
      <c r="I82" s="83"/>
      <c r="J82" s="115">
        <f>BK82</f>
        <v>0</v>
      </c>
      <c r="L82" s="29"/>
      <c r="M82" s="55"/>
      <c r="N82" s="46"/>
      <c r="O82" s="46"/>
      <c r="P82" s="116">
        <f>P83+P90+P103</f>
        <v>0</v>
      </c>
      <c r="Q82" s="46"/>
      <c r="R82" s="116">
        <f>R83+R90+R103</f>
        <v>0</v>
      </c>
      <c r="S82" s="46"/>
      <c r="T82" s="117">
        <f>T83+T90+T103</f>
        <v>0</v>
      </c>
      <c r="AT82" s="15" t="s">
        <v>78</v>
      </c>
      <c r="AU82" s="15" t="s">
        <v>99</v>
      </c>
      <c r="BK82" s="118">
        <f>BK83+BK90+BK103</f>
        <v>0</v>
      </c>
    </row>
    <row r="83" spans="2:63" s="9" customFormat="1" ht="25.9" customHeight="1">
      <c r="B83" s="119"/>
      <c r="D83" s="120" t="s">
        <v>78</v>
      </c>
      <c r="E83" s="121" t="s">
        <v>116</v>
      </c>
      <c r="F83" s="121" t="s">
        <v>117</v>
      </c>
      <c r="I83" s="122"/>
      <c r="J83" s="123">
        <f>BK83</f>
        <v>0</v>
      </c>
      <c r="L83" s="119"/>
      <c r="M83" s="124"/>
      <c r="N83" s="125"/>
      <c r="O83" s="125"/>
      <c r="P83" s="126">
        <f>SUM(P84:P89)</f>
        <v>0</v>
      </c>
      <c r="Q83" s="125"/>
      <c r="R83" s="126">
        <f>SUM(R84:R89)</f>
        <v>0</v>
      </c>
      <c r="S83" s="125"/>
      <c r="T83" s="127">
        <f>SUM(T84:T89)</f>
        <v>0</v>
      </c>
      <c r="AR83" s="120" t="s">
        <v>118</v>
      </c>
      <c r="AT83" s="128" t="s">
        <v>78</v>
      </c>
      <c r="AU83" s="128" t="s">
        <v>79</v>
      </c>
      <c r="AY83" s="120" t="s">
        <v>119</v>
      </c>
      <c r="BK83" s="129">
        <f>SUM(BK84:BK89)</f>
        <v>0</v>
      </c>
    </row>
    <row r="84" spans="2:65" s="1" customFormat="1" ht="16.5" customHeight="1">
      <c r="B84" s="130"/>
      <c r="C84" s="131" t="s">
        <v>23</v>
      </c>
      <c r="D84" s="131" t="s">
        <v>120</v>
      </c>
      <c r="E84" s="132" t="s">
        <v>121</v>
      </c>
      <c r="F84" s="133" t="s">
        <v>122</v>
      </c>
      <c r="G84" s="134" t="s">
        <v>123</v>
      </c>
      <c r="H84" s="135">
        <v>1</v>
      </c>
      <c r="I84" s="136"/>
      <c r="J84" s="137">
        <f>ROUND(I84*H84,2)</f>
        <v>0</v>
      </c>
      <c r="K84" s="133" t="s">
        <v>196</v>
      </c>
      <c r="L84" s="29"/>
      <c r="M84" s="138" t="s">
        <v>1</v>
      </c>
      <c r="N84" s="139" t="s">
        <v>50</v>
      </c>
      <c r="O84" s="48"/>
      <c r="P84" s="140">
        <f>O84*H84</f>
        <v>0</v>
      </c>
      <c r="Q84" s="140">
        <v>0</v>
      </c>
      <c r="R84" s="140">
        <f>Q84*H84</f>
        <v>0</v>
      </c>
      <c r="S84" s="140">
        <v>0</v>
      </c>
      <c r="T84" s="141">
        <f>S84*H84</f>
        <v>0</v>
      </c>
      <c r="AR84" s="15" t="s">
        <v>125</v>
      </c>
      <c r="AT84" s="15" t="s">
        <v>120</v>
      </c>
      <c r="AU84" s="15" t="s">
        <v>23</v>
      </c>
      <c r="AY84" s="15" t="s">
        <v>119</v>
      </c>
      <c r="BE84" s="142">
        <f>IF(N84="základní",J84,0)</f>
        <v>0</v>
      </c>
      <c r="BF84" s="142">
        <f>IF(N84="snížená",J84,0)</f>
        <v>0</v>
      </c>
      <c r="BG84" s="142">
        <f>IF(N84="zákl. přenesená",J84,0)</f>
        <v>0</v>
      </c>
      <c r="BH84" s="142">
        <f>IF(N84="sníž. přenesená",J84,0)</f>
        <v>0</v>
      </c>
      <c r="BI84" s="142">
        <f>IF(N84="nulová",J84,0)</f>
        <v>0</v>
      </c>
      <c r="BJ84" s="15" t="s">
        <v>23</v>
      </c>
      <c r="BK84" s="142">
        <f>ROUND(I84*H84,2)</f>
        <v>0</v>
      </c>
      <c r="BL84" s="15" t="s">
        <v>125</v>
      </c>
      <c r="BM84" s="15" t="s">
        <v>126</v>
      </c>
    </row>
    <row r="85" spans="2:47" s="1" customFormat="1" ht="12">
      <c r="B85" s="29"/>
      <c r="D85" s="143" t="s">
        <v>127</v>
      </c>
      <c r="F85" s="144" t="s">
        <v>128</v>
      </c>
      <c r="I85" s="83"/>
      <c r="L85" s="29"/>
      <c r="M85" s="145"/>
      <c r="N85" s="48"/>
      <c r="O85" s="48"/>
      <c r="P85" s="48"/>
      <c r="Q85" s="48"/>
      <c r="R85" s="48"/>
      <c r="S85" s="48"/>
      <c r="T85" s="49"/>
      <c r="AT85" s="15" t="s">
        <v>127</v>
      </c>
      <c r="AU85" s="15" t="s">
        <v>23</v>
      </c>
    </row>
    <row r="86" spans="2:65" s="1" customFormat="1" ht="16.5" customHeight="1">
      <c r="B86" s="130"/>
      <c r="C86" s="131" t="s">
        <v>88</v>
      </c>
      <c r="D86" s="131" t="s">
        <v>120</v>
      </c>
      <c r="E86" s="132" t="s">
        <v>129</v>
      </c>
      <c r="F86" s="133" t="s">
        <v>130</v>
      </c>
      <c r="G86" s="134" t="s">
        <v>123</v>
      </c>
      <c r="H86" s="135">
        <v>1</v>
      </c>
      <c r="I86" s="136"/>
      <c r="J86" s="137">
        <f>ROUND(I86*H86,2)</f>
        <v>0</v>
      </c>
      <c r="K86" s="133" t="s">
        <v>196</v>
      </c>
      <c r="L86" s="29"/>
      <c r="M86" s="138" t="s">
        <v>1</v>
      </c>
      <c r="N86" s="139" t="s">
        <v>50</v>
      </c>
      <c r="O86" s="48"/>
      <c r="P86" s="140">
        <f>O86*H86</f>
        <v>0</v>
      </c>
      <c r="Q86" s="140">
        <v>0</v>
      </c>
      <c r="R86" s="140">
        <f>Q86*H86</f>
        <v>0</v>
      </c>
      <c r="S86" s="140">
        <v>0</v>
      </c>
      <c r="T86" s="141">
        <f>S86*H86</f>
        <v>0</v>
      </c>
      <c r="AR86" s="15" t="s">
        <v>118</v>
      </c>
      <c r="AT86" s="15" t="s">
        <v>120</v>
      </c>
      <c r="AU86" s="15" t="s">
        <v>23</v>
      </c>
      <c r="AY86" s="15" t="s">
        <v>119</v>
      </c>
      <c r="BE86" s="142">
        <f>IF(N86="základní",J86,0)</f>
        <v>0</v>
      </c>
      <c r="BF86" s="142">
        <f>IF(N86="snížená",J86,0)</f>
        <v>0</v>
      </c>
      <c r="BG86" s="142">
        <f>IF(N86="zákl. přenesená",J86,0)</f>
        <v>0</v>
      </c>
      <c r="BH86" s="142">
        <f>IF(N86="sníž. přenesená",J86,0)</f>
        <v>0</v>
      </c>
      <c r="BI86" s="142">
        <f>IF(N86="nulová",J86,0)</f>
        <v>0</v>
      </c>
      <c r="BJ86" s="15" t="s">
        <v>23</v>
      </c>
      <c r="BK86" s="142">
        <f>ROUND(I86*H86,2)</f>
        <v>0</v>
      </c>
      <c r="BL86" s="15" t="s">
        <v>118</v>
      </c>
      <c r="BM86" s="15" t="s">
        <v>131</v>
      </c>
    </row>
    <row r="87" spans="2:47" s="1" customFormat="1" ht="12">
      <c r="B87" s="29"/>
      <c r="D87" s="143" t="s">
        <v>127</v>
      </c>
      <c r="F87" s="144" t="s">
        <v>132</v>
      </c>
      <c r="I87" s="83"/>
      <c r="L87" s="29"/>
      <c r="M87" s="145"/>
      <c r="N87" s="48"/>
      <c r="O87" s="48"/>
      <c r="P87" s="48"/>
      <c r="Q87" s="48"/>
      <c r="R87" s="48"/>
      <c r="S87" s="48"/>
      <c r="T87" s="49"/>
      <c r="AT87" s="15" t="s">
        <v>127</v>
      </c>
      <c r="AU87" s="15" t="s">
        <v>23</v>
      </c>
    </row>
    <row r="88" spans="2:65" s="1" customFormat="1" ht="16.5" customHeight="1">
      <c r="B88" s="130"/>
      <c r="C88" s="131" t="s">
        <v>133</v>
      </c>
      <c r="D88" s="131" t="s">
        <v>120</v>
      </c>
      <c r="E88" s="132" t="s">
        <v>134</v>
      </c>
      <c r="F88" s="133" t="s">
        <v>135</v>
      </c>
      <c r="G88" s="134" t="s">
        <v>123</v>
      </c>
      <c r="H88" s="135">
        <v>1</v>
      </c>
      <c r="I88" s="136"/>
      <c r="J88" s="137">
        <f>ROUND(I88*H88,2)</f>
        <v>0</v>
      </c>
      <c r="K88" s="133" t="s">
        <v>196</v>
      </c>
      <c r="L88" s="29"/>
      <c r="M88" s="138" t="s">
        <v>1</v>
      </c>
      <c r="N88" s="139" t="s">
        <v>50</v>
      </c>
      <c r="O88" s="48"/>
      <c r="P88" s="140">
        <f>O88*H88</f>
        <v>0</v>
      </c>
      <c r="Q88" s="140">
        <v>0</v>
      </c>
      <c r="R88" s="140">
        <f>Q88*H88</f>
        <v>0</v>
      </c>
      <c r="S88" s="140">
        <v>0</v>
      </c>
      <c r="T88" s="141">
        <f>S88*H88</f>
        <v>0</v>
      </c>
      <c r="AR88" s="15" t="s">
        <v>118</v>
      </c>
      <c r="AT88" s="15" t="s">
        <v>120</v>
      </c>
      <c r="AU88" s="15" t="s">
        <v>23</v>
      </c>
      <c r="AY88" s="15" t="s">
        <v>119</v>
      </c>
      <c r="BE88" s="142">
        <f>IF(N88="základní",J88,0)</f>
        <v>0</v>
      </c>
      <c r="BF88" s="142">
        <f>IF(N88="snížená",J88,0)</f>
        <v>0</v>
      </c>
      <c r="BG88" s="142">
        <f>IF(N88="zákl. přenesená",J88,0)</f>
        <v>0</v>
      </c>
      <c r="BH88" s="142">
        <f>IF(N88="sníž. přenesená",J88,0)</f>
        <v>0</v>
      </c>
      <c r="BI88" s="142">
        <f>IF(N88="nulová",J88,0)</f>
        <v>0</v>
      </c>
      <c r="BJ88" s="15" t="s">
        <v>23</v>
      </c>
      <c r="BK88" s="142">
        <f>ROUND(I88*H88,2)</f>
        <v>0</v>
      </c>
      <c r="BL88" s="15" t="s">
        <v>118</v>
      </c>
      <c r="BM88" s="15" t="s">
        <v>136</v>
      </c>
    </row>
    <row r="89" spans="2:47" s="1" customFormat="1" ht="12">
      <c r="B89" s="29"/>
      <c r="D89" s="143" t="s">
        <v>127</v>
      </c>
      <c r="F89" s="144" t="s">
        <v>137</v>
      </c>
      <c r="I89" s="83"/>
      <c r="L89" s="29"/>
      <c r="M89" s="145"/>
      <c r="N89" s="48"/>
      <c r="O89" s="48"/>
      <c r="P89" s="48"/>
      <c r="Q89" s="48"/>
      <c r="R89" s="48"/>
      <c r="S89" s="48"/>
      <c r="T89" s="49"/>
      <c r="AT89" s="15" t="s">
        <v>127</v>
      </c>
      <c r="AU89" s="15" t="s">
        <v>23</v>
      </c>
    </row>
    <row r="90" spans="2:63" s="9" customFormat="1" ht="25.9" customHeight="1">
      <c r="B90" s="119"/>
      <c r="D90" s="120" t="s">
        <v>78</v>
      </c>
      <c r="E90" s="121" t="s">
        <v>138</v>
      </c>
      <c r="F90" s="121" t="s">
        <v>139</v>
      </c>
      <c r="I90" s="122"/>
      <c r="J90" s="123">
        <f>BK90</f>
        <v>0</v>
      </c>
      <c r="L90" s="119"/>
      <c r="M90" s="124"/>
      <c r="N90" s="125"/>
      <c r="O90" s="125"/>
      <c r="P90" s="126">
        <f>SUM(P91:P102)</f>
        <v>0</v>
      </c>
      <c r="Q90" s="125"/>
      <c r="R90" s="126">
        <f>SUM(R91:R102)</f>
        <v>0</v>
      </c>
      <c r="S90" s="125"/>
      <c r="T90" s="127">
        <f>SUM(T91:T102)</f>
        <v>0</v>
      </c>
      <c r="AR90" s="120" t="s">
        <v>118</v>
      </c>
      <c r="AT90" s="128" t="s">
        <v>78</v>
      </c>
      <c r="AU90" s="128" t="s">
        <v>79</v>
      </c>
      <c r="AY90" s="120" t="s">
        <v>119</v>
      </c>
      <c r="BK90" s="129">
        <f>SUM(BK91:BK102)</f>
        <v>0</v>
      </c>
    </row>
    <row r="91" spans="2:65" s="1" customFormat="1" ht="16.5" customHeight="1">
      <c r="B91" s="130"/>
      <c r="C91" s="131" t="s">
        <v>118</v>
      </c>
      <c r="D91" s="131" t="s">
        <v>120</v>
      </c>
      <c r="E91" s="132" t="s">
        <v>140</v>
      </c>
      <c r="F91" s="133" t="s">
        <v>141</v>
      </c>
      <c r="G91" s="134" t="s">
        <v>123</v>
      </c>
      <c r="H91" s="135">
        <v>1</v>
      </c>
      <c r="I91" s="136"/>
      <c r="J91" s="137">
        <f>ROUND(I91*H91,2)</f>
        <v>0</v>
      </c>
      <c r="K91" s="133" t="s">
        <v>196</v>
      </c>
      <c r="L91" s="29"/>
      <c r="M91" s="138" t="s">
        <v>1</v>
      </c>
      <c r="N91" s="139" t="s">
        <v>50</v>
      </c>
      <c r="O91" s="48"/>
      <c r="P91" s="140">
        <f>O91*H91</f>
        <v>0</v>
      </c>
      <c r="Q91" s="140">
        <v>0</v>
      </c>
      <c r="R91" s="140">
        <f>Q91*H91</f>
        <v>0</v>
      </c>
      <c r="S91" s="140">
        <v>0</v>
      </c>
      <c r="T91" s="141">
        <f>S91*H91</f>
        <v>0</v>
      </c>
      <c r="AR91" s="15" t="s">
        <v>118</v>
      </c>
      <c r="AT91" s="15" t="s">
        <v>120</v>
      </c>
      <c r="AU91" s="15" t="s">
        <v>23</v>
      </c>
      <c r="AY91" s="15" t="s">
        <v>119</v>
      </c>
      <c r="BE91" s="142">
        <f>IF(N91="základní",J91,0)</f>
        <v>0</v>
      </c>
      <c r="BF91" s="142">
        <f>IF(N91="snížená",J91,0)</f>
        <v>0</v>
      </c>
      <c r="BG91" s="142">
        <f>IF(N91="zákl. přenesená",J91,0)</f>
        <v>0</v>
      </c>
      <c r="BH91" s="142">
        <f>IF(N91="sníž. přenesená",J91,0)</f>
        <v>0</v>
      </c>
      <c r="BI91" s="142">
        <f>IF(N91="nulová",J91,0)</f>
        <v>0</v>
      </c>
      <c r="BJ91" s="15" t="s">
        <v>23</v>
      </c>
      <c r="BK91" s="142">
        <f>ROUND(I91*H91,2)</f>
        <v>0</v>
      </c>
      <c r="BL91" s="15" t="s">
        <v>118</v>
      </c>
      <c r="BM91" s="15" t="s">
        <v>142</v>
      </c>
    </row>
    <row r="92" spans="2:47" s="1" customFormat="1" ht="12">
      <c r="B92" s="29"/>
      <c r="D92" s="143" t="s">
        <v>127</v>
      </c>
      <c r="F92" s="144" t="s">
        <v>143</v>
      </c>
      <c r="I92" s="83"/>
      <c r="L92" s="29"/>
      <c r="M92" s="145"/>
      <c r="N92" s="48"/>
      <c r="O92" s="48"/>
      <c r="P92" s="48"/>
      <c r="Q92" s="48"/>
      <c r="R92" s="48"/>
      <c r="S92" s="48"/>
      <c r="T92" s="49"/>
      <c r="AT92" s="15" t="s">
        <v>127</v>
      </c>
      <c r="AU92" s="15" t="s">
        <v>23</v>
      </c>
    </row>
    <row r="93" spans="2:65" s="1" customFormat="1" ht="16.5" customHeight="1">
      <c r="B93" s="130"/>
      <c r="C93" s="131" t="s">
        <v>144</v>
      </c>
      <c r="D93" s="131" t="s">
        <v>120</v>
      </c>
      <c r="E93" s="132" t="s">
        <v>145</v>
      </c>
      <c r="F93" s="133" t="s">
        <v>146</v>
      </c>
      <c r="G93" s="134" t="s">
        <v>123</v>
      </c>
      <c r="H93" s="135">
        <v>1</v>
      </c>
      <c r="I93" s="136"/>
      <c r="J93" s="137">
        <f>ROUND(I93*H93,2)</f>
        <v>0</v>
      </c>
      <c r="K93" s="133" t="s">
        <v>196</v>
      </c>
      <c r="L93" s="29"/>
      <c r="M93" s="138" t="s">
        <v>1</v>
      </c>
      <c r="N93" s="139" t="s">
        <v>50</v>
      </c>
      <c r="O93" s="48"/>
      <c r="P93" s="140">
        <f>O93*H93</f>
        <v>0</v>
      </c>
      <c r="Q93" s="140">
        <v>0</v>
      </c>
      <c r="R93" s="140">
        <f>Q93*H93</f>
        <v>0</v>
      </c>
      <c r="S93" s="140">
        <v>0</v>
      </c>
      <c r="T93" s="141">
        <f>S93*H93</f>
        <v>0</v>
      </c>
      <c r="AR93" s="15" t="s">
        <v>118</v>
      </c>
      <c r="AT93" s="15" t="s">
        <v>120</v>
      </c>
      <c r="AU93" s="15" t="s">
        <v>23</v>
      </c>
      <c r="AY93" s="15" t="s">
        <v>119</v>
      </c>
      <c r="BE93" s="142">
        <f>IF(N93="základní",J93,0)</f>
        <v>0</v>
      </c>
      <c r="BF93" s="142">
        <f>IF(N93="snížená",J93,0)</f>
        <v>0</v>
      </c>
      <c r="BG93" s="142">
        <f>IF(N93="zákl. přenesená",J93,0)</f>
        <v>0</v>
      </c>
      <c r="BH93" s="142">
        <f>IF(N93="sníž. přenesená",J93,0)</f>
        <v>0</v>
      </c>
      <c r="BI93" s="142">
        <f>IF(N93="nulová",J93,0)</f>
        <v>0</v>
      </c>
      <c r="BJ93" s="15" t="s">
        <v>23</v>
      </c>
      <c r="BK93" s="142">
        <f>ROUND(I93*H93,2)</f>
        <v>0</v>
      </c>
      <c r="BL93" s="15" t="s">
        <v>118</v>
      </c>
      <c r="BM93" s="15" t="s">
        <v>147</v>
      </c>
    </row>
    <row r="94" spans="2:47" s="1" customFormat="1" ht="12">
      <c r="B94" s="29"/>
      <c r="D94" s="143" t="s">
        <v>127</v>
      </c>
      <c r="F94" s="144" t="s">
        <v>148</v>
      </c>
      <c r="I94" s="83"/>
      <c r="L94" s="29"/>
      <c r="M94" s="145"/>
      <c r="N94" s="48"/>
      <c r="O94" s="48"/>
      <c r="P94" s="48"/>
      <c r="Q94" s="48"/>
      <c r="R94" s="48"/>
      <c r="S94" s="48"/>
      <c r="T94" s="49"/>
      <c r="AT94" s="15" t="s">
        <v>127</v>
      </c>
      <c r="AU94" s="15" t="s">
        <v>23</v>
      </c>
    </row>
    <row r="95" spans="2:65" s="1" customFormat="1" ht="33.75" customHeight="1">
      <c r="B95" s="130"/>
      <c r="C95" s="131" t="s">
        <v>149</v>
      </c>
      <c r="D95" s="131" t="s">
        <v>120</v>
      </c>
      <c r="E95" s="132" t="s">
        <v>150</v>
      </c>
      <c r="F95" s="133" t="s">
        <v>151</v>
      </c>
      <c r="G95" s="134" t="s">
        <v>123</v>
      </c>
      <c r="H95" s="135">
        <v>1</v>
      </c>
      <c r="I95" s="136"/>
      <c r="J95" s="137">
        <f>ROUND(I95*H95,2)</f>
        <v>0</v>
      </c>
      <c r="K95" s="133" t="s">
        <v>196</v>
      </c>
      <c r="L95" s="29"/>
      <c r="M95" s="138" t="s">
        <v>1</v>
      </c>
      <c r="N95" s="139" t="s">
        <v>50</v>
      </c>
      <c r="O95" s="48"/>
      <c r="P95" s="140">
        <f>O95*H95</f>
        <v>0</v>
      </c>
      <c r="Q95" s="140">
        <v>0</v>
      </c>
      <c r="R95" s="140">
        <f>Q95*H95</f>
        <v>0</v>
      </c>
      <c r="S95" s="140">
        <v>0</v>
      </c>
      <c r="T95" s="141">
        <f>S95*H95</f>
        <v>0</v>
      </c>
      <c r="AR95" s="15" t="s">
        <v>118</v>
      </c>
      <c r="AT95" s="15" t="s">
        <v>120</v>
      </c>
      <c r="AU95" s="15" t="s">
        <v>23</v>
      </c>
      <c r="AY95" s="15" t="s">
        <v>119</v>
      </c>
      <c r="BE95" s="142">
        <f>IF(N95="základní",J95,0)</f>
        <v>0</v>
      </c>
      <c r="BF95" s="142">
        <f>IF(N95="snížená",J95,0)</f>
        <v>0</v>
      </c>
      <c r="BG95" s="142">
        <f>IF(N95="zákl. přenesená",J95,0)</f>
        <v>0</v>
      </c>
      <c r="BH95" s="142">
        <f>IF(N95="sníž. přenesená",J95,0)</f>
        <v>0</v>
      </c>
      <c r="BI95" s="142">
        <f>IF(N95="nulová",J95,0)</f>
        <v>0</v>
      </c>
      <c r="BJ95" s="15" t="s">
        <v>23</v>
      </c>
      <c r="BK95" s="142">
        <f>ROUND(I95*H95,2)</f>
        <v>0</v>
      </c>
      <c r="BL95" s="15" t="s">
        <v>118</v>
      </c>
      <c r="BM95" s="15" t="s">
        <v>152</v>
      </c>
    </row>
    <row r="96" spans="2:47" s="1" customFormat="1" ht="12">
      <c r="B96" s="29"/>
      <c r="D96" s="143" t="s">
        <v>127</v>
      </c>
      <c r="F96" s="144" t="s">
        <v>153</v>
      </c>
      <c r="I96" s="83"/>
      <c r="L96" s="29"/>
      <c r="M96" s="145"/>
      <c r="N96" s="48"/>
      <c r="O96" s="48"/>
      <c r="P96" s="48"/>
      <c r="Q96" s="48"/>
      <c r="R96" s="48"/>
      <c r="S96" s="48"/>
      <c r="T96" s="49"/>
      <c r="AT96" s="15" t="s">
        <v>127</v>
      </c>
      <c r="AU96" s="15" t="s">
        <v>23</v>
      </c>
    </row>
    <row r="97" spans="2:65" s="1" customFormat="1" ht="22.5" customHeight="1">
      <c r="B97" s="130"/>
      <c r="C97" s="131" t="s">
        <v>154</v>
      </c>
      <c r="D97" s="131" t="s">
        <v>120</v>
      </c>
      <c r="E97" s="132" t="s">
        <v>155</v>
      </c>
      <c r="F97" s="133" t="s">
        <v>156</v>
      </c>
      <c r="G97" s="134" t="s">
        <v>123</v>
      </c>
      <c r="H97" s="135">
        <v>1</v>
      </c>
      <c r="I97" s="136"/>
      <c r="J97" s="137">
        <f>ROUND(I97*H97,2)</f>
        <v>0</v>
      </c>
      <c r="K97" s="133" t="s">
        <v>196</v>
      </c>
      <c r="L97" s="29"/>
      <c r="M97" s="138" t="s">
        <v>1</v>
      </c>
      <c r="N97" s="139" t="s">
        <v>50</v>
      </c>
      <c r="O97" s="48"/>
      <c r="P97" s="140">
        <f>O97*H97</f>
        <v>0</v>
      </c>
      <c r="Q97" s="140">
        <v>0</v>
      </c>
      <c r="R97" s="140">
        <f>Q97*H97</f>
        <v>0</v>
      </c>
      <c r="S97" s="140">
        <v>0</v>
      </c>
      <c r="T97" s="141">
        <f>S97*H97</f>
        <v>0</v>
      </c>
      <c r="AR97" s="15" t="s">
        <v>118</v>
      </c>
      <c r="AT97" s="15" t="s">
        <v>120</v>
      </c>
      <c r="AU97" s="15" t="s">
        <v>23</v>
      </c>
      <c r="AY97" s="15" t="s">
        <v>119</v>
      </c>
      <c r="BE97" s="142">
        <f>IF(N97="základní",J97,0)</f>
        <v>0</v>
      </c>
      <c r="BF97" s="142">
        <f>IF(N97="snížená",J97,0)</f>
        <v>0</v>
      </c>
      <c r="BG97" s="142">
        <f>IF(N97="zákl. přenesená",J97,0)</f>
        <v>0</v>
      </c>
      <c r="BH97" s="142">
        <f>IF(N97="sníž. přenesená",J97,0)</f>
        <v>0</v>
      </c>
      <c r="BI97" s="142">
        <f>IF(N97="nulová",J97,0)</f>
        <v>0</v>
      </c>
      <c r="BJ97" s="15" t="s">
        <v>23</v>
      </c>
      <c r="BK97" s="142">
        <f>ROUND(I97*H97,2)</f>
        <v>0</v>
      </c>
      <c r="BL97" s="15" t="s">
        <v>118</v>
      </c>
      <c r="BM97" s="15" t="s">
        <v>157</v>
      </c>
    </row>
    <row r="98" spans="2:47" s="1" customFormat="1" ht="12">
      <c r="B98" s="29"/>
      <c r="D98" s="143" t="s">
        <v>127</v>
      </c>
      <c r="F98" s="144" t="s">
        <v>153</v>
      </c>
      <c r="I98" s="83"/>
      <c r="L98" s="29"/>
      <c r="M98" s="145"/>
      <c r="N98" s="48"/>
      <c r="O98" s="48"/>
      <c r="P98" s="48"/>
      <c r="Q98" s="48"/>
      <c r="R98" s="48"/>
      <c r="S98" s="48"/>
      <c r="T98" s="49"/>
      <c r="AT98" s="15" t="s">
        <v>127</v>
      </c>
      <c r="AU98" s="15" t="s">
        <v>23</v>
      </c>
    </row>
    <row r="99" spans="2:51" s="10" customFormat="1" ht="22.5">
      <c r="B99" s="146"/>
      <c r="D99" s="143" t="s">
        <v>158</v>
      </c>
      <c r="E99" s="147" t="s">
        <v>1</v>
      </c>
      <c r="F99" s="148" t="s">
        <v>159</v>
      </c>
      <c r="H99" s="149">
        <v>1</v>
      </c>
      <c r="I99" s="150"/>
      <c r="L99" s="146"/>
      <c r="M99" s="151"/>
      <c r="N99" s="152"/>
      <c r="O99" s="152"/>
      <c r="P99" s="152"/>
      <c r="Q99" s="152"/>
      <c r="R99" s="152"/>
      <c r="S99" s="152"/>
      <c r="T99" s="153"/>
      <c r="AT99" s="147" t="s">
        <v>158</v>
      </c>
      <c r="AU99" s="147" t="s">
        <v>23</v>
      </c>
      <c r="AV99" s="10" t="s">
        <v>88</v>
      </c>
      <c r="AW99" s="10" t="s">
        <v>43</v>
      </c>
      <c r="AX99" s="10" t="s">
        <v>79</v>
      </c>
      <c r="AY99" s="147" t="s">
        <v>119</v>
      </c>
    </row>
    <row r="100" spans="2:51" s="11" customFormat="1" ht="12">
      <c r="B100" s="154"/>
      <c r="D100" s="143" t="s">
        <v>158</v>
      </c>
      <c r="E100" s="155" t="s">
        <v>1</v>
      </c>
      <c r="F100" s="156" t="s">
        <v>160</v>
      </c>
      <c r="H100" s="157">
        <v>1</v>
      </c>
      <c r="I100" s="158"/>
      <c r="L100" s="154"/>
      <c r="M100" s="159"/>
      <c r="N100" s="160"/>
      <c r="O100" s="160"/>
      <c r="P100" s="160"/>
      <c r="Q100" s="160"/>
      <c r="R100" s="160"/>
      <c r="S100" s="160"/>
      <c r="T100" s="161"/>
      <c r="AT100" s="155" t="s">
        <v>158</v>
      </c>
      <c r="AU100" s="155" t="s">
        <v>23</v>
      </c>
      <c r="AV100" s="11" t="s">
        <v>118</v>
      </c>
      <c r="AW100" s="11" t="s">
        <v>43</v>
      </c>
      <c r="AX100" s="11" t="s">
        <v>23</v>
      </c>
      <c r="AY100" s="155" t="s">
        <v>119</v>
      </c>
    </row>
    <row r="101" spans="2:65" s="1" customFormat="1" ht="16.5" customHeight="1">
      <c r="B101" s="130"/>
      <c r="C101" s="131" t="s">
        <v>161</v>
      </c>
      <c r="D101" s="131" t="s">
        <v>120</v>
      </c>
      <c r="E101" s="132" t="s">
        <v>162</v>
      </c>
      <c r="F101" s="133" t="s">
        <v>163</v>
      </c>
      <c r="G101" s="134" t="s">
        <v>123</v>
      </c>
      <c r="H101" s="135">
        <v>1</v>
      </c>
      <c r="I101" s="136"/>
      <c r="J101" s="137">
        <f>ROUND(I101*H101,2)</f>
        <v>0</v>
      </c>
      <c r="K101" s="133" t="s">
        <v>196</v>
      </c>
      <c r="L101" s="29"/>
      <c r="M101" s="138" t="s">
        <v>1</v>
      </c>
      <c r="N101" s="139" t="s">
        <v>50</v>
      </c>
      <c r="O101" s="48"/>
      <c r="P101" s="140">
        <f>O101*H101</f>
        <v>0</v>
      </c>
      <c r="Q101" s="140">
        <v>0</v>
      </c>
      <c r="R101" s="140">
        <f>Q101*H101</f>
        <v>0</v>
      </c>
      <c r="S101" s="140">
        <v>0</v>
      </c>
      <c r="T101" s="141">
        <f>S101*H101</f>
        <v>0</v>
      </c>
      <c r="AR101" s="15" t="s">
        <v>118</v>
      </c>
      <c r="AT101" s="15" t="s">
        <v>120</v>
      </c>
      <c r="AU101" s="15" t="s">
        <v>23</v>
      </c>
      <c r="AY101" s="15" t="s">
        <v>119</v>
      </c>
      <c r="BE101" s="142">
        <f>IF(N101="základní",J101,0)</f>
        <v>0</v>
      </c>
      <c r="BF101" s="142">
        <f>IF(N101="snížená",J101,0)</f>
        <v>0</v>
      </c>
      <c r="BG101" s="142">
        <f>IF(N101="zákl. přenesená",J101,0)</f>
        <v>0</v>
      </c>
      <c r="BH101" s="142">
        <f>IF(N101="sníž. přenesená",J101,0)</f>
        <v>0</v>
      </c>
      <c r="BI101" s="142">
        <f>IF(N101="nulová",J101,0)</f>
        <v>0</v>
      </c>
      <c r="BJ101" s="15" t="s">
        <v>23</v>
      </c>
      <c r="BK101" s="142">
        <f>ROUND(I101*H101,2)</f>
        <v>0</v>
      </c>
      <c r="BL101" s="15" t="s">
        <v>118</v>
      </c>
      <c r="BM101" s="15" t="s">
        <v>164</v>
      </c>
    </row>
    <row r="102" spans="2:47" s="1" customFormat="1" ht="12">
      <c r="B102" s="29"/>
      <c r="D102" s="143" t="s">
        <v>127</v>
      </c>
      <c r="F102" s="144" t="s">
        <v>165</v>
      </c>
      <c r="I102" s="83"/>
      <c r="L102" s="29"/>
      <c r="M102" s="145"/>
      <c r="N102" s="48"/>
      <c r="O102" s="48"/>
      <c r="P102" s="48"/>
      <c r="Q102" s="48"/>
      <c r="R102" s="48"/>
      <c r="S102" s="48"/>
      <c r="T102" s="49"/>
      <c r="AT102" s="15" t="s">
        <v>127</v>
      </c>
      <c r="AU102" s="15" t="s">
        <v>23</v>
      </c>
    </row>
    <row r="103" spans="2:63" s="9" customFormat="1" ht="25.9" customHeight="1">
      <c r="B103" s="119"/>
      <c r="D103" s="120" t="s">
        <v>78</v>
      </c>
      <c r="E103" s="121" t="s">
        <v>166</v>
      </c>
      <c r="F103" s="121" t="s">
        <v>167</v>
      </c>
      <c r="I103" s="122"/>
      <c r="J103" s="123">
        <f>BK103</f>
        <v>0</v>
      </c>
      <c r="L103" s="119"/>
      <c r="M103" s="124"/>
      <c r="N103" s="125"/>
      <c r="O103" s="125"/>
      <c r="P103" s="126">
        <f>SUM(P104:P105)</f>
        <v>0</v>
      </c>
      <c r="Q103" s="125"/>
      <c r="R103" s="126">
        <f>SUM(R104:R105)</f>
        <v>0</v>
      </c>
      <c r="S103" s="125"/>
      <c r="T103" s="127">
        <f>SUM(T104:T105)</f>
        <v>0</v>
      </c>
      <c r="AR103" s="120" t="s">
        <v>118</v>
      </c>
      <c r="AT103" s="128" t="s">
        <v>78</v>
      </c>
      <c r="AU103" s="128" t="s">
        <v>79</v>
      </c>
      <c r="AY103" s="120" t="s">
        <v>119</v>
      </c>
      <c r="BK103" s="129">
        <f>SUM(BK104:BK105)</f>
        <v>0</v>
      </c>
    </row>
    <row r="104" spans="2:65" s="1" customFormat="1" ht="16.5" customHeight="1">
      <c r="B104" s="130"/>
      <c r="C104" s="131" t="s">
        <v>168</v>
      </c>
      <c r="D104" s="131" t="s">
        <v>120</v>
      </c>
      <c r="E104" s="132" t="s">
        <v>169</v>
      </c>
      <c r="F104" s="133" t="s">
        <v>170</v>
      </c>
      <c r="G104" s="134" t="s">
        <v>123</v>
      </c>
      <c r="H104" s="135">
        <v>1</v>
      </c>
      <c r="I104" s="136"/>
      <c r="J104" s="137">
        <f>ROUND(I104*H104,2)</f>
        <v>0</v>
      </c>
      <c r="K104" s="133" t="s">
        <v>196</v>
      </c>
      <c r="L104" s="29"/>
      <c r="M104" s="138" t="s">
        <v>1</v>
      </c>
      <c r="N104" s="139" t="s">
        <v>50</v>
      </c>
      <c r="O104" s="48"/>
      <c r="P104" s="140">
        <f>O104*H104</f>
        <v>0</v>
      </c>
      <c r="Q104" s="140">
        <v>0</v>
      </c>
      <c r="R104" s="140">
        <f>Q104*H104</f>
        <v>0</v>
      </c>
      <c r="S104" s="140">
        <v>0</v>
      </c>
      <c r="T104" s="141">
        <f>S104*H104</f>
        <v>0</v>
      </c>
      <c r="AR104" s="15" t="s">
        <v>118</v>
      </c>
      <c r="AT104" s="15" t="s">
        <v>120</v>
      </c>
      <c r="AU104" s="15" t="s">
        <v>23</v>
      </c>
      <c r="AY104" s="15" t="s">
        <v>119</v>
      </c>
      <c r="BE104" s="142">
        <f>IF(N104="základní",J104,0)</f>
        <v>0</v>
      </c>
      <c r="BF104" s="142">
        <f>IF(N104="snížená",J104,0)</f>
        <v>0</v>
      </c>
      <c r="BG104" s="142">
        <f>IF(N104="zákl. přenesená",J104,0)</f>
        <v>0</v>
      </c>
      <c r="BH104" s="142">
        <f>IF(N104="sníž. přenesená",J104,0)</f>
        <v>0</v>
      </c>
      <c r="BI104" s="142">
        <f>IF(N104="nulová",J104,0)</f>
        <v>0</v>
      </c>
      <c r="BJ104" s="15" t="s">
        <v>23</v>
      </c>
      <c r="BK104" s="142">
        <f>ROUND(I104*H104,2)</f>
        <v>0</v>
      </c>
      <c r="BL104" s="15" t="s">
        <v>118</v>
      </c>
      <c r="BM104" s="15" t="s">
        <v>171</v>
      </c>
    </row>
    <row r="105" spans="2:47" s="1" customFormat="1" ht="12">
      <c r="B105" s="29"/>
      <c r="D105" s="143" t="s">
        <v>127</v>
      </c>
      <c r="F105" s="144" t="s">
        <v>172</v>
      </c>
      <c r="I105" s="83"/>
      <c r="L105" s="29"/>
      <c r="M105" s="162"/>
      <c r="N105" s="163"/>
      <c r="O105" s="163"/>
      <c r="P105" s="163"/>
      <c r="Q105" s="163"/>
      <c r="R105" s="163"/>
      <c r="S105" s="163"/>
      <c r="T105" s="164"/>
      <c r="AT105" s="15" t="s">
        <v>127</v>
      </c>
      <c r="AU105" s="15" t="s">
        <v>23</v>
      </c>
    </row>
    <row r="106" spans="2:12" s="1" customFormat="1" ht="6.95" customHeight="1">
      <c r="B106" s="38"/>
      <c r="C106" s="39"/>
      <c r="D106" s="39"/>
      <c r="E106" s="39"/>
      <c r="F106" s="39"/>
      <c r="G106" s="39"/>
      <c r="H106" s="39"/>
      <c r="I106" s="99"/>
      <c r="J106" s="39"/>
      <c r="K106" s="39"/>
      <c r="L106" s="29"/>
    </row>
  </sheetData>
  <autoFilter ref="C81:K105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508"/>
  <sheetViews>
    <sheetView showGridLines="0" workbookViewId="0" topLeftCell="A47">
      <selection activeCell="K506" sqref="K50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81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05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5" t="s">
        <v>91</v>
      </c>
    </row>
    <row r="3" spans="2:46" ht="6.95" customHeight="1">
      <c r="B3" s="16"/>
      <c r="C3" s="17"/>
      <c r="D3" s="17"/>
      <c r="E3" s="17"/>
      <c r="F3" s="17"/>
      <c r="G3" s="17"/>
      <c r="H3" s="17"/>
      <c r="I3" s="82"/>
      <c r="J3" s="17"/>
      <c r="K3" s="17"/>
      <c r="L3" s="18"/>
      <c r="AT3" s="15" t="s">
        <v>88</v>
      </c>
    </row>
    <row r="4" spans="2:46" ht="24.95" customHeight="1">
      <c r="B4" s="18"/>
      <c r="D4" s="19" t="s">
        <v>92</v>
      </c>
      <c r="L4" s="18"/>
      <c r="M4" s="20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4" t="s">
        <v>16</v>
      </c>
      <c r="L6" s="18"/>
    </row>
    <row r="7" spans="2:12" ht="16.5" customHeight="1">
      <c r="B7" s="18"/>
      <c r="E7" s="227" t="str">
        <f>'Rekapitulace stavby'!K6</f>
        <v>Stavební úpravy parkoviště Palackého třída</v>
      </c>
      <c r="F7" s="228"/>
      <c r="G7" s="228"/>
      <c r="H7" s="228"/>
      <c r="L7" s="18"/>
    </row>
    <row r="8" spans="2:12" s="1" customFormat="1" ht="12" customHeight="1">
      <c r="B8" s="29"/>
      <c r="D8" s="24" t="s">
        <v>93</v>
      </c>
      <c r="I8" s="83"/>
      <c r="L8" s="29"/>
    </row>
    <row r="9" spans="2:12" s="1" customFormat="1" ht="36.95" customHeight="1">
      <c r="B9" s="29"/>
      <c r="E9" s="213" t="s">
        <v>173</v>
      </c>
      <c r="F9" s="212"/>
      <c r="G9" s="212"/>
      <c r="H9" s="212"/>
      <c r="I9" s="83"/>
      <c r="L9" s="29"/>
    </row>
    <row r="10" spans="2:12" s="1" customFormat="1" ht="12">
      <c r="B10" s="29"/>
      <c r="I10" s="83"/>
      <c r="L10" s="29"/>
    </row>
    <row r="11" spans="2:12" s="1" customFormat="1" ht="12" customHeight="1">
      <c r="B11" s="29"/>
      <c r="D11" s="24" t="s">
        <v>19</v>
      </c>
      <c r="F11" s="15" t="s">
        <v>20</v>
      </c>
      <c r="I11" s="84" t="s">
        <v>21</v>
      </c>
      <c r="J11" s="15" t="s">
        <v>22</v>
      </c>
      <c r="L11" s="29"/>
    </row>
    <row r="12" spans="2:12" s="1" customFormat="1" ht="12" customHeight="1">
      <c r="B12" s="29"/>
      <c r="D12" s="24" t="s">
        <v>24</v>
      </c>
      <c r="F12" s="15" t="s">
        <v>25</v>
      </c>
      <c r="I12" s="84" t="s">
        <v>26</v>
      </c>
      <c r="J12" s="45" t="str">
        <f>'Rekapitulace stavby'!AN8</f>
        <v>1. 2. 2019</v>
      </c>
      <c r="L12" s="29"/>
    </row>
    <row r="13" spans="2:12" s="1" customFormat="1" ht="10.9" customHeight="1">
      <c r="B13" s="29"/>
      <c r="I13" s="83"/>
      <c r="L13" s="29"/>
    </row>
    <row r="14" spans="2:12" s="1" customFormat="1" ht="12" customHeight="1">
      <c r="B14" s="29"/>
      <c r="D14" s="24" t="s">
        <v>30</v>
      </c>
      <c r="I14" s="84" t="s">
        <v>31</v>
      </c>
      <c r="J14" s="15" t="s">
        <v>32</v>
      </c>
      <c r="L14" s="29"/>
    </row>
    <row r="15" spans="2:12" s="1" customFormat="1" ht="18" customHeight="1">
      <c r="B15" s="29"/>
      <c r="E15" s="15" t="s">
        <v>33</v>
      </c>
      <c r="I15" s="84" t="s">
        <v>34</v>
      </c>
      <c r="J15" s="15" t="s">
        <v>174</v>
      </c>
      <c r="L15" s="29"/>
    </row>
    <row r="16" spans="2:12" s="1" customFormat="1" ht="6.95" customHeight="1">
      <c r="B16" s="29"/>
      <c r="I16" s="83"/>
      <c r="L16" s="29"/>
    </row>
    <row r="17" spans="2:12" s="1" customFormat="1" ht="12" customHeight="1">
      <c r="B17" s="29"/>
      <c r="D17" s="24" t="s">
        <v>36</v>
      </c>
      <c r="I17" s="84" t="s">
        <v>31</v>
      </c>
      <c r="J17" s="25" t="str">
        <f>'Rekapitulace stavby'!AN13</f>
        <v>Vyplň údaj</v>
      </c>
      <c r="L17" s="29"/>
    </row>
    <row r="18" spans="2:12" s="1" customFormat="1" ht="18" customHeight="1">
      <c r="B18" s="29"/>
      <c r="E18" s="229" t="str">
        <f>'Rekapitulace stavby'!E14</f>
        <v>Vyplň údaj</v>
      </c>
      <c r="F18" s="216"/>
      <c r="G18" s="216"/>
      <c r="H18" s="216"/>
      <c r="I18" s="84" t="s">
        <v>34</v>
      </c>
      <c r="J18" s="25" t="str">
        <f>'Rekapitulace stavby'!AN14</f>
        <v>Vyplň údaj</v>
      </c>
      <c r="L18" s="29"/>
    </row>
    <row r="19" spans="2:12" s="1" customFormat="1" ht="6.95" customHeight="1">
      <c r="B19" s="29"/>
      <c r="I19" s="83"/>
      <c r="L19" s="29"/>
    </row>
    <row r="20" spans="2:12" s="1" customFormat="1" ht="12" customHeight="1">
      <c r="B20" s="29"/>
      <c r="D20" s="24" t="s">
        <v>38</v>
      </c>
      <c r="I20" s="84" t="s">
        <v>31</v>
      </c>
      <c r="J20" s="15" t="s">
        <v>39</v>
      </c>
      <c r="L20" s="29"/>
    </row>
    <row r="21" spans="2:12" s="1" customFormat="1" ht="18" customHeight="1">
      <c r="B21" s="29"/>
      <c r="E21" s="15" t="s">
        <v>40</v>
      </c>
      <c r="I21" s="84" t="s">
        <v>34</v>
      </c>
      <c r="J21" s="15" t="s">
        <v>41</v>
      </c>
      <c r="L21" s="29"/>
    </row>
    <row r="22" spans="2:12" s="1" customFormat="1" ht="6.95" customHeight="1">
      <c r="B22" s="29"/>
      <c r="I22" s="83"/>
      <c r="L22" s="29"/>
    </row>
    <row r="23" spans="2:12" s="1" customFormat="1" ht="12" customHeight="1">
      <c r="B23" s="29"/>
      <c r="D23" s="24" t="s">
        <v>42</v>
      </c>
      <c r="I23" s="84" t="s">
        <v>31</v>
      </c>
      <c r="J23" s="15" t="s">
        <v>39</v>
      </c>
      <c r="L23" s="29"/>
    </row>
    <row r="24" spans="2:12" s="1" customFormat="1" ht="18" customHeight="1">
      <c r="B24" s="29"/>
      <c r="E24" s="15" t="s">
        <v>40</v>
      </c>
      <c r="I24" s="84" t="s">
        <v>34</v>
      </c>
      <c r="J24" s="15" t="s">
        <v>41</v>
      </c>
      <c r="L24" s="29"/>
    </row>
    <row r="25" spans="2:12" s="1" customFormat="1" ht="6.95" customHeight="1">
      <c r="B25" s="29"/>
      <c r="I25" s="83"/>
      <c r="L25" s="29"/>
    </row>
    <row r="26" spans="2:12" s="1" customFormat="1" ht="12" customHeight="1">
      <c r="B26" s="29"/>
      <c r="D26" s="24" t="s">
        <v>44</v>
      </c>
      <c r="I26" s="83"/>
      <c r="L26" s="29"/>
    </row>
    <row r="27" spans="2:12" s="6" customFormat="1" ht="16.5" customHeight="1">
      <c r="B27" s="85"/>
      <c r="E27" s="220" t="s">
        <v>1</v>
      </c>
      <c r="F27" s="220"/>
      <c r="G27" s="220"/>
      <c r="H27" s="220"/>
      <c r="I27" s="86"/>
      <c r="L27" s="85"/>
    </row>
    <row r="28" spans="2:12" s="1" customFormat="1" ht="6.95" customHeight="1">
      <c r="B28" s="29"/>
      <c r="I28" s="83"/>
      <c r="L28" s="29"/>
    </row>
    <row r="29" spans="2:12" s="1" customFormat="1" ht="6.95" customHeight="1">
      <c r="B29" s="29"/>
      <c r="D29" s="46"/>
      <c r="E29" s="46"/>
      <c r="F29" s="46"/>
      <c r="G29" s="46"/>
      <c r="H29" s="46"/>
      <c r="I29" s="87"/>
      <c r="J29" s="46"/>
      <c r="K29" s="46"/>
      <c r="L29" s="29"/>
    </row>
    <row r="30" spans="2:12" s="1" customFormat="1" ht="25.35" customHeight="1">
      <c r="B30" s="29"/>
      <c r="D30" s="88" t="s">
        <v>45</v>
      </c>
      <c r="I30" s="83"/>
      <c r="J30" s="59">
        <f>ROUND(J88,2)</f>
        <v>0</v>
      </c>
      <c r="L30" s="29"/>
    </row>
    <row r="31" spans="2:12" s="1" customFormat="1" ht="6.95" customHeight="1">
      <c r="B31" s="29"/>
      <c r="D31" s="46"/>
      <c r="E31" s="46"/>
      <c r="F31" s="46"/>
      <c r="G31" s="46"/>
      <c r="H31" s="46"/>
      <c r="I31" s="87"/>
      <c r="J31" s="46"/>
      <c r="K31" s="46"/>
      <c r="L31" s="29"/>
    </row>
    <row r="32" spans="2:12" s="1" customFormat="1" ht="14.45" customHeight="1">
      <c r="B32" s="29"/>
      <c r="F32" s="32" t="s">
        <v>47</v>
      </c>
      <c r="I32" s="89" t="s">
        <v>46</v>
      </c>
      <c r="J32" s="32" t="s">
        <v>48</v>
      </c>
      <c r="L32" s="29"/>
    </row>
    <row r="33" spans="2:12" s="1" customFormat="1" ht="14.45" customHeight="1">
      <c r="B33" s="29"/>
      <c r="D33" s="24" t="s">
        <v>49</v>
      </c>
      <c r="E33" s="24" t="s">
        <v>50</v>
      </c>
      <c r="F33" s="90">
        <f>ROUND((SUM(BE88:BE507)),2)</f>
        <v>0</v>
      </c>
      <c r="I33" s="91">
        <v>0.21</v>
      </c>
      <c r="J33" s="90">
        <f>ROUND(((SUM(BE88:BE507))*I33),2)</f>
        <v>0</v>
      </c>
      <c r="L33" s="29"/>
    </row>
    <row r="34" spans="2:12" s="1" customFormat="1" ht="14.45" customHeight="1">
      <c r="B34" s="29"/>
      <c r="E34" s="24" t="s">
        <v>51</v>
      </c>
      <c r="F34" s="90">
        <f>ROUND((SUM(BF88:BF507)),2)</f>
        <v>0</v>
      </c>
      <c r="I34" s="91">
        <v>0.15</v>
      </c>
      <c r="J34" s="90">
        <f>ROUND(((SUM(BF88:BF507))*I34),2)</f>
        <v>0</v>
      </c>
      <c r="L34" s="29"/>
    </row>
    <row r="35" spans="2:12" s="1" customFormat="1" ht="14.45" customHeight="1" hidden="1">
      <c r="B35" s="29"/>
      <c r="E35" s="24" t="s">
        <v>52</v>
      </c>
      <c r="F35" s="90">
        <f>ROUND((SUM(BG88:BG507)),2)</f>
        <v>0</v>
      </c>
      <c r="I35" s="91">
        <v>0.21</v>
      </c>
      <c r="J35" s="90">
        <f>0</f>
        <v>0</v>
      </c>
      <c r="L35" s="29"/>
    </row>
    <row r="36" spans="2:12" s="1" customFormat="1" ht="14.45" customHeight="1" hidden="1">
      <c r="B36" s="29"/>
      <c r="E36" s="24" t="s">
        <v>53</v>
      </c>
      <c r="F36" s="90">
        <f>ROUND((SUM(BH88:BH507)),2)</f>
        <v>0</v>
      </c>
      <c r="I36" s="91">
        <v>0.15</v>
      </c>
      <c r="J36" s="90">
        <f>0</f>
        <v>0</v>
      </c>
      <c r="L36" s="29"/>
    </row>
    <row r="37" spans="2:12" s="1" customFormat="1" ht="14.45" customHeight="1" hidden="1">
      <c r="B37" s="29"/>
      <c r="E37" s="24" t="s">
        <v>54</v>
      </c>
      <c r="F37" s="90">
        <f>ROUND((SUM(BI88:BI507)),2)</f>
        <v>0</v>
      </c>
      <c r="I37" s="91">
        <v>0</v>
      </c>
      <c r="J37" s="90">
        <f>0</f>
        <v>0</v>
      </c>
      <c r="L37" s="29"/>
    </row>
    <row r="38" spans="2:12" s="1" customFormat="1" ht="6.95" customHeight="1">
      <c r="B38" s="29"/>
      <c r="I38" s="83"/>
      <c r="L38" s="29"/>
    </row>
    <row r="39" spans="2:12" s="1" customFormat="1" ht="25.35" customHeight="1">
      <c r="B39" s="29"/>
      <c r="C39" s="92"/>
      <c r="D39" s="93" t="s">
        <v>55</v>
      </c>
      <c r="E39" s="50"/>
      <c r="F39" s="50"/>
      <c r="G39" s="94" t="s">
        <v>56</v>
      </c>
      <c r="H39" s="95" t="s">
        <v>57</v>
      </c>
      <c r="I39" s="96"/>
      <c r="J39" s="97">
        <f>SUM(J30:J37)</f>
        <v>0</v>
      </c>
      <c r="K39" s="98"/>
      <c r="L39" s="29"/>
    </row>
    <row r="40" spans="2:12" s="1" customFormat="1" ht="14.45" customHeight="1">
      <c r="B40" s="38"/>
      <c r="C40" s="39"/>
      <c r="D40" s="39"/>
      <c r="E40" s="39"/>
      <c r="F40" s="39"/>
      <c r="G40" s="39"/>
      <c r="H40" s="39"/>
      <c r="I40" s="99"/>
      <c r="J40" s="39"/>
      <c r="K40" s="39"/>
      <c r="L40" s="29"/>
    </row>
    <row r="44" spans="2:12" s="1" customFormat="1" ht="6.95" customHeight="1">
      <c r="B44" s="40"/>
      <c r="C44" s="41"/>
      <c r="D44" s="41"/>
      <c r="E44" s="41"/>
      <c r="F44" s="41"/>
      <c r="G44" s="41"/>
      <c r="H44" s="41"/>
      <c r="I44" s="100"/>
      <c r="J44" s="41"/>
      <c r="K44" s="41"/>
      <c r="L44" s="29"/>
    </row>
    <row r="45" spans="2:12" s="1" customFormat="1" ht="24.95" customHeight="1">
      <c r="B45" s="29"/>
      <c r="C45" s="19" t="s">
        <v>95</v>
      </c>
      <c r="I45" s="83"/>
      <c r="L45" s="29"/>
    </row>
    <row r="46" spans="2:12" s="1" customFormat="1" ht="6.95" customHeight="1">
      <c r="B46" s="29"/>
      <c r="I46" s="83"/>
      <c r="L46" s="29"/>
    </row>
    <row r="47" spans="2:12" s="1" customFormat="1" ht="12" customHeight="1">
      <c r="B47" s="29"/>
      <c r="C47" s="24" t="s">
        <v>16</v>
      </c>
      <c r="I47" s="83"/>
      <c r="L47" s="29"/>
    </row>
    <row r="48" spans="2:12" s="1" customFormat="1" ht="16.5" customHeight="1">
      <c r="B48" s="29"/>
      <c r="E48" s="227" t="str">
        <f>E7</f>
        <v>Stavební úpravy parkoviště Palackého třída</v>
      </c>
      <c r="F48" s="228"/>
      <c r="G48" s="228"/>
      <c r="H48" s="228"/>
      <c r="I48" s="83"/>
      <c r="L48" s="29"/>
    </row>
    <row r="49" spans="2:12" s="1" customFormat="1" ht="12" customHeight="1">
      <c r="B49" s="29"/>
      <c r="C49" s="24" t="s">
        <v>93</v>
      </c>
      <c r="I49" s="83"/>
      <c r="L49" s="29"/>
    </row>
    <row r="50" spans="2:12" s="1" customFormat="1" ht="16.5" customHeight="1">
      <c r="B50" s="29"/>
      <c r="E50" s="213" t="str">
        <f>E9</f>
        <v>SO 101 - Parkovací stání</v>
      </c>
      <c r="F50" s="212"/>
      <c r="G50" s="212"/>
      <c r="H50" s="212"/>
      <c r="I50" s="83"/>
      <c r="L50" s="29"/>
    </row>
    <row r="51" spans="2:12" s="1" customFormat="1" ht="6.95" customHeight="1">
      <c r="B51" s="29"/>
      <c r="I51" s="83"/>
      <c r="L51" s="29"/>
    </row>
    <row r="52" spans="2:12" s="1" customFormat="1" ht="12" customHeight="1">
      <c r="B52" s="29"/>
      <c r="C52" s="24" t="s">
        <v>24</v>
      </c>
      <c r="F52" s="15" t="str">
        <f>F12</f>
        <v>parkoviště Palackého třída</v>
      </c>
      <c r="I52" s="84" t="s">
        <v>26</v>
      </c>
      <c r="J52" s="45" t="str">
        <f>IF(J12="","",J12)</f>
        <v>1. 2. 2019</v>
      </c>
      <c r="L52" s="29"/>
    </row>
    <row r="53" spans="2:12" s="1" customFormat="1" ht="6.95" customHeight="1">
      <c r="B53" s="29"/>
      <c r="I53" s="83"/>
      <c r="L53" s="29"/>
    </row>
    <row r="54" spans="2:12" s="1" customFormat="1" ht="13.7" customHeight="1">
      <c r="B54" s="29"/>
      <c r="C54" s="24" t="s">
        <v>30</v>
      </c>
      <c r="F54" s="15" t="str">
        <f>E15</f>
        <v>Město Chrudim</v>
      </c>
      <c r="I54" s="84" t="s">
        <v>38</v>
      </c>
      <c r="J54" s="27" t="str">
        <f>E21</f>
        <v>VDI projekt s.r.o.</v>
      </c>
      <c r="L54" s="29"/>
    </row>
    <row r="55" spans="2:12" s="1" customFormat="1" ht="13.7" customHeight="1">
      <c r="B55" s="29"/>
      <c r="C55" s="24" t="s">
        <v>36</v>
      </c>
      <c r="F55" s="15" t="str">
        <f>IF(E18="","",E18)</f>
        <v>Vyplň údaj</v>
      </c>
      <c r="I55" s="84" t="s">
        <v>42</v>
      </c>
      <c r="J55" s="27" t="str">
        <f>E24</f>
        <v>VDI projekt s.r.o.</v>
      </c>
      <c r="L55" s="29"/>
    </row>
    <row r="56" spans="2:12" s="1" customFormat="1" ht="10.35" customHeight="1">
      <c r="B56" s="29"/>
      <c r="I56" s="83"/>
      <c r="L56" s="29"/>
    </row>
    <row r="57" spans="2:12" s="1" customFormat="1" ht="29.25" customHeight="1">
      <c r="B57" s="29"/>
      <c r="C57" s="101" t="s">
        <v>96</v>
      </c>
      <c r="D57" s="92"/>
      <c r="E57" s="92"/>
      <c r="F57" s="92"/>
      <c r="G57" s="92"/>
      <c r="H57" s="92"/>
      <c r="I57" s="102"/>
      <c r="J57" s="103" t="s">
        <v>97</v>
      </c>
      <c r="K57" s="92"/>
      <c r="L57" s="29"/>
    </row>
    <row r="58" spans="2:12" s="1" customFormat="1" ht="10.35" customHeight="1">
      <c r="B58" s="29"/>
      <c r="I58" s="83"/>
      <c r="L58" s="29"/>
    </row>
    <row r="59" spans="2:47" s="1" customFormat="1" ht="22.9" customHeight="1">
      <c r="B59" s="29"/>
      <c r="C59" s="104" t="s">
        <v>98</v>
      </c>
      <c r="I59" s="83"/>
      <c r="J59" s="59">
        <f>J88</f>
        <v>0</v>
      </c>
      <c r="L59" s="29"/>
      <c r="AU59" s="15" t="s">
        <v>99</v>
      </c>
    </row>
    <row r="60" spans="2:12" s="7" customFormat="1" ht="24.95" customHeight="1">
      <c r="B60" s="105"/>
      <c r="D60" s="106" t="s">
        <v>175</v>
      </c>
      <c r="E60" s="107"/>
      <c r="F60" s="107"/>
      <c r="G60" s="107"/>
      <c r="H60" s="107"/>
      <c r="I60" s="108"/>
      <c r="J60" s="109">
        <f>J89</f>
        <v>0</v>
      </c>
      <c r="L60" s="105"/>
    </row>
    <row r="61" spans="2:12" s="12" customFormat="1" ht="19.9" customHeight="1">
      <c r="B61" s="165"/>
      <c r="D61" s="166" t="s">
        <v>176</v>
      </c>
      <c r="E61" s="167"/>
      <c r="F61" s="167"/>
      <c r="G61" s="167"/>
      <c r="H61" s="167"/>
      <c r="I61" s="168"/>
      <c r="J61" s="169">
        <f>J90</f>
        <v>0</v>
      </c>
      <c r="L61" s="165"/>
    </row>
    <row r="62" spans="2:12" s="12" customFormat="1" ht="19.9" customHeight="1">
      <c r="B62" s="165"/>
      <c r="D62" s="166" t="s">
        <v>177</v>
      </c>
      <c r="E62" s="167"/>
      <c r="F62" s="167"/>
      <c r="G62" s="167"/>
      <c r="H62" s="167"/>
      <c r="I62" s="168"/>
      <c r="J62" s="169">
        <f>J251</f>
        <v>0</v>
      </c>
      <c r="L62" s="165"/>
    </row>
    <row r="63" spans="2:12" s="12" customFormat="1" ht="19.9" customHeight="1">
      <c r="B63" s="165"/>
      <c r="D63" s="166" t="s">
        <v>178</v>
      </c>
      <c r="E63" s="167"/>
      <c r="F63" s="167"/>
      <c r="G63" s="167"/>
      <c r="H63" s="167"/>
      <c r="I63" s="168"/>
      <c r="J63" s="169">
        <f>J256</f>
        <v>0</v>
      </c>
      <c r="L63" s="165"/>
    </row>
    <row r="64" spans="2:12" s="12" customFormat="1" ht="19.9" customHeight="1">
      <c r="B64" s="165"/>
      <c r="D64" s="166" t="s">
        <v>179</v>
      </c>
      <c r="E64" s="167"/>
      <c r="F64" s="167"/>
      <c r="G64" s="167"/>
      <c r="H64" s="167"/>
      <c r="I64" s="168"/>
      <c r="J64" s="169">
        <f>J265</f>
        <v>0</v>
      </c>
      <c r="L64" s="165"/>
    </row>
    <row r="65" spans="2:12" s="12" customFormat="1" ht="19.9" customHeight="1">
      <c r="B65" s="165"/>
      <c r="D65" s="166" t="s">
        <v>180</v>
      </c>
      <c r="E65" s="167"/>
      <c r="F65" s="167"/>
      <c r="G65" s="167"/>
      <c r="H65" s="167"/>
      <c r="I65" s="168"/>
      <c r="J65" s="169">
        <f>J344</f>
        <v>0</v>
      </c>
      <c r="L65" s="165"/>
    </row>
    <row r="66" spans="2:12" s="12" customFormat="1" ht="19.9" customHeight="1">
      <c r="B66" s="165"/>
      <c r="D66" s="166" t="s">
        <v>181</v>
      </c>
      <c r="E66" s="167"/>
      <c r="F66" s="167"/>
      <c r="G66" s="167"/>
      <c r="H66" s="167"/>
      <c r="I66" s="168"/>
      <c r="J66" s="169">
        <f>J353</f>
        <v>0</v>
      </c>
      <c r="L66" s="165"/>
    </row>
    <row r="67" spans="2:12" s="12" customFormat="1" ht="19.9" customHeight="1">
      <c r="B67" s="165"/>
      <c r="D67" s="166" t="s">
        <v>182</v>
      </c>
      <c r="E67" s="167"/>
      <c r="F67" s="167"/>
      <c r="G67" s="167"/>
      <c r="H67" s="167"/>
      <c r="I67" s="168"/>
      <c r="J67" s="169">
        <f>J466</f>
        <v>0</v>
      </c>
      <c r="L67" s="165"/>
    </row>
    <row r="68" spans="2:12" s="12" customFormat="1" ht="19.9" customHeight="1">
      <c r="B68" s="165"/>
      <c r="D68" s="166" t="s">
        <v>183</v>
      </c>
      <c r="E68" s="167"/>
      <c r="F68" s="167"/>
      <c r="G68" s="167"/>
      <c r="H68" s="167"/>
      <c r="I68" s="168"/>
      <c r="J68" s="169">
        <f>J503</f>
        <v>0</v>
      </c>
      <c r="L68" s="165"/>
    </row>
    <row r="69" spans="2:12" s="1" customFormat="1" ht="21.75" customHeight="1">
      <c r="B69" s="29"/>
      <c r="I69" s="83"/>
      <c r="L69" s="29"/>
    </row>
    <row r="70" spans="2:12" s="1" customFormat="1" ht="6.95" customHeight="1">
      <c r="B70" s="38"/>
      <c r="C70" s="39"/>
      <c r="D70" s="39"/>
      <c r="E70" s="39"/>
      <c r="F70" s="39"/>
      <c r="G70" s="39"/>
      <c r="H70" s="39"/>
      <c r="I70" s="99"/>
      <c r="J70" s="39"/>
      <c r="K70" s="39"/>
      <c r="L70" s="29"/>
    </row>
    <row r="74" spans="2:12" s="1" customFormat="1" ht="6.95" customHeight="1">
      <c r="B74" s="40"/>
      <c r="C74" s="41"/>
      <c r="D74" s="41"/>
      <c r="E74" s="41"/>
      <c r="F74" s="41"/>
      <c r="G74" s="41"/>
      <c r="H74" s="41"/>
      <c r="I74" s="100"/>
      <c r="J74" s="41"/>
      <c r="K74" s="41"/>
      <c r="L74" s="29"/>
    </row>
    <row r="75" spans="2:12" s="1" customFormat="1" ht="24.95" customHeight="1">
      <c r="B75" s="29"/>
      <c r="C75" s="19" t="s">
        <v>103</v>
      </c>
      <c r="I75" s="83"/>
      <c r="L75" s="29"/>
    </row>
    <row r="76" spans="2:12" s="1" customFormat="1" ht="6.95" customHeight="1">
      <c r="B76" s="29"/>
      <c r="I76" s="83"/>
      <c r="L76" s="29"/>
    </row>
    <row r="77" spans="2:12" s="1" customFormat="1" ht="12" customHeight="1">
      <c r="B77" s="29"/>
      <c r="C77" s="24" t="s">
        <v>16</v>
      </c>
      <c r="I77" s="83"/>
      <c r="L77" s="29"/>
    </row>
    <row r="78" spans="2:12" s="1" customFormat="1" ht="16.5" customHeight="1">
      <c r="B78" s="29"/>
      <c r="E78" s="227" t="str">
        <f>E7</f>
        <v>Stavební úpravy parkoviště Palackého třída</v>
      </c>
      <c r="F78" s="228"/>
      <c r="G78" s="228"/>
      <c r="H78" s="228"/>
      <c r="I78" s="83"/>
      <c r="L78" s="29"/>
    </row>
    <row r="79" spans="2:12" s="1" customFormat="1" ht="12" customHeight="1">
      <c r="B79" s="29"/>
      <c r="C79" s="24" t="s">
        <v>93</v>
      </c>
      <c r="I79" s="83"/>
      <c r="L79" s="29"/>
    </row>
    <row r="80" spans="2:12" s="1" customFormat="1" ht="16.5" customHeight="1">
      <c r="B80" s="29"/>
      <c r="E80" s="213" t="str">
        <f>E9</f>
        <v>SO 101 - Parkovací stání</v>
      </c>
      <c r="F80" s="212"/>
      <c r="G80" s="212"/>
      <c r="H80" s="212"/>
      <c r="I80" s="83"/>
      <c r="L80" s="29"/>
    </row>
    <row r="81" spans="2:12" s="1" customFormat="1" ht="6.95" customHeight="1">
      <c r="B81" s="29"/>
      <c r="I81" s="83"/>
      <c r="L81" s="29"/>
    </row>
    <row r="82" spans="2:12" s="1" customFormat="1" ht="12" customHeight="1">
      <c r="B82" s="29"/>
      <c r="C82" s="24" t="s">
        <v>24</v>
      </c>
      <c r="F82" s="15" t="str">
        <f>F12</f>
        <v>parkoviště Palackého třída</v>
      </c>
      <c r="I82" s="84" t="s">
        <v>26</v>
      </c>
      <c r="J82" s="45" t="str">
        <f>IF(J12="","",J12)</f>
        <v>1. 2. 2019</v>
      </c>
      <c r="L82" s="29"/>
    </row>
    <row r="83" spans="2:12" s="1" customFormat="1" ht="6.95" customHeight="1">
      <c r="B83" s="29"/>
      <c r="I83" s="83"/>
      <c r="L83" s="29"/>
    </row>
    <row r="84" spans="2:12" s="1" customFormat="1" ht="13.7" customHeight="1">
      <c r="B84" s="29"/>
      <c r="C84" s="24" t="s">
        <v>30</v>
      </c>
      <c r="F84" s="15" t="str">
        <f>E15</f>
        <v>Město Chrudim</v>
      </c>
      <c r="I84" s="84" t="s">
        <v>38</v>
      </c>
      <c r="J84" s="27" t="str">
        <f>E21</f>
        <v>VDI projekt s.r.o.</v>
      </c>
      <c r="L84" s="29"/>
    </row>
    <row r="85" spans="2:12" s="1" customFormat="1" ht="13.7" customHeight="1">
      <c r="B85" s="29"/>
      <c r="C85" s="24" t="s">
        <v>36</v>
      </c>
      <c r="F85" s="15" t="str">
        <f>IF(E18="","",E18)</f>
        <v>Vyplň údaj</v>
      </c>
      <c r="I85" s="84" t="s">
        <v>42</v>
      </c>
      <c r="J85" s="27" t="str">
        <f>E24</f>
        <v>VDI projekt s.r.o.</v>
      </c>
      <c r="L85" s="29"/>
    </row>
    <row r="86" spans="2:12" s="1" customFormat="1" ht="10.35" customHeight="1">
      <c r="B86" s="29"/>
      <c r="I86" s="83"/>
      <c r="L86" s="29"/>
    </row>
    <row r="87" spans="2:20" s="8" customFormat="1" ht="29.25" customHeight="1">
      <c r="B87" s="110"/>
      <c r="C87" s="111" t="s">
        <v>104</v>
      </c>
      <c r="D87" s="112" t="s">
        <v>64</v>
      </c>
      <c r="E87" s="112" t="s">
        <v>60</v>
      </c>
      <c r="F87" s="112" t="s">
        <v>61</v>
      </c>
      <c r="G87" s="112" t="s">
        <v>105</v>
      </c>
      <c r="H87" s="112" t="s">
        <v>106</v>
      </c>
      <c r="I87" s="113" t="s">
        <v>107</v>
      </c>
      <c r="J87" s="112" t="s">
        <v>97</v>
      </c>
      <c r="K87" s="114" t="s">
        <v>108</v>
      </c>
      <c r="L87" s="110"/>
      <c r="M87" s="52" t="s">
        <v>1</v>
      </c>
      <c r="N87" s="53" t="s">
        <v>49</v>
      </c>
      <c r="O87" s="53" t="s">
        <v>109</v>
      </c>
      <c r="P87" s="53" t="s">
        <v>110</v>
      </c>
      <c r="Q87" s="53" t="s">
        <v>111</v>
      </c>
      <c r="R87" s="53" t="s">
        <v>112</v>
      </c>
      <c r="S87" s="53" t="s">
        <v>113</v>
      </c>
      <c r="T87" s="54" t="s">
        <v>114</v>
      </c>
    </row>
    <row r="88" spans="2:63" s="1" customFormat="1" ht="22.9" customHeight="1">
      <c r="B88" s="29"/>
      <c r="C88" s="57" t="s">
        <v>115</v>
      </c>
      <c r="I88" s="83"/>
      <c r="J88" s="115">
        <f>BK88</f>
        <v>0</v>
      </c>
      <c r="L88" s="29"/>
      <c r="M88" s="55"/>
      <c r="N88" s="46"/>
      <c r="O88" s="46"/>
      <c r="P88" s="116">
        <f>P89</f>
        <v>0</v>
      </c>
      <c r="Q88" s="46"/>
      <c r="R88" s="116">
        <f>R89</f>
        <v>51.245912436</v>
      </c>
      <c r="S88" s="46"/>
      <c r="T88" s="117">
        <f>T89</f>
        <v>84.248847</v>
      </c>
      <c r="AT88" s="15" t="s">
        <v>78</v>
      </c>
      <c r="AU88" s="15" t="s">
        <v>99</v>
      </c>
      <c r="BK88" s="118">
        <f>BK89</f>
        <v>0</v>
      </c>
    </row>
    <row r="89" spans="2:63" s="9" customFormat="1" ht="25.9" customHeight="1">
      <c r="B89" s="119"/>
      <c r="D89" s="120" t="s">
        <v>78</v>
      </c>
      <c r="E89" s="121" t="s">
        <v>184</v>
      </c>
      <c r="F89" s="121" t="s">
        <v>185</v>
      </c>
      <c r="I89" s="122"/>
      <c r="J89" s="123">
        <f>BK89</f>
        <v>0</v>
      </c>
      <c r="L89" s="119"/>
      <c r="M89" s="124"/>
      <c r="N89" s="125"/>
      <c r="O89" s="125"/>
      <c r="P89" s="126">
        <f>P90+P251+P256+P265+P344+P353+P466+P503</f>
        <v>0</v>
      </c>
      <c r="Q89" s="125"/>
      <c r="R89" s="126">
        <f>R90+R251+R256+R265+R344+R353+R466+R503</f>
        <v>51.245912436</v>
      </c>
      <c r="S89" s="125"/>
      <c r="T89" s="127">
        <f>T90+T251+T256+T265+T344+T353+T466+T503</f>
        <v>84.248847</v>
      </c>
      <c r="AR89" s="120" t="s">
        <v>23</v>
      </c>
      <c r="AT89" s="128" t="s">
        <v>78</v>
      </c>
      <c r="AU89" s="128" t="s">
        <v>79</v>
      </c>
      <c r="AY89" s="120" t="s">
        <v>119</v>
      </c>
      <c r="BK89" s="129">
        <f>BK90+BK251+BK256+BK265+BK344+BK353+BK466+BK503</f>
        <v>0</v>
      </c>
    </row>
    <row r="90" spans="2:63" s="9" customFormat="1" ht="22.9" customHeight="1">
      <c r="B90" s="119"/>
      <c r="D90" s="120" t="s">
        <v>78</v>
      </c>
      <c r="E90" s="170" t="s">
        <v>23</v>
      </c>
      <c r="F90" s="170" t="s">
        <v>186</v>
      </c>
      <c r="I90" s="122"/>
      <c r="J90" s="171">
        <f>BK90</f>
        <v>0</v>
      </c>
      <c r="L90" s="119"/>
      <c r="M90" s="124"/>
      <c r="N90" s="125"/>
      <c r="O90" s="125"/>
      <c r="P90" s="126">
        <f>SUM(P91:P250)</f>
        <v>0</v>
      </c>
      <c r="Q90" s="125"/>
      <c r="R90" s="126">
        <f>SUM(R91:R250)</f>
        <v>0.001254</v>
      </c>
      <c r="S90" s="125"/>
      <c r="T90" s="127">
        <f>SUM(T91:T250)</f>
        <v>83.62324699999999</v>
      </c>
      <c r="AR90" s="120" t="s">
        <v>23</v>
      </c>
      <c r="AT90" s="128" t="s">
        <v>78</v>
      </c>
      <c r="AU90" s="128" t="s">
        <v>23</v>
      </c>
      <c r="AY90" s="120" t="s">
        <v>119</v>
      </c>
      <c r="BK90" s="129">
        <f>SUM(BK91:BK250)</f>
        <v>0</v>
      </c>
    </row>
    <row r="91" spans="2:65" s="1" customFormat="1" ht="16.5" customHeight="1">
      <c r="B91" s="130"/>
      <c r="C91" s="131" t="s">
        <v>23</v>
      </c>
      <c r="D91" s="131" t="s">
        <v>120</v>
      </c>
      <c r="E91" s="132" t="s">
        <v>187</v>
      </c>
      <c r="F91" s="133" t="s">
        <v>188</v>
      </c>
      <c r="G91" s="134" t="s">
        <v>189</v>
      </c>
      <c r="H91" s="135">
        <v>6</v>
      </c>
      <c r="I91" s="136"/>
      <c r="J91" s="137">
        <f>ROUND(I91*H91,2)</f>
        <v>0</v>
      </c>
      <c r="K91" s="133" t="s">
        <v>196</v>
      </c>
      <c r="L91" s="29"/>
      <c r="M91" s="138" t="s">
        <v>1</v>
      </c>
      <c r="N91" s="139" t="s">
        <v>50</v>
      </c>
      <c r="O91" s="48"/>
      <c r="P91" s="140">
        <f>O91*H91</f>
        <v>0</v>
      </c>
      <c r="Q91" s="140">
        <v>0</v>
      </c>
      <c r="R91" s="140">
        <f>Q91*H91</f>
        <v>0</v>
      </c>
      <c r="S91" s="140">
        <v>0</v>
      </c>
      <c r="T91" s="141">
        <f>S91*H91</f>
        <v>0</v>
      </c>
      <c r="AR91" s="15" t="s">
        <v>118</v>
      </c>
      <c r="AT91" s="15" t="s">
        <v>120</v>
      </c>
      <c r="AU91" s="15" t="s">
        <v>88</v>
      </c>
      <c r="AY91" s="15" t="s">
        <v>119</v>
      </c>
      <c r="BE91" s="142">
        <f>IF(N91="základní",J91,0)</f>
        <v>0</v>
      </c>
      <c r="BF91" s="142">
        <f>IF(N91="snížená",J91,0)</f>
        <v>0</v>
      </c>
      <c r="BG91" s="142">
        <f>IF(N91="zákl. přenesená",J91,0)</f>
        <v>0</v>
      </c>
      <c r="BH91" s="142">
        <f>IF(N91="sníž. přenesená",J91,0)</f>
        <v>0</v>
      </c>
      <c r="BI91" s="142">
        <f>IF(N91="nulová",J91,0)</f>
        <v>0</v>
      </c>
      <c r="BJ91" s="15" t="s">
        <v>23</v>
      </c>
      <c r="BK91" s="142">
        <f>ROUND(I91*H91,2)</f>
        <v>0</v>
      </c>
      <c r="BL91" s="15" t="s">
        <v>118</v>
      </c>
      <c r="BM91" s="15" t="s">
        <v>190</v>
      </c>
    </row>
    <row r="92" spans="2:47" s="1" customFormat="1" ht="19.5">
      <c r="B92" s="29"/>
      <c r="D92" s="143" t="s">
        <v>127</v>
      </c>
      <c r="F92" s="144" t="s">
        <v>191</v>
      </c>
      <c r="I92" s="83"/>
      <c r="L92" s="29"/>
      <c r="M92" s="145"/>
      <c r="N92" s="48"/>
      <c r="O92" s="48"/>
      <c r="P92" s="48"/>
      <c r="Q92" s="48"/>
      <c r="R92" s="48"/>
      <c r="S92" s="48"/>
      <c r="T92" s="49"/>
      <c r="AT92" s="15" t="s">
        <v>127</v>
      </c>
      <c r="AU92" s="15" t="s">
        <v>88</v>
      </c>
    </row>
    <row r="93" spans="2:51" s="10" customFormat="1" ht="12">
      <c r="B93" s="146"/>
      <c r="D93" s="143" t="s">
        <v>158</v>
      </c>
      <c r="E93" s="147" t="s">
        <v>1</v>
      </c>
      <c r="F93" s="148" t="s">
        <v>192</v>
      </c>
      <c r="H93" s="149">
        <v>6</v>
      </c>
      <c r="I93" s="150"/>
      <c r="L93" s="146"/>
      <c r="M93" s="151"/>
      <c r="N93" s="152"/>
      <c r="O93" s="152"/>
      <c r="P93" s="152"/>
      <c r="Q93" s="152"/>
      <c r="R93" s="152"/>
      <c r="S93" s="152"/>
      <c r="T93" s="153"/>
      <c r="AT93" s="147" t="s">
        <v>158</v>
      </c>
      <c r="AU93" s="147" t="s">
        <v>88</v>
      </c>
      <c r="AV93" s="10" t="s">
        <v>88</v>
      </c>
      <c r="AW93" s="10" t="s">
        <v>43</v>
      </c>
      <c r="AX93" s="10" t="s">
        <v>79</v>
      </c>
      <c r="AY93" s="147" t="s">
        <v>119</v>
      </c>
    </row>
    <row r="94" spans="2:51" s="11" customFormat="1" ht="12">
      <c r="B94" s="154"/>
      <c r="D94" s="143" t="s">
        <v>158</v>
      </c>
      <c r="E94" s="155" t="s">
        <v>1</v>
      </c>
      <c r="F94" s="156" t="s">
        <v>160</v>
      </c>
      <c r="H94" s="157">
        <v>6</v>
      </c>
      <c r="I94" s="158"/>
      <c r="L94" s="154"/>
      <c r="M94" s="159"/>
      <c r="N94" s="160"/>
      <c r="O94" s="160"/>
      <c r="P94" s="160"/>
      <c r="Q94" s="160"/>
      <c r="R94" s="160"/>
      <c r="S94" s="160"/>
      <c r="T94" s="161"/>
      <c r="AT94" s="155" t="s">
        <v>158</v>
      </c>
      <c r="AU94" s="155" t="s">
        <v>88</v>
      </c>
      <c r="AV94" s="11" t="s">
        <v>118</v>
      </c>
      <c r="AW94" s="11" t="s">
        <v>43</v>
      </c>
      <c r="AX94" s="11" t="s">
        <v>23</v>
      </c>
      <c r="AY94" s="155" t="s">
        <v>119</v>
      </c>
    </row>
    <row r="95" spans="2:65" s="1" customFormat="1" ht="16.5" customHeight="1">
      <c r="B95" s="130"/>
      <c r="C95" s="131" t="s">
        <v>88</v>
      </c>
      <c r="D95" s="131" t="s">
        <v>120</v>
      </c>
      <c r="E95" s="132" t="s">
        <v>193</v>
      </c>
      <c r="F95" s="133" t="s">
        <v>194</v>
      </c>
      <c r="G95" s="134" t="s">
        <v>195</v>
      </c>
      <c r="H95" s="135">
        <v>1</v>
      </c>
      <c r="I95" s="136"/>
      <c r="J95" s="137">
        <f>ROUND(I95*H95,2)</f>
        <v>0</v>
      </c>
      <c r="K95" s="133" t="s">
        <v>196</v>
      </c>
      <c r="L95" s="29"/>
      <c r="M95" s="138" t="s">
        <v>1</v>
      </c>
      <c r="N95" s="139" t="s">
        <v>50</v>
      </c>
      <c r="O95" s="48"/>
      <c r="P95" s="140">
        <f>O95*H95</f>
        <v>0</v>
      </c>
      <c r="Q95" s="140">
        <v>9E-05</v>
      </c>
      <c r="R95" s="140">
        <f>Q95*H95</f>
        <v>9E-05</v>
      </c>
      <c r="S95" s="140">
        <v>0</v>
      </c>
      <c r="T95" s="141">
        <f>S95*H95</f>
        <v>0</v>
      </c>
      <c r="AR95" s="15" t="s">
        <v>118</v>
      </c>
      <c r="AT95" s="15" t="s">
        <v>120</v>
      </c>
      <c r="AU95" s="15" t="s">
        <v>88</v>
      </c>
      <c r="AY95" s="15" t="s">
        <v>119</v>
      </c>
      <c r="BE95" s="142">
        <f>IF(N95="základní",J95,0)</f>
        <v>0</v>
      </c>
      <c r="BF95" s="142">
        <f>IF(N95="snížená",J95,0)</f>
        <v>0</v>
      </c>
      <c r="BG95" s="142">
        <f>IF(N95="zákl. přenesená",J95,0)</f>
        <v>0</v>
      </c>
      <c r="BH95" s="142">
        <f>IF(N95="sníž. přenesená",J95,0)</f>
        <v>0</v>
      </c>
      <c r="BI95" s="142">
        <f>IF(N95="nulová",J95,0)</f>
        <v>0</v>
      </c>
      <c r="BJ95" s="15" t="s">
        <v>23</v>
      </c>
      <c r="BK95" s="142">
        <f>ROUND(I95*H95,2)</f>
        <v>0</v>
      </c>
      <c r="BL95" s="15" t="s">
        <v>118</v>
      </c>
      <c r="BM95" s="15" t="s">
        <v>197</v>
      </c>
    </row>
    <row r="96" spans="2:47" s="1" customFormat="1" ht="12">
      <c r="B96" s="29"/>
      <c r="D96" s="143" t="s">
        <v>127</v>
      </c>
      <c r="F96" s="144" t="s">
        <v>198</v>
      </c>
      <c r="I96" s="83"/>
      <c r="L96" s="29"/>
      <c r="M96" s="145"/>
      <c r="N96" s="48"/>
      <c r="O96" s="48"/>
      <c r="P96" s="48"/>
      <c r="Q96" s="48"/>
      <c r="R96" s="48"/>
      <c r="S96" s="48"/>
      <c r="T96" s="49"/>
      <c r="AT96" s="15" t="s">
        <v>127</v>
      </c>
      <c r="AU96" s="15" t="s">
        <v>88</v>
      </c>
    </row>
    <row r="97" spans="2:51" s="10" customFormat="1" ht="12">
      <c r="B97" s="146"/>
      <c r="D97" s="143" t="s">
        <v>158</v>
      </c>
      <c r="E97" s="147" t="s">
        <v>1</v>
      </c>
      <c r="F97" s="148" t="s">
        <v>199</v>
      </c>
      <c r="H97" s="149">
        <v>1</v>
      </c>
      <c r="I97" s="150"/>
      <c r="L97" s="146"/>
      <c r="M97" s="151"/>
      <c r="N97" s="152"/>
      <c r="O97" s="152"/>
      <c r="P97" s="152"/>
      <c r="Q97" s="152"/>
      <c r="R97" s="152"/>
      <c r="S97" s="152"/>
      <c r="T97" s="153"/>
      <c r="AT97" s="147" t="s">
        <v>158</v>
      </c>
      <c r="AU97" s="147" t="s">
        <v>88</v>
      </c>
      <c r="AV97" s="10" t="s">
        <v>88</v>
      </c>
      <c r="AW97" s="10" t="s">
        <v>43</v>
      </c>
      <c r="AX97" s="10" t="s">
        <v>79</v>
      </c>
      <c r="AY97" s="147" t="s">
        <v>119</v>
      </c>
    </row>
    <row r="98" spans="2:51" s="11" customFormat="1" ht="12">
      <c r="B98" s="154"/>
      <c r="D98" s="143" t="s">
        <v>158</v>
      </c>
      <c r="E98" s="155" t="s">
        <v>1</v>
      </c>
      <c r="F98" s="156" t="s">
        <v>160</v>
      </c>
      <c r="H98" s="157">
        <v>1</v>
      </c>
      <c r="I98" s="158"/>
      <c r="L98" s="154"/>
      <c r="M98" s="159"/>
      <c r="N98" s="160"/>
      <c r="O98" s="160"/>
      <c r="P98" s="160"/>
      <c r="Q98" s="160"/>
      <c r="R98" s="160"/>
      <c r="S98" s="160"/>
      <c r="T98" s="161"/>
      <c r="AT98" s="155" t="s">
        <v>158</v>
      </c>
      <c r="AU98" s="155" t="s">
        <v>88</v>
      </c>
      <c r="AV98" s="11" t="s">
        <v>118</v>
      </c>
      <c r="AW98" s="11" t="s">
        <v>43</v>
      </c>
      <c r="AX98" s="11" t="s">
        <v>23</v>
      </c>
      <c r="AY98" s="155" t="s">
        <v>119</v>
      </c>
    </row>
    <row r="99" spans="2:65" s="1" customFormat="1" ht="16.5" customHeight="1">
      <c r="B99" s="130"/>
      <c r="C99" s="131" t="s">
        <v>133</v>
      </c>
      <c r="D99" s="131" t="s">
        <v>120</v>
      </c>
      <c r="E99" s="132" t="s">
        <v>200</v>
      </c>
      <c r="F99" s="133" t="s">
        <v>201</v>
      </c>
      <c r="G99" s="134" t="s">
        <v>189</v>
      </c>
      <c r="H99" s="135">
        <v>107.05</v>
      </c>
      <c r="I99" s="136"/>
      <c r="J99" s="137">
        <f>ROUND(I99*H99,2)</f>
        <v>0</v>
      </c>
      <c r="K99" s="133" t="s">
        <v>196</v>
      </c>
      <c r="L99" s="29"/>
      <c r="M99" s="138" t="s">
        <v>1</v>
      </c>
      <c r="N99" s="139" t="s">
        <v>50</v>
      </c>
      <c r="O99" s="48"/>
      <c r="P99" s="140">
        <f>O99*H99</f>
        <v>0</v>
      </c>
      <c r="Q99" s="140">
        <v>0</v>
      </c>
      <c r="R99" s="140">
        <f>Q99*H99</f>
        <v>0</v>
      </c>
      <c r="S99" s="140">
        <v>0.44</v>
      </c>
      <c r="T99" s="141">
        <f>S99*H99</f>
        <v>47.102</v>
      </c>
      <c r="AR99" s="15" t="s">
        <v>118</v>
      </c>
      <c r="AT99" s="15" t="s">
        <v>120</v>
      </c>
      <c r="AU99" s="15" t="s">
        <v>88</v>
      </c>
      <c r="AY99" s="15" t="s">
        <v>119</v>
      </c>
      <c r="BE99" s="142">
        <f>IF(N99="základní",J99,0)</f>
        <v>0</v>
      </c>
      <c r="BF99" s="142">
        <f>IF(N99="snížená",J99,0)</f>
        <v>0</v>
      </c>
      <c r="BG99" s="142">
        <f>IF(N99="zákl. přenesená",J99,0)</f>
        <v>0</v>
      </c>
      <c r="BH99" s="142">
        <f>IF(N99="sníž. přenesená",J99,0)</f>
        <v>0</v>
      </c>
      <c r="BI99" s="142">
        <f>IF(N99="nulová",J99,0)</f>
        <v>0</v>
      </c>
      <c r="BJ99" s="15" t="s">
        <v>23</v>
      </c>
      <c r="BK99" s="142">
        <f>ROUND(I99*H99,2)</f>
        <v>0</v>
      </c>
      <c r="BL99" s="15" t="s">
        <v>118</v>
      </c>
      <c r="BM99" s="15" t="s">
        <v>202</v>
      </c>
    </row>
    <row r="100" spans="2:47" s="1" customFormat="1" ht="19.5">
      <c r="B100" s="29"/>
      <c r="D100" s="143" t="s">
        <v>127</v>
      </c>
      <c r="F100" s="144" t="s">
        <v>203</v>
      </c>
      <c r="I100" s="83"/>
      <c r="L100" s="29"/>
      <c r="M100" s="145"/>
      <c r="N100" s="48"/>
      <c r="O100" s="48"/>
      <c r="P100" s="48"/>
      <c r="Q100" s="48"/>
      <c r="R100" s="48"/>
      <c r="S100" s="48"/>
      <c r="T100" s="49"/>
      <c r="AT100" s="15" t="s">
        <v>127</v>
      </c>
      <c r="AU100" s="15" t="s">
        <v>88</v>
      </c>
    </row>
    <row r="101" spans="2:51" s="13" customFormat="1" ht="12">
      <c r="B101" s="172"/>
      <c r="D101" s="143" t="s">
        <v>158</v>
      </c>
      <c r="E101" s="173" t="s">
        <v>1</v>
      </c>
      <c r="F101" s="174" t="s">
        <v>204</v>
      </c>
      <c r="H101" s="173" t="s">
        <v>1</v>
      </c>
      <c r="I101" s="175"/>
      <c r="L101" s="172"/>
      <c r="M101" s="176"/>
      <c r="N101" s="177"/>
      <c r="O101" s="177"/>
      <c r="P101" s="177"/>
      <c r="Q101" s="177"/>
      <c r="R101" s="177"/>
      <c r="S101" s="177"/>
      <c r="T101" s="178"/>
      <c r="AT101" s="173" t="s">
        <v>158</v>
      </c>
      <c r="AU101" s="173" t="s">
        <v>88</v>
      </c>
      <c r="AV101" s="13" t="s">
        <v>23</v>
      </c>
      <c r="AW101" s="13" t="s">
        <v>43</v>
      </c>
      <c r="AX101" s="13" t="s">
        <v>79</v>
      </c>
      <c r="AY101" s="173" t="s">
        <v>119</v>
      </c>
    </row>
    <row r="102" spans="2:51" s="10" customFormat="1" ht="12">
      <c r="B102" s="146"/>
      <c r="D102" s="143" t="s">
        <v>158</v>
      </c>
      <c r="E102" s="147" t="s">
        <v>1</v>
      </c>
      <c r="F102" s="148" t="s">
        <v>205</v>
      </c>
      <c r="H102" s="149">
        <v>48.6</v>
      </c>
      <c r="I102" s="150"/>
      <c r="L102" s="146"/>
      <c r="M102" s="151"/>
      <c r="N102" s="152"/>
      <c r="O102" s="152"/>
      <c r="P102" s="152"/>
      <c r="Q102" s="152"/>
      <c r="R102" s="152"/>
      <c r="S102" s="152"/>
      <c r="T102" s="153"/>
      <c r="AT102" s="147" t="s">
        <v>158</v>
      </c>
      <c r="AU102" s="147" t="s">
        <v>88</v>
      </c>
      <c r="AV102" s="10" t="s">
        <v>88</v>
      </c>
      <c r="AW102" s="10" t="s">
        <v>43</v>
      </c>
      <c r="AX102" s="10" t="s">
        <v>79</v>
      </c>
      <c r="AY102" s="147" t="s">
        <v>119</v>
      </c>
    </row>
    <row r="103" spans="2:51" s="10" customFormat="1" ht="12">
      <c r="B103" s="146"/>
      <c r="D103" s="143" t="s">
        <v>158</v>
      </c>
      <c r="E103" s="147" t="s">
        <v>1</v>
      </c>
      <c r="F103" s="148" t="s">
        <v>206</v>
      </c>
      <c r="H103" s="149">
        <v>58.4496</v>
      </c>
      <c r="I103" s="150"/>
      <c r="L103" s="146"/>
      <c r="M103" s="151"/>
      <c r="N103" s="152"/>
      <c r="O103" s="152"/>
      <c r="P103" s="152"/>
      <c r="Q103" s="152"/>
      <c r="R103" s="152"/>
      <c r="S103" s="152"/>
      <c r="T103" s="153"/>
      <c r="AT103" s="147" t="s">
        <v>158</v>
      </c>
      <c r="AU103" s="147" t="s">
        <v>88</v>
      </c>
      <c r="AV103" s="10" t="s">
        <v>88</v>
      </c>
      <c r="AW103" s="10" t="s">
        <v>43</v>
      </c>
      <c r="AX103" s="10" t="s">
        <v>79</v>
      </c>
      <c r="AY103" s="147" t="s">
        <v>119</v>
      </c>
    </row>
    <row r="104" spans="2:51" s="11" customFormat="1" ht="12">
      <c r="B104" s="154"/>
      <c r="D104" s="143" t="s">
        <v>158</v>
      </c>
      <c r="E104" s="155" t="s">
        <v>1</v>
      </c>
      <c r="F104" s="156" t="s">
        <v>160</v>
      </c>
      <c r="H104" s="157">
        <v>107.0496</v>
      </c>
      <c r="I104" s="158"/>
      <c r="L104" s="154"/>
      <c r="M104" s="159"/>
      <c r="N104" s="160"/>
      <c r="O104" s="160"/>
      <c r="P104" s="160"/>
      <c r="Q104" s="160"/>
      <c r="R104" s="160"/>
      <c r="S104" s="160"/>
      <c r="T104" s="161"/>
      <c r="AT104" s="155" t="s">
        <v>158</v>
      </c>
      <c r="AU104" s="155" t="s">
        <v>88</v>
      </c>
      <c r="AV104" s="11" t="s">
        <v>118</v>
      </c>
      <c r="AW104" s="11" t="s">
        <v>43</v>
      </c>
      <c r="AX104" s="11" t="s">
        <v>23</v>
      </c>
      <c r="AY104" s="155" t="s">
        <v>119</v>
      </c>
    </row>
    <row r="105" spans="2:65" s="1" customFormat="1" ht="16.5" customHeight="1">
      <c r="B105" s="130"/>
      <c r="C105" s="131" t="s">
        <v>118</v>
      </c>
      <c r="D105" s="131" t="s">
        <v>120</v>
      </c>
      <c r="E105" s="132" t="s">
        <v>207</v>
      </c>
      <c r="F105" s="133" t="s">
        <v>208</v>
      </c>
      <c r="G105" s="134" t="s">
        <v>189</v>
      </c>
      <c r="H105" s="135">
        <v>15.939</v>
      </c>
      <c r="I105" s="136"/>
      <c r="J105" s="137">
        <f>ROUND(I105*H105,2)</f>
        <v>0</v>
      </c>
      <c r="K105" s="133" t="s">
        <v>196</v>
      </c>
      <c r="L105" s="29"/>
      <c r="M105" s="138" t="s">
        <v>1</v>
      </c>
      <c r="N105" s="139" t="s">
        <v>50</v>
      </c>
      <c r="O105" s="48"/>
      <c r="P105" s="140">
        <f>O105*H105</f>
        <v>0</v>
      </c>
      <c r="Q105" s="140">
        <v>0</v>
      </c>
      <c r="R105" s="140">
        <f>Q105*H105</f>
        <v>0</v>
      </c>
      <c r="S105" s="140">
        <v>0.29</v>
      </c>
      <c r="T105" s="141">
        <f>S105*H105</f>
        <v>4.62231</v>
      </c>
      <c r="AR105" s="15" t="s">
        <v>118</v>
      </c>
      <c r="AT105" s="15" t="s">
        <v>120</v>
      </c>
      <c r="AU105" s="15" t="s">
        <v>88</v>
      </c>
      <c r="AY105" s="15" t="s">
        <v>119</v>
      </c>
      <c r="BE105" s="142">
        <f>IF(N105="základní",J105,0)</f>
        <v>0</v>
      </c>
      <c r="BF105" s="142">
        <f>IF(N105="snížená",J105,0)</f>
        <v>0</v>
      </c>
      <c r="BG105" s="142">
        <f>IF(N105="zákl. přenesená",J105,0)</f>
        <v>0</v>
      </c>
      <c r="BH105" s="142">
        <f>IF(N105="sníž. přenesená",J105,0)</f>
        <v>0</v>
      </c>
      <c r="BI105" s="142">
        <f>IF(N105="nulová",J105,0)</f>
        <v>0</v>
      </c>
      <c r="BJ105" s="15" t="s">
        <v>23</v>
      </c>
      <c r="BK105" s="142">
        <f>ROUND(I105*H105,2)</f>
        <v>0</v>
      </c>
      <c r="BL105" s="15" t="s">
        <v>118</v>
      </c>
      <c r="BM105" s="15" t="s">
        <v>209</v>
      </c>
    </row>
    <row r="106" spans="2:47" s="1" customFormat="1" ht="19.5">
      <c r="B106" s="29"/>
      <c r="D106" s="143" t="s">
        <v>127</v>
      </c>
      <c r="F106" s="144" t="s">
        <v>210</v>
      </c>
      <c r="I106" s="83"/>
      <c r="L106" s="29"/>
      <c r="M106" s="145"/>
      <c r="N106" s="48"/>
      <c r="O106" s="48"/>
      <c r="P106" s="48"/>
      <c r="Q106" s="48"/>
      <c r="R106" s="48"/>
      <c r="S106" s="48"/>
      <c r="T106" s="49"/>
      <c r="AT106" s="15" t="s">
        <v>127</v>
      </c>
      <c r="AU106" s="15" t="s">
        <v>88</v>
      </c>
    </row>
    <row r="107" spans="2:51" s="13" customFormat="1" ht="12">
      <c r="B107" s="172"/>
      <c r="D107" s="143" t="s">
        <v>158</v>
      </c>
      <c r="E107" s="173" t="s">
        <v>1</v>
      </c>
      <c r="F107" s="174" t="s">
        <v>204</v>
      </c>
      <c r="H107" s="173" t="s">
        <v>1</v>
      </c>
      <c r="I107" s="175"/>
      <c r="L107" s="172"/>
      <c r="M107" s="176"/>
      <c r="N107" s="177"/>
      <c r="O107" s="177"/>
      <c r="P107" s="177"/>
      <c r="Q107" s="177"/>
      <c r="R107" s="177"/>
      <c r="S107" s="177"/>
      <c r="T107" s="178"/>
      <c r="AT107" s="173" t="s">
        <v>158</v>
      </c>
      <c r="AU107" s="173" t="s">
        <v>88</v>
      </c>
      <c r="AV107" s="13" t="s">
        <v>23</v>
      </c>
      <c r="AW107" s="13" t="s">
        <v>43</v>
      </c>
      <c r="AX107" s="13" t="s">
        <v>79</v>
      </c>
      <c r="AY107" s="173" t="s">
        <v>119</v>
      </c>
    </row>
    <row r="108" spans="2:51" s="10" customFormat="1" ht="12">
      <c r="B108" s="146"/>
      <c r="D108" s="143" t="s">
        <v>158</v>
      </c>
      <c r="E108" s="147" t="s">
        <v>1</v>
      </c>
      <c r="F108" s="148" t="s">
        <v>211</v>
      </c>
      <c r="H108" s="149">
        <v>15.939</v>
      </c>
      <c r="I108" s="150"/>
      <c r="L108" s="146"/>
      <c r="M108" s="151"/>
      <c r="N108" s="152"/>
      <c r="O108" s="152"/>
      <c r="P108" s="152"/>
      <c r="Q108" s="152"/>
      <c r="R108" s="152"/>
      <c r="S108" s="152"/>
      <c r="T108" s="153"/>
      <c r="AT108" s="147" t="s">
        <v>158</v>
      </c>
      <c r="AU108" s="147" t="s">
        <v>88</v>
      </c>
      <c r="AV108" s="10" t="s">
        <v>88</v>
      </c>
      <c r="AW108" s="10" t="s">
        <v>43</v>
      </c>
      <c r="AX108" s="10" t="s">
        <v>79</v>
      </c>
      <c r="AY108" s="147" t="s">
        <v>119</v>
      </c>
    </row>
    <row r="109" spans="2:51" s="11" customFormat="1" ht="12">
      <c r="B109" s="154"/>
      <c r="D109" s="143" t="s">
        <v>158</v>
      </c>
      <c r="E109" s="155" t="s">
        <v>1</v>
      </c>
      <c r="F109" s="156" t="s">
        <v>160</v>
      </c>
      <c r="H109" s="157">
        <v>15.939</v>
      </c>
      <c r="I109" s="158"/>
      <c r="L109" s="154"/>
      <c r="M109" s="159"/>
      <c r="N109" s="160"/>
      <c r="O109" s="160"/>
      <c r="P109" s="160"/>
      <c r="Q109" s="160"/>
      <c r="R109" s="160"/>
      <c r="S109" s="160"/>
      <c r="T109" s="161"/>
      <c r="AT109" s="155" t="s">
        <v>158</v>
      </c>
      <c r="AU109" s="155" t="s">
        <v>88</v>
      </c>
      <c r="AV109" s="11" t="s">
        <v>118</v>
      </c>
      <c r="AW109" s="11" t="s">
        <v>43</v>
      </c>
      <c r="AX109" s="11" t="s">
        <v>23</v>
      </c>
      <c r="AY109" s="155" t="s">
        <v>119</v>
      </c>
    </row>
    <row r="110" spans="2:65" s="1" customFormat="1" ht="16.5" customHeight="1">
      <c r="B110" s="130"/>
      <c r="C110" s="131" t="s">
        <v>144</v>
      </c>
      <c r="D110" s="131" t="s">
        <v>120</v>
      </c>
      <c r="E110" s="132" t="s">
        <v>212</v>
      </c>
      <c r="F110" s="133" t="s">
        <v>213</v>
      </c>
      <c r="G110" s="134" t="s">
        <v>189</v>
      </c>
      <c r="H110" s="135">
        <v>15.939</v>
      </c>
      <c r="I110" s="136"/>
      <c r="J110" s="137">
        <f>ROUND(I110*H110,2)</f>
        <v>0</v>
      </c>
      <c r="K110" s="133" t="s">
        <v>196</v>
      </c>
      <c r="L110" s="29"/>
      <c r="M110" s="138" t="s">
        <v>1</v>
      </c>
      <c r="N110" s="139" t="s">
        <v>50</v>
      </c>
      <c r="O110" s="48"/>
      <c r="P110" s="140">
        <f>O110*H110</f>
        <v>0</v>
      </c>
      <c r="Q110" s="140">
        <v>0</v>
      </c>
      <c r="R110" s="140">
        <f>Q110*H110</f>
        <v>0</v>
      </c>
      <c r="S110" s="140">
        <v>0.325</v>
      </c>
      <c r="T110" s="141">
        <f>S110*H110</f>
        <v>5.180175</v>
      </c>
      <c r="AR110" s="15" t="s">
        <v>118</v>
      </c>
      <c r="AT110" s="15" t="s">
        <v>120</v>
      </c>
      <c r="AU110" s="15" t="s">
        <v>88</v>
      </c>
      <c r="AY110" s="15" t="s">
        <v>119</v>
      </c>
      <c r="BE110" s="142">
        <f>IF(N110="základní",J110,0)</f>
        <v>0</v>
      </c>
      <c r="BF110" s="142">
        <f>IF(N110="snížená",J110,0)</f>
        <v>0</v>
      </c>
      <c r="BG110" s="142">
        <f>IF(N110="zákl. přenesená",J110,0)</f>
        <v>0</v>
      </c>
      <c r="BH110" s="142">
        <f>IF(N110="sníž. přenesená",J110,0)</f>
        <v>0</v>
      </c>
      <c r="BI110" s="142">
        <f>IF(N110="nulová",J110,0)</f>
        <v>0</v>
      </c>
      <c r="BJ110" s="15" t="s">
        <v>23</v>
      </c>
      <c r="BK110" s="142">
        <f>ROUND(I110*H110,2)</f>
        <v>0</v>
      </c>
      <c r="BL110" s="15" t="s">
        <v>118</v>
      </c>
      <c r="BM110" s="15" t="s">
        <v>214</v>
      </c>
    </row>
    <row r="111" spans="2:47" s="1" customFormat="1" ht="19.5">
      <c r="B111" s="29"/>
      <c r="D111" s="143" t="s">
        <v>127</v>
      </c>
      <c r="F111" s="144" t="s">
        <v>215</v>
      </c>
      <c r="I111" s="83"/>
      <c r="L111" s="29"/>
      <c r="M111" s="145"/>
      <c r="N111" s="48"/>
      <c r="O111" s="48"/>
      <c r="P111" s="48"/>
      <c r="Q111" s="48"/>
      <c r="R111" s="48"/>
      <c r="S111" s="48"/>
      <c r="T111" s="49"/>
      <c r="AT111" s="15" t="s">
        <v>127</v>
      </c>
      <c r="AU111" s="15" t="s">
        <v>88</v>
      </c>
    </row>
    <row r="112" spans="2:51" s="13" customFormat="1" ht="12">
      <c r="B112" s="172"/>
      <c r="D112" s="143" t="s">
        <v>158</v>
      </c>
      <c r="E112" s="173" t="s">
        <v>1</v>
      </c>
      <c r="F112" s="174" t="s">
        <v>204</v>
      </c>
      <c r="H112" s="173" t="s">
        <v>1</v>
      </c>
      <c r="I112" s="175"/>
      <c r="L112" s="172"/>
      <c r="M112" s="176"/>
      <c r="N112" s="177"/>
      <c r="O112" s="177"/>
      <c r="P112" s="177"/>
      <c r="Q112" s="177"/>
      <c r="R112" s="177"/>
      <c r="S112" s="177"/>
      <c r="T112" s="178"/>
      <c r="AT112" s="173" t="s">
        <v>158</v>
      </c>
      <c r="AU112" s="173" t="s">
        <v>88</v>
      </c>
      <c r="AV112" s="13" t="s">
        <v>23</v>
      </c>
      <c r="AW112" s="13" t="s">
        <v>43</v>
      </c>
      <c r="AX112" s="13" t="s">
        <v>79</v>
      </c>
      <c r="AY112" s="173" t="s">
        <v>119</v>
      </c>
    </row>
    <row r="113" spans="2:51" s="10" customFormat="1" ht="12">
      <c r="B113" s="146"/>
      <c r="D113" s="143" t="s">
        <v>158</v>
      </c>
      <c r="E113" s="147" t="s">
        <v>1</v>
      </c>
      <c r="F113" s="148" t="s">
        <v>211</v>
      </c>
      <c r="H113" s="149">
        <v>15.939</v>
      </c>
      <c r="I113" s="150"/>
      <c r="L113" s="146"/>
      <c r="M113" s="151"/>
      <c r="N113" s="152"/>
      <c r="O113" s="152"/>
      <c r="P113" s="152"/>
      <c r="Q113" s="152"/>
      <c r="R113" s="152"/>
      <c r="S113" s="152"/>
      <c r="T113" s="153"/>
      <c r="AT113" s="147" t="s">
        <v>158</v>
      </c>
      <c r="AU113" s="147" t="s">
        <v>88</v>
      </c>
      <c r="AV113" s="10" t="s">
        <v>88</v>
      </c>
      <c r="AW113" s="10" t="s">
        <v>43</v>
      </c>
      <c r="AX113" s="10" t="s">
        <v>79</v>
      </c>
      <c r="AY113" s="147" t="s">
        <v>119</v>
      </c>
    </row>
    <row r="114" spans="2:51" s="11" customFormat="1" ht="12">
      <c r="B114" s="154"/>
      <c r="D114" s="143" t="s">
        <v>158</v>
      </c>
      <c r="E114" s="155" t="s">
        <v>1</v>
      </c>
      <c r="F114" s="156" t="s">
        <v>160</v>
      </c>
      <c r="H114" s="157">
        <v>15.939</v>
      </c>
      <c r="I114" s="158"/>
      <c r="L114" s="154"/>
      <c r="M114" s="159"/>
      <c r="N114" s="160"/>
      <c r="O114" s="160"/>
      <c r="P114" s="160"/>
      <c r="Q114" s="160"/>
      <c r="R114" s="160"/>
      <c r="S114" s="160"/>
      <c r="T114" s="161"/>
      <c r="AT114" s="155" t="s">
        <v>158</v>
      </c>
      <c r="AU114" s="155" t="s">
        <v>88</v>
      </c>
      <c r="AV114" s="11" t="s">
        <v>118</v>
      </c>
      <c r="AW114" s="11" t="s">
        <v>43</v>
      </c>
      <c r="AX114" s="11" t="s">
        <v>23</v>
      </c>
      <c r="AY114" s="155" t="s">
        <v>119</v>
      </c>
    </row>
    <row r="115" spans="2:65" s="1" customFormat="1" ht="16.5" customHeight="1">
      <c r="B115" s="130"/>
      <c r="C115" s="131" t="s">
        <v>149</v>
      </c>
      <c r="D115" s="131" t="s">
        <v>120</v>
      </c>
      <c r="E115" s="132" t="s">
        <v>216</v>
      </c>
      <c r="F115" s="133" t="s">
        <v>217</v>
      </c>
      <c r="G115" s="134" t="s">
        <v>189</v>
      </c>
      <c r="H115" s="135">
        <v>18.689</v>
      </c>
      <c r="I115" s="136"/>
      <c r="J115" s="137">
        <f>ROUND(I115*H115,2)</f>
        <v>0</v>
      </c>
      <c r="K115" s="133" t="s">
        <v>196</v>
      </c>
      <c r="L115" s="29"/>
      <c r="M115" s="138" t="s">
        <v>1</v>
      </c>
      <c r="N115" s="139" t="s">
        <v>50</v>
      </c>
      <c r="O115" s="48"/>
      <c r="P115" s="140">
        <f>O115*H115</f>
        <v>0</v>
      </c>
      <c r="Q115" s="140">
        <v>0</v>
      </c>
      <c r="R115" s="140">
        <f>Q115*H115</f>
        <v>0</v>
      </c>
      <c r="S115" s="140">
        <v>0.098</v>
      </c>
      <c r="T115" s="141">
        <f>S115*H115</f>
        <v>1.831522</v>
      </c>
      <c r="AR115" s="15" t="s">
        <v>118</v>
      </c>
      <c r="AT115" s="15" t="s">
        <v>120</v>
      </c>
      <c r="AU115" s="15" t="s">
        <v>88</v>
      </c>
      <c r="AY115" s="15" t="s">
        <v>119</v>
      </c>
      <c r="BE115" s="142">
        <f>IF(N115="základní",J115,0)</f>
        <v>0</v>
      </c>
      <c r="BF115" s="142">
        <f>IF(N115="snížená",J115,0)</f>
        <v>0</v>
      </c>
      <c r="BG115" s="142">
        <f>IF(N115="zákl. přenesená",J115,0)</f>
        <v>0</v>
      </c>
      <c r="BH115" s="142">
        <f>IF(N115="sníž. přenesená",J115,0)</f>
        <v>0</v>
      </c>
      <c r="BI115" s="142">
        <f>IF(N115="nulová",J115,0)</f>
        <v>0</v>
      </c>
      <c r="BJ115" s="15" t="s">
        <v>23</v>
      </c>
      <c r="BK115" s="142">
        <f>ROUND(I115*H115,2)</f>
        <v>0</v>
      </c>
      <c r="BL115" s="15" t="s">
        <v>118</v>
      </c>
      <c r="BM115" s="15" t="s">
        <v>218</v>
      </c>
    </row>
    <row r="116" spans="2:47" s="1" customFormat="1" ht="19.5">
      <c r="B116" s="29"/>
      <c r="D116" s="143" t="s">
        <v>127</v>
      </c>
      <c r="F116" s="144" t="s">
        <v>219</v>
      </c>
      <c r="I116" s="83"/>
      <c r="L116" s="29"/>
      <c r="M116" s="145"/>
      <c r="N116" s="48"/>
      <c r="O116" s="48"/>
      <c r="P116" s="48"/>
      <c r="Q116" s="48"/>
      <c r="R116" s="48"/>
      <c r="S116" s="48"/>
      <c r="T116" s="49"/>
      <c r="AT116" s="15" t="s">
        <v>127</v>
      </c>
      <c r="AU116" s="15" t="s">
        <v>88</v>
      </c>
    </row>
    <row r="117" spans="2:51" s="13" customFormat="1" ht="12">
      <c r="B117" s="172"/>
      <c r="D117" s="143" t="s">
        <v>158</v>
      </c>
      <c r="E117" s="173" t="s">
        <v>1</v>
      </c>
      <c r="F117" s="174" t="s">
        <v>204</v>
      </c>
      <c r="H117" s="173" t="s">
        <v>1</v>
      </c>
      <c r="I117" s="175"/>
      <c r="L117" s="172"/>
      <c r="M117" s="176"/>
      <c r="N117" s="177"/>
      <c r="O117" s="177"/>
      <c r="P117" s="177"/>
      <c r="Q117" s="177"/>
      <c r="R117" s="177"/>
      <c r="S117" s="177"/>
      <c r="T117" s="178"/>
      <c r="AT117" s="173" t="s">
        <v>158</v>
      </c>
      <c r="AU117" s="173" t="s">
        <v>88</v>
      </c>
      <c r="AV117" s="13" t="s">
        <v>23</v>
      </c>
      <c r="AW117" s="13" t="s">
        <v>43</v>
      </c>
      <c r="AX117" s="13" t="s">
        <v>79</v>
      </c>
      <c r="AY117" s="173" t="s">
        <v>119</v>
      </c>
    </row>
    <row r="118" spans="2:51" s="10" customFormat="1" ht="12">
      <c r="B118" s="146"/>
      <c r="D118" s="143" t="s">
        <v>158</v>
      </c>
      <c r="E118" s="147" t="s">
        <v>1</v>
      </c>
      <c r="F118" s="148" t="s">
        <v>211</v>
      </c>
      <c r="H118" s="149">
        <v>15.939</v>
      </c>
      <c r="I118" s="150"/>
      <c r="L118" s="146"/>
      <c r="M118" s="151"/>
      <c r="N118" s="152"/>
      <c r="O118" s="152"/>
      <c r="P118" s="152"/>
      <c r="Q118" s="152"/>
      <c r="R118" s="152"/>
      <c r="S118" s="152"/>
      <c r="T118" s="153"/>
      <c r="AT118" s="147" t="s">
        <v>158</v>
      </c>
      <c r="AU118" s="147" t="s">
        <v>88</v>
      </c>
      <c r="AV118" s="10" t="s">
        <v>88</v>
      </c>
      <c r="AW118" s="10" t="s">
        <v>43</v>
      </c>
      <c r="AX118" s="10" t="s">
        <v>79</v>
      </c>
      <c r="AY118" s="147" t="s">
        <v>119</v>
      </c>
    </row>
    <row r="119" spans="2:51" s="10" customFormat="1" ht="12">
      <c r="B119" s="146"/>
      <c r="D119" s="143" t="s">
        <v>158</v>
      </c>
      <c r="E119" s="147" t="s">
        <v>1</v>
      </c>
      <c r="F119" s="148" t="s">
        <v>220</v>
      </c>
      <c r="H119" s="149">
        <v>2.75</v>
      </c>
      <c r="I119" s="150"/>
      <c r="L119" s="146"/>
      <c r="M119" s="151"/>
      <c r="N119" s="152"/>
      <c r="O119" s="152"/>
      <c r="P119" s="152"/>
      <c r="Q119" s="152"/>
      <c r="R119" s="152"/>
      <c r="S119" s="152"/>
      <c r="T119" s="153"/>
      <c r="AT119" s="147" t="s">
        <v>158</v>
      </c>
      <c r="AU119" s="147" t="s">
        <v>88</v>
      </c>
      <c r="AV119" s="10" t="s">
        <v>88</v>
      </c>
      <c r="AW119" s="10" t="s">
        <v>43</v>
      </c>
      <c r="AX119" s="10" t="s">
        <v>79</v>
      </c>
      <c r="AY119" s="147" t="s">
        <v>119</v>
      </c>
    </row>
    <row r="120" spans="2:51" s="11" customFormat="1" ht="12">
      <c r="B120" s="154"/>
      <c r="D120" s="143" t="s">
        <v>158</v>
      </c>
      <c r="E120" s="155" t="s">
        <v>1</v>
      </c>
      <c r="F120" s="156" t="s">
        <v>160</v>
      </c>
      <c r="H120" s="157">
        <v>18.689</v>
      </c>
      <c r="I120" s="158"/>
      <c r="L120" s="154"/>
      <c r="M120" s="159"/>
      <c r="N120" s="160"/>
      <c r="O120" s="160"/>
      <c r="P120" s="160"/>
      <c r="Q120" s="160"/>
      <c r="R120" s="160"/>
      <c r="S120" s="160"/>
      <c r="T120" s="161"/>
      <c r="AT120" s="155" t="s">
        <v>158</v>
      </c>
      <c r="AU120" s="155" t="s">
        <v>88</v>
      </c>
      <c r="AV120" s="11" t="s">
        <v>118</v>
      </c>
      <c r="AW120" s="11" t="s">
        <v>43</v>
      </c>
      <c r="AX120" s="11" t="s">
        <v>23</v>
      </c>
      <c r="AY120" s="155" t="s">
        <v>119</v>
      </c>
    </row>
    <row r="121" spans="2:65" s="1" customFormat="1" ht="16.5" customHeight="1">
      <c r="B121" s="130"/>
      <c r="C121" s="131" t="s">
        <v>154</v>
      </c>
      <c r="D121" s="131" t="s">
        <v>120</v>
      </c>
      <c r="E121" s="132" t="s">
        <v>221</v>
      </c>
      <c r="F121" s="133" t="s">
        <v>222</v>
      </c>
      <c r="G121" s="134" t="s">
        <v>189</v>
      </c>
      <c r="H121" s="135">
        <v>25.675</v>
      </c>
      <c r="I121" s="136"/>
      <c r="J121" s="137">
        <f>ROUND(I121*H121,2)</f>
        <v>0</v>
      </c>
      <c r="K121" s="133" t="s">
        <v>196</v>
      </c>
      <c r="L121" s="29"/>
      <c r="M121" s="138" t="s">
        <v>1</v>
      </c>
      <c r="N121" s="139" t="s">
        <v>50</v>
      </c>
      <c r="O121" s="48"/>
      <c r="P121" s="140">
        <f>O121*H121</f>
        <v>0</v>
      </c>
      <c r="Q121" s="140">
        <v>0</v>
      </c>
      <c r="R121" s="140">
        <f>Q121*H121</f>
        <v>0</v>
      </c>
      <c r="S121" s="140">
        <v>0.22</v>
      </c>
      <c r="T121" s="141">
        <f>S121*H121</f>
        <v>5.6485</v>
      </c>
      <c r="AR121" s="15" t="s">
        <v>118</v>
      </c>
      <c r="AT121" s="15" t="s">
        <v>120</v>
      </c>
      <c r="AU121" s="15" t="s">
        <v>88</v>
      </c>
      <c r="AY121" s="15" t="s">
        <v>119</v>
      </c>
      <c r="BE121" s="142">
        <f>IF(N121="základní",J121,0)</f>
        <v>0</v>
      </c>
      <c r="BF121" s="142">
        <f>IF(N121="snížená",J121,0)</f>
        <v>0</v>
      </c>
      <c r="BG121" s="142">
        <f>IF(N121="zákl. přenesená",J121,0)</f>
        <v>0</v>
      </c>
      <c r="BH121" s="142">
        <f>IF(N121="sníž. přenesená",J121,0)</f>
        <v>0</v>
      </c>
      <c r="BI121" s="142">
        <f>IF(N121="nulová",J121,0)</f>
        <v>0</v>
      </c>
      <c r="BJ121" s="15" t="s">
        <v>23</v>
      </c>
      <c r="BK121" s="142">
        <f>ROUND(I121*H121,2)</f>
        <v>0</v>
      </c>
      <c r="BL121" s="15" t="s">
        <v>118</v>
      </c>
      <c r="BM121" s="15" t="s">
        <v>223</v>
      </c>
    </row>
    <row r="122" spans="2:47" s="1" customFormat="1" ht="19.5">
      <c r="B122" s="29"/>
      <c r="D122" s="143" t="s">
        <v>127</v>
      </c>
      <c r="F122" s="144" t="s">
        <v>224</v>
      </c>
      <c r="I122" s="83"/>
      <c r="L122" s="29"/>
      <c r="M122" s="145"/>
      <c r="N122" s="48"/>
      <c r="O122" s="48"/>
      <c r="P122" s="48"/>
      <c r="Q122" s="48"/>
      <c r="R122" s="48"/>
      <c r="S122" s="48"/>
      <c r="T122" s="49"/>
      <c r="AT122" s="15" t="s">
        <v>127</v>
      </c>
      <c r="AU122" s="15" t="s">
        <v>88</v>
      </c>
    </row>
    <row r="123" spans="2:51" s="13" customFormat="1" ht="12">
      <c r="B123" s="172"/>
      <c r="D123" s="143" t="s">
        <v>158</v>
      </c>
      <c r="E123" s="173" t="s">
        <v>1</v>
      </c>
      <c r="F123" s="174" t="s">
        <v>204</v>
      </c>
      <c r="H123" s="173" t="s">
        <v>1</v>
      </c>
      <c r="I123" s="175"/>
      <c r="L123" s="172"/>
      <c r="M123" s="176"/>
      <c r="N123" s="177"/>
      <c r="O123" s="177"/>
      <c r="P123" s="177"/>
      <c r="Q123" s="177"/>
      <c r="R123" s="177"/>
      <c r="S123" s="177"/>
      <c r="T123" s="178"/>
      <c r="AT123" s="173" t="s">
        <v>158</v>
      </c>
      <c r="AU123" s="173" t="s">
        <v>88</v>
      </c>
      <c r="AV123" s="13" t="s">
        <v>23</v>
      </c>
      <c r="AW123" s="13" t="s">
        <v>43</v>
      </c>
      <c r="AX123" s="13" t="s">
        <v>79</v>
      </c>
      <c r="AY123" s="173" t="s">
        <v>119</v>
      </c>
    </row>
    <row r="124" spans="2:51" s="10" customFormat="1" ht="12">
      <c r="B124" s="146"/>
      <c r="D124" s="143" t="s">
        <v>158</v>
      </c>
      <c r="E124" s="147" t="s">
        <v>1</v>
      </c>
      <c r="F124" s="148" t="s">
        <v>225</v>
      </c>
      <c r="H124" s="149">
        <v>11.25</v>
      </c>
      <c r="I124" s="150"/>
      <c r="L124" s="146"/>
      <c r="M124" s="151"/>
      <c r="N124" s="152"/>
      <c r="O124" s="152"/>
      <c r="P124" s="152"/>
      <c r="Q124" s="152"/>
      <c r="R124" s="152"/>
      <c r="S124" s="152"/>
      <c r="T124" s="153"/>
      <c r="AT124" s="147" t="s">
        <v>158</v>
      </c>
      <c r="AU124" s="147" t="s">
        <v>88</v>
      </c>
      <c r="AV124" s="10" t="s">
        <v>88</v>
      </c>
      <c r="AW124" s="10" t="s">
        <v>43</v>
      </c>
      <c r="AX124" s="10" t="s">
        <v>79</v>
      </c>
      <c r="AY124" s="147" t="s">
        <v>119</v>
      </c>
    </row>
    <row r="125" spans="2:51" s="10" customFormat="1" ht="12">
      <c r="B125" s="146"/>
      <c r="D125" s="143" t="s">
        <v>158</v>
      </c>
      <c r="E125" s="147" t="s">
        <v>1</v>
      </c>
      <c r="F125" s="148" t="s">
        <v>226</v>
      </c>
      <c r="H125" s="149">
        <v>5.625</v>
      </c>
      <c r="I125" s="150"/>
      <c r="L125" s="146"/>
      <c r="M125" s="151"/>
      <c r="N125" s="152"/>
      <c r="O125" s="152"/>
      <c r="P125" s="152"/>
      <c r="Q125" s="152"/>
      <c r="R125" s="152"/>
      <c r="S125" s="152"/>
      <c r="T125" s="153"/>
      <c r="AT125" s="147" t="s">
        <v>158</v>
      </c>
      <c r="AU125" s="147" t="s">
        <v>88</v>
      </c>
      <c r="AV125" s="10" t="s">
        <v>88</v>
      </c>
      <c r="AW125" s="10" t="s">
        <v>43</v>
      </c>
      <c r="AX125" s="10" t="s">
        <v>79</v>
      </c>
      <c r="AY125" s="147" t="s">
        <v>119</v>
      </c>
    </row>
    <row r="126" spans="2:51" s="10" customFormat="1" ht="12">
      <c r="B126" s="146"/>
      <c r="D126" s="143" t="s">
        <v>158</v>
      </c>
      <c r="E126" s="147" t="s">
        <v>1</v>
      </c>
      <c r="F126" s="148" t="s">
        <v>227</v>
      </c>
      <c r="H126" s="149">
        <v>8.8</v>
      </c>
      <c r="I126" s="150"/>
      <c r="L126" s="146"/>
      <c r="M126" s="151"/>
      <c r="N126" s="152"/>
      <c r="O126" s="152"/>
      <c r="P126" s="152"/>
      <c r="Q126" s="152"/>
      <c r="R126" s="152"/>
      <c r="S126" s="152"/>
      <c r="T126" s="153"/>
      <c r="AT126" s="147" t="s">
        <v>158</v>
      </c>
      <c r="AU126" s="147" t="s">
        <v>88</v>
      </c>
      <c r="AV126" s="10" t="s">
        <v>88</v>
      </c>
      <c r="AW126" s="10" t="s">
        <v>43</v>
      </c>
      <c r="AX126" s="10" t="s">
        <v>79</v>
      </c>
      <c r="AY126" s="147" t="s">
        <v>119</v>
      </c>
    </row>
    <row r="127" spans="2:51" s="11" customFormat="1" ht="12">
      <c r="B127" s="154"/>
      <c r="D127" s="143" t="s">
        <v>158</v>
      </c>
      <c r="E127" s="155" t="s">
        <v>1</v>
      </c>
      <c r="F127" s="156" t="s">
        <v>160</v>
      </c>
      <c r="H127" s="157">
        <v>25.675</v>
      </c>
      <c r="I127" s="158"/>
      <c r="L127" s="154"/>
      <c r="M127" s="159"/>
      <c r="N127" s="160"/>
      <c r="O127" s="160"/>
      <c r="P127" s="160"/>
      <c r="Q127" s="160"/>
      <c r="R127" s="160"/>
      <c r="S127" s="160"/>
      <c r="T127" s="161"/>
      <c r="AT127" s="155" t="s">
        <v>158</v>
      </c>
      <c r="AU127" s="155" t="s">
        <v>88</v>
      </c>
      <c r="AV127" s="11" t="s">
        <v>118</v>
      </c>
      <c r="AW127" s="11" t="s">
        <v>43</v>
      </c>
      <c r="AX127" s="11" t="s">
        <v>23</v>
      </c>
      <c r="AY127" s="155" t="s">
        <v>119</v>
      </c>
    </row>
    <row r="128" spans="2:65" s="1" customFormat="1" ht="16.5" customHeight="1">
      <c r="B128" s="130"/>
      <c r="C128" s="131" t="s">
        <v>161</v>
      </c>
      <c r="D128" s="131" t="s">
        <v>120</v>
      </c>
      <c r="E128" s="132" t="s">
        <v>228</v>
      </c>
      <c r="F128" s="133" t="s">
        <v>229</v>
      </c>
      <c r="G128" s="134" t="s">
        <v>189</v>
      </c>
      <c r="H128" s="135">
        <v>20.72</v>
      </c>
      <c r="I128" s="136"/>
      <c r="J128" s="137">
        <f>ROUND(I128*H128,2)</f>
        <v>0</v>
      </c>
      <c r="K128" s="133" t="s">
        <v>196</v>
      </c>
      <c r="L128" s="29"/>
      <c r="M128" s="138" t="s">
        <v>1</v>
      </c>
      <c r="N128" s="139" t="s">
        <v>50</v>
      </c>
      <c r="O128" s="48"/>
      <c r="P128" s="140">
        <f>O128*H128</f>
        <v>0</v>
      </c>
      <c r="Q128" s="140">
        <v>3E-05</v>
      </c>
      <c r="R128" s="140">
        <f>Q128*H128</f>
        <v>0.0006215999999999999</v>
      </c>
      <c r="S128" s="140">
        <v>0.103</v>
      </c>
      <c r="T128" s="141">
        <f>S128*H128</f>
        <v>2.1341599999999996</v>
      </c>
      <c r="AR128" s="15" t="s">
        <v>118</v>
      </c>
      <c r="AT128" s="15" t="s">
        <v>120</v>
      </c>
      <c r="AU128" s="15" t="s">
        <v>88</v>
      </c>
      <c r="AY128" s="15" t="s">
        <v>119</v>
      </c>
      <c r="BE128" s="142">
        <f>IF(N128="základní",J128,0)</f>
        <v>0</v>
      </c>
      <c r="BF128" s="142">
        <f>IF(N128="snížená",J128,0)</f>
        <v>0</v>
      </c>
      <c r="BG128" s="142">
        <f>IF(N128="zákl. přenesená",J128,0)</f>
        <v>0</v>
      </c>
      <c r="BH128" s="142">
        <f>IF(N128="sníž. přenesená",J128,0)</f>
        <v>0</v>
      </c>
      <c r="BI128" s="142">
        <f>IF(N128="nulová",J128,0)</f>
        <v>0</v>
      </c>
      <c r="BJ128" s="15" t="s">
        <v>23</v>
      </c>
      <c r="BK128" s="142">
        <f>ROUND(I128*H128,2)</f>
        <v>0</v>
      </c>
      <c r="BL128" s="15" t="s">
        <v>118</v>
      </c>
      <c r="BM128" s="15" t="s">
        <v>230</v>
      </c>
    </row>
    <row r="129" spans="2:47" s="1" customFormat="1" ht="19.5">
      <c r="B129" s="29"/>
      <c r="D129" s="143" t="s">
        <v>127</v>
      </c>
      <c r="F129" s="144" t="s">
        <v>231</v>
      </c>
      <c r="I129" s="83"/>
      <c r="L129" s="29"/>
      <c r="M129" s="145"/>
      <c r="N129" s="48"/>
      <c r="O129" s="48"/>
      <c r="P129" s="48"/>
      <c r="Q129" s="48"/>
      <c r="R129" s="48"/>
      <c r="S129" s="48"/>
      <c r="T129" s="49"/>
      <c r="AT129" s="15" t="s">
        <v>127</v>
      </c>
      <c r="AU129" s="15" t="s">
        <v>88</v>
      </c>
    </row>
    <row r="130" spans="2:51" s="10" customFormat="1" ht="12">
      <c r="B130" s="146"/>
      <c r="D130" s="143" t="s">
        <v>158</v>
      </c>
      <c r="E130" s="147" t="s">
        <v>1</v>
      </c>
      <c r="F130" s="148" t="s">
        <v>232</v>
      </c>
      <c r="H130" s="149">
        <v>10</v>
      </c>
      <c r="I130" s="150"/>
      <c r="L130" s="146"/>
      <c r="M130" s="151"/>
      <c r="N130" s="152"/>
      <c r="O130" s="152"/>
      <c r="P130" s="152"/>
      <c r="Q130" s="152"/>
      <c r="R130" s="152"/>
      <c r="S130" s="152"/>
      <c r="T130" s="153"/>
      <c r="AT130" s="147" t="s">
        <v>158</v>
      </c>
      <c r="AU130" s="147" t="s">
        <v>88</v>
      </c>
      <c r="AV130" s="10" t="s">
        <v>88</v>
      </c>
      <c r="AW130" s="10" t="s">
        <v>43</v>
      </c>
      <c r="AX130" s="10" t="s">
        <v>79</v>
      </c>
      <c r="AY130" s="147" t="s">
        <v>119</v>
      </c>
    </row>
    <row r="131" spans="2:51" s="10" customFormat="1" ht="12">
      <c r="B131" s="146"/>
      <c r="D131" s="143" t="s">
        <v>158</v>
      </c>
      <c r="E131" s="147" t="s">
        <v>1</v>
      </c>
      <c r="F131" s="148" t="s">
        <v>233</v>
      </c>
      <c r="H131" s="149">
        <v>10.72</v>
      </c>
      <c r="I131" s="150"/>
      <c r="L131" s="146"/>
      <c r="M131" s="151"/>
      <c r="N131" s="152"/>
      <c r="O131" s="152"/>
      <c r="P131" s="152"/>
      <c r="Q131" s="152"/>
      <c r="R131" s="152"/>
      <c r="S131" s="152"/>
      <c r="T131" s="153"/>
      <c r="AT131" s="147" t="s">
        <v>158</v>
      </c>
      <c r="AU131" s="147" t="s">
        <v>88</v>
      </c>
      <c r="AV131" s="10" t="s">
        <v>88</v>
      </c>
      <c r="AW131" s="10" t="s">
        <v>43</v>
      </c>
      <c r="AX131" s="10" t="s">
        <v>79</v>
      </c>
      <c r="AY131" s="147" t="s">
        <v>119</v>
      </c>
    </row>
    <row r="132" spans="2:51" s="11" customFormat="1" ht="12">
      <c r="B132" s="154"/>
      <c r="D132" s="143" t="s">
        <v>158</v>
      </c>
      <c r="E132" s="155" t="s">
        <v>1</v>
      </c>
      <c r="F132" s="156" t="s">
        <v>160</v>
      </c>
      <c r="H132" s="157">
        <v>20.72</v>
      </c>
      <c r="I132" s="158"/>
      <c r="L132" s="154"/>
      <c r="M132" s="159"/>
      <c r="N132" s="160"/>
      <c r="O132" s="160"/>
      <c r="P132" s="160"/>
      <c r="Q132" s="160"/>
      <c r="R132" s="160"/>
      <c r="S132" s="160"/>
      <c r="T132" s="161"/>
      <c r="AT132" s="155" t="s">
        <v>158</v>
      </c>
      <c r="AU132" s="155" t="s">
        <v>88</v>
      </c>
      <c r="AV132" s="11" t="s">
        <v>118</v>
      </c>
      <c r="AW132" s="11" t="s">
        <v>43</v>
      </c>
      <c r="AX132" s="11" t="s">
        <v>23</v>
      </c>
      <c r="AY132" s="155" t="s">
        <v>119</v>
      </c>
    </row>
    <row r="133" spans="2:65" s="1" customFormat="1" ht="16.5" customHeight="1">
      <c r="B133" s="130"/>
      <c r="C133" s="131" t="s">
        <v>168</v>
      </c>
      <c r="D133" s="131" t="s">
        <v>120</v>
      </c>
      <c r="E133" s="132" t="s">
        <v>234</v>
      </c>
      <c r="F133" s="133" t="s">
        <v>235</v>
      </c>
      <c r="G133" s="134" t="s">
        <v>189</v>
      </c>
      <c r="H133" s="135">
        <v>10.36</v>
      </c>
      <c r="I133" s="136"/>
      <c r="J133" s="137">
        <f>ROUND(I133*H133,2)</f>
        <v>0</v>
      </c>
      <c r="K133" s="133" t="s">
        <v>1</v>
      </c>
      <c r="L133" s="29"/>
      <c r="M133" s="138" t="s">
        <v>1</v>
      </c>
      <c r="N133" s="139" t="s">
        <v>50</v>
      </c>
      <c r="O133" s="48"/>
      <c r="P133" s="140">
        <f>O133*H133</f>
        <v>0</v>
      </c>
      <c r="Q133" s="140">
        <v>4E-05</v>
      </c>
      <c r="R133" s="140">
        <f>Q133*H133</f>
        <v>0.0004144</v>
      </c>
      <c r="S133" s="140">
        <v>0.128</v>
      </c>
      <c r="T133" s="141">
        <f>S133*H133</f>
        <v>1.32608</v>
      </c>
      <c r="AR133" s="15" t="s">
        <v>118</v>
      </c>
      <c r="AT133" s="15" t="s">
        <v>120</v>
      </c>
      <c r="AU133" s="15" t="s">
        <v>88</v>
      </c>
      <c r="AY133" s="15" t="s">
        <v>119</v>
      </c>
      <c r="BE133" s="142">
        <f>IF(N133="základní",J133,0)</f>
        <v>0</v>
      </c>
      <c r="BF133" s="142">
        <f>IF(N133="snížená",J133,0)</f>
        <v>0</v>
      </c>
      <c r="BG133" s="142">
        <f>IF(N133="zákl. přenesená",J133,0)</f>
        <v>0</v>
      </c>
      <c r="BH133" s="142">
        <f>IF(N133="sníž. přenesená",J133,0)</f>
        <v>0</v>
      </c>
      <c r="BI133" s="142">
        <f>IF(N133="nulová",J133,0)</f>
        <v>0</v>
      </c>
      <c r="BJ133" s="15" t="s">
        <v>23</v>
      </c>
      <c r="BK133" s="142">
        <f>ROUND(I133*H133,2)</f>
        <v>0</v>
      </c>
      <c r="BL133" s="15" t="s">
        <v>118</v>
      </c>
      <c r="BM133" s="15" t="s">
        <v>236</v>
      </c>
    </row>
    <row r="134" spans="2:47" s="1" customFormat="1" ht="19.5">
      <c r="B134" s="29"/>
      <c r="D134" s="143" t="s">
        <v>127</v>
      </c>
      <c r="F134" s="144" t="s">
        <v>237</v>
      </c>
      <c r="I134" s="83"/>
      <c r="L134" s="29"/>
      <c r="M134" s="145"/>
      <c r="N134" s="48"/>
      <c r="O134" s="48"/>
      <c r="P134" s="48"/>
      <c r="Q134" s="48"/>
      <c r="R134" s="48"/>
      <c r="S134" s="48"/>
      <c r="T134" s="49"/>
      <c r="AT134" s="15" t="s">
        <v>127</v>
      </c>
      <c r="AU134" s="15" t="s">
        <v>88</v>
      </c>
    </row>
    <row r="135" spans="2:51" s="13" customFormat="1" ht="12">
      <c r="B135" s="172"/>
      <c r="D135" s="143" t="s">
        <v>158</v>
      </c>
      <c r="E135" s="173" t="s">
        <v>1</v>
      </c>
      <c r="F135" s="174" t="s">
        <v>238</v>
      </c>
      <c r="H135" s="173" t="s">
        <v>1</v>
      </c>
      <c r="I135" s="175"/>
      <c r="L135" s="172"/>
      <c r="M135" s="176"/>
      <c r="N135" s="177"/>
      <c r="O135" s="177"/>
      <c r="P135" s="177"/>
      <c r="Q135" s="177"/>
      <c r="R135" s="177"/>
      <c r="S135" s="177"/>
      <c r="T135" s="178"/>
      <c r="AT135" s="173" t="s">
        <v>158</v>
      </c>
      <c r="AU135" s="173" t="s">
        <v>88</v>
      </c>
      <c r="AV135" s="13" t="s">
        <v>23</v>
      </c>
      <c r="AW135" s="13" t="s">
        <v>43</v>
      </c>
      <c r="AX135" s="13" t="s">
        <v>79</v>
      </c>
      <c r="AY135" s="173" t="s">
        <v>119</v>
      </c>
    </row>
    <row r="136" spans="2:51" s="10" customFormat="1" ht="12">
      <c r="B136" s="146"/>
      <c r="D136" s="143" t="s">
        <v>158</v>
      </c>
      <c r="E136" s="147" t="s">
        <v>1</v>
      </c>
      <c r="F136" s="148" t="s">
        <v>239</v>
      </c>
      <c r="H136" s="149">
        <v>5</v>
      </c>
      <c r="I136" s="150"/>
      <c r="L136" s="146"/>
      <c r="M136" s="151"/>
      <c r="N136" s="152"/>
      <c r="O136" s="152"/>
      <c r="P136" s="152"/>
      <c r="Q136" s="152"/>
      <c r="R136" s="152"/>
      <c r="S136" s="152"/>
      <c r="T136" s="153"/>
      <c r="AT136" s="147" t="s">
        <v>158</v>
      </c>
      <c r="AU136" s="147" t="s">
        <v>88</v>
      </c>
      <c r="AV136" s="10" t="s">
        <v>88</v>
      </c>
      <c r="AW136" s="10" t="s">
        <v>43</v>
      </c>
      <c r="AX136" s="10" t="s">
        <v>79</v>
      </c>
      <c r="AY136" s="147" t="s">
        <v>119</v>
      </c>
    </row>
    <row r="137" spans="2:51" s="10" customFormat="1" ht="12">
      <c r="B137" s="146"/>
      <c r="D137" s="143" t="s">
        <v>158</v>
      </c>
      <c r="E137" s="147" t="s">
        <v>1</v>
      </c>
      <c r="F137" s="148" t="s">
        <v>240</v>
      </c>
      <c r="H137" s="149">
        <v>5.36</v>
      </c>
      <c r="I137" s="150"/>
      <c r="L137" s="146"/>
      <c r="M137" s="151"/>
      <c r="N137" s="152"/>
      <c r="O137" s="152"/>
      <c r="P137" s="152"/>
      <c r="Q137" s="152"/>
      <c r="R137" s="152"/>
      <c r="S137" s="152"/>
      <c r="T137" s="153"/>
      <c r="AT137" s="147" t="s">
        <v>158</v>
      </c>
      <c r="AU137" s="147" t="s">
        <v>88</v>
      </c>
      <c r="AV137" s="10" t="s">
        <v>88</v>
      </c>
      <c r="AW137" s="10" t="s">
        <v>43</v>
      </c>
      <c r="AX137" s="10" t="s">
        <v>79</v>
      </c>
      <c r="AY137" s="147" t="s">
        <v>119</v>
      </c>
    </row>
    <row r="138" spans="2:51" s="11" customFormat="1" ht="12">
      <c r="B138" s="154"/>
      <c r="D138" s="143" t="s">
        <v>158</v>
      </c>
      <c r="E138" s="155" t="s">
        <v>1</v>
      </c>
      <c r="F138" s="156" t="s">
        <v>160</v>
      </c>
      <c r="H138" s="157">
        <v>10.36</v>
      </c>
      <c r="I138" s="158"/>
      <c r="L138" s="154"/>
      <c r="M138" s="159"/>
      <c r="N138" s="160"/>
      <c r="O138" s="160"/>
      <c r="P138" s="160"/>
      <c r="Q138" s="160"/>
      <c r="R138" s="160"/>
      <c r="S138" s="160"/>
      <c r="T138" s="161"/>
      <c r="AT138" s="155" t="s">
        <v>158</v>
      </c>
      <c r="AU138" s="155" t="s">
        <v>88</v>
      </c>
      <c r="AV138" s="11" t="s">
        <v>118</v>
      </c>
      <c r="AW138" s="11" t="s">
        <v>43</v>
      </c>
      <c r="AX138" s="11" t="s">
        <v>23</v>
      </c>
      <c r="AY138" s="155" t="s">
        <v>119</v>
      </c>
    </row>
    <row r="139" spans="2:65" s="1" customFormat="1" ht="16.5" customHeight="1">
      <c r="B139" s="130"/>
      <c r="C139" s="131" t="s">
        <v>28</v>
      </c>
      <c r="D139" s="131" t="s">
        <v>120</v>
      </c>
      <c r="E139" s="132" t="s">
        <v>241</v>
      </c>
      <c r="F139" s="133" t="s">
        <v>242</v>
      </c>
      <c r="G139" s="134" t="s">
        <v>243</v>
      </c>
      <c r="H139" s="135">
        <v>11.5</v>
      </c>
      <c r="I139" s="136"/>
      <c r="J139" s="137">
        <f>ROUND(I139*H139,2)</f>
        <v>0</v>
      </c>
      <c r="K139" s="133" t="s">
        <v>196</v>
      </c>
      <c r="L139" s="29"/>
      <c r="M139" s="138" t="s">
        <v>1</v>
      </c>
      <c r="N139" s="139" t="s">
        <v>50</v>
      </c>
      <c r="O139" s="48"/>
      <c r="P139" s="140">
        <f>O139*H139</f>
        <v>0</v>
      </c>
      <c r="Q139" s="140">
        <v>0</v>
      </c>
      <c r="R139" s="140">
        <f>Q139*H139</f>
        <v>0</v>
      </c>
      <c r="S139" s="140">
        <v>0.29</v>
      </c>
      <c r="T139" s="141">
        <f>S139*H139</f>
        <v>3.335</v>
      </c>
      <c r="AR139" s="15" t="s">
        <v>118</v>
      </c>
      <c r="AT139" s="15" t="s">
        <v>120</v>
      </c>
      <c r="AU139" s="15" t="s">
        <v>88</v>
      </c>
      <c r="AY139" s="15" t="s">
        <v>119</v>
      </c>
      <c r="BE139" s="142">
        <f>IF(N139="základní",J139,0)</f>
        <v>0</v>
      </c>
      <c r="BF139" s="142">
        <f>IF(N139="snížená",J139,0)</f>
        <v>0</v>
      </c>
      <c r="BG139" s="142">
        <f>IF(N139="zákl. přenesená",J139,0)</f>
        <v>0</v>
      </c>
      <c r="BH139" s="142">
        <f>IF(N139="sníž. přenesená",J139,0)</f>
        <v>0</v>
      </c>
      <c r="BI139" s="142">
        <f>IF(N139="nulová",J139,0)</f>
        <v>0</v>
      </c>
      <c r="BJ139" s="15" t="s">
        <v>23</v>
      </c>
      <c r="BK139" s="142">
        <f>ROUND(I139*H139,2)</f>
        <v>0</v>
      </c>
      <c r="BL139" s="15" t="s">
        <v>118</v>
      </c>
      <c r="BM139" s="15" t="s">
        <v>244</v>
      </c>
    </row>
    <row r="140" spans="2:47" s="1" customFormat="1" ht="19.5">
      <c r="B140" s="29"/>
      <c r="D140" s="143" t="s">
        <v>127</v>
      </c>
      <c r="F140" s="144" t="s">
        <v>245</v>
      </c>
      <c r="I140" s="83"/>
      <c r="L140" s="29"/>
      <c r="M140" s="145"/>
      <c r="N140" s="48"/>
      <c r="O140" s="48"/>
      <c r="P140" s="48"/>
      <c r="Q140" s="48"/>
      <c r="R140" s="48"/>
      <c r="S140" s="48"/>
      <c r="T140" s="49"/>
      <c r="AT140" s="15" t="s">
        <v>127</v>
      </c>
      <c r="AU140" s="15" t="s">
        <v>88</v>
      </c>
    </row>
    <row r="141" spans="2:51" s="13" customFormat="1" ht="12">
      <c r="B141" s="172"/>
      <c r="D141" s="143" t="s">
        <v>158</v>
      </c>
      <c r="E141" s="173" t="s">
        <v>1</v>
      </c>
      <c r="F141" s="174" t="s">
        <v>246</v>
      </c>
      <c r="H141" s="173" t="s">
        <v>1</v>
      </c>
      <c r="I141" s="175"/>
      <c r="L141" s="172"/>
      <c r="M141" s="176"/>
      <c r="N141" s="177"/>
      <c r="O141" s="177"/>
      <c r="P141" s="177"/>
      <c r="Q141" s="177"/>
      <c r="R141" s="177"/>
      <c r="S141" s="177"/>
      <c r="T141" s="178"/>
      <c r="AT141" s="173" t="s">
        <v>158</v>
      </c>
      <c r="AU141" s="173" t="s">
        <v>88</v>
      </c>
      <c r="AV141" s="13" t="s">
        <v>23</v>
      </c>
      <c r="AW141" s="13" t="s">
        <v>43</v>
      </c>
      <c r="AX141" s="13" t="s">
        <v>79</v>
      </c>
      <c r="AY141" s="173" t="s">
        <v>119</v>
      </c>
    </row>
    <row r="142" spans="2:51" s="10" customFormat="1" ht="12">
      <c r="B142" s="146"/>
      <c r="D142" s="143" t="s">
        <v>158</v>
      </c>
      <c r="E142" s="147" t="s">
        <v>1</v>
      </c>
      <c r="F142" s="148" t="s">
        <v>247</v>
      </c>
      <c r="H142" s="149">
        <v>0.5</v>
      </c>
      <c r="I142" s="150"/>
      <c r="L142" s="146"/>
      <c r="M142" s="151"/>
      <c r="N142" s="152"/>
      <c r="O142" s="152"/>
      <c r="P142" s="152"/>
      <c r="Q142" s="152"/>
      <c r="R142" s="152"/>
      <c r="S142" s="152"/>
      <c r="T142" s="153"/>
      <c r="AT142" s="147" t="s">
        <v>158</v>
      </c>
      <c r="AU142" s="147" t="s">
        <v>88</v>
      </c>
      <c r="AV142" s="10" t="s">
        <v>88</v>
      </c>
      <c r="AW142" s="10" t="s">
        <v>43</v>
      </c>
      <c r="AX142" s="10" t="s">
        <v>79</v>
      </c>
      <c r="AY142" s="147" t="s">
        <v>119</v>
      </c>
    </row>
    <row r="143" spans="2:51" s="10" customFormat="1" ht="12">
      <c r="B143" s="146"/>
      <c r="D143" s="143" t="s">
        <v>158</v>
      </c>
      <c r="E143" s="147" t="s">
        <v>1</v>
      </c>
      <c r="F143" s="148" t="s">
        <v>248</v>
      </c>
      <c r="H143" s="149">
        <v>11</v>
      </c>
      <c r="I143" s="150"/>
      <c r="L143" s="146"/>
      <c r="M143" s="151"/>
      <c r="N143" s="152"/>
      <c r="O143" s="152"/>
      <c r="P143" s="152"/>
      <c r="Q143" s="152"/>
      <c r="R143" s="152"/>
      <c r="S143" s="152"/>
      <c r="T143" s="153"/>
      <c r="AT143" s="147" t="s">
        <v>158</v>
      </c>
      <c r="AU143" s="147" t="s">
        <v>88</v>
      </c>
      <c r="AV143" s="10" t="s">
        <v>88</v>
      </c>
      <c r="AW143" s="10" t="s">
        <v>43</v>
      </c>
      <c r="AX143" s="10" t="s">
        <v>79</v>
      </c>
      <c r="AY143" s="147" t="s">
        <v>119</v>
      </c>
    </row>
    <row r="144" spans="2:51" s="11" customFormat="1" ht="12">
      <c r="B144" s="154"/>
      <c r="D144" s="143" t="s">
        <v>158</v>
      </c>
      <c r="E144" s="155" t="s">
        <v>1</v>
      </c>
      <c r="F144" s="156" t="s">
        <v>160</v>
      </c>
      <c r="H144" s="157">
        <v>11.5</v>
      </c>
      <c r="I144" s="158"/>
      <c r="L144" s="154"/>
      <c r="M144" s="159"/>
      <c r="N144" s="160"/>
      <c r="O144" s="160"/>
      <c r="P144" s="160"/>
      <c r="Q144" s="160"/>
      <c r="R144" s="160"/>
      <c r="S144" s="160"/>
      <c r="T144" s="161"/>
      <c r="AT144" s="155" t="s">
        <v>158</v>
      </c>
      <c r="AU144" s="155" t="s">
        <v>88</v>
      </c>
      <c r="AV144" s="11" t="s">
        <v>118</v>
      </c>
      <c r="AW144" s="11" t="s">
        <v>43</v>
      </c>
      <c r="AX144" s="11" t="s">
        <v>23</v>
      </c>
      <c r="AY144" s="155" t="s">
        <v>119</v>
      </c>
    </row>
    <row r="145" spans="2:65" s="1" customFormat="1" ht="16.5" customHeight="1">
      <c r="B145" s="130"/>
      <c r="C145" s="131" t="s">
        <v>249</v>
      </c>
      <c r="D145" s="131" t="s">
        <v>120</v>
      </c>
      <c r="E145" s="132" t="s">
        <v>250</v>
      </c>
      <c r="F145" s="133" t="s">
        <v>251</v>
      </c>
      <c r="G145" s="134" t="s">
        <v>243</v>
      </c>
      <c r="H145" s="135">
        <v>60.7</v>
      </c>
      <c r="I145" s="136"/>
      <c r="J145" s="137">
        <f>ROUND(I145*H145,2)</f>
        <v>0</v>
      </c>
      <c r="K145" s="133" t="s">
        <v>196</v>
      </c>
      <c r="L145" s="29"/>
      <c r="M145" s="138" t="s">
        <v>1</v>
      </c>
      <c r="N145" s="139" t="s">
        <v>50</v>
      </c>
      <c r="O145" s="48"/>
      <c r="P145" s="140">
        <f>O145*H145</f>
        <v>0</v>
      </c>
      <c r="Q145" s="140">
        <v>0</v>
      </c>
      <c r="R145" s="140">
        <f>Q145*H145</f>
        <v>0</v>
      </c>
      <c r="S145" s="140">
        <v>0.205</v>
      </c>
      <c r="T145" s="141">
        <f>S145*H145</f>
        <v>12.4435</v>
      </c>
      <c r="AR145" s="15" t="s">
        <v>118</v>
      </c>
      <c r="AT145" s="15" t="s">
        <v>120</v>
      </c>
      <c r="AU145" s="15" t="s">
        <v>88</v>
      </c>
      <c r="AY145" s="15" t="s">
        <v>119</v>
      </c>
      <c r="BE145" s="142">
        <f>IF(N145="základní",J145,0)</f>
        <v>0</v>
      </c>
      <c r="BF145" s="142">
        <f>IF(N145="snížená",J145,0)</f>
        <v>0</v>
      </c>
      <c r="BG145" s="142">
        <f>IF(N145="zákl. přenesená",J145,0)</f>
        <v>0</v>
      </c>
      <c r="BH145" s="142">
        <f>IF(N145="sníž. přenesená",J145,0)</f>
        <v>0</v>
      </c>
      <c r="BI145" s="142">
        <f>IF(N145="nulová",J145,0)</f>
        <v>0</v>
      </c>
      <c r="BJ145" s="15" t="s">
        <v>23</v>
      </c>
      <c r="BK145" s="142">
        <f>ROUND(I145*H145,2)</f>
        <v>0</v>
      </c>
      <c r="BL145" s="15" t="s">
        <v>118</v>
      </c>
      <c r="BM145" s="15" t="s">
        <v>252</v>
      </c>
    </row>
    <row r="146" spans="2:47" s="1" customFormat="1" ht="19.5">
      <c r="B146" s="29"/>
      <c r="D146" s="143" t="s">
        <v>127</v>
      </c>
      <c r="F146" s="144" t="s">
        <v>253</v>
      </c>
      <c r="I146" s="83"/>
      <c r="L146" s="29"/>
      <c r="M146" s="145"/>
      <c r="N146" s="48"/>
      <c r="O146" s="48"/>
      <c r="P146" s="48"/>
      <c r="Q146" s="48"/>
      <c r="R146" s="48"/>
      <c r="S146" s="48"/>
      <c r="T146" s="49"/>
      <c r="AT146" s="15" t="s">
        <v>127</v>
      </c>
      <c r="AU146" s="15" t="s">
        <v>88</v>
      </c>
    </row>
    <row r="147" spans="2:51" s="10" customFormat="1" ht="12">
      <c r="B147" s="146"/>
      <c r="D147" s="143" t="s">
        <v>158</v>
      </c>
      <c r="E147" s="147" t="s">
        <v>1</v>
      </c>
      <c r="F147" s="148" t="s">
        <v>254</v>
      </c>
      <c r="H147" s="149">
        <v>17.6</v>
      </c>
      <c r="I147" s="150"/>
      <c r="L147" s="146"/>
      <c r="M147" s="151"/>
      <c r="N147" s="152"/>
      <c r="O147" s="152"/>
      <c r="P147" s="152"/>
      <c r="Q147" s="152"/>
      <c r="R147" s="152"/>
      <c r="S147" s="152"/>
      <c r="T147" s="153"/>
      <c r="AT147" s="147" t="s">
        <v>158</v>
      </c>
      <c r="AU147" s="147" t="s">
        <v>88</v>
      </c>
      <c r="AV147" s="10" t="s">
        <v>88</v>
      </c>
      <c r="AW147" s="10" t="s">
        <v>43</v>
      </c>
      <c r="AX147" s="10" t="s">
        <v>79</v>
      </c>
      <c r="AY147" s="147" t="s">
        <v>119</v>
      </c>
    </row>
    <row r="148" spans="2:51" s="10" customFormat="1" ht="12">
      <c r="B148" s="146"/>
      <c r="D148" s="143" t="s">
        <v>158</v>
      </c>
      <c r="E148" s="147" t="s">
        <v>1</v>
      </c>
      <c r="F148" s="148" t="s">
        <v>255</v>
      </c>
      <c r="H148" s="149">
        <v>41.1</v>
      </c>
      <c r="I148" s="150"/>
      <c r="L148" s="146"/>
      <c r="M148" s="151"/>
      <c r="N148" s="152"/>
      <c r="O148" s="152"/>
      <c r="P148" s="152"/>
      <c r="Q148" s="152"/>
      <c r="R148" s="152"/>
      <c r="S148" s="152"/>
      <c r="T148" s="153"/>
      <c r="AT148" s="147" t="s">
        <v>158</v>
      </c>
      <c r="AU148" s="147" t="s">
        <v>88</v>
      </c>
      <c r="AV148" s="10" t="s">
        <v>88</v>
      </c>
      <c r="AW148" s="10" t="s">
        <v>43</v>
      </c>
      <c r="AX148" s="10" t="s">
        <v>79</v>
      </c>
      <c r="AY148" s="147" t="s">
        <v>119</v>
      </c>
    </row>
    <row r="149" spans="2:51" s="10" customFormat="1" ht="12">
      <c r="B149" s="146"/>
      <c r="D149" s="143" t="s">
        <v>158</v>
      </c>
      <c r="E149" s="147" t="s">
        <v>1</v>
      </c>
      <c r="F149" s="148" t="s">
        <v>256</v>
      </c>
      <c r="H149" s="149">
        <v>2</v>
      </c>
      <c r="I149" s="150"/>
      <c r="L149" s="146"/>
      <c r="M149" s="151"/>
      <c r="N149" s="152"/>
      <c r="O149" s="152"/>
      <c r="P149" s="152"/>
      <c r="Q149" s="152"/>
      <c r="R149" s="152"/>
      <c r="S149" s="152"/>
      <c r="T149" s="153"/>
      <c r="AT149" s="147" t="s">
        <v>158</v>
      </c>
      <c r="AU149" s="147" t="s">
        <v>88</v>
      </c>
      <c r="AV149" s="10" t="s">
        <v>88</v>
      </c>
      <c r="AW149" s="10" t="s">
        <v>43</v>
      </c>
      <c r="AX149" s="10" t="s">
        <v>79</v>
      </c>
      <c r="AY149" s="147" t="s">
        <v>119</v>
      </c>
    </row>
    <row r="150" spans="2:51" s="11" customFormat="1" ht="12">
      <c r="B150" s="154"/>
      <c r="D150" s="143" t="s">
        <v>158</v>
      </c>
      <c r="E150" s="155" t="s">
        <v>1</v>
      </c>
      <c r="F150" s="156" t="s">
        <v>160</v>
      </c>
      <c r="H150" s="157">
        <v>60.7</v>
      </c>
      <c r="I150" s="158"/>
      <c r="L150" s="154"/>
      <c r="M150" s="159"/>
      <c r="N150" s="160"/>
      <c r="O150" s="160"/>
      <c r="P150" s="160"/>
      <c r="Q150" s="160"/>
      <c r="R150" s="160"/>
      <c r="S150" s="160"/>
      <c r="T150" s="161"/>
      <c r="AT150" s="155" t="s">
        <v>158</v>
      </c>
      <c r="AU150" s="155" t="s">
        <v>88</v>
      </c>
      <c r="AV150" s="11" t="s">
        <v>118</v>
      </c>
      <c r="AW150" s="11" t="s">
        <v>43</v>
      </c>
      <c r="AX150" s="11" t="s">
        <v>23</v>
      </c>
      <c r="AY150" s="155" t="s">
        <v>119</v>
      </c>
    </row>
    <row r="151" spans="2:65" s="1" customFormat="1" ht="16.5" customHeight="1">
      <c r="B151" s="130"/>
      <c r="C151" s="131" t="s">
        <v>257</v>
      </c>
      <c r="D151" s="131" t="s">
        <v>120</v>
      </c>
      <c r="E151" s="132" t="s">
        <v>258</v>
      </c>
      <c r="F151" s="133" t="s">
        <v>259</v>
      </c>
      <c r="G151" s="134" t="s">
        <v>260</v>
      </c>
      <c r="H151" s="135">
        <v>0.9</v>
      </c>
      <c r="I151" s="136"/>
      <c r="J151" s="137">
        <f>ROUND(I151*H151,2)</f>
        <v>0</v>
      </c>
      <c r="K151" s="133" t="s">
        <v>196</v>
      </c>
      <c r="L151" s="29"/>
      <c r="M151" s="138" t="s">
        <v>1</v>
      </c>
      <c r="N151" s="139" t="s">
        <v>50</v>
      </c>
      <c r="O151" s="48"/>
      <c r="P151" s="140">
        <f>O151*H151</f>
        <v>0</v>
      </c>
      <c r="Q151" s="140">
        <v>0</v>
      </c>
      <c r="R151" s="140">
        <f>Q151*H151</f>
        <v>0</v>
      </c>
      <c r="S151" s="140">
        <v>0</v>
      </c>
      <c r="T151" s="141">
        <f>S151*H151</f>
        <v>0</v>
      </c>
      <c r="AR151" s="15" t="s">
        <v>118</v>
      </c>
      <c r="AT151" s="15" t="s">
        <v>120</v>
      </c>
      <c r="AU151" s="15" t="s">
        <v>88</v>
      </c>
      <c r="AY151" s="15" t="s">
        <v>119</v>
      </c>
      <c r="BE151" s="142">
        <f>IF(N151="základní",J151,0)</f>
        <v>0</v>
      </c>
      <c r="BF151" s="142">
        <f>IF(N151="snížená",J151,0)</f>
        <v>0</v>
      </c>
      <c r="BG151" s="142">
        <f>IF(N151="zákl. přenesená",J151,0)</f>
        <v>0</v>
      </c>
      <c r="BH151" s="142">
        <f>IF(N151="sníž. přenesená",J151,0)</f>
        <v>0</v>
      </c>
      <c r="BI151" s="142">
        <f>IF(N151="nulová",J151,0)</f>
        <v>0</v>
      </c>
      <c r="BJ151" s="15" t="s">
        <v>23</v>
      </c>
      <c r="BK151" s="142">
        <f>ROUND(I151*H151,2)</f>
        <v>0</v>
      </c>
      <c r="BL151" s="15" t="s">
        <v>118</v>
      </c>
      <c r="BM151" s="15" t="s">
        <v>261</v>
      </c>
    </row>
    <row r="152" spans="2:47" s="1" customFormat="1" ht="12">
      <c r="B152" s="29"/>
      <c r="D152" s="143" t="s">
        <v>127</v>
      </c>
      <c r="F152" s="144" t="s">
        <v>262</v>
      </c>
      <c r="I152" s="83"/>
      <c r="L152" s="29"/>
      <c r="M152" s="145"/>
      <c r="N152" s="48"/>
      <c r="O152" s="48"/>
      <c r="P152" s="48"/>
      <c r="Q152" s="48"/>
      <c r="R152" s="48"/>
      <c r="S152" s="48"/>
      <c r="T152" s="49"/>
      <c r="AT152" s="15" t="s">
        <v>127</v>
      </c>
      <c r="AU152" s="15" t="s">
        <v>88</v>
      </c>
    </row>
    <row r="153" spans="2:51" s="10" customFormat="1" ht="12">
      <c r="B153" s="146"/>
      <c r="D153" s="143" t="s">
        <v>158</v>
      </c>
      <c r="E153" s="147" t="s">
        <v>1</v>
      </c>
      <c r="F153" s="148" t="s">
        <v>263</v>
      </c>
      <c r="H153" s="149">
        <v>0.9</v>
      </c>
      <c r="I153" s="150"/>
      <c r="L153" s="146"/>
      <c r="M153" s="151"/>
      <c r="N153" s="152"/>
      <c r="O153" s="152"/>
      <c r="P153" s="152"/>
      <c r="Q153" s="152"/>
      <c r="R153" s="152"/>
      <c r="S153" s="152"/>
      <c r="T153" s="153"/>
      <c r="AT153" s="147" t="s">
        <v>158</v>
      </c>
      <c r="AU153" s="147" t="s">
        <v>88</v>
      </c>
      <c r="AV153" s="10" t="s">
        <v>88</v>
      </c>
      <c r="AW153" s="10" t="s">
        <v>43</v>
      </c>
      <c r="AX153" s="10" t="s">
        <v>79</v>
      </c>
      <c r="AY153" s="147" t="s">
        <v>119</v>
      </c>
    </row>
    <row r="154" spans="2:51" s="11" customFormat="1" ht="12">
      <c r="B154" s="154"/>
      <c r="D154" s="143" t="s">
        <v>158</v>
      </c>
      <c r="E154" s="155" t="s">
        <v>1</v>
      </c>
      <c r="F154" s="156" t="s">
        <v>160</v>
      </c>
      <c r="H154" s="157">
        <v>0.9</v>
      </c>
      <c r="I154" s="158"/>
      <c r="L154" s="154"/>
      <c r="M154" s="159"/>
      <c r="N154" s="160"/>
      <c r="O154" s="160"/>
      <c r="P154" s="160"/>
      <c r="Q154" s="160"/>
      <c r="R154" s="160"/>
      <c r="S154" s="160"/>
      <c r="T154" s="161"/>
      <c r="AT154" s="155" t="s">
        <v>158</v>
      </c>
      <c r="AU154" s="155" t="s">
        <v>88</v>
      </c>
      <c r="AV154" s="11" t="s">
        <v>118</v>
      </c>
      <c r="AW154" s="11" t="s">
        <v>43</v>
      </c>
      <c r="AX154" s="11" t="s">
        <v>23</v>
      </c>
      <c r="AY154" s="155" t="s">
        <v>119</v>
      </c>
    </row>
    <row r="155" spans="2:65" s="1" customFormat="1" ht="16.5" customHeight="1">
      <c r="B155" s="130"/>
      <c r="C155" s="179" t="s">
        <v>264</v>
      </c>
      <c r="D155" s="179" t="s">
        <v>265</v>
      </c>
      <c r="E155" s="180" t="s">
        <v>266</v>
      </c>
      <c r="F155" s="181" t="s">
        <v>267</v>
      </c>
      <c r="G155" s="182" t="s">
        <v>195</v>
      </c>
      <c r="H155" s="183">
        <v>4</v>
      </c>
      <c r="I155" s="184"/>
      <c r="J155" s="185">
        <f>ROUND(I155*H155,2)</f>
        <v>0</v>
      </c>
      <c r="K155" s="181" t="s">
        <v>1</v>
      </c>
      <c r="L155" s="186"/>
      <c r="M155" s="187" t="s">
        <v>1</v>
      </c>
      <c r="N155" s="188" t="s">
        <v>50</v>
      </c>
      <c r="O155" s="48"/>
      <c r="P155" s="140">
        <f>O155*H155</f>
        <v>0</v>
      </c>
      <c r="Q155" s="140">
        <v>0</v>
      </c>
      <c r="R155" s="140">
        <f>Q155*H155</f>
        <v>0</v>
      </c>
      <c r="S155" s="140">
        <v>0</v>
      </c>
      <c r="T155" s="141">
        <f>S155*H155</f>
        <v>0</v>
      </c>
      <c r="AR155" s="15" t="s">
        <v>161</v>
      </c>
      <c r="AT155" s="15" t="s">
        <v>265</v>
      </c>
      <c r="AU155" s="15" t="s">
        <v>88</v>
      </c>
      <c r="AY155" s="15" t="s">
        <v>119</v>
      </c>
      <c r="BE155" s="142">
        <f>IF(N155="základní",J155,0)</f>
        <v>0</v>
      </c>
      <c r="BF155" s="142">
        <f>IF(N155="snížená",J155,0)</f>
        <v>0</v>
      </c>
      <c r="BG155" s="142">
        <f>IF(N155="zákl. přenesená",J155,0)</f>
        <v>0</v>
      </c>
      <c r="BH155" s="142">
        <f>IF(N155="sníž. přenesená",J155,0)</f>
        <v>0</v>
      </c>
      <c r="BI155" s="142">
        <f>IF(N155="nulová",J155,0)</f>
        <v>0</v>
      </c>
      <c r="BJ155" s="15" t="s">
        <v>23</v>
      </c>
      <c r="BK155" s="142">
        <f>ROUND(I155*H155,2)</f>
        <v>0</v>
      </c>
      <c r="BL155" s="15" t="s">
        <v>118</v>
      </c>
      <c r="BM155" s="15" t="s">
        <v>268</v>
      </c>
    </row>
    <row r="156" spans="2:51" s="10" customFormat="1" ht="12">
      <c r="B156" s="146"/>
      <c r="D156" s="143" t="s">
        <v>158</v>
      </c>
      <c r="E156" s="147" t="s">
        <v>1</v>
      </c>
      <c r="F156" s="148" t="s">
        <v>269</v>
      </c>
      <c r="H156" s="149">
        <v>4</v>
      </c>
      <c r="I156" s="150"/>
      <c r="L156" s="146"/>
      <c r="M156" s="151"/>
      <c r="N156" s="152"/>
      <c r="O156" s="152"/>
      <c r="P156" s="152"/>
      <c r="Q156" s="152"/>
      <c r="R156" s="152"/>
      <c r="S156" s="152"/>
      <c r="T156" s="153"/>
      <c r="AT156" s="147" t="s">
        <v>158</v>
      </c>
      <c r="AU156" s="147" t="s">
        <v>88</v>
      </c>
      <c r="AV156" s="10" t="s">
        <v>88</v>
      </c>
      <c r="AW156" s="10" t="s">
        <v>43</v>
      </c>
      <c r="AX156" s="10" t="s">
        <v>79</v>
      </c>
      <c r="AY156" s="147" t="s">
        <v>119</v>
      </c>
    </row>
    <row r="157" spans="2:51" s="11" customFormat="1" ht="12">
      <c r="B157" s="154"/>
      <c r="D157" s="143" t="s">
        <v>158</v>
      </c>
      <c r="E157" s="155" t="s">
        <v>1</v>
      </c>
      <c r="F157" s="156" t="s">
        <v>160</v>
      </c>
      <c r="H157" s="157">
        <v>4</v>
      </c>
      <c r="I157" s="158"/>
      <c r="L157" s="154"/>
      <c r="M157" s="159"/>
      <c r="N157" s="160"/>
      <c r="O157" s="160"/>
      <c r="P157" s="160"/>
      <c r="Q157" s="160"/>
      <c r="R157" s="160"/>
      <c r="S157" s="160"/>
      <c r="T157" s="161"/>
      <c r="AT157" s="155" t="s">
        <v>158</v>
      </c>
      <c r="AU157" s="155" t="s">
        <v>88</v>
      </c>
      <c r="AV157" s="11" t="s">
        <v>118</v>
      </c>
      <c r="AW157" s="11" t="s">
        <v>43</v>
      </c>
      <c r="AX157" s="11" t="s">
        <v>23</v>
      </c>
      <c r="AY157" s="155" t="s">
        <v>119</v>
      </c>
    </row>
    <row r="158" spans="2:65" s="1" customFormat="1" ht="16.5" customHeight="1">
      <c r="B158" s="130"/>
      <c r="C158" s="131" t="s">
        <v>270</v>
      </c>
      <c r="D158" s="131" t="s">
        <v>120</v>
      </c>
      <c r="E158" s="132" t="s">
        <v>271</v>
      </c>
      <c r="F158" s="133" t="s">
        <v>272</v>
      </c>
      <c r="G158" s="134" t="s">
        <v>260</v>
      </c>
      <c r="H158" s="135">
        <v>36.897</v>
      </c>
      <c r="I158" s="136"/>
      <c r="J158" s="137">
        <f>ROUND(I158*H158,2)</f>
        <v>0</v>
      </c>
      <c r="K158" s="133" t="s">
        <v>196</v>
      </c>
      <c r="L158" s="29"/>
      <c r="M158" s="138" t="s">
        <v>1</v>
      </c>
      <c r="N158" s="139" t="s">
        <v>50</v>
      </c>
      <c r="O158" s="48"/>
      <c r="P158" s="140">
        <f>O158*H158</f>
        <v>0</v>
      </c>
      <c r="Q158" s="140">
        <v>0</v>
      </c>
      <c r="R158" s="140">
        <f>Q158*H158</f>
        <v>0</v>
      </c>
      <c r="S158" s="140">
        <v>0</v>
      </c>
      <c r="T158" s="141">
        <f>S158*H158</f>
        <v>0</v>
      </c>
      <c r="AR158" s="15" t="s">
        <v>118</v>
      </c>
      <c r="AT158" s="15" t="s">
        <v>120</v>
      </c>
      <c r="AU158" s="15" t="s">
        <v>88</v>
      </c>
      <c r="AY158" s="15" t="s">
        <v>119</v>
      </c>
      <c r="BE158" s="142">
        <f>IF(N158="základní",J158,0)</f>
        <v>0</v>
      </c>
      <c r="BF158" s="142">
        <f>IF(N158="snížená",J158,0)</f>
        <v>0</v>
      </c>
      <c r="BG158" s="142">
        <f>IF(N158="zákl. přenesená",J158,0)</f>
        <v>0</v>
      </c>
      <c r="BH158" s="142">
        <f>IF(N158="sníž. přenesená",J158,0)</f>
        <v>0</v>
      </c>
      <c r="BI158" s="142">
        <f>IF(N158="nulová",J158,0)</f>
        <v>0</v>
      </c>
      <c r="BJ158" s="15" t="s">
        <v>23</v>
      </c>
      <c r="BK158" s="142">
        <f>ROUND(I158*H158,2)</f>
        <v>0</v>
      </c>
      <c r="BL158" s="15" t="s">
        <v>118</v>
      </c>
      <c r="BM158" s="15" t="s">
        <v>273</v>
      </c>
    </row>
    <row r="159" spans="2:47" s="1" customFormat="1" ht="19.5">
      <c r="B159" s="29"/>
      <c r="D159" s="143" t="s">
        <v>127</v>
      </c>
      <c r="F159" s="144" t="s">
        <v>274</v>
      </c>
      <c r="I159" s="83"/>
      <c r="L159" s="29"/>
      <c r="M159" s="145"/>
      <c r="N159" s="48"/>
      <c r="O159" s="48"/>
      <c r="P159" s="48"/>
      <c r="Q159" s="48"/>
      <c r="R159" s="48"/>
      <c r="S159" s="48"/>
      <c r="T159" s="49"/>
      <c r="AT159" s="15" t="s">
        <v>127</v>
      </c>
      <c r="AU159" s="15" t="s">
        <v>88</v>
      </c>
    </row>
    <row r="160" spans="2:51" s="13" customFormat="1" ht="12">
      <c r="B160" s="172"/>
      <c r="D160" s="143" t="s">
        <v>158</v>
      </c>
      <c r="E160" s="173" t="s">
        <v>1</v>
      </c>
      <c r="F160" s="174" t="s">
        <v>275</v>
      </c>
      <c r="H160" s="173" t="s">
        <v>1</v>
      </c>
      <c r="I160" s="175"/>
      <c r="L160" s="172"/>
      <c r="M160" s="176"/>
      <c r="N160" s="177"/>
      <c r="O160" s="177"/>
      <c r="P160" s="177"/>
      <c r="Q160" s="177"/>
      <c r="R160" s="177"/>
      <c r="S160" s="177"/>
      <c r="T160" s="178"/>
      <c r="AT160" s="173" t="s">
        <v>158</v>
      </c>
      <c r="AU160" s="173" t="s">
        <v>88</v>
      </c>
      <c r="AV160" s="13" t="s">
        <v>23</v>
      </c>
      <c r="AW160" s="13" t="s">
        <v>43</v>
      </c>
      <c r="AX160" s="13" t="s">
        <v>79</v>
      </c>
      <c r="AY160" s="173" t="s">
        <v>119</v>
      </c>
    </row>
    <row r="161" spans="2:51" s="13" customFormat="1" ht="12">
      <c r="B161" s="172"/>
      <c r="D161" s="143" t="s">
        <v>158</v>
      </c>
      <c r="E161" s="173" t="s">
        <v>1</v>
      </c>
      <c r="F161" s="174" t="s">
        <v>276</v>
      </c>
      <c r="H161" s="173" t="s">
        <v>1</v>
      </c>
      <c r="I161" s="175"/>
      <c r="L161" s="172"/>
      <c r="M161" s="176"/>
      <c r="N161" s="177"/>
      <c r="O161" s="177"/>
      <c r="P161" s="177"/>
      <c r="Q161" s="177"/>
      <c r="R161" s="177"/>
      <c r="S161" s="177"/>
      <c r="T161" s="178"/>
      <c r="AT161" s="173" t="s">
        <v>158</v>
      </c>
      <c r="AU161" s="173" t="s">
        <v>88</v>
      </c>
      <c r="AV161" s="13" t="s">
        <v>23</v>
      </c>
      <c r="AW161" s="13" t="s">
        <v>43</v>
      </c>
      <c r="AX161" s="13" t="s">
        <v>79</v>
      </c>
      <c r="AY161" s="173" t="s">
        <v>119</v>
      </c>
    </row>
    <row r="162" spans="2:51" s="10" customFormat="1" ht="12">
      <c r="B162" s="146"/>
      <c r="D162" s="143" t="s">
        <v>158</v>
      </c>
      <c r="E162" s="147" t="s">
        <v>1</v>
      </c>
      <c r="F162" s="148" t="s">
        <v>277</v>
      </c>
      <c r="H162" s="149">
        <v>14.58</v>
      </c>
      <c r="I162" s="150"/>
      <c r="L162" s="146"/>
      <c r="M162" s="151"/>
      <c r="N162" s="152"/>
      <c r="O162" s="152"/>
      <c r="P162" s="152"/>
      <c r="Q162" s="152"/>
      <c r="R162" s="152"/>
      <c r="S162" s="152"/>
      <c r="T162" s="153"/>
      <c r="AT162" s="147" t="s">
        <v>158</v>
      </c>
      <c r="AU162" s="147" t="s">
        <v>88</v>
      </c>
      <c r="AV162" s="10" t="s">
        <v>88</v>
      </c>
      <c r="AW162" s="10" t="s">
        <v>43</v>
      </c>
      <c r="AX162" s="10" t="s">
        <v>79</v>
      </c>
      <c r="AY162" s="147" t="s">
        <v>119</v>
      </c>
    </row>
    <row r="163" spans="2:51" s="10" customFormat="1" ht="12">
      <c r="B163" s="146"/>
      <c r="D163" s="143" t="s">
        <v>158</v>
      </c>
      <c r="E163" s="147" t="s">
        <v>1</v>
      </c>
      <c r="F163" s="148" t="s">
        <v>278</v>
      </c>
      <c r="H163" s="149">
        <v>17.53488</v>
      </c>
      <c r="I163" s="150"/>
      <c r="L163" s="146"/>
      <c r="M163" s="151"/>
      <c r="N163" s="152"/>
      <c r="O163" s="152"/>
      <c r="P163" s="152"/>
      <c r="Q163" s="152"/>
      <c r="R163" s="152"/>
      <c r="S163" s="152"/>
      <c r="T163" s="153"/>
      <c r="AT163" s="147" t="s">
        <v>158</v>
      </c>
      <c r="AU163" s="147" t="s">
        <v>88</v>
      </c>
      <c r="AV163" s="10" t="s">
        <v>88</v>
      </c>
      <c r="AW163" s="10" t="s">
        <v>43</v>
      </c>
      <c r="AX163" s="10" t="s">
        <v>79</v>
      </c>
      <c r="AY163" s="147" t="s">
        <v>119</v>
      </c>
    </row>
    <row r="164" spans="2:51" s="10" customFormat="1" ht="12">
      <c r="B164" s="146"/>
      <c r="D164" s="143" t="s">
        <v>158</v>
      </c>
      <c r="E164" s="147" t="s">
        <v>1</v>
      </c>
      <c r="F164" s="148" t="s">
        <v>279</v>
      </c>
      <c r="H164" s="149">
        <v>4.7817</v>
      </c>
      <c r="I164" s="150"/>
      <c r="L164" s="146"/>
      <c r="M164" s="151"/>
      <c r="N164" s="152"/>
      <c r="O164" s="152"/>
      <c r="P164" s="152"/>
      <c r="Q164" s="152"/>
      <c r="R164" s="152"/>
      <c r="S164" s="152"/>
      <c r="T164" s="153"/>
      <c r="AT164" s="147" t="s">
        <v>158</v>
      </c>
      <c r="AU164" s="147" t="s">
        <v>88</v>
      </c>
      <c r="AV164" s="10" t="s">
        <v>88</v>
      </c>
      <c r="AW164" s="10" t="s">
        <v>43</v>
      </c>
      <c r="AX164" s="10" t="s">
        <v>79</v>
      </c>
      <c r="AY164" s="147" t="s">
        <v>119</v>
      </c>
    </row>
    <row r="165" spans="2:51" s="11" customFormat="1" ht="12">
      <c r="B165" s="154"/>
      <c r="D165" s="143" t="s">
        <v>158</v>
      </c>
      <c r="E165" s="155" t="s">
        <v>1</v>
      </c>
      <c r="F165" s="156" t="s">
        <v>160</v>
      </c>
      <c r="H165" s="157">
        <v>36.89658</v>
      </c>
      <c r="I165" s="158"/>
      <c r="L165" s="154"/>
      <c r="M165" s="159"/>
      <c r="N165" s="160"/>
      <c r="O165" s="160"/>
      <c r="P165" s="160"/>
      <c r="Q165" s="160"/>
      <c r="R165" s="160"/>
      <c r="S165" s="160"/>
      <c r="T165" s="161"/>
      <c r="AT165" s="155" t="s">
        <v>158</v>
      </c>
      <c r="AU165" s="155" t="s">
        <v>88</v>
      </c>
      <c r="AV165" s="11" t="s">
        <v>118</v>
      </c>
      <c r="AW165" s="11" t="s">
        <v>43</v>
      </c>
      <c r="AX165" s="11" t="s">
        <v>23</v>
      </c>
      <c r="AY165" s="155" t="s">
        <v>119</v>
      </c>
    </row>
    <row r="166" spans="2:65" s="1" customFormat="1" ht="16.5" customHeight="1">
      <c r="B166" s="130"/>
      <c r="C166" s="131" t="s">
        <v>8</v>
      </c>
      <c r="D166" s="131" t="s">
        <v>120</v>
      </c>
      <c r="E166" s="132" t="s">
        <v>280</v>
      </c>
      <c r="F166" s="133" t="s">
        <v>281</v>
      </c>
      <c r="G166" s="134" t="s">
        <v>260</v>
      </c>
      <c r="H166" s="135">
        <v>36.897</v>
      </c>
      <c r="I166" s="136"/>
      <c r="J166" s="137">
        <f>ROUND(I166*H166,2)</f>
        <v>0</v>
      </c>
      <c r="K166" s="133" t="s">
        <v>196</v>
      </c>
      <c r="L166" s="29"/>
      <c r="M166" s="138" t="s">
        <v>1</v>
      </c>
      <c r="N166" s="139" t="s">
        <v>50</v>
      </c>
      <c r="O166" s="48"/>
      <c r="P166" s="140">
        <f>O166*H166</f>
        <v>0</v>
      </c>
      <c r="Q166" s="140">
        <v>0</v>
      </c>
      <c r="R166" s="140">
        <f>Q166*H166</f>
        <v>0</v>
      </c>
      <c r="S166" s="140">
        <v>0</v>
      </c>
      <c r="T166" s="141">
        <f>S166*H166</f>
        <v>0</v>
      </c>
      <c r="AR166" s="15" t="s">
        <v>118</v>
      </c>
      <c r="AT166" s="15" t="s">
        <v>120</v>
      </c>
      <c r="AU166" s="15" t="s">
        <v>88</v>
      </c>
      <c r="AY166" s="15" t="s">
        <v>119</v>
      </c>
      <c r="BE166" s="142">
        <f>IF(N166="základní",J166,0)</f>
        <v>0</v>
      </c>
      <c r="BF166" s="142">
        <f>IF(N166="snížená",J166,0)</f>
        <v>0</v>
      </c>
      <c r="BG166" s="142">
        <f>IF(N166="zákl. přenesená",J166,0)</f>
        <v>0</v>
      </c>
      <c r="BH166" s="142">
        <f>IF(N166="sníž. přenesená",J166,0)</f>
        <v>0</v>
      </c>
      <c r="BI166" s="142">
        <f>IF(N166="nulová",J166,0)</f>
        <v>0</v>
      </c>
      <c r="BJ166" s="15" t="s">
        <v>23</v>
      </c>
      <c r="BK166" s="142">
        <f>ROUND(I166*H166,2)</f>
        <v>0</v>
      </c>
      <c r="BL166" s="15" t="s">
        <v>118</v>
      </c>
      <c r="BM166" s="15" t="s">
        <v>282</v>
      </c>
    </row>
    <row r="167" spans="2:47" s="1" customFormat="1" ht="19.5">
      <c r="B167" s="29"/>
      <c r="D167" s="143" t="s">
        <v>127</v>
      </c>
      <c r="F167" s="144" t="s">
        <v>283</v>
      </c>
      <c r="I167" s="83"/>
      <c r="L167" s="29"/>
      <c r="M167" s="145"/>
      <c r="N167" s="48"/>
      <c r="O167" s="48"/>
      <c r="P167" s="48"/>
      <c r="Q167" s="48"/>
      <c r="R167" s="48"/>
      <c r="S167" s="48"/>
      <c r="T167" s="49"/>
      <c r="AT167" s="15" t="s">
        <v>127</v>
      </c>
      <c r="AU167" s="15" t="s">
        <v>88</v>
      </c>
    </row>
    <row r="168" spans="2:51" s="10" customFormat="1" ht="12">
      <c r="B168" s="146"/>
      <c r="D168" s="143" t="s">
        <v>158</v>
      </c>
      <c r="E168" s="147" t="s">
        <v>1</v>
      </c>
      <c r="F168" s="148" t="s">
        <v>284</v>
      </c>
      <c r="H168" s="149">
        <v>36.897</v>
      </c>
      <c r="I168" s="150"/>
      <c r="L168" s="146"/>
      <c r="M168" s="151"/>
      <c r="N168" s="152"/>
      <c r="O168" s="152"/>
      <c r="P168" s="152"/>
      <c r="Q168" s="152"/>
      <c r="R168" s="152"/>
      <c r="S168" s="152"/>
      <c r="T168" s="153"/>
      <c r="AT168" s="147" t="s">
        <v>158</v>
      </c>
      <c r="AU168" s="147" t="s">
        <v>88</v>
      </c>
      <c r="AV168" s="10" t="s">
        <v>88</v>
      </c>
      <c r="AW168" s="10" t="s">
        <v>43</v>
      </c>
      <c r="AX168" s="10" t="s">
        <v>79</v>
      </c>
      <c r="AY168" s="147" t="s">
        <v>119</v>
      </c>
    </row>
    <row r="169" spans="2:51" s="11" customFormat="1" ht="12">
      <c r="B169" s="154"/>
      <c r="D169" s="143" t="s">
        <v>158</v>
      </c>
      <c r="E169" s="155" t="s">
        <v>1</v>
      </c>
      <c r="F169" s="156" t="s">
        <v>160</v>
      </c>
      <c r="H169" s="157">
        <v>36.897</v>
      </c>
      <c r="I169" s="158"/>
      <c r="L169" s="154"/>
      <c r="M169" s="159"/>
      <c r="N169" s="160"/>
      <c r="O169" s="160"/>
      <c r="P169" s="160"/>
      <c r="Q169" s="160"/>
      <c r="R169" s="160"/>
      <c r="S169" s="160"/>
      <c r="T169" s="161"/>
      <c r="AT169" s="155" t="s">
        <v>158</v>
      </c>
      <c r="AU169" s="155" t="s">
        <v>88</v>
      </c>
      <c r="AV169" s="11" t="s">
        <v>118</v>
      </c>
      <c r="AW169" s="11" t="s">
        <v>43</v>
      </c>
      <c r="AX169" s="11" t="s">
        <v>23</v>
      </c>
      <c r="AY169" s="155" t="s">
        <v>119</v>
      </c>
    </row>
    <row r="170" spans="2:65" s="1" customFormat="1" ht="16.5" customHeight="1">
      <c r="B170" s="130"/>
      <c r="C170" s="131" t="s">
        <v>285</v>
      </c>
      <c r="D170" s="131" t="s">
        <v>120</v>
      </c>
      <c r="E170" s="132" t="s">
        <v>286</v>
      </c>
      <c r="F170" s="133" t="s">
        <v>287</v>
      </c>
      <c r="G170" s="134" t="s">
        <v>260</v>
      </c>
      <c r="H170" s="135">
        <v>5.628</v>
      </c>
      <c r="I170" s="136"/>
      <c r="J170" s="137">
        <f>ROUND(I170*H170,2)</f>
        <v>0</v>
      </c>
      <c r="K170" s="133" t="s">
        <v>196</v>
      </c>
      <c r="L170" s="29"/>
      <c r="M170" s="138" t="s">
        <v>1</v>
      </c>
      <c r="N170" s="139" t="s">
        <v>50</v>
      </c>
      <c r="O170" s="48"/>
      <c r="P170" s="140">
        <f>O170*H170</f>
        <v>0</v>
      </c>
      <c r="Q170" s="140">
        <v>0</v>
      </c>
      <c r="R170" s="140">
        <f>Q170*H170</f>
        <v>0</v>
      </c>
      <c r="S170" s="140">
        <v>0</v>
      </c>
      <c r="T170" s="141">
        <f>S170*H170</f>
        <v>0</v>
      </c>
      <c r="AR170" s="15" t="s">
        <v>118</v>
      </c>
      <c r="AT170" s="15" t="s">
        <v>120</v>
      </c>
      <c r="AU170" s="15" t="s">
        <v>88</v>
      </c>
      <c r="AY170" s="15" t="s">
        <v>119</v>
      </c>
      <c r="BE170" s="142">
        <f>IF(N170="základní",J170,0)</f>
        <v>0</v>
      </c>
      <c r="BF170" s="142">
        <f>IF(N170="snížená",J170,0)</f>
        <v>0</v>
      </c>
      <c r="BG170" s="142">
        <f>IF(N170="zákl. přenesená",J170,0)</f>
        <v>0</v>
      </c>
      <c r="BH170" s="142">
        <f>IF(N170="sníž. přenesená",J170,0)</f>
        <v>0</v>
      </c>
      <c r="BI170" s="142">
        <f>IF(N170="nulová",J170,0)</f>
        <v>0</v>
      </c>
      <c r="BJ170" s="15" t="s">
        <v>23</v>
      </c>
      <c r="BK170" s="142">
        <f>ROUND(I170*H170,2)</f>
        <v>0</v>
      </c>
      <c r="BL170" s="15" t="s">
        <v>118</v>
      </c>
      <c r="BM170" s="15" t="s">
        <v>288</v>
      </c>
    </row>
    <row r="171" spans="2:47" s="1" customFormat="1" ht="12">
      <c r="B171" s="29"/>
      <c r="D171" s="143" t="s">
        <v>127</v>
      </c>
      <c r="F171" s="144" t="s">
        <v>289</v>
      </c>
      <c r="I171" s="83"/>
      <c r="L171" s="29"/>
      <c r="M171" s="145"/>
      <c r="N171" s="48"/>
      <c r="O171" s="48"/>
      <c r="P171" s="48"/>
      <c r="Q171" s="48"/>
      <c r="R171" s="48"/>
      <c r="S171" s="48"/>
      <c r="T171" s="49"/>
      <c r="AT171" s="15" t="s">
        <v>127</v>
      </c>
      <c r="AU171" s="15" t="s">
        <v>88</v>
      </c>
    </row>
    <row r="172" spans="2:51" s="13" customFormat="1" ht="12">
      <c r="B172" s="172"/>
      <c r="D172" s="143" t="s">
        <v>158</v>
      </c>
      <c r="E172" s="173" t="s">
        <v>1</v>
      </c>
      <c r="F172" s="174" t="s">
        <v>290</v>
      </c>
      <c r="H172" s="173" t="s">
        <v>1</v>
      </c>
      <c r="I172" s="175"/>
      <c r="L172" s="172"/>
      <c r="M172" s="176"/>
      <c r="N172" s="177"/>
      <c r="O172" s="177"/>
      <c r="P172" s="177"/>
      <c r="Q172" s="177"/>
      <c r="R172" s="177"/>
      <c r="S172" s="177"/>
      <c r="T172" s="178"/>
      <c r="AT172" s="173" t="s">
        <v>158</v>
      </c>
      <c r="AU172" s="173" t="s">
        <v>88</v>
      </c>
      <c r="AV172" s="13" t="s">
        <v>23</v>
      </c>
      <c r="AW172" s="13" t="s">
        <v>43</v>
      </c>
      <c r="AX172" s="13" t="s">
        <v>79</v>
      </c>
      <c r="AY172" s="173" t="s">
        <v>119</v>
      </c>
    </row>
    <row r="173" spans="2:51" s="13" customFormat="1" ht="12">
      <c r="B173" s="172"/>
      <c r="D173" s="143" t="s">
        <v>158</v>
      </c>
      <c r="E173" s="173" t="s">
        <v>1</v>
      </c>
      <c r="F173" s="174" t="s">
        <v>291</v>
      </c>
      <c r="H173" s="173" t="s">
        <v>1</v>
      </c>
      <c r="I173" s="175"/>
      <c r="L173" s="172"/>
      <c r="M173" s="176"/>
      <c r="N173" s="177"/>
      <c r="O173" s="177"/>
      <c r="P173" s="177"/>
      <c r="Q173" s="177"/>
      <c r="R173" s="177"/>
      <c r="S173" s="177"/>
      <c r="T173" s="178"/>
      <c r="AT173" s="173" t="s">
        <v>158</v>
      </c>
      <c r="AU173" s="173" t="s">
        <v>88</v>
      </c>
      <c r="AV173" s="13" t="s">
        <v>23</v>
      </c>
      <c r="AW173" s="13" t="s">
        <v>43</v>
      </c>
      <c r="AX173" s="13" t="s">
        <v>79</v>
      </c>
      <c r="AY173" s="173" t="s">
        <v>119</v>
      </c>
    </row>
    <row r="174" spans="2:51" s="10" customFormat="1" ht="12">
      <c r="B174" s="146"/>
      <c r="D174" s="143" t="s">
        <v>158</v>
      </c>
      <c r="E174" s="147" t="s">
        <v>1</v>
      </c>
      <c r="F174" s="148" t="s">
        <v>292</v>
      </c>
      <c r="H174" s="149">
        <v>1.08</v>
      </c>
      <c r="I174" s="150"/>
      <c r="L174" s="146"/>
      <c r="M174" s="151"/>
      <c r="N174" s="152"/>
      <c r="O174" s="152"/>
      <c r="P174" s="152"/>
      <c r="Q174" s="152"/>
      <c r="R174" s="152"/>
      <c r="S174" s="152"/>
      <c r="T174" s="153"/>
      <c r="AT174" s="147" t="s">
        <v>158</v>
      </c>
      <c r="AU174" s="147" t="s">
        <v>88</v>
      </c>
      <c r="AV174" s="10" t="s">
        <v>88</v>
      </c>
      <c r="AW174" s="10" t="s">
        <v>43</v>
      </c>
      <c r="AX174" s="10" t="s">
        <v>79</v>
      </c>
      <c r="AY174" s="147" t="s">
        <v>119</v>
      </c>
    </row>
    <row r="175" spans="2:51" s="10" customFormat="1" ht="12">
      <c r="B175" s="146"/>
      <c r="D175" s="143" t="s">
        <v>158</v>
      </c>
      <c r="E175" s="147" t="s">
        <v>1</v>
      </c>
      <c r="F175" s="148" t="s">
        <v>293</v>
      </c>
      <c r="H175" s="149">
        <v>3.393</v>
      </c>
      <c r="I175" s="150"/>
      <c r="L175" s="146"/>
      <c r="M175" s="151"/>
      <c r="N175" s="152"/>
      <c r="O175" s="152"/>
      <c r="P175" s="152"/>
      <c r="Q175" s="152"/>
      <c r="R175" s="152"/>
      <c r="S175" s="152"/>
      <c r="T175" s="153"/>
      <c r="AT175" s="147" t="s">
        <v>158</v>
      </c>
      <c r="AU175" s="147" t="s">
        <v>88</v>
      </c>
      <c r="AV175" s="10" t="s">
        <v>88</v>
      </c>
      <c r="AW175" s="10" t="s">
        <v>43</v>
      </c>
      <c r="AX175" s="10" t="s">
        <v>79</v>
      </c>
      <c r="AY175" s="147" t="s">
        <v>119</v>
      </c>
    </row>
    <row r="176" spans="2:51" s="10" customFormat="1" ht="12">
      <c r="B176" s="146"/>
      <c r="D176" s="143" t="s">
        <v>158</v>
      </c>
      <c r="E176" s="147" t="s">
        <v>1</v>
      </c>
      <c r="F176" s="148" t="s">
        <v>294</v>
      </c>
      <c r="H176" s="149">
        <v>1.155</v>
      </c>
      <c r="I176" s="150"/>
      <c r="L176" s="146"/>
      <c r="M176" s="151"/>
      <c r="N176" s="152"/>
      <c r="O176" s="152"/>
      <c r="P176" s="152"/>
      <c r="Q176" s="152"/>
      <c r="R176" s="152"/>
      <c r="S176" s="152"/>
      <c r="T176" s="153"/>
      <c r="AT176" s="147" t="s">
        <v>158</v>
      </c>
      <c r="AU176" s="147" t="s">
        <v>88</v>
      </c>
      <c r="AV176" s="10" t="s">
        <v>88</v>
      </c>
      <c r="AW176" s="10" t="s">
        <v>43</v>
      </c>
      <c r="AX176" s="10" t="s">
        <v>79</v>
      </c>
      <c r="AY176" s="147" t="s">
        <v>119</v>
      </c>
    </row>
    <row r="177" spans="2:51" s="11" customFormat="1" ht="12">
      <c r="B177" s="154"/>
      <c r="D177" s="143" t="s">
        <v>158</v>
      </c>
      <c r="E177" s="155" t="s">
        <v>1</v>
      </c>
      <c r="F177" s="156" t="s">
        <v>160</v>
      </c>
      <c r="H177" s="157">
        <v>5.628</v>
      </c>
      <c r="I177" s="158"/>
      <c r="L177" s="154"/>
      <c r="M177" s="159"/>
      <c r="N177" s="160"/>
      <c r="O177" s="160"/>
      <c r="P177" s="160"/>
      <c r="Q177" s="160"/>
      <c r="R177" s="160"/>
      <c r="S177" s="160"/>
      <c r="T177" s="161"/>
      <c r="AT177" s="155" t="s">
        <v>158</v>
      </c>
      <c r="AU177" s="155" t="s">
        <v>88</v>
      </c>
      <c r="AV177" s="11" t="s">
        <v>118</v>
      </c>
      <c r="AW177" s="11" t="s">
        <v>43</v>
      </c>
      <c r="AX177" s="11" t="s">
        <v>23</v>
      </c>
      <c r="AY177" s="155" t="s">
        <v>119</v>
      </c>
    </row>
    <row r="178" spans="2:65" s="1" customFormat="1" ht="16.5" customHeight="1">
      <c r="B178" s="130"/>
      <c r="C178" s="131" t="s">
        <v>295</v>
      </c>
      <c r="D178" s="131" t="s">
        <v>120</v>
      </c>
      <c r="E178" s="132" t="s">
        <v>296</v>
      </c>
      <c r="F178" s="133" t="s">
        <v>297</v>
      </c>
      <c r="G178" s="134" t="s">
        <v>260</v>
      </c>
      <c r="H178" s="135">
        <v>5.628</v>
      </c>
      <c r="I178" s="136"/>
      <c r="J178" s="137">
        <f>ROUND(I178*H178,2)</f>
        <v>0</v>
      </c>
      <c r="K178" s="133" t="s">
        <v>196</v>
      </c>
      <c r="L178" s="29"/>
      <c r="M178" s="138" t="s">
        <v>1</v>
      </c>
      <c r="N178" s="139" t="s">
        <v>50</v>
      </c>
      <c r="O178" s="48"/>
      <c r="P178" s="140">
        <f>O178*H178</f>
        <v>0</v>
      </c>
      <c r="Q178" s="140">
        <v>0</v>
      </c>
      <c r="R178" s="140">
        <f>Q178*H178</f>
        <v>0</v>
      </c>
      <c r="S178" s="140">
        <v>0</v>
      </c>
      <c r="T178" s="141">
        <f>S178*H178</f>
        <v>0</v>
      </c>
      <c r="AR178" s="15" t="s">
        <v>118</v>
      </c>
      <c r="AT178" s="15" t="s">
        <v>120</v>
      </c>
      <c r="AU178" s="15" t="s">
        <v>88</v>
      </c>
      <c r="AY178" s="15" t="s">
        <v>119</v>
      </c>
      <c r="BE178" s="142">
        <f>IF(N178="základní",J178,0)</f>
        <v>0</v>
      </c>
      <c r="BF178" s="142">
        <f>IF(N178="snížená",J178,0)</f>
        <v>0</v>
      </c>
      <c r="BG178" s="142">
        <f>IF(N178="zákl. přenesená",J178,0)</f>
        <v>0</v>
      </c>
      <c r="BH178" s="142">
        <f>IF(N178="sníž. přenesená",J178,0)</f>
        <v>0</v>
      </c>
      <c r="BI178" s="142">
        <f>IF(N178="nulová",J178,0)</f>
        <v>0</v>
      </c>
      <c r="BJ178" s="15" t="s">
        <v>23</v>
      </c>
      <c r="BK178" s="142">
        <f>ROUND(I178*H178,2)</f>
        <v>0</v>
      </c>
      <c r="BL178" s="15" t="s">
        <v>118</v>
      </c>
      <c r="BM178" s="15" t="s">
        <v>298</v>
      </c>
    </row>
    <row r="179" spans="2:47" s="1" customFormat="1" ht="19.5">
      <c r="B179" s="29"/>
      <c r="D179" s="143" t="s">
        <v>127</v>
      </c>
      <c r="F179" s="144" t="s">
        <v>299</v>
      </c>
      <c r="I179" s="83"/>
      <c r="L179" s="29"/>
      <c r="M179" s="145"/>
      <c r="N179" s="48"/>
      <c r="O179" s="48"/>
      <c r="P179" s="48"/>
      <c r="Q179" s="48"/>
      <c r="R179" s="48"/>
      <c r="S179" s="48"/>
      <c r="T179" s="49"/>
      <c r="AT179" s="15" t="s">
        <v>127</v>
      </c>
      <c r="AU179" s="15" t="s">
        <v>88</v>
      </c>
    </row>
    <row r="180" spans="2:51" s="10" customFormat="1" ht="12">
      <c r="B180" s="146"/>
      <c r="D180" s="143" t="s">
        <v>158</v>
      </c>
      <c r="E180" s="147" t="s">
        <v>1</v>
      </c>
      <c r="F180" s="148" t="s">
        <v>300</v>
      </c>
      <c r="H180" s="149">
        <v>5.628</v>
      </c>
      <c r="I180" s="150"/>
      <c r="L180" s="146"/>
      <c r="M180" s="151"/>
      <c r="N180" s="152"/>
      <c r="O180" s="152"/>
      <c r="P180" s="152"/>
      <c r="Q180" s="152"/>
      <c r="R180" s="152"/>
      <c r="S180" s="152"/>
      <c r="T180" s="153"/>
      <c r="AT180" s="147" t="s">
        <v>158</v>
      </c>
      <c r="AU180" s="147" t="s">
        <v>88</v>
      </c>
      <c r="AV180" s="10" t="s">
        <v>88</v>
      </c>
      <c r="AW180" s="10" t="s">
        <v>43</v>
      </c>
      <c r="AX180" s="10" t="s">
        <v>79</v>
      </c>
      <c r="AY180" s="147" t="s">
        <v>119</v>
      </c>
    </row>
    <row r="181" spans="2:51" s="11" customFormat="1" ht="12">
      <c r="B181" s="154"/>
      <c r="D181" s="143" t="s">
        <v>158</v>
      </c>
      <c r="E181" s="155" t="s">
        <v>1</v>
      </c>
      <c r="F181" s="156" t="s">
        <v>160</v>
      </c>
      <c r="H181" s="157">
        <v>5.628</v>
      </c>
      <c r="I181" s="158"/>
      <c r="L181" s="154"/>
      <c r="M181" s="159"/>
      <c r="N181" s="160"/>
      <c r="O181" s="160"/>
      <c r="P181" s="160"/>
      <c r="Q181" s="160"/>
      <c r="R181" s="160"/>
      <c r="S181" s="160"/>
      <c r="T181" s="161"/>
      <c r="AT181" s="155" t="s">
        <v>158</v>
      </c>
      <c r="AU181" s="155" t="s">
        <v>88</v>
      </c>
      <c r="AV181" s="11" t="s">
        <v>118</v>
      </c>
      <c r="AW181" s="11" t="s">
        <v>43</v>
      </c>
      <c r="AX181" s="11" t="s">
        <v>23</v>
      </c>
      <c r="AY181" s="155" t="s">
        <v>119</v>
      </c>
    </row>
    <row r="182" spans="2:65" s="1" customFormat="1" ht="16.5" customHeight="1">
      <c r="B182" s="130"/>
      <c r="C182" s="131" t="s">
        <v>301</v>
      </c>
      <c r="D182" s="131" t="s">
        <v>120</v>
      </c>
      <c r="E182" s="132" t="s">
        <v>302</v>
      </c>
      <c r="F182" s="133" t="s">
        <v>303</v>
      </c>
      <c r="G182" s="134" t="s">
        <v>195</v>
      </c>
      <c r="H182" s="135">
        <v>1</v>
      </c>
      <c r="I182" s="136"/>
      <c r="J182" s="137">
        <f>ROUND(I182*H182,2)</f>
        <v>0</v>
      </c>
      <c r="K182" s="133" t="s">
        <v>196</v>
      </c>
      <c r="L182" s="29"/>
      <c r="M182" s="138" t="s">
        <v>1</v>
      </c>
      <c r="N182" s="139" t="s">
        <v>50</v>
      </c>
      <c r="O182" s="48"/>
      <c r="P182" s="140">
        <f>O182*H182</f>
        <v>0</v>
      </c>
      <c r="Q182" s="140">
        <v>0</v>
      </c>
      <c r="R182" s="140">
        <f>Q182*H182</f>
        <v>0</v>
      </c>
      <c r="S182" s="140">
        <v>0</v>
      </c>
      <c r="T182" s="141">
        <f>S182*H182</f>
        <v>0</v>
      </c>
      <c r="AR182" s="15" t="s">
        <v>118</v>
      </c>
      <c r="AT182" s="15" t="s">
        <v>120</v>
      </c>
      <c r="AU182" s="15" t="s">
        <v>88</v>
      </c>
      <c r="AY182" s="15" t="s">
        <v>119</v>
      </c>
      <c r="BE182" s="142">
        <f>IF(N182="základní",J182,0)</f>
        <v>0</v>
      </c>
      <c r="BF182" s="142">
        <f>IF(N182="snížená",J182,0)</f>
        <v>0</v>
      </c>
      <c r="BG182" s="142">
        <f>IF(N182="zákl. přenesená",J182,0)</f>
        <v>0</v>
      </c>
      <c r="BH182" s="142">
        <f>IF(N182="sníž. přenesená",J182,0)</f>
        <v>0</v>
      </c>
      <c r="BI182" s="142">
        <f>IF(N182="nulová",J182,0)</f>
        <v>0</v>
      </c>
      <c r="BJ182" s="15" t="s">
        <v>23</v>
      </c>
      <c r="BK182" s="142">
        <f>ROUND(I182*H182,2)</f>
        <v>0</v>
      </c>
      <c r="BL182" s="15" t="s">
        <v>118</v>
      </c>
      <c r="BM182" s="15" t="s">
        <v>304</v>
      </c>
    </row>
    <row r="183" spans="2:47" s="1" customFormat="1" ht="19.5">
      <c r="B183" s="29"/>
      <c r="D183" s="143" t="s">
        <v>127</v>
      </c>
      <c r="F183" s="144" t="s">
        <v>305</v>
      </c>
      <c r="I183" s="83"/>
      <c r="L183" s="29"/>
      <c r="M183" s="145"/>
      <c r="N183" s="48"/>
      <c r="O183" s="48"/>
      <c r="P183" s="48"/>
      <c r="Q183" s="48"/>
      <c r="R183" s="48"/>
      <c r="S183" s="48"/>
      <c r="T183" s="49"/>
      <c r="AT183" s="15" t="s">
        <v>127</v>
      </c>
      <c r="AU183" s="15" t="s">
        <v>88</v>
      </c>
    </row>
    <row r="184" spans="2:51" s="10" customFormat="1" ht="12">
      <c r="B184" s="146"/>
      <c r="D184" s="143" t="s">
        <v>158</v>
      </c>
      <c r="E184" s="147" t="s">
        <v>1</v>
      </c>
      <c r="F184" s="148" t="s">
        <v>306</v>
      </c>
      <c r="H184" s="149">
        <v>1</v>
      </c>
      <c r="I184" s="150"/>
      <c r="L184" s="146"/>
      <c r="M184" s="151"/>
      <c r="N184" s="152"/>
      <c r="O184" s="152"/>
      <c r="P184" s="152"/>
      <c r="Q184" s="152"/>
      <c r="R184" s="152"/>
      <c r="S184" s="152"/>
      <c r="T184" s="153"/>
      <c r="AT184" s="147" t="s">
        <v>158</v>
      </c>
      <c r="AU184" s="147" t="s">
        <v>88</v>
      </c>
      <c r="AV184" s="10" t="s">
        <v>88</v>
      </c>
      <c r="AW184" s="10" t="s">
        <v>43</v>
      </c>
      <c r="AX184" s="10" t="s">
        <v>79</v>
      </c>
      <c r="AY184" s="147" t="s">
        <v>119</v>
      </c>
    </row>
    <row r="185" spans="2:51" s="11" customFormat="1" ht="12">
      <c r="B185" s="154"/>
      <c r="D185" s="143" t="s">
        <v>158</v>
      </c>
      <c r="E185" s="155" t="s">
        <v>1</v>
      </c>
      <c r="F185" s="156" t="s">
        <v>160</v>
      </c>
      <c r="H185" s="157">
        <v>1</v>
      </c>
      <c r="I185" s="158"/>
      <c r="L185" s="154"/>
      <c r="M185" s="159"/>
      <c r="N185" s="160"/>
      <c r="O185" s="160"/>
      <c r="P185" s="160"/>
      <c r="Q185" s="160"/>
      <c r="R185" s="160"/>
      <c r="S185" s="160"/>
      <c r="T185" s="161"/>
      <c r="AT185" s="155" t="s">
        <v>158</v>
      </c>
      <c r="AU185" s="155" t="s">
        <v>88</v>
      </c>
      <c r="AV185" s="11" t="s">
        <v>118</v>
      </c>
      <c r="AW185" s="11" t="s">
        <v>43</v>
      </c>
      <c r="AX185" s="11" t="s">
        <v>23</v>
      </c>
      <c r="AY185" s="155" t="s">
        <v>119</v>
      </c>
    </row>
    <row r="186" spans="2:65" s="1" customFormat="1" ht="16.5" customHeight="1">
      <c r="B186" s="130"/>
      <c r="C186" s="131" t="s">
        <v>307</v>
      </c>
      <c r="D186" s="131" t="s">
        <v>120</v>
      </c>
      <c r="E186" s="132" t="s">
        <v>308</v>
      </c>
      <c r="F186" s="133" t="s">
        <v>309</v>
      </c>
      <c r="G186" s="134" t="s">
        <v>260</v>
      </c>
      <c r="H186" s="135">
        <v>43.125</v>
      </c>
      <c r="I186" s="136"/>
      <c r="J186" s="137">
        <f>ROUND(I186*H186,2)</f>
        <v>0</v>
      </c>
      <c r="K186" s="133" t="s">
        <v>196</v>
      </c>
      <c r="L186" s="29"/>
      <c r="M186" s="138" t="s">
        <v>1</v>
      </c>
      <c r="N186" s="139" t="s">
        <v>50</v>
      </c>
      <c r="O186" s="48"/>
      <c r="P186" s="140">
        <f>O186*H186</f>
        <v>0</v>
      </c>
      <c r="Q186" s="140">
        <v>0</v>
      </c>
      <c r="R186" s="140">
        <f>Q186*H186</f>
        <v>0</v>
      </c>
      <c r="S186" s="140">
        <v>0</v>
      </c>
      <c r="T186" s="141">
        <f>S186*H186</f>
        <v>0</v>
      </c>
      <c r="AR186" s="15" t="s">
        <v>118</v>
      </c>
      <c r="AT186" s="15" t="s">
        <v>120</v>
      </c>
      <c r="AU186" s="15" t="s">
        <v>88</v>
      </c>
      <c r="AY186" s="15" t="s">
        <v>119</v>
      </c>
      <c r="BE186" s="142">
        <f>IF(N186="základní",J186,0)</f>
        <v>0</v>
      </c>
      <c r="BF186" s="142">
        <f>IF(N186="snížená",J186,0)</f>
        <v>0</v>
      </c>
      <c r="BG186" s="142">
        <f>IF(N186="zákl. přenesená",J186,0)</f>
        <v>0</v>
      </c>
      <c r="BH186" s="142">
        <f>IF(N186="sníž. přenesená",J186,0)</f>
        <v>0</v>
      </c>
      <c r="BI186" s="142">
        <f>IF(N186="nulová",J186,0)</f>
        <v>0</v>
      </c>
      <c r="BJ186" s="15" t="s">
        <v>23</v>
      </c>
      <c r="BK186" s="142">
        <f>ROUND(I186*H186,2)</f>
        <v>0</v>
      </c>
      <c r="BL186" s="15" t="s">
        <v>118</v>
      </c>
      <c r="BM186" s="15" t="s">
        <v>310</v>
      </c>
    </row>
    <row r="187" spans="2:47" s="1" customFormat="1" ht="19.5">
      <c r="B187" s="29"/>
      <c r="D187" s="143" t="s">
        <v>127</v>
      </c>
      <c r="F187" s="144" t="s">
        <v>311</v>
      </c>
      <c r="I187" s="83"/>
      <c r="L187" s="29"/>
      <c r="M187" s="145"/>
      <c r="N187" s="48"/>
      <c r="O187" s="48"/>
      <c r="P187" s="48"/>
      <c r="Q187" s="48"/>
      <c r="R187" s="48"/>
      <c r="S187" s="48"/>
      <c r="T187" s="49"/>
      <c r="AT187" s="15" t="s">
        <v>127</v>
      </c>
      <c r="AU187" s="15" t="s">
        <v>88</v>
      </c>
    </row>
    <row r="188" spans="2:51" s="10" customFormat="1" ht="12">
      <c r="B188" s="146"/>
      <c r="D188" s="143" t="s">
        <v>158</v>
      </c>
      <c r="E188" s="147" t="s">
        <v>1</v>
      </c>
      <c r="F188" s="148" t="s">
        <v>312</v>
      </c>
      <c r="H188" s="149">
        <v>0.6000000000000001</v>
      </c>
      <c r="I188" s="150"/>
      <c r="L188" s="146"/>
      <c r="M188" s="151"/>
      <c r="N188" s="152"/>
      <c r="O188" s="152"/>
      <c r="P188" s="152"/>
      <c r="Q188" s="152"/>
      <c r="R188" s="152"/>
      <c r="S188" s="152"/>
      <c r="T188" s="153"/>
      <c r="AT188" s="147" t="s">
        <v>158</v>
      </c>
      <c r="AU188" s="147" t="s">
        <v>88</v>
      </c>
      <c r="AV188" s="10" t="s">
        <v>88</v>
      </c>
      <c r="AW188" s="10" t="s">
        <v>43</v>
      </c>
      <c r="AX188" s="10" t="s">
        <v>79</v>
      </c>
      <c r="AY188" s="147" t="s">
        <v>119</v>
      </c>
    </row>
    <row r="189" spans="2:51" s="10" customFormat="1" ht="12">
      <c r="B189" s="146"/>
      <c r="D189" s="143" t="s">
        <v>158</v>
      </c>
      <c r="E189" s="147" t="s">
        <v>1</v>
      </c>
      <c r="F189" s="148" t="s">
        <v>313</v>
      </c>
      <c r="H189" s="149">
        <v>36.897</v>
      </c>
      <c r="I189" s="150"/>
      <c r="L189" s="146"/>
      <c r="M189" s="151"/>
      <c r="N189" s="152"/>
      <c r="O189" s="152"/>
      <c r="P189" s="152"/>
      <c r="Q189" s="152"/>
      <c r="R189" s="152"/>
      <c r="S189" s="152"/>
      <c r="T189" s="153"/>
      <c r="AT189" s="147" t="s">
        <v>158</v>
      </c>
      <c r="AU189" s="147" t="s">
        <v>88</v>
      </c>
      <c r="AV189" s="10" t="s">
        <v>88</v>
      </c>
      <c r="AW189" s="10" t="s">
        <v>43</v>
      </c>
      <c r="AX189" s="10" t="s">
        <v>79</v>
      </c>
      <c r="AY189" s="147" t="s">
        <v>119</v>
      </c>
    </row>
    <row r="190" spans="2:51" s="10" customFormat="1" ht="12">
      <c r="B190" s="146"/>
      <c r="D190" s="143" t="s">
        <v>158</v>
      </c>
      <c r="E190" s="147" t="s">
        <v>1</v>
      </c>
      <c r="F190" s="148" t="s">
        <v>314</v>
      </c>
      <c r="H190" s="149">
        <v>5.628</v>
      </c>
      <c r="I190" s="150"/>
      <c r="L190" s="146"/>
      <c r="M190" s="151"/>
      <c r="N190" s="152"/>
      <c r="O190" s="152"/>
      <c r="P190" s="152"/>
      <c r="Q190" s="152"/>
      <c r="R190" s="152"/>
      <c r="S190" s="152"/>
      <c r="T190" s="153"/>
      <c r="AT190" s="147" t="s">
        <v>158</v>
      </c>
      <c r="AU190" s="147" t="s">
        <v>88</v>
      </c>
      <c r="AV190" s="10" t="s">
        <v>88</v>
      </c>
      <c r="AW190" s="10" t="s">
        <v>43</v>
      </c>
      <c r="AX190" s="10" t="s">
        <v>79</v>
      </c>
      <c r="AY190" s="147" t="s">
        <v>119</v>
      </c>
    </row>
    <row r="191" spans="2:51" s="11" customFormat="1" ht="12">
      <c r="B191" s="154"/>
      <c r="D191" s="143" t="s">
        <v>158</v>
      </c>
      <c r="E191" s="155" t="s">
        <v>1</v>
      </c>
      <c r="F191" s="156" t="s">
        <v>160</v>
      </c>
      <c r="H191" s="157">
        <v>43.125</v>
      </c>
      <c r="I191" s="158"/>
      <c r="L191" s="154"/>
      <c r="M191" s="159"/>
      <c r="N191" s="160"/>
      <c r="O191" s="160"/>
      <c r="P191" s="160"/>
      <c r="Q191" s="160"/>
      <c r="R191" s="160"/>
      <c r="S191" s="160"/>
      <c r="T191" s="161"/>
      <c r="AT191" s="155" t="s">
        <v>158</v>
      </c>
      <c r="AU191" s="155" t="s">
        <v>88</v>
      </c>
      <c r="AV191" s="11" t="s">
        <v>118</v>
      </c>
      <c r="AW191" s="11" t="s">
        <v>43</v>
      </c>
      <c r="AX191" s="11" t="s">
        <v>23</v>
      </c>
      <c r="AY191" s="155" t="s">
        <v>119</v>
      </c>
    </row>
    <row r="192" spans="2:65" s="1" customFormat="1" ht="16.5" customHeight="1">
      <c r="B192" s="130"/>
      <c r="C192" s="131" t="s">
        <v>315</v>
      </c>
      <c r="D192" s="131" t="s">
        <v>120</v>
      </c>
      <c r="E192" s="132" t="s">
        <v>316</v>
      </c>
      <c r="F192" s="133" t="s">
        <v>317</v>
      </c>
      <c r="G192" s="134" t="s">
        <v>260</v>
      </c>
      <c r="H192" s="135">
        <v>215.625</v>
      </c>
      <c r="I192" s="136"/>
      <c r="J192" s="137">
        <f>ROUND(I192*H192,2)</f>
        <v>0</v>
      </c>
      <c r="K192" s="133" t="s">
        <v>196</v>
      </c>
      <c r="L192" s="29"/>
      <c r="M192" s="138" t="s">
        <v>1</v>
      </c>
      <c r="N192" s="139" t="s">
        <v>50</v>
      </c>
      <c r="O192" s="48"/>
      <c r="P192" s="140">
        <f>O192*H192</f>
        <v>0</v>
      </c>
      <c r="Q192" s="140">
        <v>0</v>
      </c>
      <c r="R192" s="140">
        <f>Q192*H192</f>
        <v>0</v>
      </c>
      <c r="S192" s="140">
        <v>0</v>
      </c>
      <c r="T192" s="141">
        <f>S192*H192</f>
        <v>0</v>
      </c>
      <c r="AR192" s="15" t="s">
        <v>118</v>
      </c>
      <c r="AT192" s="15" t="s">
        <v>120</v>
      </c>
      <c r="AU192" s="15" t="s">
        <v>88</v>
      </c>
      <c r="AY192" s="15" t="s">
        <v>119</v>
      </c>
      <c r="BE192" s="142">
        <f>IF(N192="základní",J192,0)</f>
        <v>0</v>
      </c>
      <c r="BF192" s="142">
        <f>IF(N192="snížená",J192,0)</f>
        <v>0</v>
      </c>
      <c r="BG192" s="142">
        <f>IF(N192="zákl. přenesená",J192,0)</f>
        <v>0</v>
      </c>
      <c r="BH192" s="142">
        <f>IF(N192="sníž. přenesená",J192,0)</f>
        <v>0</v>
      </c>
      <c r="BI192" s="142">
        <f>IF(N192="nulová",J192,0)</f>
        <v>0</v>
      </c>
      <c r="BJ192" s="15" t="s">
        <v>23</v>
      </c>
      <c r="BK192" s="142">
        <f>ROUND(I192*H192,2)</f>
        <v>0</v>
      </c>
      <c r="BL192" s="15" t="s">
        <v>118</v>
      </c>
      <c r="BM192" s="15" t="s">
        <v>318</v>
      </c>
    </row>
    <row r="193" spans="2:47" s="1" customFormat="1" ht="19.5">
      <c r="B193" s="29"/>
      <c r="D193" s="143" t="s">
        <v>127</v>
      </c>
      <c r="F193" s="144" t="s">
        <v>319</v>
      </c>
      <c r="I193" s="83"/>
      <c r="L193" s="29"/>
      <c r="M193" s="145"/>
      <c r="N193" s="48"/>
      <c r="O193" s="48"/>
      <c r="P193" s="48"/>
      <c r="Q193" s="48"/>
      <c r="R193" s="48"/>
      <c r="S193" s="48"/>
      <c r="T193" s="49"/>
      <c r="AT193" s="15" t="s">
        <v>127</v>
      </c>
      <c r="AU193" s="15" t="s">
        <v>88</v>
      </c>
    </row>
    <row r="194" spans="2:51" s="10" customFormat="1" ht="12">
      <c r="B194" s="146"/>
      <c r="D194" s="143" t="s">
        <v>158</v>
      </c>
      <c r="E194" s="147" t="s">
        <v>1</v>
      </c>
      <c r="F194" s="148" t="s">
        <v>320</v>
      </c>
      <c r="H194" s="149">
        <v>215.625</v>
      </c>
      <c r="I194" s="150"/>
      <c r="L194" s="146"/>
      <c r="M194" s="151"/>
      <c r="N194" s="152"/>
      <c r="O194" s="152"/>
      <c r="P194" s="152"/>
      <c r="Q194" s="152"/>
      <c r="R194" s="152"/>
      <c r="S194" s="152"/>
      <c r="T194" s="153"/>
      <c r="AT194" s="147" t="s">
        <v>158</v>
      </c>
      <c r="AU194" s="147" t="s">
        <v>88</v>
      </c>
      <c r="AV194" s="10" t="s">
        <v>88</v>
      </c>
      <c r="AW194" s="10" t="s">
        <v>43</v>
      </c>
      <c r="AX194" s="10" t="s">
        <v>79</v>
      </c>
      <c r="AY194" s="147" t="s">
        <v>119</v>
      </c>
    </row>
    <row r="195" spans="2:51" s="11" customFormat="1" ht="12">
      <c r="B195" s="154"/>
      <c r="D195" s="143" t="s">
        <v>158</v>
      </c>
      <c r="E195" s="155" t="s">
        <v>1</v>
      </c>
      <c r="F195" s="156" t="s">
        <v>160</v>
      </c>
      <c r="H195" s="157">
        <v>215.625</v>
      </c>
      <c r="I195" s="158"/>
      <c r="L195" s="154"/>
      <c r="M195" s="159"/>
      <c r="N195" s="160"/>
      <c r="O195" s="160"/>
      <c r="P195" s="160"/>
      <c r="Q195" s="160"/>
      <c r="R195" s="160"/>
      <c r="S195" s="160"/>
      <c r="T195" s="161"/>
      <c r="AT195" s="155" t="s">
        <v>158</v>
      </c>
      <c r="AU195" s="155" t="s">
        <v>88</v>
      </c>
      <c r="AV195" s="11" t="s">
        <v>118</v>
      </c>
      <c r="AW195" s="11" t="s">
        <v>43</v>
      </c>
      <c r="AX195" s="11" t="s">
        <v>23</v>
      </c>
      <c r="AY195" s="155" t="s">
        <v>119</v>
      </c>
    </row>
    <row r="196" spans="2:65" s="1" customFormat="1" ht="16.5" customHeight="1">
      <c r="B196" s="130"/>
      <c r="C196" s="131" t="s">
        <v>7</v>
      </c>
      <c r="D196" s="131" t="s">
        <v>120</v>
      </c>
      <c r="E196" s="132" t="s">
        <v>321</v>
      </c>
      <c r="F196" s="133" t="s">
        <v>322</v>
      </c>
      <c r="G196" s="134" t="s">
        <v>260</v>
      </c>
      <c r="H196" s="135">
        <v>43.125</v>
      </c>
      <c r="I196" s="136"/>
      <c r="J196" s="137">
        <f>ROUND(I196*H196,2)</f>
        <v>0</v>
      </c>
      <c r="K196" s="133" t="s">
        <v>196</v>
      </c>
      <c r="L196" s="29"/>
      <c r="M196" s="138" t="s">
        <v>1</v>
      </c>
      <c r="N196" s="139" t="s">
        <v>50</v>
      </c>
      <c r="O196" s="48"/>
      <c r="P196" s="140">
        <f>O196*H196</f>
        <v>0</v>
      </c>
      <c r="Q196" s="140">
        <v>0</v>
      </c>
      <c r="R196" s="140">
        <f>Q196*H196</f>
        <v>0</v>
      </c>
      <c r="S196" s="140">
        <v>0</v>
      </c>
      <c r="T196" s="141">
        <f>S196*H196</f>
        <v>0</v>
      </c>
      <c r="AR196" s="15" t="s">
        <v>118</v>
      </c>
      <c r="AT196" s="15" t="s">
        <v>120</v>
      </c>
      <c r="AU196" s="15" t="s">
        <v>88</v>
      </c>
      <c r="AY196" s="15" t="s">
        <v>119</v>
      </c>
      <c r="BE196" s="142">
        <f>IF(N196="základní",J196,0)</f>
        <v>0</v>
      </c>
      <c r="BF196" s="142">
        <f>IF(N196="snížená",J196,0)</f>
        <v>0</v>
      </c>
      <c r="BG196" s="142">
        <f>IF(N196="zákl. přenesená",J196,0)</f>
        <v>0</v>
      </c>
      <c r="BH196" s="142">
        <f>IF(N196="sníž. přenesená",J196,0)</f>
        <v>0</v>
      </c>
      <c r="BI196" s="142">
        <f>IF(N196="nulová",J196,0)</f>
        <v>0</v>
      </c>
      <c r="BJ196" s="15" t="s">
        <v>23</v>
      </c>
      <c r="BK196" s="142">
        <f>ROUND(I196*H196,2)</f>
        <v>0</v>
      </c>
      <c r="BL196" s="15" t="s">
        <v>118</v>
      </c>
      <c r="BM196" s="15" t="s">
        <v>323</v>
      </c>
    </row>
    <row r="197" spans="2:47" s="1" customFormat="1" ht="12">
      <c r="B197" s="29"/>
      <c r="D197" s="143" t="s">
        <v>127</v>
      </c>
      <c r="F197" s="144" t="s">
        <v>322</v>
      </c>
      <c r="I197" s="83"/>
      <c r="L197" s="29"/>
      <c r="M197" s="145"/>
      <c r="N197" s="48"/>
      <c r="O197" s="48"/>
      <c r="P197" s="48"/>
      <c r="Q197" s="48"/>
      <c r="R197" s="48"/>
      <c r="S197" s="48"/>
      <c r="T197" s="49"/>
      <c r="AT197" s="15" t="s">
        <v>127</v>
      </c>
      <c r="AU197" s="15" t="s">
        <v>88</v>
      </c>
    </row>
    <row r="198" spans="2:51" s="10" customFormat="1" ht="12">
      <c r="B198" s="146"/>
      <c r="D198" s="143" t="s">
        <v>158</v>
      </c>
      <c r="E198" s="147" t="s">
        <v>1</v>
      </c>
      <c r="F198" s="148" t="s">
        <v>324</v>
      </c>
      <c r="H198" s="149">
        <v>43.125</v>
      </c>
      <c r="I198" s="150"/>
      <c r="L198" s="146"/>
      <c r="M198" s="151"/>
      <c r="N198" s="152"/>
      <c r="O198" s="152"/>
      <c r="P198" s="152"/>
      <c r="Q198" s="152"/>
      <c r="R198" s="152"/>
      <c r="S198" s="152"/>
      <c r="T198" s="153"/>
      <c r="AT198" s="147" t="s">
        <v>158</v>
      </c>
      <c r="AU198" s="147" t="s">
        <v>88</v>
      </c>
      <c r="AV198" s="10" t="s">
        <v>88</v>
      </c>
      <c r="AW198" s="10" t="s">
        <v>43</v>
      </c>
      <c r="AX198" s="10" t="s">
        <v>79</v>
      </c>
      <c r="AY198" s="147" t="s">
        <v>119</v>
      </c>
    </row>
    <row r="199" spans="2:51" s="11" customFormat="1" ht="12">
      <c r="B199" s="154"/>
      <c r="D199" s="143" t="s">
        <v>158</v>
      </c>
      <c r="E199" s="155" t="s">
        <v>1</v>
      </c>
      <c r="F199" s="156" t="s">
        <v>160</v>
      </c>
      <c r="H199" s="157">
        <v>43.125</v>
      </c>
      <c r="I199" s="158"/>
      <c r="L199" s="154"/>
      <c r="M199" s="159"/>
      <c r="N199" s="160"/>
      <c r="O199" s="160"/>
      <c r="P199" s="160"/>
      <c r="Q199" s="160"/>
      <c r="R199" s="160"/>
      <c r="S199" s="160"/>
      <c r="T199" s="161"/>
      <c r="AT199" s="155" t="s">
        <v>158</v>
      </c>
      <c r="AU199" s="155" t="s">
        <v>88</v>
      </c>
      <c r="AV199" s="11" t="s">
        <v>118</v>
      </c>
      <c r="AW199" s="11" t="s">
        <v>43</v>
      </c>
      <c r="AX199" s="11" t="s">
        <v>23</v>
      </c>
      <c r="AY199" s="155" t="s">
        <v>119</v>
      </c>
    </row>
    <row r="200" spans="2:65" s="1" customFormat="1" ht="16.5" customHeight="1">
      <c r="B200" s="130"/>
      <c r="C200" s="131" t="s">
        <v>325</v>
      </c>
      <c r="D200" s="131" t="s">
        <v>120</v>
      </c>
      <c r="E200" s="132" t="s">
        <v>326</v>
      </c>
      <c r="F200" s="133" t="s">
        <v>327</v>
      </c>
      <c r="G200" s="134" t="s">
        <v>328</v>
      </c>
      <c r="H200" s="135">
        <v>77.625</v>
      </c>
      <c r="I200" s="136"/>
      <c r="J200" s="137">
        <f>ROUND(I200*H200,2)</f>
        <v>0</v>
      </c>
      <c r="K200" s="133" t="s">
        <v>196</v>
      </c>
      <c r="L200" s="29"/>
      <c r="M200" s="138" t="s">
        <v>1</v>
      </c>
      <c r="N200" s="139" t="s">
        <v>50</v>
      </c>
      <c r="O200" s="48"/>
      <c r="P200" s="140">
        <f>O200*H200</f>
        <v>0</v>
      </c>
      <c r="Q200" s="140">
        <v>0</v>
      </c>
      <c r="R200" s="140">
        <f>Q200*H200</f>
        <v>0</v>
      </c>
      <c r="S200" s="140">
        <v>0</v>
      </c>
      <c r="T200" s="141">
        <f>S200*H200</f>
        <v>0</v>
      </c>
      <c r="AR200" s="15" t="s">
        <v>118</v>
      </c>
      <c r="AT200" s="15" t="s">
        <v>120</v>
      </c>
      <c r="AU200" s="15" t="s">
        <v>88</v>
      </c>
      <c r="AY200" s="15" t="s">
        <v>119</v>
      </c>
      <c r="BE200" s="142">
        <f>IF(N200="základní",J200,0)</f>
        <v>0</v>
      </c>
      <c r="BF200" s="142">
        <f>IF(N200="snížená",J200,0)</f>
        <v>0</v>
      </c>
      <c r="BG200" s="142">
        <f>IF(N200="zákl. přenesená",J200,0)</f>
        <v>0</v>
      </c>
      <c r="BH200" s="142">
        <f>IF(N200="sníž. přenesená",J200,0)</f>
        <v>0</v>
      </c>
      <c r="BI200" s="142">
        <f>IF(N200="nulová",J200,0)</f>
        <v>0</v>
      </c>
      <c r="BJ200" s="15" t="s">
        <v>23</v>
      </c>
      <c r="BK200" s="142">
        <f>ROUND(I200*H200,2)</f>
        <v>0</v>
      </c>
      <c r="BL200" s="15" t="s">
        <v>118</v>
      </c>
      <c r="BM200" s="15" t="s">
        <v>329</v>
      </c>
    </row>
    <row r="201" spans="2:47" s="1" customFormat="1" ht="12">
      <c r="B201" s="29"/>
      <c r="D201" s="143" t="s">
        <v>127</v>
      </c>
      <c r="F201" s="144" t="s">
        <v>330</v>
      </c>
      <c r="I201" s="83"/>
      <c r="L201" s="29"/>
      <c r="M201" s="145"/>
      <c r="N201" s="48"/>
      <c r="O201" s="48"/>
      <c r="P201" s="48"/>
      <c r="Q201" s="48"/>
      <c r="R201" s="48"/>
      <c r="S201" s="48"/>
      <c r="T201" s="49"/>
      <c r="AT201" s="15" t="s">
        <v>127</v>
      </c>
      <c r="AU201" s="15" t="s">
        <v>88</v>
      </c>
    </row>
    <row r="202" spans="2:51" s="10" customFormat="1" ht="12">
      <c r="B202" s="146"/>
      <c r="D202" s="143" t="s">
        <v>158</v>
      </c>
      <c r="E202" s="147" t="s">
        <v>1</v>
      </c>
      <c r="F202" s="148" t="s">
        <v>331</v>
      </c>
      <c r="H202" s="149">
        <v>77.625</v>
      </c>
      <c r="I202" s="150"/>
      <c r="L202" s="146"/>
      <c r="M202" s="151"/>
      <c r="N202" s="152"/>
      <c r="O202" s="152"/>
      <c r="P202" s="152"/>
      <c r="Q202" s="152"/>
      <c r="R202" s="152"/>
      <c r="S202" s="152"/>
      <c r="T202" s="153"/>
      <c r="AT202" s="147" t="s">
        <v>158</v>
      </c>
      <c r="AU202" s="147" t="s">
        <v>88</v>
      </c>
      <c r="AV202" s="10" t="s">
        <v>88</v>
      </c>
      <c r="AW202" s="10" t="s">
        <v>43</v>
      </c>
      <c r="AX202" s="10" t="s">
        <v>79</v>
      </c>
      <c r="AY202" s="147" t="s">
        <v>119</v>
      </c>
    </row>
    <row r="203" spans="2:51" s="11" customFormat="1" ht="12">
      <c r="B203" s="154"/>
      <c r="D203" s="143" t="s">
        <v>158</v>
      </c>
      <c r="E203" s="155" t="s">
        <v>1</v>
      </c>
      <c r="F203" s="156" t="s">
        <v>160</v>
      </c>
      <c r="H203" s="157">
        <v>77.625</v>
      </c>
      <c r="I203" s="158"/>
      <c r="L203" s="154"/>
      <c r="M203" s="159"/>
      <c r="N203" s="160"/>
      <c r="O203" s="160"/>
      <c r="P203" s="160"/>
      <c r="Q203" s="160"/>
      <c r="R203" s="160"/>
      <c r="S203" s="160"/>
      <c r="T203" s="161"/>
      <c r="AT203" s="155" t="s">
        <v>158</v>
      </c>
      <c r="AU203" s="155" t="s">
        <v>88</v>
      </c>
      <c r="AV203" s="11" t="s">
        <v>118</v>
      </c>
      <c r="AW203" s="11" t="s">
        <v>43</v>
      </c>
      <c r="AX203" s="11" t="s">
        <v>23</v>
      </c>
      <c r="AY203" s="155" t="s">
        <v>119</v>
      </c>
    </row>
    <row r="204" spans="2:65" s="1" customFormat="1" ht="16.5" customHeight="1">
      <c r="B204" s="130"/>
      <c r="C204" s="131" t="s">
        <v>332</v>
      </c>
      <c r="D204" s="131" t="s">
        <v>120</v>
      </c>
      <c r="E204" s="132" t="s">
        <v>333</v>
      </c>
      <c r="F204" s="133" t="s">
        <v>334</v>
      </c>
      <c r="G204" s="134" t="s">
        <v>189</v>
      </c>
      <c r="H204" s="135">
        <v>125.189</v>
      </c>
      <c r="I204" s="136"/>
      <c r="J204" s="137">
        <f>ROUND(I204*H204,2)</f>
        <v>0</v>
      </c>
      <c r="K204" s="133" t="s">
        <v>196</v>
      </c>
      <c r="L204" s="29"/>
      <c r="M204" s="138" t="s">
        <v>1</v>
      </c>
      <c r="N204" s="139" t="s">
        <v>50</v>
      </c>
      <c r="O204" s="48"/>
      <c r="P204" s="140">
        <f>O204*H204</f>
        <v>0</v>
      </c>
      <c r="Q204" s="140">
        <v>0</v>
      </c>
      <c r="R204" s="140">
        <f>Q204*H204</f>
        <v>0</v>
      </c>
      <c r="S204" s="140">
        <v>0</v>
      </c>
      <c r="T204" s="141">
        <f>S204*H204</f>
        <v>0</v>
      </c>
      <c r="AR204" s="15" t="s">
        <v>118</v>
      </c>
      <c r="AT204" s="15" t="s">
        <v>120</v>
      </c>
      <c r="AU204" s="15" t="s">
        <v>88</v>
      </c>
      <c r="AY204" s="15" t="s">
        <v>119</v>
      </c>
      <c r="BE204" s="142">
        <f>IF(N204="základní",J204,0)</f>
        <v>0</v>
      </c>
      <c r="BF204" s="142">
        <f>IF(N204="snížená",J204,0)</f>
        <v>0</v>
      </c>
      <c r="BG204" s="142">
        <f>IF(N204="zákl. přenesená",J204,0)</f>
        <v>0</v>
      </c>
      <c r="BH204" s="142">
        <f>IF(N204="sníž. přenesená",J204,0)</f>
        <v>0</v>
      </c>
      <c r="BI204" s="142">
        <f>IF(N204="nulová",J204,0)</f>
        <v>0</v>
      </c>
      <c r="BJ204" s="15" t="s">
        <v>23</v>
      </c>
      <c r="BK204" s="142">
        <f>ROUND(I204*H204,2)</f>
        <v>0</v>
      </c>
      <c r="BL204" s="15" t="s">
        <v>118</v>
      </c>
      <c r="BM204" s="15" t="s">
        <v>335</v>
      </c>
    </row>
    <row r="205" spans="2:47" s="1" customFormat="1" ht="12">
      <c r="B205" s="29"/>
      <c r="D205" s="143" t="s">
        <v>127</v>
      </c>
      <c r="F205" s="144" t="s">
        <v>336</v>
      </c>
      <c r="I205" s="83"/>
      <c r="L205" s="29"/>
      <c r="M205" s="145"/>
      <c r="N205" s="48"/>
      <c r="O205" s="48"/>
      <c r="P205" s="48"/>
      <c r="Q205" s="48"/>
      <c r="R205" s="48"/>
      <c r="S205" s="48"/>
      <c r="T205" s="49"/>
      <c r="AT205" s="15" t="s">
        <v>127</v>
      </c>
      <c r="AU205" s="15" t="s">
        <v>88</v>
      </c>
    </row>
    <row r="206" spans="2:51" s="13" customFormat="1" ht="12">
      <c r="B206" s="172"/>
      <c r="D206" s="143" t="s">
        <v>158</v>
      </c>
      <c r="E206" s="173" t="s">
        <v>1</v>
      </c>
      <c r="F206" s="174" t="s">
        <v>275</v>
      </c>
      <c r="H206" s="173" t="s">
        <v>1</v>
      </c>
      <c r="I206" s="175"/>
      <c r="L206" s="172"/>
      <c r="M206" s="176"/>
      <c r="N206" s="177"/>
      <c r="O206" s="177"/>
      <c r="P206" s="177"/>
      <c r="Q206" s="177"/>
      <c r="R206" s="177"/>
      <c r="S206" s="177"/>
      <c r="T206" s="178"/>
      <c r="AT206" s="173" t="s">
        <v>158</v>
      </c>
      <c r="AU206" s="173" t="s">
        <v>88</v>
      </c>
      <c r="AV206" s="13" t="s">
        <v>23</v>
      </c>
      <c r="AW206" s="13" t="s">
        <v>43</v>
      </c>
      <c r="AX206" s="13" t="s">
        <v>79</v>
      </c>
      <c r="AY206" s="173" t="s">
        <v>119</v>
      </c>
    </row>
    <row r="207" spans="2:51" s="10" customFormat="1" ht="12">
      <c r="B207" s="146"/>
      <c r="D207" s="143" t="s">
        <v>158</v>
      </c>
      <c r="E207" s="147" t="s">
        <v>1</v>
      </c>
      <c r="F207" s="148" t="s">
        <v>205</v>
      </c>
      <c r="H207" s="149">
        <v>48.6</v>
      </c>
      <c r="I207" s="150"/>
      <c r="L207" s="146"/>
      <c r="M207" s="151"/>
      <c r="N207" s="152"/>
      <c r="O207" s="152"/>
      <c r="P207" s="152"/>
      <c r="Q207" s="152"/>
      <c r="R207" s="152"/>
      <c r="S207" s="152"/>
      <c r="T207" s="153"/>
      <c r="AT207" s="147" t="s">
        <v>158</v>
      </c>
      <c r="AU207" s="147" t="s">
        <v>88</v>
      </c>
      <c r="AV207" s="10" t="s">
        <v>88</v>
      </c>
      <c r="AW207" s="10" t="s">
        <v>43</v>
      </c>
      <c r="AX207" s="10" t="s">
        <v>79</v>
      </c>
      <c r="AY207" s="147" t="s">
        <v>119</v>
      </c>
    </row>
    <row r="208" spans="2:51" s="10" customFormat="1" ht="12">
      <c r="B208" s="146"/>
      <c r="D208" s="143" t="s">
        <v>158</v>
      </c>
      <c r="E208" s="147" t="s">
        <v>1</v>
      </c>
      <c r="F208" s="148" t="s">
        <v>206</v>
      </c>
      <c r="H208" s="149">
        <v>58.4496</v>
      </c>
      <c r="I208" s="150"/>
      <c r="L208" s="146"/>
      <c r="M208" s="151"/>
      <c r="N208" s="152"/>
      <c r="O208" s="152"/>
      <c r="P208" s="152"/>
      <c r="Q208" s="152"/>
      <c r="R208" s="152"/>
      <c r="S208" s="152"/>
      <c r="T208" s="153"/>
      <c r="AT208" s="147" t="s">
        <v>158</v>
      </c>
      <c r="AU208" s="147" t="s">
        <v>88</v>
      </c>
      <c r="AV208" s="10" t="s">
        <v>88</v>
      </c>
      <c r="AW208" s="10" t="s">
        <v>43</v>
      </c>
      <c r="AX208" s="10" t="s">
        <v>79</v>
      </c>
      <c r="AY208" s="147" t="s">
        <v>119</v>
      </c>
    </row>
    <row r="209" spans="2:51" s="10" customFormat="1" ht="12">
      <c r="B209" s="146"/>
      <c r="D209" s="143" t="s">
        <v>158</v>
      </c>
      <c r="E209" s="147" t="s">
        <v>1</v>
      </c>
      <c r="F209" s="148" t="s">
        <v>211</v>
      </c>
      <c r="H209" s="149">
        <v>15.939</v>
      </c>
      <c r="I209" s="150"/>
      <c r="L209" s="146"/>
      <c r="M209" s="151"/>
      <c r="N209" s="152"/>
      <c r="O209" s="152"/>
      <c r="P209" s="152"/>
      <c r="Q209" s="152"/>
      <c r="R209" s="152"/>
      <c r="S209" s="152"/>
      <c r="T209" s="153"/>
      <c r="AT209" s="147" t="s">
        <v>158</v>
      </c>
      <c r="AU209" s="147" t="s">
        <v>88</v>
      </c>
      <c r="AV209" s="10" t="s">
        <v>88</v>
      </c>
      <c r="AW209" s="10" t="s">
        <v>43</v>
      </c>
      <c r="AX209" s="10" t="s">
        <v>79</v>
      </c>
      <c r="AY209" s="147" t="s">
        <v>119</v>
      </c>
    </row>
    <row r="210" spans="2:51" s="10" customFormat="1" ht="12">
      <c r="B210" s="146"/>
      <c r="D210" s="143" t="s">
        <v>158</v>
      </c>
      <c r="E210" s="147" t="s">
        <v>1</v>
      </c>
      <c r="F210" s="148" t="s">
        <v>337</v>
      </c>
      <c r="H210" s="149">
        <v>2.2</v>
      </c>
      <c r="I210" s="150"/>
      <c r="L210" s="146"/>
      <c r="M210" s="151"/>
      <c r="N210" s="152"/>
      <c r="O210" s="152"/>
      <c r="P210" s="152"/>
      <c r="Q210" s="152"/>
      <c r="R210" s="152"/>
      <c r="S210" s="152"/>
      <c r="T210" s="153"/>
      <c r="AT210" s="147" t="s">
        <v>158</v>
      </c>
      <c r="AU210" s="147" t="s">
        <v>88</v>
      </c>
      <c r="AV210" s="10" t="s">
        <v>88</v>
      </c>
      <c r="AW210" s="10" t="s">
        <v>43</v>
      </c>
      <c r="AX210" s="10" t="s">
        <v>79</v>
      </c>
      <c r="AY210" s="147" t="s">
        <v>119</v>
      </c>
    </row>
    <row r="211" spans="2:51" s="11" customFormat="1" ht="12">
      <c r="B211" s="154"/>
      <c r="D211" s="143" t="s">
        <v>158</v>
      </c>
      <c r="E211" s="155" t="s">
        <v>1</v>
      </c>
      <c r="F211" s="156" t="s">
        <v>160</v>
      </c>
      <c r="H211" s="157">
        <v>125.1886</v>
      </c>
      <c r="I211" s="158"/>
      <c r="L211" s="154"/>
      <c r="M211" s="159"/>
      <c r="N211" s="160"/>
      <c r="O211" s="160"/>
      <c r="P211" s="160"/>
      <c r="Q211" s="160"/>
      <c r="R211" s="160"/>
      <c r="S211" s="160"/>
      <c r="T211" s="161"/>
      <c r="AT211" s="155" t="s">
        <v>158</v>
      </c>
      <c r="AU211" s="155" t="s">
        <v>88</v>
      </c>
      <c r="AV211" s="11" t="s">
        <v>118</v>
      </c>
      <c r="AW211" s="11" t="s">
        <v>43</v>
      </c>
      <c r="AX211" s="11" t="s">
        <v>23</v>
      </c>
      <c r="AY211" s="155" t="s">
        <v>119</v>
      </c>
    </row>
    <row r="212" spans="2:65" s="1" customFormat="1" ht="16.5" customHeight="1">
      <c r="B212" s="130"/>
      <c r="C212" s="131" t="s">
        <v>338</v>
      </c>
      <c r="D212" s="131" t="s">
        <v>120</v>
      </c>
      <c r="E212" s="132" t="s">
        <v>339</v>
      </c>
      <c r="F212" s="133" t="s">
        <v>340</v>
      </c>
      <c r="G212" s="134" t="s">
        <v>189</v>
      </c>
      <c r="H212" s="135">
        <v>8.55</v>
      </c>
      <c r="I212" s="136"/>
      <c r="J212" s="137">
        <f>ROUND(I212*H212,2)</f>
        <v>0</v>
      </c>
      <c r="K212" s="133" t="s">
        <v>196</v>
      </c>
      <c r="L212" s="29"/>
      <c r="M212" s="138" t="s">
        <v>1</v>
      </c>
      <c r="N212" s="139" t="s">
        <v>50</v>
      </c>
      <c r="O212" s="48"/>
      <c r="P212" s="140">
        <f>O212*H212</f>
        <v>0</v>
      </c>
      <c r="Q212" s="140">
        <v>0</v>
      </c>
      <c r="R212" s="140">
        <f>Q212*H212</f>
        <v>0</v>
      </c>
      <c r="S212" s="140">
        <v>0</v>
      </c>
      <c r="T212" s="141">
        <f>S212*H212</f>
        <v>0</v>
      </c>
      <c r="AR212" s="15" t="s">
        <v>118</v>
      </c>
      <c r="AT212" s="15" t="s">
        <v>120</v>
      </c>
      <c r="AU212" s="15" t="s">
        <v>88</v>
      </c>
      <c r="AY212" s="15" t="s">
        <v>119</v>
      </c>
      <c r="BE212" s="142">
        <f>IF(N212="základní",J212,0)</f>
        <v>0</v>
      </c>
      <c r="BF212" s="142">
        <f>IF(N212="snížená",J212,0)</f>
        <v>0</v>
      </c>
      <c r="BG212" s="142">
        <f>IF(N212="zákl. přenesená",J212,0)</f>
        <v>0</v>
      </c>
      <c r="BH212" s="142">
        <f>IF(N212="sníž. přenesená",J212,0)</f>
        <v>0</v>
      </c>
      <c r="BI212" s="142">
        <f>IF(N212="nulová",J212,0)</f>
        <v>0</v>
      </c>
      <c r="BJ212" s="15" t="s">
        <v>23</v>
      </c>
      <c r="BK212" s="142">
        <f>ROUND(I212*H212,2)</f>
        <v>0</v>
      </c>
      <c r="BL212" s="15" t="s">
        <v>118</v>
      </c>
      <c r="BM212" s="15" t="s">
        <v>341</v>
      </c>
    </row>
    <row r="213" spans="2:47" s="1" customFormat="1" ht="19.5">
      <c r="B213" s="29"/>
      <c r="D213" s="143" t="s">
        <v>127</v>
      </c>
      <c r="F213" s="144" t="s">
        <v>342</v>
      </c>
      <c r="I213" s="83"/>
      <c r="L213" s="29"/>
      <c r="M213" s="145"/>
      <c r="N213" s="48"/>
      <c r="O213" s="48"/>
      <c r="P213" s="48"/>
      <c r="Q213" s="48"/>
      <c r="R213" s="48"/>
      <c r="S213" s="48"/>
      <c r="T213" s="49"/>
      <c r="AT213" s="15" t="s">
        <v>127</v>
      </c>
      <c r="AU213" s="15" t="s">
        <v>88</v>
      </c>
    </row>
    <row r="214" spans="2:51" s="13" customFormat="1" ht="12">
      <c r="B214" s="172"/>
      <c r="D214" s="143" t="s">
        <v>158</v>
      </c>
      <c r="E214" s="173" t="s">
        <v>1</v>
      </c>
      <c r="F214" s="174" t="s">
        <v>204</v>
      </c>
      <c r="H214" s="173" t="s">
        <v>1</v>
      </c>
      <c r="I214" s="175"/>
      <c r="L214" s="172"/>
      <c r="M214" s="176"/>
      <c r="N214" s="177"/>
      <c r="O214" s="177"/>
      <c r="P214" s="177"/>
      <c r="Q214" s="177"/>
      <c r="R214" s="177"/>
      <c r="S214" s="177"/>
      <c r="T214" s="178"/>
      <c r="AT214" s="173" t="s">
        <v>158</v>
      </c>
      <c r="AU214" s="173" t="s">
        <v>88</v>
      </c>
      <c r="AV214" s="13" t="s">
        <v>23</v>
      </c>
      <c r="AW214" s="13" t="s">
        <v>43</v>
      </c>
      <c r="AX214" s="13" t="s">
        <v>79</v>
      </c>
      <c r="AY214" s="173" t="s">
        <v>119</v>
      </c>
    </row>
    <row r="215" spans="2:51" s="13" customFormat="1" ht="12">
      <c r="B215" s="172"/>
      <c r="D215" s="143" t="s">
        <v>158</v>
      </c>
      <c r="E215" s="173" t="s">
        <v>1</v>
      </c>
      <c r="F215" s="174" t="s">
        <v>343</v>
      </c>
      <c r="H215" s="173" t="s">
        <v>1</v>
      </c>
      <c r="I215" s="175"/>
      <c r="L215" s="172"/>
      <c r="M215" s="176"/>
      <c r="N215" s="177"/>
      <c r="O215" s="177"/>
      <c r="P215" s="177"/>
      <c r="Q215" s="177"/>
      <c r="R215" s="177"/>
      <c r="S215" s="177"/>
      <c r="T215" s="178"/>
      <c r="AT215" s="173" t="s">
        <v>158</v>
      </c>
      <c r="AU215" s="173" t="s">
        <v>88</v>
      </c>
      <c r="AV215" s="13" t="s">
        <v>23</v>
      </c>
      <c r="AW215" s="13" t="s">
        <v>43</v>
      </c>
      <c r="AX215" s="13" t="s">
        <v>79</v>
      </c>
      <c r="AY215" s="173" t="s">
        <v>119</v>
      </c>
    </row>
    <row r="216" spans="2:51" s="10" customFormat="1" ht="12">
      <c r="B216" s="146"/>
      <c r="D216" s="143" t="s">
        <v>158</v>
      </c>
      <c r="E216" s="147" t="s">
        <v>1</v>
      </c>
      <c r="F216" s="148" t="s">
        <v>344</v>
      </c>
      <c r="H216" s="149">
        <v>6</v>
      </c>
      <c r="I216" s="150"/>
      <c r="L216" s="146"/>
      <c r="M216" s="151"/>
      <c r="N216" s="152"/>
      <c r="O216" s="152"/>
      <c r="P216" s="152"/>
      <c r="Q216" s="152"/>
      <c r="R216" s="152"/>
      <c r="S216" s="152"/>
      <c r="T216" s="153"/>
      <c r="AT216" s="147" t="s">
        <v>158</v>
      </c>
      <c r="AU216" s="147" t="s">
        <v>88</v>
      </c>
      <c r="AV216" s="10" t="s">
        <v>88</v>
      </c>
      <c r="AW216" s="10" t="s">
        <v>43</v>
      </c>
      <c r="AX216" s="10" t="s">
        <v>79</v>
      </c>
      <c r="AY216" s="147" t="s">
        <v>119</v>
      </c>
    </row>
    <row r="217" spans="2:51" s="10" customFormat="1" ht="12">
      <c r="B217" s="146"/>
      <c r="D217" s="143" t="s">
        <v>158</v>
      </c>
      <c r="E217" s="147" t="s">
        <v>1</v>
      </c>
      <c r="F217" s="148" t="s">
        <v>345</v>
      </c>
      <c r="H217" s="149">
        <v>2.55</v>
      </c>
      <c r="I217" s="150"/>
      <c r="L217" s="146"/>
      <c r="M217" s="151"/>
      <c r="N217" s="152"/>
      <c r="O217" s="152"/>
      <c r="P217" s="152"/>
      <c r="Q217" s="152"/>
      <c r="R217" s="152"/>
      <c r="S217" s="152"/>
      <c r="T217" s="153"/>
      <c r="AT217" s="147" t="s">
        <v>158</v>
      </c>
      <c r="AU217" s="147" t="s">
        <v>88</v>
      </c>
      <c r="AV217" s="10" t="s">
        <v>88</v>
      </c>
      <c r="AW217" s="10" t="s">
        <v>43</v>
      </c>
      <c r="AX217" s="10" t="s">
        <v>79</v>
      </c>
      <c r="AY217" s="147" t="s">
        <v>119</v>
      </c>
    </row>
    <row r="218" spans="2:51" s="11" customFormat="1" ht="12">
      <c r="B218" s="154"/>
      <c r="D218" s="143" t="s">
        <v>158</v>
      </c>
      <c r="E218" s="155" t="s">
        <v>1</v>
      </c>
      <c r="F218" s="156" t="s">
        <v>160</v>
      </c>
      <c r="H218" s="157">
        <v>8.55</v>
      </c>
      <c r="I218" s="158"/>
      <c r="L218" s="154"/>
      <c r="M218" s="159"/>
      <c r="N218" s="160"/>
      <c r="O218" s="160"/>
      <c r="P218" s="160"/>
      <c r="Q218" s="160"/>
      <c r="R218" s="160"/>
      <c r="S218" s="160"/>
      <c r="T218" s="161"/>
      <c r="AT218" s="155" t="s">
        <v>158</v>
      </c>
      <c r="AU218" s="155" t="s">
        <v>88</v>
      </c>
      <c r="AV218" s="11" t="s">
        <v>118</v>
      </c>
      <c r="AW218" s="11" t="s">
        <v>43</v>
      </c>
      <c r="AX218" s="11" t="s">
        <v>23</v>
      </c>
      <c r="AY218" s="155" t="s">
        <v>119</v>
      </c>
    </row>
    <row r="219" spans="2:65" s="1" customFormat="1" ht="16.5" customHeight="1">
      <c r="B219" s="130"/>
      <c r="C219" s="131" t="s">
        <v>346</v>
      </c>
      <c r="D219" s="131" t="s">
        <v>120</v>
      </c>
      <c r="E219" s="132" t="s">
        <v>347</v>
      </c>
      <c r="F219" s="133" t="s">
        <v>348</v>
      </c>
      <c r="G219" s="134" t="s">
        <v>189</v>
      </c>
      <c r="H219" s="135">
        <v>8.55</v>
      </c>
      <c r="I219" s="136"/>
      <c r="J219" s="137">
        <f>ROUND(I219*H219,2)</f>
        <v>0</v>
      </c>
      <c r="K219" s="133" t="s">
        <v>196</v>
      </c>
      <c r="L219" s="29"/>
      <c r="M219" s="138" t="s">
        <v>1</v>
      </c>
      <c r="N219" s="139" t="s">
        <v>50</v>
      </c>
      <c r="O219" s="48"/>
      <c r="P219" s="140">
        <f>O219*H219</f>
        <v>0</v>
      </c>
      <c r="Q219" s="140">
        <v>0</v>
      </c>
      <c r="R219" s="140">
        <f>Q219*H219</f>
        <v>0</v>
      </c>
      <c r="S219" s="140">
        <v>0</v>
      </c>
      <c r="T219" s="141">
        <f>S219*H219</f>
        <v>0</v>
      </c>
      <c r="AR219" s="15" t="s">
        <v>118</v>
      </c>
      <c r="AT219" s="15" t="s">
        <v>120</v>
      </c>
      <c r="AU219" s="15" t="s">
        <v>88</v>
      </c>
      <c r="AY219" s="15" t="s">
        <v>119</v>
      </c>
      <c r="BE219" s="142">
        <f>IF(N219="základní",J219,0)</f>
        <v>0</v>
      </c>
      <c r="BF219" s="142">
        <f>IF(N219="snížená",J219,0)</f>
        <v>0</v>
      </c>
      <c r="BG219" s="142">
        <f>IF(N219="zákl. přenesená",J219,0)</f>
        <v>0</v>
      </c>
      <c r="BH219" s="142">
        <f>IF(N219="sníž. přenesená",J219,0)</f>
        <v>0</v>
      </c>
      <c r="BI219" s="142">
        <f>IF(N219="nulová",J219,0)</f>
        <v>0</v>
      </c>
      <c r="BJ219" s="15" t="s">
        <v>23</v>
      </c>
      <c r="BK219" s="142">
        <f>ROUND(I219*H219,2)</f>
        <v>0</v>
      </c>
      <c r="BL219" s="15" t="s">
        <v>118</v>
      </c>
      <c r="BM219" s="15" t="s">
        <v>349</v>
      </c>
    </row>
    <row r="220" spans="2:47" s="1" customFormat="1" ht="12">
      <c r="B220" s="29"/>
      <c r="D220" s="143" t="s">
        <v>127</v>
      </c>
      <c r="F220" s="144" t="s">
        <v>350</v>
      </c>
      <c r="I220" s="83"/>
      <c r="L220" s="29"/>
      <c r="M220" s="145"/>
      <c r="N220" s="48"/>
      <c r="O220" s="48"/>
      <c r="P220" s="48"/>
      <c r="Q220" s="48"/>
      <c r="R220" s="48"/>
      <c r="S220" s="48"/>
      <c r="T220" s="49"/>
      <c r="AT220" s="15" t="s">
        <v>127</v>
      </c>
      <c r="AU220" s="15" t="s">
        <v>88</v>
      </c>
    </row>
    <row r="221" spans="2:51" s="13" customFormat="1" ht="12">
      <c r="B221" s="172"/>
      <c r="D221" s="143" t="s">
        <v>158</v>
      </c>
      <c r="E221" s="173" t="s">
        <v>1</v>
      </c>
      <c r="F221" s="174" t="s">
        <v>204</v>
      </c>
      <c r="H221" s="173" t="s">
        <v>1</v>
      </c>
      <c r="I221" s="175"/>
      <c r="L221" s="172"/>
      <c r="M221" s="176"/>
      <c r="N221" s="177"/>
      <c r="O221" s="177"/>
      <c r="P221" s="177"/>
      <c r="Q221" s="177"/>
      <c r="R221" s="177"/>
      <c r="S221" s="177"/>
      <c r="T221" s="178"/>
      <c r="AT221" s="173" t="s">
        <v>158</v>
      </c>
      <c r="AU221" s="173" t="s">
        <v>88</v>
      </c>
      <c r="AV221" s="13" t="s">
        <v>23</v>
      </c>
      <c r="AW221" s="13" t="s">
        <v>43</v>
      </c>
      <c r="AX221" s="13" t="s">
        <v>79</v>
      </c>
      <c r="AY221" s="173" t="s">
        <v>119</v>
      </c>
    </row>
    <row r="222" spans="2:51" s="13" customFormat="1" ht="12">
      <c r="B222" s="172"/>
      <c r="D222" s="143" t="s">
        <v>158</v>
      </c>
      <c r="E222" s="173" t="s">
        <v>1</v>
      </c>
      <c r="F222" s="174" t="s">
        <v>343</v>
      </c>
      <c r="H222" s="173" t="s">
        <v>1</v>
      </c>
      <c r="I222" s="175"/>
      <c r="L222" s="172"/>
      <c r="M222" s="176"/>
      <c r="N222" s="177"/>
      <c r="O222" s="177"/>
      <c r="P222" s="177"/>
      <c r="Q222" s="177"/>
      <c r="R222" s="177"/>
      <c r="S222" s="177"/>
      <c r="T222" s="178"/>
      <c r="AT222" s="173" t="s">
        <v>158</v>
      </c>
      <c r="AU222" s="173" t="s">
        <v>88</v>
      </c>
      <c r="AV222" s="13" t="s">
        <v>23</v>
      </c>
      <c r="AW222" s="13" t="s">
        <v>43</v>
      </c>
      <c r="AX222" s="13" t="s">
        <v>79</v>
      </c>
      <c r="AY222" s="173" t="s">
        <v>119</v>
      </c>
    </row>
    <row r="223" spans="2:51" s="10" customFormat="1" ht="12">
      <c r="B223" s="146"/>
      <c r="D223" s="143" t="s">
        <v>158</v>
      </c>
      <c r="E223" s="147" t="s">
        <v>1</v>
      </c>
      <c r="F223" s="148" t="s">
        <v>344</v>
      </c>
      <c r="H223" s="149">
        <v>6</v>
      </c>
      <c r="I223" s="150"/>
      <c r="L223" s="146"/>
      <c r="M223" s="151"/>
      <c r="N223" s="152"/>
      <c r="O223" s="152"/>
      <c r="P223" s="152"/>
      <c r="Q223" s="152"/>
      <c r="R223" s="152"/>
      <c r="S223" s="152"/>
      <c r="T223" s="153"/>
      <c r="AT223" s="147" t="s">
        <v>158</v>
      </c>
      <c r="AU223" s="147" t="s">
        <v>88</v>
      </c>
      <c r="AV223" s="10" t="s">
        <v>88</v>
      </c>
      <c r="AW223" s="10" t="s">
        <v>43</v>
      </c>
      <c r="AX223" s="10" t="s">
        <v>79</v>
      </c>
      <c r="AY223" s="147" t="s">
        <v>119</v>
      </c>
    </row>
    <row r="224" spans="2:51" s="10" customFormat="1" ht="12">
      <c r="B224" s="146"/>
      <c r="D224" s="143" t="s">
        <v>158</v>
      </c>
      <c r="E224" s="147" t="s">
        <v>1</v>
      </c>
      <c r="F224" s="148" t="s">
        <v>345</v>
      </c>
      <c r="H224" s="149">
        <v>2.55</v>
      </c>
      <c r="I224" s="150"/>
      <c r="L224" s="146"/>
      <c r="M224" s="151"/>
      <c r="N224" s="152"/>
      <c r="O224" s="152"/>
      <c r="P224" s="152"/>
      <c r="Q224" s="152"/>
      <c r="R224" s="152"/>
      <c r="S224" s="152"/>
      <c r="T224" s="153"/>
      <c r="AT224" s="147" t="s">
        <v>158</v>
      </c>
      <c r="AU224" s="147" t="s">
        <v>88</v>
      </c>
      <c r="AV224" s="10" t="s">
        <v>88</v>
      </c>
      <c r="AW224" s="10" t="s">
        <v>43</v>
      </c>
      <c r="AX224" s="10" t="s">
        <v>79</v>
      </c>
      <c r="AY224" s="147" t="s">
        <v>119</v>
      </c>
    </row>
    <row r="225" spans="2:51" s="11" customFormat="1" ht="12">
      <c r="B225" s="154"/>
      <c r="D225" s="143" t="s">
        <v>158</v>
      </c>
      <c r="E225" s="155" t="s">
        <v>1</v>
      </c>
      <c r="F225" s="156" t="s">
        <v>160</v>
      </c>
      <c r="H225" s="157">
        <v>8.55</v>
      </c>
      <c r="I225" s="158"/>
      <c r="L225" s="154"/>
      <c r="M225" s="159"/>
      <c r="N225" s="160"/>
      <c r="O225" s="160"/>
      <c r="P225" s="160"/>
      <c r="Q225" s="160"/>
      <c r="R225" s="160"/>
      <c r="S225" s="160"/>
      <c r="T225" s="161"/>
      <c r="AT225" s="155" t="s">
        <v>158</v>
      </c>
      <c r="AU225" s="155" t="s">
        <v>88</v>
      </c>
      <c r="AV225" s="11" t="s">
        <v>118</v>
      </c>
      <c r="AW225" s="11" t="s">
        <v>43</v>
      </c>
      <c r="AX225" s="11" t="s">
        <v>23</v>
      </c>
      <c r="AY225" s="155" t="s">
        <v>119</v>
      </c>
    </row>
    <row r="226" spans="2:65" s="1" customFormat="1" ht="16.5" customHeight="1">
      <c r="B226" s="130"/>
      <c r="C226" s="179" t="s">
        <v>351</v>
      </c>
      <c r="D226" s="179" t="s">
        <v>265</v>
      </c>
      <c r="E226" s="180" t="s">
        <v>352</v>
      </c>
      <c r="F226" s="181" t="s">
        <v>353</v>
      </c>
      <c r="G226" s="182" t="s">
        <v>260</v>
      </c>
      <c r="H226" s="183">
        <v>1.026</v>
      </c>
      <c r="I226" s="184"/>
      <c r="J226" s="185">
        <f>ROUND(I226*H226,2)</f>
        <v>0</v>
      </c>
      <c r="K226" s="181" t="s">
        <v>1</v>
      </c>
      <c r="L226" s="186"/>
      <c r="M226" s="187" t="s">
        <v>1</v>
      </c>
      <c r="N226" s="188" t="s">
        <v>50</v>
      </c>
      <c r="O226" s="48"/>
      <c r="P226" s="140">
        <f>O226*H226</f>
        <v>0</v>
      </c>
      <c r="Q226" s="140">
        <v>0</v>
      </c>
      <c r="R226" s="140">
        <f>Q226*H226</f>
        <v>0</v>
      </c>
      <c r="S226" s="140">
        <v>0</v>
      </c>
      <c r="T226" s="141">
        <f>S226*H226</f>
        <v>0</v>
      </c>
      <c r="AR226" s="15" t="s">
        <v>161</v>
      </c>
      <c r="AT226" s="15" t="s">
        <v>265</v>
      </c>
      <c r="AU226" s="15" t="s">
        <v>88</v>
      </c>
      <c r="AY226" s="15" t="s">
        <v>119</v>
      </c>
      <c r="BE226" s="142">
        <f>IF(N226="základní",J226,0)</f>
        <v>0</v>
      </c>
      <c r="BF226" s="142">
        <f>IF(N226="snížená",J226,0)</f>
        <v>0</v>
      </c>
      <c r="BG226" s="142">
        <f>IF(N226="zákl. přenesená",J226,0)</f>
        <v>0</v>
      </c>
      <c r="BH226" s="142">
        <f>IF(N226="sníž. přenesená",J226,0)</f>
        <v>0</v>
      </c>
      <c r="BI226" s="142">
        <f>IF(N226="nulová",J226,0)</f>
        <v>0</v>
      </c>
      <c r="BJ226" s="15" t="s">
        <v>23</v>
      </c>
      <c r="BK226" s="142">
        <f>ROUND(I226*H226,2)</f>
        <v>0</v>
      </c>
      <c r="BL226" s="15" t="s">
        <v>118</v>
      </c>
      <c r="BM226" s="15" t="s">
        <v>354</v>
      </c>
    </row>
    <row r="227" spans="2:51" s="10" customFormat="1" ht="12">
      <c r="B227" s="146"/>
      <c r="D227" s="143" t="s">
        <v>158</v>
      </c>
      <c r="E227" s="147" t="s">
        <v>1</v>
      </c>
      <c r="F227" s="148" t="s">
        <v>355</v>
      </c>
      <c r="H227" s="149">
        <v>1.026</v>
      </c>
      <c r="I227" s="150"/>
      <c r="L227" s="146"/>
      <c r="M227" s="151"/>
      <c r="N227" s="152"/>
      <c r="O227" s="152"/>
      <c r="P227" s="152"/>
      <c r="Q227" s="152"/>
      <c r="R227" s="152"/>
      <c r="S227" s="152"/>
      <c r="T227" s="153"/>
      <c r="AT227" s="147" t="s">
        <v>158</v>
      </c>
      <c r="AU227" s="147" t="s">
        <v>88</v>
      </c>
      <c r="AV227" s="10" t="s">
        <v>88</v>
      </c>
      <c r="AW227" s="10" t="s">
        <v>43</v>
      </c>
      <c r="AX227" s="10" t="s">
        <v>79</v>
      </c>
      <c r="AY227" s="147" t="s">
        <v>119</v>
      </c>
    </row>
    <row r="228" spans="2:51" s="11" customFormat="1" ht="12">
      <c r="B228" s="154"/>
      <c r="D228" s="143" t="s">
        <v>158</v>
      </c>
      <c r="E228" s="155" t="s">
        <v>1</v>
      </c>
      <c r="F228" s="156" t="s">
        <v>160</v>
      </c>
      <c r="H228" s="157">
        <v>1.026</v>
      </c>
      <c r="I228" s="158"/>
      <c r="L228" s="154"/>
      <c r="M228" s="159"/>
      <c r="N228" s="160"/>
      <c r="O228" s="160"/>
      <c r="P228" s="160"/>
      <c r="Q228" s="160"/>
      <c r="R228" s="160"/>
      <c r="S228" s="160"/>
      <c r="T228" s="161"/>
      <c r="AT228" s="155" t="s">
        <v>158</v>
      </c>
      <c r="AU228" s="155" t="s">
        <v>88</v>
      </c>
      <c r="AV228" s="11" t="s">
        <v>118</v>
      </c>
      <c r="AW228" s="11" t="s">
        <v>43</v>
      </c>
      <c r="AX228" s="11" t="s">
        <v>23</v>
      </c>
      <c r="AY228" s="155" t="s">
        <v>119</v>
      </c>
    </row>
    <row r="229" spans="2:65" s="1" customFormat="1" ht="16.5" customHeight="1">
      <c r="B229" s="130"/>
      <c r="C229" s="131" t="s">
        <v>356</v>
      </c>
      <c r="D229" s="131" t="s">
        <v>120</v>
      </c>
      <c r="E229" s="132" t="s">
        <v>357</v>
      </c>
      <c r="F229" s="133" t="s">
        <v>358</v>
      </c>
      <c r="G229" s="134" t="s">
        <v>189</v>
      </c>
      <c r="H229" s="135">
        <v>8.567</v>
      </c>
      <c r="I229" s="136"/>
      <c r="J229" s="137">
        <f>ROUND(I229*H229,2)</f>
        <v>0</v>
      </c>
      <c r="K229" s="133" t="s">
        <v>196</v>
      </c>
      <c r="L229" s="29"/>
      <c r="M229" s="138" t="s">
        <v>1</v>
      </c>
      <c r="N229" s="139" t="s">
        <v>50</v>
      </c>
      <c r="O229" s="48"/>
      <c r="P229" s="140">
        <f>O229*H229</f>
        <v>0</v>
      </c>
      <c r="Q229" s="140">
        <v>0</v>
      </c>
      <c r="R229" s="140">
        <f>Q229*H229</f>
        <v>0</v>
      </c>
      <c r="S229" s="140">
        <v>0</v>
      </c>
      <c r="T229" s="141">
        <f>S229*H229</f>
        <v>0</v>
      </c>
      <c r="AR229" s="15" t="s">
        <v>118</v>
      </c>
      <c r="AT229" s="15" t="s">
        <v>120</v>
      </c>
      <c r="AU229" s="15" t="s">
        <v>88</v>
      </c>
      <c r="AY229" s="15" t="s">
        <v>119</v>
      </c>
      <c r="BE229" s="142">
        <f>IF(N229="základní",J229,0)</f>
        <v>0</v>
      </c>
      <c r="BF229" s="142">
        <f>IF(N229="snížená",J229,0)</f>
        <v>0</v>
      </c>
      <c r="BG229" s="142">
        <f>IF(N229="zákl. přenesená",J229,0)</f>
        <v>0</v>
      </c>
      <c r="BH229" s="142">
        <f>IF(N229="sníž. přenesená",J229,0)</f>
        <v>0</v>
      </c>
      <c r="BI229" s="142">
        <f>IF(N229="nulová",J229,0)</f>
        <v>0</v>
      </c>
      <c r="BJ229" s="15" t="s">
        <v>23</v>
      </c>
      <c r="BK229" s="142">
        <f>ROUND(I229*H229,2)</f>
        <v>0</v>
      </c>
      <c r="BL229" s="15" t="s">
        <v>118</v>
      </c>
      <c r="BM229" s="15" t="s">
        <v>359</v>
      </c>
    </row>
    <row r="230" spans="2:47" s="1" customFormat="1" ht="12">
      <c r="B230" s="29"/>
      <c r="D230" s="143" t="s">
        <v>127</v>
      </c>
      <c r="F230" s="144" t="s">
        <v>360</v>
      </c>
      <c r="I230" s="83"/>
      <c r="L230" s="29"/>
      <c r="M230" s="145"/>
      <c r="N230" s="48"/>
      <c r="O230" s="48"/>
      <c r="P230" s="48"/>
      <c r="Q230" s="48"/>
      <c r="R230" s="48"/>
      <c r="S230" s="48"/>
      <c r="T230" s="49"/>
      <c r="AT230" s="15" t="s">
        <v>127</v>
      </c>
      <c r="AU230" s="15" t="s">
        <v>88</v>
      </c>
    </row>
    <row r="231" spans="2:65" s="1" customFormat="1" ht="16.5" customHeight="1">
      <c r="B231" s="130"/>
      <c r="C231" s="179" t="s">
        <v>361</v>
      </c>
      <c r="D231" s="179" t="s">
        <v>265</v>
      </c>
      <c r="E231" s="180" t="s">
        <v>362</v>
      </c>
      <c r="F231" s="181" t="s">
        <v>363</v>
      </c>
      <c r="G231" s="182" t="s">
        <v>364</v>
      </c>
      <c r="H231" s="183">
        <v>0.128</v>
      </c>
      <c r="I231" s="184"/>
      <c r="J231" s="185">
        <f>ROUND(I231*H231,2)</f>
        <v>0</v>
      </c>
      <c r="K231" s="181" t="s">
        <v>124</v>
      </c>
      <c r="L231" s="186"/>
      <c r="M231" s="187" t="s">
        <v>1</v>
      </c>
      <c r="N231" s="188" t="s">
        <v>50</v>
      </c>
      <c r="O231" s="48"/>
      <c r="P231" s="140">
        <f>O231*H231</f>
        <v>0</v>
      </c>
      <c r="Q231" s="140">
        <v>0.001</v>
      </c>
      <c r="R231" s="140">
        <f>Q231*H231</f>
        <v>0.000128</v>
      </c>
      <c r="S231" s="140">
        <v>0</v>
      </c>
      <c r="T231" s="141">
        <f>S231*H231</f>
        <v>0</v>
      </c>
      <c r="AR231" s="15" t="s">
        <v>161</v>
      </c>
      <c r="AT231" s="15" t="s">
        <v>265</v>
      </c>
      <c r="AU231" s="15" t="s">
        <v>88</v>
      </c>
      <c r="AY231" s="15" t="s">
        <v>119</v>
      </c>
      <c r="BE231" s="142">
        <f>IF(N231="základní",J231,0)</f>
        <v>0</v>
      </c>
      <c r="BF231" s="142">
        <f>IF(N231="snížená",J231,0)</f>
        <v>0</v>
      </c>
      <c r="BG231" s="142">
        <f>IF(N231="zákl. přenesená",J231,0)</f>
        <v>0</v>
      </c>
      <c r="BH231" s="142">
        <f>IF(N231="sníž. přenesená",J231,0)</f>
        <v>0</v>
      </c>
      <c r="BI231" s="142">
        <f>IF(N231="nulová",J231,0)</f>
        <v>0</v>
      </c>
      <c r="BJ231" s="15" t="s">
        <v>23</v>
      </c>
      <c r="BK231" s="142">
        <f>ROUND(I231*H231,2)</f>
        <v>0</v>
      </c>
      <c r="BL231" s="15" t="s">
        <v>118</v>
      </c>
      <c r="BM231" s="15" t="s">
        <v>365</v>
      </c>
    </row>
    <row r="232" spans="2:47" s="1" customFormat="1" ht="12">
      <c r="B232" s="29"/>
      <c r="D232" s="143" t="s">
        <v>127</v>
      </c>
      <c r="F232" s="144" t="s">
        <v>366</v>
      </c>
      <c r="I232" s="83"/>
      <c r="L232" s="29"/>
      <c r="M232" s="145"/>
      <c r="N232" s="48"/>
      <c r="O232" s="48"/>
      <c r="P232" s="48"/>
      <c r="Q232" s="48"/>
      <c r="R232" s="48"/>
      <c r="S232" s="48"/>
      <c r="T232" s="49"/>
      <c r="AT232" s="15" t="s">
        <v>127</v>
      </c>
      <c r="AU232" s="15" t="s">
        <v>88</v>
      </c>
    </row>
    <row r="233" spans="2:51" s="10" customFormat="1" ht="12">
      <c r="B233" s="146"/>
      <c r="D233" s="143" t="s">
        <v>158</v>
      </c>
      <c r="E233" s="147" t="s">
        <v>1</v>
      </c>
      <c r="F233" s="148" t="s">
        <v>367</v>
      </c>
      <c r="H233" s="149">
        <v>0.12825</v>
      </c>
      <c r="I233" s="150"/>
      <c r="L233" s="146"/>
      <c r="M233" s="151"/>
      <c r="N233" s="152"/>
      <c r="O233" s="152"/>
      <c r="P233" s="152"/>
      <c r="Q233" s="152"/>
      <c r="R233" s="152"/>
      <c r="S233" s="152"/>
      <c r="T233" s="153"/>
      <c r="AT233" s="147" t="s">
        <v>158</v>
      </c>
      <c r="AU233" s="147" t="s">
        <v>88</v>
      </c>
      <c r="AV233" s="10" t="s">
        <v>88</v>
      </c>
      <c r="AW233" s="10" t="s">
        <v>43</v>
      </c>
      <c r="AX233" s="10" t="s">
        <v>79</v>
      </c>
      <c r="AY233" s="147" t="s">
        <v>119</v>
      </c>
    </row>
    <row r="234" spans="2:51" s="11" customFormat="1" ht="12">
      <c r="B234" s="154"/>
      <c r="D234" s="143" t="s">
        <v>158</v>
      </c>
      <c r="E234" s="155" t="s">
        <v>1</v>
      </c>
      <c r="F234" s="156" t="s">
        <v>160</v>
      </c>
      <c r="H234" s="157">
        <v>0.12825</v>
      </c>
      <c r="I234" s="158"/>
      <c r="L234" s="154"/>
      <c r="M234" s="159"/>
      <c r="N234" s="160"/>
      <c r="O234" s="160"/>
      <c r="P234" s="160"/>
      <c r="Q234" s="160"/>
      <c r="R234" s="160"/>
      <c r="S234" s="160"/>
      <c r="T234" s="161"/>
      <c r="AT234" s="155" t="s">
        <v>158</v>
      </c>
      <c r="AU234" s="155" t="s">
        <v>88</v>
      </c>
      <c r="AV234" s="11" t="s">
        <v>118</v>
      </c>
      <c r="AW234" s="11" t="s">
        <v>43</v>
      </c>
      <c r="AX234" s="11" t="s">
        <v>23</v>
      </c>
      <c r="AY234" s="155" t="s">
        <v>119</v>
      </c>
    </row>
    <row r="235" spans="2:65" s="1" customFormat="1" ht="16.5" customHeight="1">
      <c r="B235" s="130"/>
      <c r="C235" s="131" t="s">
        <v>368</v>
      </c>
      <c r="D235" s="131" t="s">
        <v>120</v>
      </c>
      <c r="E235" s="132" t="s">
        <v>369</v>
      </c>
      <c r="F235" s="133" t="s">
        <v>370</v>
      </c>
      <c r="G235" s="134" t="s">
        <v>189</v>
      </c>
      <c r="H235" s="135">
        <v>8.55</v>
      </c>
      <c r="I235" s="136"/>
      <c r="J235" s="137">
        <f>ROUND(I235*H235,2)</f>
        <v>0</v>
      </c>
      <c r="K235" s="133" t="s">
        <v>196</v>
      </c>
      <c r="L235" s="29"/>
      <c r="M235" s="138" t="s">
        <v>1</v>
      </c>
      <c r="N235" s="139" t="s">
        <v>50</v>
      </c>
      <c r="O235" s="48"/>
      <c r="P235" s="140">
        <f>O235*H235</f>
        <v>0</v>
      </c>
      <c r="Q235" s="140">
        <v>0</v>
      </c>
      <c r="R235" s="140">
        <f>Q235*H235</f>
        <v>0</v>
      </c>
      <c r="S235" s="140">
        <v>0</v>
      </c>
      <c r="T235" s="141">
        <f>S235*H235</f>
        <v>0</v>
      </c>
      <c r="AR235" s="15" t="s">
        <v>118</v>
      </c>
      <c r="AT235" s="15" t="s">
        <v>120</v>
      </c>
      <c r="AU235" s="15" t="s">
        <v>88</v>
      </c>
      <c r="AY235" s="15" t="s">
        <v>119</v>
      </c>
      <c r="BE235" s="142">
        <f>IF(N235="základní",J235,0)</f>
        <v>0</v>
      </c>
      <c r="BF235" s="142">
        <f>IF(N235="snížená",J235,0)</f>
        <v>0</v>
      </c>
      <c r="BG235" s="142">
        <f>IF(N235="zákl. přenesená",J235,0)</f>
        <v>0</v>
      </c>
      <c r="BH235" s="142">
        <f>IF(N235="sníž. přenesená",J235,0)</f>
        <v>0</v>
      </c>
      <c r="BI235" s="142">
        <f>IF(N235="nulová",J235,0)</f>
        <v>0</v>
      </c>
      <c r="BJ235" s="15" t="s">
        <v>23</v>
      </c>
      <c r="BK235" s="142">
        <f>ROUND(I235*H235,2)</f>
        <v>0</v>
      </c>
      <c r="BL235" s="15" t="s">
        <v>118</v>
      </c>
      <c r="BM235" s="15" t="s">
        <v>371</v>
      </c>
    </row>
    <row r="236" spans="2:47" s="1" customFormat="1" ht="19.5">
      <c r="B236" s="29"/>
      <c r="D236" s="143" t="s">
        <v>127</v>
      </c>
      <c r="F236" s="144" t="s">
        <v>372</v>
      </c>
      <c r="I236" s="83"/>
      <c r="L236" s="29"/>
      <c r="M236" s="145"/>
      <c r="N236" s="48"/>
      <c r="O236" s="48"/>
      <c r="P236" s="48"/>
      <c r="Q236" s="48"/>
      <c r="R236" s="48"/>
      <c r="S236" s="48"/>
      <c r="T236" s="49"/>
      <c r="AT236" s="15" t="s">
        <v>127</v>
      </c>
      <c r="AU236" s="15" t="s">
        <v>88</v>
      </c>
    </row>
    <row r="237" spans="2:51" s="10" customFormat="1" ht="12">
      <c r="B237" s="146"/>
      <c r="D237" s="143" t="s">
        <v>158</v>
      </c>
      <c r="E237" s="147" t="s">
        <v>1</v>
      </c>
      <c r="F237" s="148" t="s">
        <v>373</v>
      </c>
      <c r="H237" s="149">
        <v>8.55</v>
      </c>
      <c r="I237" s="150"/>
      <c r="L237" s="146"/>
      <c r="M237" s="151"/>
      <c r="N237" s="152"/>
      <c r="O237" s="152"/>
      <c r="P237" s="152"/>
      <c r="Q237" s="152"/>
      <c r="R237" s="152"/>
      <c r="S237" s="152"/>
      <c r="T237" s="153"/>
      <c r="AT237" s="147" t="s">
        <v>158</v>
      </c>
      <c r="AU237" s="147" t="s">
        <v>88</v>
      </c>
      <c r="AV237" s="10" t="s">
        <v>88</v>
      </c>
      <c r="AW237" s="10" t="s">
        <v>43</v>
      </c>
      <c r="AX237" s="10" t="s">
        <v>79</v>
      </c>
      <c r="AY237" s="147" t="s">
        <v>119</v>
      </c>
    </row>
    <row r="238" spans="2:51" s="11" customFormat="1" ht="12">
      <c r="B238" s="154"/>
      <c r="D238" s="143" t="s">
        <v>158</v>
      </c>
      <c r="E238" s="155" t="s">
        <v>1</v>
      </c>
      <c r="F238" s="156" t="s">
        <v>160</v>
      </c>
      <c r="H238" s="157">
        <v>8.55</v>
      </c>
      <c r="I238" s="158"/>
      <c r="L238" s="154"/>
      <c r="M238" s="159"/>
      <c r="N238" s="160"/>
      <c r="O238" s="160"/>
      <c r="P238" s="160"/>
      <c r="Q238" s="160"/>
      <c r="R238" s="160"/>
      <c r="S238" s="160"/>
      <c r="T238" s="161"/>
      <c r="AT238" s="155" t="s">
        <v>158</v>
      </c>
      <c r="AU238" s="155" t="s">
        <v>88</v>
      </c>
      <c r="AV238" s="11" t="s">
        <v>118</v>
      </c>
      <c r="AW238" s="11" t="s">
        <v>43</v>
      </c>
      <c r="AX238" s="11" t="s">
        <v>23</v>
      </c>
      <c r="AY238" s="155" t="s">
        <v>119</v>
      </c>
    </row>
    <row r="239" spans="2:65" s="1" customFormat="1" ht="16.5" customHeight="1">
      <c r="B239" s="130"/>
      <c r="C239" s="131" t="s">
        <v>374</v>
      </c>
      <c r="D239" s="131" t="s">
        <v>120</v>
      </c>
      <c r="E239" s="132" t="s">
        <v>375</v>
      </c>
      <c r="F239" s="133" t="s">
        <v>376</v>
      </c>
      <c r="G239" s="134" t="s">
        <v>189</v>
      </c>
      <c r="H239" s="135">
        <v>8.55</v>
      </c>
      <c r="I239" s="136"/>
      <c r="J239" s="137">
        <f>ROUND(I239*H239,2)</f>
        <v>0</v>
      </c>
      <c r="K239" s="133" t="s">
        <v>196</v>
      </c>
      <c r="L239" s="29"/>
      <c r="M239" s="138" t="s">
        <v>1</v>
      </c>
      <c r="N239" s="139" t="s">
        <v>50</v>
      </c>
      <c r="O239" s="48"/>
      <c r="P239" s="140">
        <f>O239*H239</f>
        <v>0</v>
      </c>
      <c r="Q239" s="140">
        <v>0</v>
      </c>
      <c r="R239" s="140">
        <f>Q239*H239</f>
        <v>0</v>
      </c>
      <c r="S239" s="140">
        <v>0</v>
      </c>
      <c r="T239" s="141">
        <f>S239*H239</f>
        <v>0</v>
      </c>
      <c r="AR239" s="15" t="s">
        <v>118</v>
      </c>
      <c r="AT239" s="15" t="s">
        <v>120</v>
      </c>
      <c r="AU239" s="15" t="s">
        <v>88</v>
      </c>
      <c r="AY239" s="15" t="s">
        <v>119</v>
      </c>
      <c r="BE239" s="142">
        <f>IF(N239="základní",J239,0)</f>
        <v>0</v>
      </c>
      <c r="BF239" s="142">
        <f>IF(N239="snížená",J239,0)</f>
        <v>0</v>
      </c>
      <c r="BG239" s="142">
        <f>IF(N239="zákl. přenesená",J239,0)</f>
        <v>0</v>
      </c>
      <c r="BH239" s="142">
        <f>IF(N239="sníž. přenesená",J239,0)</f>
        <v>0</v>
      </c>
      <c r="BI239" s="142">
        <f>IF(N239="nulová",J239,0)</f>
        <v>0</v>
      </c>
      <c r="BJ239" s="15" t="s">
        <v>23</v>
      </c>
      <c r="BK239" s="142">
        <f>ROUND(I239*H239,2)</f>
        <v>0</v>
      </c>
      <c r="BL239" s="15" t="s">
        <v>118</v>
      </c>
      <c r="BM239" s="15" t="s">
        <v>377</v>
      </c>
    </row>
    <row r="240" spans="2:47" s="1" customFormat="1" ht="12">
      <c r="B240" s="29"/>
      <c r="D240" s="143" t="s">
        <v>127</v>
      </c>
      <c r="F240" s="144" t="s">
        <v>378</v>
      </c>
      <c r="I240" s="83"/>
      <c r="L240" s="29"/>
      <c r="M240" s="145"/>
      <c r="N240" s="48"/>
      <c r="O240" s="48"/>
      <c r="P240" s="48"/>
      <c r="Q240" s="48"/>
      <c r="R240" s="48"/>
      <c r="S240" s="48"/>
      <c r="T240" s="49"/>
      <c r="AT240" s="15" t="s">
        <v>127</v>
      </c>
      <c r="AU240" s="15" t="s">
        <v>88</v>
      </c>
    </row>
    <row r="241" spans="2:51" s="10" customFormat="1" ht="12">
      <c r="B241" s="146"/>
      <c r="D241" s="143" t="s">
        <v>158</v>
      </c>
      <c r="E241" s="147" t="s">
        <v>1</v>
      </c>
      <c r="F241" s="148" t="s">
        <v>379</v>
      </c>
      <c r="H241" s="149">
        <v>8.55</v>
      </c>
      <c r="I241" s="150"/>
      <c r="L241" s="146"/>
      <c r="M241" s="151"/>
      <c r="N241" s="152"/>
      <c r="O241" s="152"/>
      <c r="P241" s="152"/>
      <c r="Q241" s="152"/>
      <c r="R241" s="152"/>
      <c r="S241" s="152"/>
      <c r="T241" s="153"/>
      <c r="AT241" s="147" t="s">
        <v>158</v>
      </c>
      <c r="AU241" s="147" t="s">
        <v>88</v>
      </c>
      <c r="AV241" s="10" t="s">
        <v>88</v>
      </c>
      <c r="AW241" s="10" t="s">
        <v>43</v>
      </c>
      <c r="AX241" s="10" t="s">
        <v>79</v>
      </c>
      <c r="AY241" s="147" t="s">
        <v>119</v>
      </c>
    </row>
    <row r="242" spans="2:51" s="11" customFormat="1" ht="12">
      <c r="B242" s="154"/>
      <c r="D242" s="143" t="s">
        <v>158</v>
      </c>
      <c r="E242" s="155" t="s">
        <v>1</v>
      </c>
      <c r="F242" s="156" t="s">
        <v>160</v>
      </c>
      <c r="H242" s="157">
        <v>8.55</v>
      </c>
      <c r="I242" s="158"/>
      <c r="L242" s="154"/>
      <c r="M242" s="159"/>
      <c r="N242" s="160"/>
      <c r="O242" s="160"/>
      <c r="P242" s="160"/>
      <c r="Q242" s="160"/>
      <c r="R242" s="160"/>
      <c r="S242" s="160"/>
      <c r="T242" s="161"/>
      <c r="AT242" s="155" t="s">
        <v>158</v>
      </c>
      <c r="AU242" s="155" t="s">
        <v>88</v>
      </c>
      <c r="AV242" s="11" t="s">
        <v>118</v>
      </c>
      <c r="AW242" s="11" t="s">
        <v>43</v>
      </c>
      <c r="AX242" s="11" t="s">
        <v>23</v>
      </c>
      <c r="AY242" s="155" t="s">
        <v>119</v>
      </c>
    </row>
    <row r="243" spans="2:65" s="1" customFormat="1" ht="16.5" customHeight="1">
      <c r="B243" s="130"/>
      <c r="C243" s="131" t="s">
        <v>380</v>
      </c>
      <c r="D243" s="131" t="s">
        <v>120</v>
      </c>
      <c r="E243" s="132" t="s">
        <v>381</v>
      </c>
      <c r="F243" s="133" t="s">
        <v>382</v>
      </c>
      <c r="G243" s="134" t="s">
        <v>260</v>
      </c>
      <c r="H243" s="135">
        <v>0.855</v>
      </c>
      <c r="I243" s="136"/>
      <c r="J243" s="137">
        <f>ROUND(I243*H243,2)</f>
        <v>0</v>
      </c>
      <c r="K243" s="133" t="s">
        <v>196</v>
      </c>
      <c r="L243" s="29"/>
      <c r="M243" s="138" t="s">
        <v>1</v>
      </c>
      <c r="N243" s="139" t="s">
        <v>50</v>
      </c>
      <c r="O243" s="48"/>
      <c r="P243" s="140">
        <f>O243*H243</f>
        <v>0</v>
      </c>
      <c r="Q243" s="140">
        <v>0</v>
      </c>
      <c r="R243" s="140">
        <f>Q243*H243</f>
        <v>0</v>
      </c>
      <c r="S243" s="140">
        <v>0</v>
      </c>
      <c r="T243" s="141">
        <f>S243*H243</f>
        <v>0</v>
      </c>
      <c r="AR243" s="15" t="s">
        <v>118</v>
      </c>
      <c r="AT243" s="15" t="s">
        <v>120</v>
      </c>
      <c r="AU243" s="15" t="s">
        <v>88</v>
      </c>
      <c r="AY243" s="15" t="s">
        <v>119</v>
      </c>
      <c r="BE243" s="142">
        <f>IF(N243="základní",J243,0)</f>
        <v>0</v>
      </c>
      <c r="BF243" s="142">
        <f>IF(N243="snížená",J243,0)</f>
        <v>0</v>
      </c>
      <c r="BG243" s="142">
        <f>IF(N243="zákl. přenesená",J243,0)</f>
        <v>0</v>
      </c>
      <c r="BH243" s="142">
        <f>IF(N243="sníž. přenesená",J243,0)</f>
        <v>0</v>
      </c>
      <c r="BI243" s="142">
        <f>IF(N243="nulová",J243,0)</f>
        <v>0</v>
      </c>
      <c r="BJ243" s="15" t="s">
        <v>23</v>
      </c>
      <c r="BK243" s="142">
        <f>ROUND(I243*H243,2)</f>
        <v>0</v>
      </c>
      <c r="BL243" s="15" t="s">
        <v>118</v>
      </c>
      <c r="BM243" s="15" t="s">
        <v>383</v>
      </c>
    </row>
    <row r="244" spans="2:47" s="1" customFormat="1" ht="12">
      <c r="B244" s="29"/>
      <c r="D244" s="143" t="s">
        <v>127</v>
      </c>
      <c r="F244" s="144" t="s">
        <v>384</v>
      </c>
      <c r="I244" s="83"/>
      <c r="L244" s="29"/>
      <c r="M244" s="145"/>
      <c r="N244" s="48"/>
      <c r="O244" s="48"/>
      <c r="P244" s="48"/>
      <c r="Q244" s="48"/>
      <c r="R244" s="48"/>
      <c r="S244" s="48"/>
      <c r="T244" s="49"/>
      <c r="AT244" s="15" t="s">
        <v>127</v>
      </c>
      <c r="AU244" s="15" t="s">
        <v>88</v>
      </c>
    </row>
    <row r="245" spans="2:51" s="10" customFormat="1" ht="12">
      <c r="B245" s="146"/>
      <c r="D245" s="143" t="s">
        <v>158</v>
      </c>
      <c r="E245" s="147" t="s">
        <v>1</v>
      </c>
      <c r="F245" s="148" t="s">
        <v>385</v>
      </c>
      <c r="H245" s="149">
        <v>0.855</v>
      </c>
      <c r="I245" s="150"/>
      <c r="L245" s="146"/>
      <c r="M245" s="151"/>
      <c r="N245" s="152"/>
      <c r="O245" s="152"/>
      <c r="P245" s="152"/>
      <c r="Q245" s="152"/>
      <c r="R245" s="152"/>
      <c r="S245" s="152"/>
      <c r="T245" s="153"/>
      <c r="AT245" s="147" t="s">
        <v>158</v>
      </c>
      <c r="AU245" s="147" t="s">
        <v>88</v>
      </c>
      <c r="AV245" s="10" t="s">
        <v>88</v>
      </c>
      <c r="AW245" s="10" t="s">
        <v>43</v>
      </c>
      <c r="AX245" s="10" t="s">
        <v>79</v>
      </c>
      <c r="AY245" s="147" t="s">
        <v>119</v>
      </c>
    </row>
    <row r="246" spans="2:51" s="11" customFormat="1" ht="12">
      <c r="B246" s="154"/>
      <c r="D246" s="143" t="s">
        <v>158</v>
      </c>
      <c r="E246" s="155" t="s">
        <v>1</v>
      </c>
      <c r="F246" s="156" t="s">
        <v>160</v>
      </c>
      <c r="H246" s="157">
        <v>0.855</v>
      </c>
      <c r="I246" s="158"/>
      <c r="L246" s="154"/>
      <c r="M246" s="159"/>
      <c r="N246" s="160"/>
      <c r="O246" s="160"/>
      <c r="P246" s="160"/>
      <c r="Q246" s="160"/>
      <c r="R246" s="160"/>
      <c r="S246" s="160"/>
      <c r="T246" s="161"/>
      <c r="AT246" s="155" t="s">
        <v>158</v>
      </c>
      <c r="AU246" s="155" t="s">
        <v>88</v>
      </c>
      <c r="AV246" s="11" t="s">
        <v>118</v>
      </c>
      <c r="AW246" s="11" t="s">
        <v>43</v>
      </c>
      <c r="AX246" s="11" t="s">
        <v>23</v>
      </c>
      <c r="AY246" s="155" t="s">
        <v>119</v>
      </c>
    </row>
    <row r="247" spans="2:65" s="1" customFormat="1" ht="16.5" customHeight="1">
      <c r="B247" s="130"/>
      <c r="C247" s="131" t="s">
        <v>386</v>
      </c>
      <c r="D247" s="131" t="s">
        <v>120</v>
      </c>
      <c r="E247" s="132" t="s">
        <v>387</v>
      </c>
      <c r="F247" s="133" t="s">
        <v>388</v>
      </c>
      <c r="G247" s="134" t="s">
        <v>260</v>
      </c>
      <c r="H247" s="135">
        <v>0.855</v>
      </c>
      <c r="I247" s="136"/>
      <c r="J247" s="137">
        <f>ROUND(I247*H247,2)</f>
        <v>0</v>
      </c>
      <c r="K247" s="133" t="s">
        <v>196</v>
      </c>
      <c r="L247" s="29"/>
      <c r="M247" s="138" t="s">
        <v>1</v>
      </c>
      <c r="N247" s="139" t="s">
        <v>50</v>
      </c>
      <c r="O247" s="48"/>
      <c r="P247" s="140">
        <f>O247*H247</f>
        <v>0</v>
      </c>
      <c r="Q247" s="140">
        <v>0</v>
      </c>
      <c r="R247" s="140">
        <f>Q247*H247</f>
        <v>0</v>
      </c>
      <c r="S247" s="140">
        <v>0</v>
      </c>
      <c r="T247" s="141">
        <f>S247*H247</f>
        <v>0</v>
      </c>
      <c r="AR247" s="15" t="s">
        <v>118</v>
      </c>
      <c r="AT247" s="15" t="s">
        <v>120</v>
      </c>
      <c r="AU247" s="15" t="s">
        <v>88</v>
      </c>
      <c r="AY247" s="15" t="s">
        <v>119</v>
      </c>
      <c r="BE247" s="142">
        <f>IF(N247="základní",J247,0)</f>
        <v>0</v>
      </c>
      <c r="BF247" s="142">
        <f>IF(N247="snížená",J247,0)</f>
        <v>0</v>
      </c>
      <c r="BG247" s="142">
        <f>IF(N247="zákl. přenesená",J247,0)</f>
        <v>0</v>
      </c>
      <c r="BH247" s="142">
        <f>IF(N247="sníž. přenesená",J247,0)</f>
        <v>0</v>
      </c>
      <c r="BI247" s="142">
        <f>IF(N247="nulová",J247,0)</f>
        <v>0</v>
      </c>
      <c r="BJ247" s="15" t="s">
        <v>23</v>
      </c>
      <c r="BK247" s="142">
        <f>ROUND(I247*H247,2)</f>
        <v>0</v>
      </c>
      <c r="BL247" s="15" t="s">
        <v>118</v>
      </c>
      <c r="BM247" s="15" t="s">
        <v>389</v>
      </c>
    </row>
    <row r="248" spans="2:47" s="1" customFormat="1" ht="12">
      <c r="B248" s="29"/>
      <c r="D248" s="143" t="s">
        <v>127</v>
      </c>
      <c r="F248" s="144" t="s">
        <v>390</v>
      </c>
      <c r="I248" s="83"/>
      <c r="L248" s="29"/>
      <c r="M248" s="145"/>
      <c r="N248" s="48"/>
      <c r="O248" s="48"/>
      <c r="P248" s="48"/>
      <c r="Q248" s="48"/>
      <c r="R248" s="48"/>
      <c r="S248" s="48"/>
      <c r="T248" s="49"/>
      <c r="AT248" s="15" t="s">
        <v>127</v>
      </c>
      <c r="AU248" s="15" t="s">
        <v>88</v>
      </c>
    </row>
    <row r="249" spans="2:51" s="10" customFormat="1" ht="12">
      <c r="B249" s="146"/>
      <c r="D249" s="143" t="s">
        <v>158</v>
      </c>
      <c r="E249" s="147" t="s">
        <v>1</v>
      </c>
      <c r="F249" s="148" t="s">
        <v>391</v>
      </c>
      <c r="H249" s="149">
        <v>0.855</v>
      </c>
      <c r="I249" s="150"/>
      <c r="L249" s="146"/>
      <c r="M249" s="151"/>
      <c r="N249" s="152"/>
      <c r="O249" s="152"/>
      <c r="P249" s="152"/>
      <c r="Q249" s="152"/>
      <c r="R249" s="152"/>
      <c r="S249" s="152"/>
      <c r="T249" s="153"/>
      <c r="AT249" s="147" t="s">
        <v>158</v>
      </c>
      <c r="AU249" s="147" t="s">
        <v>88</v>
      </c>
      <c r="AV249" s="10" t="s">
        <v>88</v>
      </c>
      <c r="AW249" s="10" t="s">
        <v>43</v>
      </c>
      <c r="AX249" s="10" t="s">
        <v>79</v>
      </c>
      <c r="AY249" s="147" t="s">
        <v>119</v>
      </c>
    </row>
    <row r="250" spans="2:51" s="11" customFormat="1" ht="12">
      <c r="B250" s="154"/>
      <c r="D250" s="143" t="s">
        <v>158</v>
      </c>
      <c r="E250" s="155" t="s">
        <v>1</v>
      </c>
      <c r="F250" s="156" t="s">
        <v>160</v>
      </c>
      <c r="H250" s="157">
        <v>0.855</v>
      </c>
      <c r="I250" s="158"/>
      <c r="L250" s="154"/>
      <c r="M250" s="159"/>
      <c r="N250" s="160"/>
      <c r="O250" s="160"/>
      <c r="P250" s="160"/>
      <c r="Q250" s="160"/>
      <c r="R250" s="160"/>
      <c r="S250" s="160"/>
      <c r="T250" s="161"/>
      <c r="AT250" s="155" t="s">
        <v>158</v>
      </c>
      <c r="AU250" s="155" t="s">
        <v>88</v>
      </c>
      <c r="AV250" s="11" t="s">
        <v>118</v>
      </c>
      <c r="AW250" s="11" t="s">
        <v>43</v>
      </c>
      <c r="AX250" s="11" t="s">
        <v>23</v>
      </c>
      <c r="AY250" s="155" t="s">
        <v>119</v>
      </c>
    </row>
    <row r="251" spans="2:63" s="9" customFormat="1" ht="22.9" customHeight="1">
      <c r="B251" s="119"/>
      <c r="D251" s="120" t="s">
        <v>78</v>
      </c>
      <c r="E251" s="170" t="s">
        <v>88</v>
      </c>
      <c r="F251" s="170" t="s">
        <v>392</v>
      </c>
      <c r="I251" s="122"/>
      <c r="J251" s="171">
        <f>BK251</f>
        <v>0</v>
      </c>
      <c r="L251" s="119"/>
      <c r="M251" s="124"/>
      <c r="N251" s="125"/>
      <c r="O251" s="125"/>
      <c r="P251" s="126">
        <f>SUM(P252:P255)</f>
        <v>0</v>
      </c>
      <c r="Q251" s="125"/>
      <c r="R251" s="126">
        <f>SUM(R252:R255)</f>
        <v>0.443793</v>
      </c>
      <c r="S251" s="125"/>
      <c r="T251" s="127">
        <f>SUM(T252:T255)</f>
        <v>0</v>
      </c>
      <c r="AR251" s="120" t="s">
        <v>23</v>
      </c>
      <c r="AT251" s="128" t="s">
        <v>78</v>
      </c>
      <c r="AU251" s="128" t="s">
        <v>23</v>
      </c>
      <c r="AY251" s="120" t="s">
        <v>119</v>
      </c>
      <c r="BK251" s="129">
        <f>SUM(BK252:BK255)</f>
        <v>0</v>
      </c>
    </row>
    <row r="252" spans="2:65" s="1" customFormat="1" ht="16.5" customHeight="1">
      <c r="B252" s="130"/>
      <c r="C252" s="131" t="s">
        <v>393</v>
      </c>
      <c r="D252" s="131" t="s">
        <v>120</v>
      </c>
      <c r="E252" s="132" t="s">
        <v>394</v>
      </c>
      <c r="F252" s="133" t="s">
        <v>395</v>
      </c>
      <c r="G252" s="134" t="s">
        <v>260</v>
      </c>
      <c r="H252" s="135">
        <v>0.175</v>
      </c>
      <c r="I252" s="136"/>
      <c r="J252" s="137">
        <f>ROUND(I252*H252,2)</f>
        <v>0</v>
      </c>
      <c r="K252" s="133" t="s">
        <v>196</v>
      </c>
      <c r="L252" s="29"/>
      <c r="M252" s="138" t="s">
        <v>1</v>
      </c>
      <c r="N252" s="139" t="s">
        <v>50</v>
      </c>
      <c r="O252" s="48"/>
      <c r="P252" s="140">
        <f>O252*H252</f>
        <v>0</v>
      </c>
      <c r="Q252" s="140">
        <v>2.53596</v>
      </c>
      <c r="R252" s="140">
        <f>Q252*H252</f>
        <v>0.443793</v>
      </c>
      <c r="S252" s="140">
        <v>0</v>
      </c>
      <c r="T252" s="141">
        <f>S252*H252</f>
        <v>0</v>
      </c>
      <c r="AR252" s="15" t="s">
        <v>118</v>
      </c>
      <c r="AT252" s="15" t="s">
        <v>120</v>
      </c>
      <c r="AU252" s="15" t="s">
        <v>88</v>
      </c>
      <c r="AY252" s="15" t="s">
        <v>119</v>
      </c>
      <c r="BE252" s="142">
        <f>IF(N252="základní",J252,0)</f>
        <v>0</v>
      </c>
      <c r="BF252" s="142">
        <f>IF(N252="snížená",J252,0)</f>
        <v>0</v>
      </c>
      <c r="BG252" s="142">
        <f>IF(N252="zákl. přenesená",J252,0)</f>
        <v>0</v>
      </c>
      <c r="BH252" s="142">
        <f>IF(N252="sníž. přenesená",J252,0)</f>
        <v>0</v>
      </c>
      <c r="BI252" s="142">
        <f>IF(N252="nulová",J252,0)</f>
        <v>0</v>
      </c>
      <c r="BJ252" s="15" t="s">
        <v>23</v>
      </c>
      <c r="BK252" s="142">
        <f>ROUND(I252*H252,2)</f>
        <v>0</v>
      </c>
      <c r="BL252" s="15" t="s">
        <v>118</v>
      </c>
      <c r="BM252" s="15" t="s">
        <v>396</v>
      </c>
    </row>
    <row r="253" spans="2:47" s="1" customFormat="1" ht="12">
      <c r="B253" s="29"/>
      <c r="D253" s="143" t="s">
        <v>127</v>
      </c>
      <c r="F253" s="144" t="s">
        <v>397</v>
      </c>
      <c r="I253" s="83"/>
      <c r="L253" s="29"/>
      <c r="M253" s="145"/>
      <c r="N253" s="48"/>
      <c r="O253" s="48"/>
      <c r="P253" s="48"/>
      <c r="Q253" s="48"/>
      <c r="R253" s="48"/>
      <c r="S253" s="48"/>
      <c r="T253" s="49"/>
      <c r="AT253" s="15" t="s">
        <v>127</v>
      </c>
      <c r="AU253" s="15" t="s">
        <v>88</v>
      </c>
    </row>
    <row r="254" spans="2:51" s="10" customFormat="1" ht="12">
      <c r="B254" s="146"/>
      <c r="D254" s="143" t="s">
        <v>158</v>
      </c>
      <c r="E254" s="147" t="s">
        <v>1</v>
      </c>
      <c r="F254" s="148" t="s">
        <v>398</v>
      </c>
      <c r="H254" s="149">
        <v>0.175</v>
      </c>
      <c r="I254" s="150"/>
      <c r="L254" s="146"/>
      <c r="M254" s="151"/>
      <c r="N254" s="152"/>
      <c r="O254" s="152"/>
      <c r="P254" s="152"/>
      <c r="Q254" s="152"/>
      <c r="R254" s="152"/>
      <c r="S254" s="152"/>
      <c r="T254" s="153"/>
      <c r="AT254" s="147" t="s">
        <v>158</v>
      </c>
      <c r="AU254" s="147" t="s">
        <v>88</v>
      </c>
      <c r="AV254" s="10" t="s">
        <v>88</v>
      </c>
      <c r="AW254" s="10" t="s">
        <v>43</v>
      </c>
      <c r="AX254" s="10" t="s">
        <v>79</v>
      </c>
      <c r="AY254" s="147" t="s">
        <v>119</v>
      </c>
    </row>
    <row r="255" spans="2:51" s="11" customFormat="1" ht="12">
      <c r="B255" s="154"/>
      <c r="D255" s="143" t="s">
        <v>158</v>
      </c>
      <c r="E255" s="155" t="s">
        <v>1</v>
      </c>
      <c r="F255" s="156" t="s">
        <v>160</v>
      </c>
      <c r="H255" s="157">
        <v>0.175</v>
      </c>
      <c r="I255" s="158"/>
      <c r="L255" s="154"/>
      <c r="M255" s="159"/>
      <c r="N255" s="160"/>
      <c r="O255" s="160"/>
      <c r="P255" s="160"/>
      <c r="Q255" s="160"/>
      <c r="R255" s="160"/>
      <c r="S255" s="160"/>
      <c r="T255" s="161"/>
      <c r="AT255" s="155" t="s">
        <v>158</v>
      </c>
      <c r="AU255" s="155" t="s">
        <v>88</v>
      </c>
      <c r="AV255" s="11" t="s">
        <v>118</v>
      </c>
      <c r="AW255" s="11" t="s">
        <v>43</v>
      </c>
      <c r="AX255" s="11" t="s">
        <v>23</v>
      </c>
      <c r="AY255" s="155" t="s">
        <v>119</v>
      </c>
    </row>
    <row r="256" spans="2:63" s="9" customFormat="1" ht="22.9" customHeight="1">
      <c r="B256" s="119"/>
      <c r="D256" s="120" t="s">
        <v>78</v>
      </c>
      <c r="E256" s="170" t="s">
        <v>118</v>
      </c>
      <c r="F256" s="170" t="s">
        <v>399</v>
      </c>
      <c r="I256" s="122"/>
      <c r="J256" s="171">
        <f>BK256</f>
        <v>0</v>
      </c>
      <c r="L256" s="119"/>
      <c r="M256" s="124"/>
      <c r="N256" s="125"/>
      <c r="O256" s="125"/>
      <c r="P256" s="126">
        <f>SUM(P257:P264)</f>
        <v>0</v>
      </c>
      <c r="Q256" s="125"/>
      <c r="R256" s="126">
        <f>SUM(R257:R264)</f>
        <v>0.0363</v>
      </c>
      <c r="S256" s="125"/>
      <c r="T256" s="127">
        <f>SUM(T257:T264)</f>
        <v>0</v>
      </c>
      <c r="AR256" s="120" t="s">
        <v>23</v>
      </c>
      <c r="AT256" s="128" t="s">
        <v>78</v>
      </c>
      <c r="AU256" s="128" t="s">
        <v>23</v>
      </c>
      <c r="AY256" s="120" t="s">
        <v>119</v>
      </c>
      <c r="BK256" s="129">
        <f>SUM(BK257:BK264)</f>
        <v>0</v>
      </c>
    </row>
    <row r="257" spans="2:65" s="1" customFormat="1" ht="16.5" customHeight="1">
      <c r="B257" s="130"/>
      <c r="C257" s="131" t="s">
        <v>400</v>
      </c>
      <c r="D257" s="131" t="s">
        <v>120</v>
      </c>
      <c r="E257" s="132" t="s">
        <v>401</v>
      </c>
      <c r="F257" s="133" t="s">
        <v>402</v>
      </c>
      <c r="G257" s="134" t="s">
        <v>195</v>
      </c>
      <c r="H257" s="135">
        <v>1</v>
      </c>
      <c r="I257" s="136"/>
      <c r="J257" s="137">
        <f>ROUND(I257*H257,2)</f>
        <v>0</v>
      </c>
      <c r="K257" s="133" t="s">
        <v>196</v>
      </c>
      <c r="L257" s="29"/>
      <c r="M257" s="138" t="s">
        <v>1</v>
      </c>
      <c r="N257" s="139" t="s">
        <v>50</v>
      </c>
      <c r="O257" s="48"/>
      <c r="P257" s="140">
        <f>O257*H257</f>
        <v>0</v>
      </c>
      <c r="Q257" s="140">
        <v>0.0066</v>
      </c>
      <c r="R257" s="140">
        <f>Q257*H257</f>
        <v>0.0066</v>
      </c>
      <c r="S257" s="140">
        <v>0</v>
      </c>
      <c r="T257" s="141">
        <f>S257*H257</f>
        <v>0</v>
      </c>
      <c r="AR257" s="15" t="s">
        <v>118</v>
      </c>
      <c r="AT257" s="15" t="s">
        <v>120</v>
      </c>
      <c r="AU257" s="15" t="s">
        <v>88</v>
      </c>
      <c r="AY257" s="15" t="s">
        <v>119</v>
      </c>
      <c r="BE257" s="142">
        <f>IF(N257="základní",J257,0)</f>
        <v>0</v>
      </c>
      <c r="BF257" s="142">
        <f>IF(N257="snížená",J257,0)</f>
        <v>0</v>
      </c>
      <c r="BG257" s="142">
        <f>IF(N257="zákl. přenesená",J257,0)</f>
        <v>0</v>
      </c>
      <c r="BH257" s="142">
        <f>IF(N257="sníž. přenesená",J257,0)</f>
        <v>0</v>
      </c>
      <c r="BI257" s="142">
        <f>IF(N257="nulová",J257,0)</f>
        <v>0</v>
      </c>
      <c r="BJ257" s="15" t="s">
        <v>23</v>
      </c>
      <c r="BK257" s="142">
        <f>ROUND(I257*H257,2)</f>
        <v>0</v>
      </c>
      <c r="BL257" s="15" t="s">
        <v>118</v>
      </c>
      <c r="BM257" s="15" t="s">
        <v>403</v>
      </c>
    </row>
    <row r="258" spans="2:47" s="1" customFormat="1" ht="12">
      <c r="B258" s="29"/>
      <c r="D258" s="143" t="s">
        <v>127</v>
      </c>
      <c r="F258" s="144" t="s">
        <v>404</v>
      </c>
      <c r="I258" s="83"/>
      <c r="L258" s="29"/>
      <c r="M258" s="145"/>
      <c r="N258" s="48"/>
      <c r="O258" s="48"/>
      <c r="P258" s="48"/>
      <c r="Q258" s="48"/>
      <c r="R258" s="48"/>
      <c r="S258" s="48"/>
      <c r="T258" s="49"/>
      <c r="AT258" s="15" t="s">
        <v>127</v>
      </c>
      <c r="AU258" s="15" t="s">
        <v>88</v>
      </c>
    </row>
    <row r="259" spans="2:51" s="10" customFormat="1" ht="12">
      <c r="B259" s="146"/>
      <c r="D259" s="143" t="s">
        <v>158</v>
      </c>
      <c r="E259" s="147" t="s">
        <v>1</v>
      </c>
      <c r="F259" s="148" t="s">
        <v>405</v>
      </c>
      <c r="H259" s="149">
        <v>1</v>
      </c>
      <c r="I259" s="150"/>
      <c r="L259" s="146"/>
      <c r="M259" s="151"/>
      <c r="N259" s="152"/>
      <c r="O259" s="152"/>
      <c r="P259" s="152"/>
      <c r="Q259" s="152"/>
      <c r="R259" s="152"/>
      <c r="S259" s="152"/>
      <c r="T259" s="153"/>
      <c r="AT259" s="147" t="s">
        <v>158</v>
      </c>
      <c r="AU259" s="147" t="s">
        <v>88</v>
      </c>
      <c r="AV259" s="10" t="s">
        <v>88</v>
      </c>
      <c r="AW259" s="10" t="s">
        <v>43</v>
      </c>
      <c r="AX259" s="10" t="s">
        <v>79</v>
      </c>
      <c r="AY259" s="147" t="s">
        <v>119</v>
      </c>
    </row>
    <row r="260" spans="2:51" s="11" customFormat="1" ht="12">
      <c r="B260" s="154"/>
      <c r="D260" s="143" t="s">
        <v>158</v>
      </c>
      <c r="E260" s="155" t="s">
        <v>1</v>
      </c>
      <c r="F260" s="156" t="s">
        <v>160</v>
      </c>
      <c r="H260" s="157">
        <v>1</v>
      </c>
      <c r="I260" s="158"/>
      <c r="L260" s="154"/>
      <c r="M260" s="159"/>
      <c r="N260" s="160"/>
      <c r="O260" s="160"/>
      <c r="P260" s="160"/>
      <c r="Q260" s="160"/>
      <c r="R260" s="160"/>
      <c r="S260" s="160"/>
      <c r="T260" s="161"/>
      <c r="AT260" s="155" t="s">
        <v>158</v>
      </c>
      <c r="AU260" s="155" t="s">
        <v>88</v>
      </c>
      <c r="AV260" s="11" t="s">
        <v>118</v>
      </c>
      <c r="AW260" s="11" t="s">
        <v>43</v>
      </c>
      <c r="AX260" s="11" t="s">
        <v>23</v>
      </c>
      <c r="AY260" s="155" t="s">
        <v>119</v>
      </c>
    </row>
    <row r="261" spans="2:65" s="1" customFormat="1" ht="16.5" customHeight="1">
      <c r="B261" s="130"/>
      <c r="C261" s="179" t="s">
        <v>406</v>
      </c>
      <c r="D261" s="179" t="s">
        <v>265</v>
      </c>
      <c r="E261" s="180" t="s">
        <v>407</v>
      </c>
      <c r="F261" s="181" t="s">
        <v>408</v>
      </c>
      <c r="G261" s="182" t="s">
        <v>195</v>
      </c>
      <c r="H261" s="183">
        <v>1.1</v>
      </c>
      <c r="I261" s="184"/>
      <c r="J261" s="185">
        <f>ROUND(I261*H261,2)</f>
        <v>0</v>
      </c>
      <c r="K261" s="181" t="s">
        <v>124</v>
      </c>
      <c r="L261" s="186"/>
      <c r="M261" s="187" t="s">
        <v>1</v>
      </c>
      <c r="N261" s="188" t="s">
        <v>50</v>
      </c>
      <c r="O261" s="48"/>
      <c r="P261" s="140">
        <f>O261*H261</f>
        <v>0</v>
      </c>
      <c r="Q261" s="140">
        <v>0.027</v>
      </c>
      <c r="R261" s="140">
        <f>Q261*H261</f>
        <v>0.0297</v>
      </c>
      <c r="S261" s="140">
        <v>0</v>
      </c>
      <c r="T261" s="141">
        <f>S261*H261</f>
        <v>0</v>
      </c>
      <c r="AR261" s="15" t="s">
        <v>161</v>
      </c>
      <c r="AT261" s="15" t="s">
        <v>265</v>
      </c>
      <c r="AU261" s="15" t="s">
        <v>88</v>
      </c>
      <c r="AY261" s="15" t="s">
        <v>119</v>
      </c>
      <c r="BE261" s="142">
        <f>IF(N261="základní",J261,0)</f>
        <v>0</v>
      </c>
      <c r="BF261" s="142">
        <f>IF(N261="snížená",J261,0)</f>
        <v>0</v>
      </c>
      <c r="BG261" s="142">
        <f>IF(N261="zákl. přenesená",J261,0)</f>
        <v>0</v>
      </c>
      <c r="BH261" s="142">
        <f>IF(N261="sníž. přenesená",J261,0)</f>
        <v>0</v>
      </c>
      <c r="BI261" s="142">
        <f>IF(N261="nulová",J261,0)</f>
        <v>0</v>
      </c>
      <c r="BJ261" s="15" t="s">
        <v>23</v>
      </c>
      <c r="BK261" s="142">
        <f>ROUND(I261*H261,2)</f>
        <v>0</v>
      </c>
      <c r="BL261" s="15" t="s">
        <v>118</v>
      </c>
      <c r="BM261" s="15" t="s">
        <v>409</v>
      </c>
    </row>
    <row r="262" spans="2:47" s="1" customFormat="1" ht="12">
      <c r="B262" s="29"/>
      <c r="D262" s="143" t="s">
        <v>127</v>
      </c>
      <c r="F262" s="144" t="s">
        <v>410</v>
      </c>
      <c r="I262" s="83"/>
      <c r="L262" s="29"/>
      <c r="M262" s="145"/>
      <c r="N262" s="48"/>
      <c r="O262" s="48"/>
      <c r="P262" s="48"/>
      <c r="Q262" s="48"/>
      <c r="R262" s="48"/>
      <c r="S262" s="48"/>
      <c r="T262" s="49"/>
      <c r="AT262" s="15" t="s">
        <v>127</v>
      </c>
      <c r="AU262" s="15" t="s">
        <v>88</v>
      </c>
    </row>
    <row r="263" spans="2:51" s="10" customFormat="1" ht="12">
      <c r="B263" s="146"/>
      <c r="D263" s="143" t="s">
        <v>158</v>
      </c>
      <c r="E263" s="147" t="s">
        <v>1</v>
      </c>
      <c r="F263" s="148" t="s">
        <v>411</v>
      </c>
      <c r="H263" s="149">
        <v>1.1</v>
      </c>
      <c r="I263" s="150"/>
      <c r="L263" s="146"/>
      <c r="M263" s="151"/>
      <c r="N263" s="152"/>
      <c r="O263" s="152"/>
      <c r="P263" s="152"/>
      <c r="Q263" s="152"/>
      <c r="R263" s="152"/>
      <c r="S263" s="152"/>
      <c r="T263" s="153"/>
      <c r="AT263" s="147" t="s">
        <v>158</v>
      </c>
      <c r="AU263" s="147" t="s">
        <v>88</v>
      </c>
      <c r="AV263" s="10" t="s">
        <v>88</v>
      </c>
      <c r="AW263" s="10" t="s">
        <v>43</v>
      </c>
      <c r="AX263" s="10" t="s">
        <v>79</v>
      </c>
      <c r="AY263" s="147" t="s">
        <v>119</v>
      </c>
    </row>
    <row r="264" spans="2:51" s="11" customFormat="1" ht="12">
      <c r="B264" s="154"/>
      <c r="D264" s="143" t="s">
        <v>158</v>
      </c>
      <c r="E264" s="155" t="s">
        <v>1</v>
      </c>
      <c r="F264" s="156" t="s">
        <v>160</v>
      </c>
      <c r="H264" s="157">
        <v>1.1</v>
      </c>
      <c r="I264" s="158"/>
      <c r="L264" s="154"/>
      <c r="M264" s="159"/>
      <c r="N264" s="160"/>
      <c r="O264" s="160"/>
      <c r="P264" s="160"/>
      <c r="Q264" s="160"/>
      <c r="R264" s="160"/>
      <c r="S264" s="160"/>
      <c r="T264" s="161"/>
      <c r="AT264" s="155" t="s">
        <v>158</v>
      </c>
      <c r="AU264" s="155" t="s">
        <v>88</v>
      </c>
      <c r="AV264" s="11" t="s">
        <v>118</v>
      </c>
      <c r="AW264" s="11" t="s">
        <v>43</v>
      </c>
      <c r="AX264" s="11" t="s">
        <v>23</v>
      </c>
      <c r="AY264" s="155" t="s">
        <v>119</v>
      </c>
    </row>
    <row r="265" spans="2:63" s="9" customFormat="1" ht="22.9" customHeight="1">
      <c r="B265" s="119"/>
      <c r="D265" s="120" t="s">
        <v>78</v>
      </c>
      <c r="E265" s="170" t="s">
        <v>144</v>
      </c>
      <c r="F265" s="170" t="s">
        <v>412</v>
      </c>
      <c r="I265" s="122"/>
      <c r="J265" s="171">
        <f>BK265</f>
        <v>0</v>
      </c>
      <c r="L265" s="119"/>
      <c r="M265" s="124"/>
      <c r="N265" s="125"/>
      <c r="O265" s="125"/>
      <c r="P265" s="126">
        <f>SUM(P266:P343)</f>
        <v>0</v>
      </c>
      <c r="Q265" s="125"/>
      <c r="R265" s="126">
        <f>SUM(R266:R343)</f>
        <v>23.914911000000004</v>
      </c>
      <c r="S265" s="125"/>
      <c r="T265" s="127">
        <f>SUM(T266:T343)</f>
        <v>0</v>
      </c>
      <c r="AR265" s="120" t="s">
        <v>23</v>
      </c>
      <c r="AT265" s="128" t="s">
        <v>78</v>
      </c>
      <c r="AU265" s="128" t="s">
        <v>23</v>
      </c>
      <c r="AY265" s="120" t="s">
        <v>119</v>
      </c>
      <c r="BK265" s="129">
        <f>SUM(BK266:BK343)</f>
        <v>0</v>
      </c>
    </row>
    <row r="266" spans="2:65" s="1" customFormat="1" ht="16.5" customHeight="1">
      <c r="B266" s="130"/>
      <c r="C266" s="131" t="s">
        <v>413</v>
      </c>
      <c r="D266" s="131" t="s">
        <v>120</v>
      </c>
      <c r="E266" s="132" t="s">
        <v>414</v>
      </c>
      <c r="F266" s="133" t="s">
        <v>415</v>
      </c>
      <c r="G266" s="134" t="s">
        <v>189</v>
      </c>
      <c r="H266" s="135">
        <v>2.2</v>
      </c>
      <c r="I266" s="136"/>
      <c r="J266" s="137">
        <f>ROUND(I266*H266,2)</f>
        <v>0</v>
      </c>
      <c r="K266" s="133" t="s">
        <v>196</v>
      </c>
      <c r="L266" s="29"/>
      <c r="M266" s="138" t="s">
        <v>1</v>
      </c>
      <c r="N266" s="139" t="s">
        <v>50</v>
      </c>
      <c r="O266" s="48"/>
      <c r="P266" s="140">
        <f>O266*H266</f>
        <v>0</v>
      </c>
      <c r="Q266" s="140">
        <v>0</v>
      </c>
      <c r="R266" s="140">
        <f>Q266*H266</f>
        <v>0</v>
      </c>
      <c r="S266" s="140">
        <v>0</v>
      </c>
      <c r="T266" s="141">
        <f>S266*H266</f>
        <v>0</v>
      </c>
      <c r="AR266" s="15" t="s">
        <v>118</v>
      </c>
      <c r="AT266" s="15" t="s">
        <v>120</v>
      </c>
      <c r="AU266" s="15" t="s">
        <v>88</v>
      </c>
      <c r="AY266" s="15" t="s">
        <v>119</v>
      </c>
      <c r="BE266" s="142">
        <f>IF(N266="základní",J266,0)</f>
        <v>0</v>
      </c>
      <c r="BF266" s="142">
        <f>IF(N266="snížená",J266,0)</f>
        <v>0</v>
      </c>
      <c r="BG266" s="142">
        <f>IF(N266="zákl. přenesená",J266,0)</f>
        <v>0</v>
      </c>
      <c r="BH266" s="142">
        <f>IF(N266="sníž. přenesená",J266,0)</f>
        <v>0</v>
      </c>
      <c r="BI266" s="142">
        <f>IF(N266="nulová",J266,0)</f>
        <v>0</v>
      </c>
      <c r="BJ266" s="15" t="s">
        <v>23</v>
      </c>
      <c r="BK266" s="142">
        <f>ROUND(I266*H266,2)</f>
        <v>0</v>
      </c>
      <c r="BL266" s="15" t="s">
        <v>118</v>
      </c>
      <c r="BM266" s="15" t="s">
        <v>416</v>
      </c>
    </row>
    <row r="267" spans="2:47" s="1" customFormat="1" ht="12">
      <c r="B267" s="29"/>
      <c r="D267" s="143" t="s">
        <v>127</v>
      </c>
      <c r="F267" s="144" t="s">
        <v>417</v>
      </c>
      <c r="I267" s="83"/>
      <c r="L267" s="29"/>
      <c r="M267" s="145"/>
      <c r="N267" s="48"/>
      <c r="O267" s="48"/>
      <c r="P267" s="48"/>
      <c r="Q267" s="48"/>
      <c r="R267" s="48"/>
      <c r="S267" s="48"/>
      <c r="T267" s="49"/>
      <c r="AT267" s="15" t="s">
        <v>127</v>
      </c>
      <c r="AU267" s="15" t="s">
        <v>88</v>
      </c>
    </row>
    <row r="268" spans="2:51" s="10" customFormat="1" ht="12">
      <c r="B268" s="146"/>
      <c r="D268" s="143" t="s">
        <v>158</v>
      </c>
      <c r="E268" s="147" t="s">
        <v>1</v>
      </c>
      <c r="F268" s="148" t="s">
        <v>337</v>
      </c>
      <c r="H268" s="149">
        <v>2.2</v>
      </c>
      <c r="I268" s="150"/>
      <c r="L268" s="146"/>
      <c r="M268" s="151"/>
      <c r="N268" s="152"/>
      <c r="O268" s="152"/>
      <c r="P268" s="152"/>
      <c r="Q268" s="152"/>
      <c r="R268" s="152"/>
      <c r="S268" s="152"/>
      <c r="T268" s="153"/>
      <c r="AT268" s="147" t="s">
        <v>158</v>
      </c>
      <c r="AU268" s="147" t="s">
        <v>88</v>
      </c>
      <c r="AV268" s="10" t="s">
        <v>88</v>
      </c>
      <c r="AW268" s="10" t="s">
        <v>43</v>
      </c>
      <c r="AX268" s="10" t="s">
        <v>79</v>
      </c>
      <c r="AY268" s="147" t="s">
        <v>119</v>
      </c>
    </row>
    <row r="269" spans="2:51" s="11" customFormat="1" ht="12">
      <c r="B269" s="154"/>
      <c r="D269" s="143" t="s">
        <v>158</v>
      </c>
      <c r="E269" s="155" t="s">
        <v>1</v>
      </c>
      <c r="F269" s="156" t="s">
        <v>160</v>
      </c>
      <c r="H269" s="157">
        <v>2.2</v>
      </c>
      <c r="I269" s="158"/>
      <c r="L269" s="154"/>
      <c r="M269" s="159"/>
      <c r="N269" s="160"/>
      <c r="O269" s="160"/>
      <c r="P269" s="160"/>
      <c r="Q269" s="160"/>
      <c r="R269" s="160"/>
      <c r="S269" s="160"/>
      <c r="T269" s="161"/>
      <c r="AT269" s="155" t="s">
        <v>158</v>
      </c>
      <c r="AU269" s="155" t="s">
        <v>88</v>
      </c>
      <c r="AV269" s="11" t="s">
        <v>118</v>
      </c>
      <c r="AW269" s="11" t="s">
        <v>43</v>
      </c>
      <c r="AX269" s="11" t="s">
        <v>23</v>
      </c>
      <c r="AY269" s="155" t="s">
        <v>119</v>
      </c>
    </row>
    <row r="270" spans="2:65" s="1" customFormat="1" ht="16.5" customHeight="1">
      <c r="B270" s="130"/>
      <c r="C270" s="131" t="s">
        <v>418</v>
      </c>
      <c r="D270" s="131" t="s">
        <v>120</v>
      </c>
      <c r="E270" s="132" t="s">
        <v>419</v>
      </c>
      <c r="F270" s="133" t="s">
        <v>420</v>
      </c>
      <c r="G270" s="134" t="s">
        <v>189</v>
      </c>
      <c r="H270" s="135">
        <v>122.989</v>
      </c>
      <c r="I270" s="136"/>
      <c r="J270" s="137">
        <f>ROUND(I270*H270,2)</f>
        <v>0</v>
      </c>
      <c r="K270" s="133" t="s">
        <v>196</v>
      </c>
      <c r="L270" s="29"/>
      <c r="M270" s="138" t="s">
        <v>1</v>
      </c>
      <c r="N270" s="139" t="s">
        <v>50</v>
      </c>
      <c r="O270" s="48"/>
      <c r="P270" s="140">
        <f>O270*H270</f>
        <v>0</v>
      </c>
      <c r="Q270" s="140">
        <v>0</v>
      </c>
      <c r="R270" s="140">
        <f>Q270*H270</f>
        <v>0</v>
      </c>
      <c r="S270" s="140">
        <v>0</v>
      </c>
      <c r="T270" s="141">
        <f>S270*H270</f>
        <v>0</v>
      </c>
      <c r="AR270" s="15" t="s">
        <v>118</v>
      </c>
      <c r="AT270" s="15" t="s">
        <v>120</v>
      </c>
      <c r="AU270" s="15" t="s">
        <v>88</v>
      </c>
      <c r="AY270" s="15" t="s">
        <v>119</v>
      </c>
      <c r="BE270" s="142">
        <f>IF(N270="základní",J270,0)</f>
        <v>0</v>
      </c>
      <c r="BF270" s="142">
        <f>IF(N270="snížená",J270,0)</f>
        <v>0</v>
      </c>
      <c r="BG270" s="142">
        <f>IF(N270="zákl. přenesená",J270,0)</f>
        <v>0</v>
      </c>
      <c r="BH270" s="142">
        <f>IF(N270="sníž. přenesená",J270,0)</f>
        <v>0</v>
      </c>
      <c r="BI270" s="142">
        <f>IF(N270="nulová",J270,0)</f>
        <v>0</v>
      </c>
      <c r="BJ270" s="15" t="s">
        <v>23</v>
      </c>
      <c r="BK270" s="142">
        <f>ROUND(I270*H270,2)</f>
        <v>0</v>
      </c>
      <c r="BL270" s="15" t="s">
        <v>118</v>
      </c>
      <c r="BM270" s="15" t="s">
        <v>421</v>
      </c>
    </row>
    <row r="271" spans="2:47" s="1" customFormat="1" ht="12">
      <c r="B271" s="29"/>
      <c r="D271" s="143" t="s">
        <v>127</v>
      </c>
      <c r="F271" s="144" t="s">
        <v>422</v>
      </c>
      <c r="I271" s="83"/>
      <c r="L271" s="29"/>
      <c r="M271" s="145"/>
      <c r="N271" s="48"/>
      <c r="O271" s="48"/>
      <c r="P271" s="48"/>
      <c r="Q271" s="48"/>
      <c r="R271" s="48"/>
      <c r="S271" s="48"/>
      <c r="T271" s="49"/>
      <c r="AT271" s="15" t="s">
        <v>127</v>
      </c>
      <c r="AU271" s="15" t="s">
        <v>88</v>
      </c>
    </row>
    <row r="272" spans="2:51" s="10" customFormat="1" ht="12">
      <c r="B272" s="146"/>
      <c r="D272" s="143" t="s">
        <v>158</v>
      </c>
      <c r="E272" s="147" t="s">
        <v>1</v>
      </c>
      <c r="F272" s="148" t="s">
        <v>423</v>
      </c>
      <c r="H272" s="149">
        <v>48.6</v>
      </c>
      <c r="I272" s="150"/>
      <c r="L272" s="146"/>
      <c r="M272" s="151"/>
      <c r="N272" s="152"/>
      <c r="O272" s="152"/>
      <c r="P272" s="152"/>
      <c r="Q272" s="152"/>
      <c r="R272" s="152"/>
      <c r="S272" s="152"/>
      <c r="T272" s="153"/>
      <c r="AT272" s="147" t="s">
        <v>158</v>
      </c>
      <c r="AU272" s="147" t="s">
        <v>88</v>
      </c>
      <c r="AV272" s="10" t="s">
        <v>88</v>
      </c>
      <c r="AW272" s="10" t="s">
        <v>43</v>
      </c>
      <c r="AX272" s="10" t="s">
        <v>79</v>
      </c>
      <c r="AY272" s="147" t="s">
        <v>119</v>
      </c>
    </row>
    <row r="273" spans="2:51" s="10" customFormat="1" ht="12">
      <c r="B273" s="146"/>
      <c r="D273" s="143" t="s">
        <v>158</v>
      </c>
      <c r="E273" s="147" t="s">
        <v>1</v>
      </c>
      <c r="F273" s="148" t="s">
        <v>206</v>
      </c>
      <c r="H273" s="149">
        <v>58.44960000000001</v>
      </c>
      <c r="I273" s="150"/>
      <c r="L273" s="146"/>
      <c r="M273" s="151"/>
      <c r="N273" s="152"/>
      <c r="O273" s="152"/>
      <c r="P273" s="152"/>
      <c r="Q273" s="152"/>
      <c r="R273" s="152"/>
      <c r="S273" s="152"/>
      <c r="T273" s="153"/>
      <c r="AT273" s="147" t="s">
        <v>158</v>
      </c>
      <c r="AU273" s="147" t="s">
        <v>88</v>
      </c>
      <c r="AV273" s="10" t="s">
        <v>88</v>
      </c>
      <c r="AW273" s="10" t="s">
        <v>43</v>
      </c>
      <c r="AX273" s="10" t="s">
        <v>79</v>
      </c>
      <c r="AY273" s="147" t="s">
        <v>119</v>
      </c>
    </row>
    <row r="274" spans="2:51" s="10" customFormat="1" ht="12">
      <c r="B274" s="146"/>
      <c r="D274" s="143" t="s">
        <v>158</v>
      </c>
      <c r="E274" s="147" t="s">
        <v>1</v>
      </c>
      <c r="F274" s="148" t="s">
        <v>424</v>
      </c>
      <c r="H274" s="149">
        <v>15.939</v>
      </c>
      <c r="I274" s="150"/>
      <c r="L274" s="146"/>
      <c r="M274" s="151"/>
      <c r="N274" s="152"/>
      <c r="O274" s="152"/>
      <c r="P274" s="152"/>
      <c r="Q274" s="152"/>
      <c r="R274" s="152"/>
      <c r="S274" s="152"/>
      <c r="T274" s="153"/>
      <c r="AT274" s="147" t="s">
        <v>158</v>
      </c>
      <c r="AU274" s="147" t="s">
        <v>88</v>
      </c>
      <c r="AV274" s="10" t="s">
        <v>88</v>
      </c>
      <c r="AW274" s="10" t="s">
        <v>43</v>
      </c>
      <c r="AX274" s="10" t="s">
        <v>79</v>
      </c>
      <c r="AY274" s="147" t="s">
        <v>119</v>
      </c>
    </row>
    <row r="275" spans="2:51" s="11" customFormat="1" ht="12">
      <c r="B275" s="154"/>
      <c r="D275" s="143" t="s">
        <v>158</v>
      </c>
      <c r="E275" s="155" t="s">
        <v>1</v>
      </c>
      <c r="F275" s="156" t="s">
        <v>160</v>
      </c>
      <c r="H275" s="157">
        <v>122.98860000000002</v>
      </c>
      <c r="I275" s="158"/>
      <c r="L275" s="154"/>
      <c r="M275" s="159"/>
      <c r="N275" s="160"/>
      <c r="O275" s="160"/>
      <c r="P275" s="160"/>
      <c r="Q275" s="160"/>
      <c r="R275" s="160"/>
      <c r="S275" s="160"/>
      <c r="T275" s="161"/>
      <c r="AT275" s="155" t="s">
        <v>158</v>
      </c>
      <c r="AU275" s="155" t="s">
        <v>88</v>
      </c>
      <c r="AV275" s="11" t="s">
        <v>118</v>
      </c>
      <c r="AW275" s="11" t="s">
        <v>43</v>
      </c>
      <c r="AX275" s="11" t="s">
        <v>23</v>
      </c>
      <c r="AY275" s="155" t="s">
        <v>119</v>
      </c>
    </row>
    <row r="276" spans="2:65" s="1" customFormat="1" ht="16.5" customHeight="1">
      <c r="B276" s="130"/>
      <c r="C276" s="131" t="s">
        <v>425</v>
      </c>
      <c r="D276" s="131" t="s">
        <v>120</v>
      </c>
      <c r="E276" s="132" t="s">
        <v>426</v>
      </c>
      <c r="F276" s="133" t="s">
        <v>427</v>
      </c>
      <c r="G276" s="134" t="s">
        <v>189</v>
      </c>
      <c r="H276" s="135">
        <v>122.989</v>
      </c>
      <c r="I276" s="136"/>
      <c r="J276" s="137">
        <f>ROUND(I276*H276,2)</f>
        <v>0</v>
      </c>
      <c r="K276" s="133" t="s">
        <v>196</v>
      </c>
      <c r="L276" s="29"/>
      <c r="M276" s="138" t="s">
        <v>1</v>
      </c>
      <c r="N276" s="139" t="s">
        <v>50</v>
      </c>
      <c r="O276" s="48"/>
      <c r="P276" s="140">
        <f>O276*H276</f>
        <v>0</v>
      </c>
      <c r="Q276" s="140">
        <v>0</v>
      </c>
      <c r="R276" s="140">
        <f>Q276*H276</f>
        <v>0</v>
      </c>
      <c r="S276" s="140">
        <v>0</v>
      </c>
      <c r="T276" s="141">
        <f>S276*H276</f>
        <v>0</v>
      </c>
      <c r="AR276" s="15" t="s">
        <v>118</v>
      </c>
      <c r="AT276" s="15" t="s">
        <v>120</v>
      </c>
      <c r="AU276" s="15" t="s">
        <v>88</v>
      </c>
      <c r="AY276" s="15" t="s">
        <v>119</v>
      </c>
      <c r="BE276" s="142">
        <f>IF(N276="základní",J276,0)</f>
        <v>0</v>
      </c>
      <c r="BF276" s="142">
        <f>IF(N276="snížená",J276,0)</f>
        <v>0</v>
      </c>
      <c r="BG276" s="142">
        <f>IF(N276="zákl. přenesená",J276,0)</f>
        <v>0</v>
      </c>
      <c r="BH276" s="142">
        <f>IF(N276="sníž. přenesená",J276,0)</f>
        <v>0</v>
      </c>
      <c r="BI276" s="142">
        <f>IF(N276="nulová",J276,0)</f>
        <v>0</v>
      </c>
      <c r="BJ276" s="15" t="s">
        <v>23</v>
      </c>
      <c r="BK276" s="142">
        <f>ROUND(I276*H276,2)</f>
        <v>0</v>
      </c>
      <c r="BL276" s="15" t="s">
        <v>118</v>
      </c>
      <c r="BM276" s="15" t="s">
        <v>428</v>
      </c>
    </row>
    <row r="277" spans="2:47" s="1" customFormat="1" ht="12">
      <c r="B277" s="29"/>
      <c r="D277" s="143" t="s">
        <v>127</v>
      </c>
      <c r="F277" s="144" t="s">
        <v>429</v>
      </c>
      <c r="I277" s="83"/>
      <c r="L277" s="29"/>
      <c r="M277" s="145"/>
      <c r="N277" s="48"/>
      <c r="O277" s="48"/>
      <c r="P277" s="48"/>
      <c r="Q277" s="48"/>
      <c r="R277" s="48"/>
      <c r="S277" s="48"/>
      <c r="T277" s="49"/>
      <c r="AT277" s="15" t="s">
        <v>127</v>
      </c>
      <c r="AU277" s="15" t="s">
        <v>88</v>
      </c>
    </row>
    <row r="278" spans="2:51" s="13" customFormat="1" ht="12">
      <c r="B278" s="172"/>
      <c r="D278" s="143" t="s">
        <v>158</v>
      </c>
      <c r="E278" s="173" t="s">
        <v>1</v>
      </c>
      <c r="F278" s="174" t="s">
        <v>275</v>
      </c>
      <c r="H278" s="173" t="s">
        <v>1</v>
      </c>
      <c r="I278" s="175"/>
      <c r="L278" s="172"/>
      <c r="M278" s="176"/>
      <c r="N278" s="177"/>
      <c r="O278" s="177"/>
      <c r="P278" s="177"/>
      <c r="Q278" s="177"/>
      <c r="R278" s="177"/>
      <c r="S278" s="177"/>
      <c r="T278" s="178"/>
      <c r="AT278" s="173" t="s">
        <v>158</v>
      </c>
      <c r="AU278" s="173" t="s">
        <v>88</v>
      </c>
      <c r="AV278" s="13" t="s">
        <v>23</v>
      </c>
      <c r="AW278" s="13" t="s">
        <v>43</v>
      </c>
      <c r="AX278" s="13" t="s">
        <v>79</v>
      </c>
      <c r="AY278" s="173" t="s">
        <v>119</v>
      </c>
    </row>
    <row r="279" spans="2:51" s="13" customFormat="1" ht="12">
      <c r="B279" s="172"/>
      <c r="D279" s="143" t="s">
        <v>158</v>
      </c>
      <c r="E279" s="173" t="s">
        <v>1</v>
      </c>
      <c r="F279" s="174" t="s">
        <v>430</v>
      </c>
      <c r="H279" s="173" t="s">
        <v>1</v>
      </c>
      <c r="I279" s="175"/>
      <c r="L279" s="172"/>
      <c r="M279" s="176"/>
      <c r="N279" s="177"/>
      <c r="O279" s="177"/>
      <c r="P279" s="177"/>
      <c r="Q279" s="177"/>
      <c r="R279" s="177"/>
      <c r="S279" s="177"/>
      <c r="T279" s="178"/>
      <c r="AT279" s="173" t="s">
        <v>158</v>
      </c>
      <c r="AU279" s="173" t="s">
        <v>88</v>
      </c>
      <c r="AV279" s="13" t="s">
        <v>23</v>
      </c>
      <c r="AW279" s="13" t="s">
        <v>43</v>
      </c>
      <c r="AX279" s="13" t="s">
        <v>79</v>
      </c>
      <c r="AY279" s="173" t="s">
        <v>119</v>
      </c>
    </row>
    <row r="280" spans="2:51" s="10" customFormat="1" ht="12">
      <c r="B280" s="146"/>
      <c r="D280" s="143" t="s">
        <v>158</v>
      </c>
      <c r="E280" s="147" t="s">
        <v>1</v>
      </c>
      <c r="F280" s="148" t="s">
        <v>205</v>
      </c>
      <c r="H280" s="149">
        <v>48.6</v>
      </c>
      <c r="I280" s="150"/>
      <c r="L280" s="146"/>
      <c r="M280" s="151"/>
      <c r="N280" s="152"/>
      <c r="O280" s="152"/>
      <c r="P280" s="152"/>
      <c r="Q280" s="152"/>
      <c r="R280" s="152"/>
      <c r="S280" s="152"/>
      <c r="T280" s="153"/>
      <c r="AT280" s="147" t="s">
        <v>158</v>
      </c>
      <c r="AU280" s="147" t="s">
        <v>88</v>
      </c>
      <c r="AV280" s="10" t="s">
        <v>88</v>
      </c>
      <c r="AW280" s="10" t="s">
        <v>43</v>
      </c>
      <c r="AX280" s="10" t="s">
        <v>79</v>
      </c>
      <c r="AY280" s="147" t="s">
        <v>119</v>
      </c>
    </row>
    <row r="281" spans="2:51" s="10" customFormat="1" ht="12">
      <c r="B281" s="146"/>
      <c r="D281" s="143" t="s">
        <v>158</v>
      </c>
      <c r="E281" s="147" t="s">
        <v>1</v>
      </c>
      <c r="F281" s="148" t="s">
        <v>206</v>
      </c>
      <c r="H281" s="149">
        <v>58.44960000000001</v>
      </c>
      <c r="I281" s="150"/>
      <c r="L281" s="146"/>
      <c r="M281" s="151"/>
      <c r="N281" s="152"/>
      <c r="O281" s="152"/>
      <c r="P281" s="152"/>
      <c r="Q281" s="152"/>
      <c r="R281" s="152"/>
      <c r="S281" s="152"/>
      <c r="T281" s="153"/>
      <c r="AT281" s="147" t="s">
        <v>158</v>
      </c>
      <c r="AU281" s="147" t="s">
        <v>88</v>
      </c>
      <c r="AV281" s="10" t="s">
        <v>88</v>
      </c>
      <c r="AW281" s="10" t="s">
        <v>43</v>
      </c>
      <c r="AX281" s="10" t="s">
        <v>79</v>
      </c>
      <c r="AY281" s="147" t="s">
        <v>119</v>
      </c>
    </row>
    <row r="282" spans="2:51" s="10" customFormat="1" ht="12">
      <c r="B282" s="146"/>
      <c r="D282" s="143" t="s">
        <v>158</v>
      </c>
      <c r="E282" s="147" t="s">
        <v>1</v>
      </c>
      <c r="F282" s="148" t="s">
        <v>211</v>
      </c>
      <c r="H282" s="149">
        <v>15.939</v>
      </c>
      <c r="I282" s="150"/>
      <c r="L282" s="146"/>
      <c r="M282" s="151"/>
      <c r="N282" s="152"/>
      <c r="O282" s="152"/>
      <c r="P282" s="152"/>
      <c r="Q282" s="152"/>
      <c r="R282" s="152"/>
      <c r="S282" s="152"/>
      <c r="T282" s="153"/>
      <c r="AT282" s="147" t="s">
        <v>158</v>
      </c>
      <c r="AU282" s="147" t="s">
        <v>88</v>
      </c>
      <c r="AV282" s="10" t="s">
        <v>88</v>
      </c>
      <c r="AW282" s="10" t="s">
        <v>43</v>
      </c>
      <c r="AX282" s="10" t="s">
        <v>79</v>
      </c>
      <c r="AY282" s="147" t="s">
        <v>119</v>
      </c>
    </row>
    <row r="283" spans="2:51" s="11" customFormat="1" ht="12">
      <c r="B283" s="154"/>
      <c r="D283" s="143" t="s">
        <v>158</v>
      </c>
      <c r="E283" s="155" t="s">
        <v>1</v>
      </c>
      <c r="F283" s="156" t="s">
        <v>160</v>
      </c>
      <c r="H283" s="157">
        <v>122.98860000000002</v>
      </c>
      <c r="I283" s="158"/>
      <c r="L283" s="154"/>
      <c r="M283" s="159"/>
      <c r="N283" s="160"/>
      <c r="O283" s="160"/>
      <c r="P283" s="160"/>
      <c r="Q283" s="160"/>
      <c r="R283" s="160"/>
      <c r="S283" s="160"/>
      <c r="T283" s="161"/>
      <c r="AT283" s="155" t="s">
        <v>158</v>
      </c>
      <c r="AU283" s="155" t="s">
        <v>88</v>
      </c>
      <c r="AV283" s="11" t="s">
        <v>118</v>
      </c>
      <c r="AW283" s="11" t="s">
        <v>43</v>
      </c>
      <c r="AX283" s="11" t="s">
        <v>23</v>
      </c>
      <c r="AY283" s="155" t="s">
        <v>119</v>
      </c>
    </row>
    <row r="284" spans="2:65" s="1" customFormat="1" ht="16.5" customHeight="1">
      <c r="B284" s="130"/>
      <c r="C284" s="131" t="s">
        <v>431</v>
      </c>
      <c r="D284" s="131" t="s">
        <v>120</v>
      </c>
      <c r="E284" s="132" t="s">
        <v>432</v>
      </c>
      <c r="F284" s="133" t="s">
        <v>433</v>
      </c>
      <c r="G284" s="134" t="s">
        <v>189</v>
      </c>
      <c r="H284" s="135">
        <v>15.939</v>
      </c>
      <c r="I284" s="136"/>
      <c r="J284" s="137">
        <f>ROUND(I284*H284,2)</f>
        <v>0</v>
      </c>
      <c r="K284" s="133" t="s">
        <v>196</v>
      </c>
      <c r="L284" s="29"/>
      <c r="M284" s="138" t="s">
        <v>1</v>
      </c>
      <c r="N284" s="139" t="s">
        <v>50</v>
      </c>
      <c r="O284" s="48"/>
      <c r="P284" s="140">
        <f>O284*H284</f>
        <v>0</v>
      </c>
      <c r="Q284" s="140">
        <v>0</v>
      </c>
      <c r="R284" s="140">
        <f>Q284*H284</f>
        <v>0</v>
      </c>
      <c r="S284" s="140">
        <v>0</v>
      </c>
      <c r="T284" s="141">
        <f>S284*H284</f>
        <v>0</v>
      </c>
      <c r="AR284" s="15" t="s">
        <v>118</v>
      </c>
      <c r="AT284" s="15" t="s">
        <v>120</v>
      </c>
      <c r="AU284" s="15" t="s">
        <v>88</v>
      </c>
      <c r="AY284" s="15" t="s">
        <v>119</v>
      </c>
      <c r="BE284" s="142">
        <f>IF(N284="základní",J284,0)</f>
        <v>0</v>
      </c>
      <c r="BF284" s="142">
        <f>IF(N284="snížená",J284,0)</f>
        <v>0</v>
      </c>
      <c r="BG284" s="142">
        <f>IF(N284="zákl. přenesená",J284,0)</f>
        <v>0</v>
      </c>
      <c r="BH284" s="142">
        <f>IF(N284="sníž. přenesená",J284,0)</f>
        <v>0</v>
      </c>
      <c r="BI284" s="142">
        <f>IF(N284="nulová",J284,0)</f>
        <v>0</v>
      </c>
      <c r="BJ284" s="15" t="s">
        <v>23</v>
      </c>
      <c r="BK284" s="142">
        <f>ROUND(I284*H284,2)</f>
        <v>0</v>
      </c>
      <c r="BL284" s="15" t="s">
        <v>118</v>
      </c>
      <c r="BM284" s="15" t="s">
        <v>434</v>
      </c>
    </row>
    <row r="285" spans="2:47" s="1" customFormat="1" ht="12">
      <c r="B285" s="29"/>
      <c r="D285" s="143" t="s">
        <v>127</v>
      </c>
      <c r="F285" s="144" t="s">
        <v>435</v>
      </c>
      <c r="I285" s="83"/>
      <c r="L285" s="29"/>
      <c r="M285" s="145"/>
      <c r="N285" s="48"/>
      <c r="O285" s="48"/>
      <c r="P285" s="48"/>
      <c r="Q285" s="48"/>
      <c r="R285" s="48"/>
      <c r="S285" s="48"/>
      <c r="T285" s="49"/>
      <c r="AT285" s="15" t="s">
        <v>127</v>
      </c>
      <c r="AU285" s="15" t="s">
        <v>88</v>
      </c>
    </row>
    <row r="286" spans="2:51" s="10" customFormat="1" ht="12">
      <c r="B286" s="146"/>
      <c r="D286" s="143" t="s">
        <v>158</v>
      </c>
      <c r="E286" s="147" t="s">
        <v>1</v>
      </c>
      <c r="F286" s="148" t="s">
        <v>424</v>
      </c>
      <c r="H286" s="149">
        <v>15.939</v>
      </c>
      <c r="I286" s="150"/>
      <c r="L286" s="146"/>
      <c r="M286" s="151"/>
      <c r="N286" s="152"/>
      <c r="O286" s="152"/>
      <c r="P286" s="152"/>
      <c r="Q286" s="152"/>
      <c r="R286" s="152"/>
      <c r="S286" s="152"/>
      <c r="T286" s="153"/>
      <c r="AT286" s="147" t="s">
        <v>158</v>
      </c>
      <c r="AU286" s="147" t="s">
        <v>88</v>
      </c>
      <c r="AV286" s="10" t="s">
        <v>88</v>
      </c>
      <c r="AW286" s="10" t="s">
        <v>43</v>
      </c>
      <c r="AX286" s="10" t="s">
        <v>79</v>
      </c>
      <c r="AY286" s="147" t="s">
        <v>119</v>
      </c>
    </row>
    <row r="287" spans="2:51" s="11" customFormat="1" ht="12">
      <c r="B287" s="154"/>
      <c r="D287" s="143" t="s">
        <v>158</v>
      </c>
      <c r="E287" s="155" t="s">
        <v>1</v>
      </c>
      <c r="F287" s="156" t="s">
        <v>160</v>
      </c>
      <c r="H287" s="157">
        <v>15.939</v>
      </c>
      <c r="I287" s="158"/>
      <c r="L287" s="154"/>
      <c r="M287" s="159"/>
      <c r="N287" s="160"/>
      <c r="O287" s="160"/>
      <c r="P287" s="160"/>
      <c r="Q287" s="160"/>
      <c r="R287" s="160"/>
      <c r="S287" s="160"/>
      <c r="T287" s="161"/>
      <c r="AT287" s="155" t="s">
        <v>158</v>
      </c>
      <c r="AU287" s="155" t="s">
        <v>88</v>
      </c>
      <c r="AV287" s="11" t="s">
        <v>118</v>
      </c>
      <c r="AW287" s="11" t="s">
        <v>43</v>
      </c>
      <c r="AX287" s="11" t="s">
        <v>23</v>
      </c>
      <c r="AY287" s="155" t="s">
        <v>119</v>
      </c>
    </row>
    <row r="288" spans="2:65" s="1" customFormat="1" ht="16.5" customHeight="1">
      <c r="B288" s="130"/>
      <c r="C288" s="131" t="s">
        <v>436</v>
      </c>
      <c r="D288" s="131" t="s">
        <v>120</v>
      </c>
      <c r="E288" s="132" t="s">
        <v>437</v>
      </c>
      <c r="F288" s="133" t="s">
        <v>438</v>
      </c>
      <c r="G288" s="134" t="s">
        <v>189</v>
      </c>
      <c r="H288" s="135">
        <v>1.225</v>
      </c>
      <c r="I288" s="136"/>
      <c r="J288" s="137">
        <f>ROUND(I288*H288,2)</f>
        <v>0</v>
      </c>
      <c r="K288" s="133" t="s">
        <v>196</v>
      </c>
      <c r="L288" s="29"/>
      <c r="M288" s="138" t="s">
        <v>1</v>
      </c>
      <c r="N288" s="139" t="s">
        <v>50</v>
      </c>
      <c r="O288" s="48"/>
      <c r="P288" s="140">
        <f>O288*H288</f>
        <v>0</v>
      </c>
      <c r="Q288" s="140">
        <v>0.25008</v>
      </c>
      <c r="R288" s="140">
        <f>Q288*H288</f>
        <v>0.30634800000000006</v>
      </c>
      <c r="S288" s="140">
        <v>0</v>
      </c>
      <c r="T288" s="141">
        <f>S288*H288</f>
        <v>0</v>
      </c>
      <c r="AR288" s="15" t="s">
        <v>118</v>
      </c>
      <c r="AT288" s="15" t="s">
        <v>120</v>
      </c>
      <c r="AU288" s="15" t="s">
        <v>88</v>
      </c>
      <c r="AY288" s="15" t="s">
        <v>119</v>
      </c>
      <c r="BE288" s="142">
        <f>IF(N288="základní",J288,0)</f>
        <v>0</v>
      </c>
      <c r="BF288" s="142">
        <f>IF(N288="snížená",J288,0)</f>
        <v>0</v>
      </c>
      <c r="BG288" s="142">
        <f>IF(N288="zákl. přenesená",J288,0)</f>
        <v>0</v>
      </c>
      <c r="BH288" s="142">
        <f>IF(N288="sníž. přenesená",J288,0)</f>
        <v>0</v>
      </c>
      <c r="BI288" s="142">
        <f>IF(N288="nulová",J288,0)</f>
        <v>0</v>
      </c>
      <c r="BJ288" s="15" t="s">
        <v>23</v>
      </c>
      <c r="BK288" s="142">
        <f>ROUND(I288*H288,2)</f>
        <v>0</v>
      </c>
      <c r="BL288" s="15" t="s">
        <v>118</v>
      </c>
      <c r="BM288" s="15" t="s">
        <v>439</v>
      </c>
    </row>
    <row r="289" spans="2:47" s="1" customFormat="1" ht="19.5">
      <c r="B289" s="29"/>
      <c r="D289" s="143" t="s">
        <v>127</v>
      </c>
      <c r="F289" s="144" t="s">
        <v>440</v>
      </c>
      <c r="I289" s="83"/>
      <c r="L289" s="29"/>
      <c r="M289" s="145"/>
      <c r="N289" s="48"/>
      <c r="O289" s="48"/>
      <c r="P289" s="48"/>
      <c r="Q289" s="48"/>
      <c r="R289" s="48"/>
      <c r="S289" s="48"/>
      <c r="T289" s="49"/>
      <c r="AT289" s="15" t="s">
        <v>127</v>
      </c>
      <c r="AU289" s="15" t="s">
        <v>88</v>
      </c>
    </row>
    <row r="290" spans="2:51" s="10" customFormat="1" ht="12">
      <c r="B290" s="146"/>
      <c r="D290" s="143" t="s">
        <v>158</v>
      </c>
      <c r="E290" s="147" t="s">
        <v>1</v>
      </c>
      <c r="F290" s="148" t="s">
        <v>441</v>
      </c>
      <c r="H290" s="149">
        <v>1.225</v>
      </c>
      <c r="I290" s="150"/>
      <c r="L290" s="146"/>
      <c r="M290" s="151"/>
      <c r="N290" s="152"/>
      <c r="O290" s="152"/>
      <c r="P290" s="152"/>
      <c r="Q290" s="152"/>
      <c r="R290" s="152"/>
      <c r="S290" s="152"/>
      <c r="T290" s="153"/>
      <c r="AT290" s="147" t="s">
        <v>158</v>
      </c>
      <c r="AU290" s="147" t="s">
        <v>88</v>
      </c>
      <c r="AV290" s="10" t="s">
        <v>88</v>
      </c>
      <c r="AW290" s="10" t="s">
        <v>43</v>
      </c>
      <c r="AX290" s="10" t="s">
        <v>79</v>
      </c>
      <c r="AY290" s="147" t="s">
        <v>119</v>
      </c>
    </row>
    <row r="291" spans="2:51" s="11" customFormat="1" ht="12">
      <c r="B291" s="154"/>
      <c r="D291" s="143" t="s">
        <v>158</v>
      </c>
      <c r="E291" s="155" t="s">
        <v>1</v>
      </c>
      <c r="F291" s="156" t="s">
        <v>160</v>
      </c>
      <c r="H291" s="157">
        <v>1.225</v>
      </c>
      <c r="I291" s="158"/>
      <c r="L291" s="154"/>
      <c r="M291" s="159"/>
      <c r="N291" s="160"/>
      <c r="O291" s="160"/>
      <c r="P291" s="160"/>
      <c r="Q291" s="160"/>
      <c r="R291" s="160"/>
      <c r="S291" s="160"/>
      <c r="T291" s="161"/>
      <c r="AT291" s="155" t="s">
        <v>158</v>
      </c>
      <c r="AU291" s="155" t="s">
        <v>88</v>
      </c>
      <c r="AV291" s="11" t="s">
        <v>118</v>
      </c>
      <c r="AW291" s="11" t="s">
        <v>43</v>
      </c>
      <c r="AX291" s="11" t="s">
        <v>23</v>
      </c>
      <c r="AY291" s="155" t="s">
        <v>119</v>
      </c>
    </row>
    <row r="292" spans="2:65" s="1" customFormat="1" ht="16.5" customHeight="1">
      <c r="B292" s="130"/>
      <c r="C292" s="131" t="s">
        <v>442</v>
      </c>
      <c r="D292" s="131" t="s">
        <v>120</v>
      </c>
      <c r="E292" s="132" t="s">
        <v>443</v>
      </c>
      <c r="F292" s="133" t="s">
        <v>444</v>
      </c>
      <c r="G292" s="134" t="s">
        <v>189</v>
      </c>
      <c r="H292" s="135">
        <v>8.8</v>
      </c>
      <c r="I292" s="136"/>
      <c r="J292" s="137">
        <f>ROUND(I292*H292,2)</f>
        <v>0</v>
      </c>
      <c r="K292" s="133" t="s">
        <v>196</v>
      </c>
      <c r="L292" s="29"/>
      <c r="M292" s="138" t="s">
        <v>1</v>
      </c>
      <c r="N292" s="139" t="s">
        <v>50</v>
      </c>
      <c r="O292" s="48"/>
      <c r="P292" s="140">
        <f>O292*H292</f>
        <v>0</v>
      </c>
      <c r="Q292" s="140">
        <v>0</v>
      </c>
      <c r="R292" s="140">
        <f>Q292*H292</f>
        <v>0</v>
      </c>
      <c r="S292" s="140">
        <v>0</v>
      </c>
      <c r="T292" s="141">
        <f>S292*H292</f>
        <v>0</v>
      </c>
      <c r="AR292" s="15" t="s">
        <v>118</v>
      </c>
      <c r="AT292" s="15" t="s">
        <v>120</v>
      </c>
      <c r="AU292" s="15" t="s">
        <v>88</v>
      </c>
      <c r="AY292" s="15" t="s">
        <v>119</v>
      </c>
      <c r="BE292" s="142">
        <f>IF(N292="základní",J292,0)</f>
        <v>0</v>
      </c>
      <c r="BF292" s="142">
        <f>IF(N292="snížená",J292,0)</f>
        <v>0</v>
      </c>
      <c r="BG292" s="142">
        <f>IF(N292="zákl. přenesená",J292,0)</f>
        <v>0</v>
      </c>
      <c r="BH292" s="142">
        <f>IF(N292="sníž. přenesená",J292,0)</f>
        <v>0</v>
      </c>
      <c r="BI292" s="142">
        <f>IF(N292="nulová",J292,0)</f>
        <v>0</v>
      </c>
      <c r="BJ292" s="15" t="s">
        <v>23</v>
      </c>
      <c r="BK292" s="142">
        <f>ROUND(I292*H292,2)</f>
        <v>0</v>
      </c>
      <c r="BL292" s="15" t="s">
        <v>118</v>
      </c>
      <c r="BM292" s="15" t="s">
        <v>445</v>
      </c>
    </row>
    <row r="293" spans="2:47" s="1" customFormat="1" ht="12">
      <c r="B293" s="29"/>
      <c r="D293" s="143" t="s">
        <v>127</v>
      </c>
      <c r="F293" s="144" t="s">
        <v>446</v>
      </c>
      <c r="I293" s="83"/>
      <c r="L293" s="29"/>
      <c r="M293" s="145"/>
      <c r="N293" s="48"/>
      <c r="O293" s="48"/>
      <c r="P293" s="48"/>
      <c r="Q293" s="48"/>
      <c r="R293" s="48"/>
      <c r="S293" s="48"/>
      <c r="T293" s="49"/>
      <c r="AT293" s="15" t="s">
        <v>127</v>
      </c>
      <c r="AU293" s="15" t="s">
        <v>88</v>
      </c>
    </row>
    <row r="294" spans="2:51" s="10" customFormat="1" ht="12">
      <c r="B294" s="146"/>
      <c r="D294" s="143" t="s">
        <v>158</v>
      </c>
      <c r="E294" s="147" t="s">
        <v>1</v>
      </c>
      <c r="F294" s="148" t="s">
        <v>227</v>
      </c>
      <c r="H294" s="149">
        <v>8.8</v>
      </c>
      <c r="I294" s="150"/>
      <c r="L294" s="146"/>
      <c r="M294" s="151"/>
      <c r="N294" s="152"/>
      <c r="O294" s="152"/>
      <c r="P294" s="152"/>
      <c r="Q294" s="152"/>
      <c r="R294" s="152"/>
      <c r="S294" s="152"/>
      <c r="T294" s="153"/>
      <c r="AT294" s="147" t="s">
        <v>158</v>
      </c>
      <c r="AU294" s="147" t="s">
        <v>88</v>
      </c>
      <c r="AV294" s="10" t="s">
        <v>88</v>
      </c>
      <c r="AW294" s="10" t="s">
        <v>43</v>
      </c>
      <c r="AX294" s="10" t="s">
        <v>79</v>
      </c>
      <c r="AY294" s="147" t="s">
        <v>119</v>
      </c>
    </row>
    <row r="295" spans="2:51" s="11" customFormat="1" ht="12">
      <c r="B295" s="154"/>
      <c r="D295" s="143" t="s">
        <v>158</v>
      </c>
      <c r="E295" s="155" t="s">
        <v>1</v>
      </c>
      <c r="F295" s="156" t="s">
        <v>160</v>
      </c>
      <c r="H295" s="157">
        <v>8.8</v>
      </c>
      <c r="I295" s="158"/>
      <c r="L295" s="154"/>
      <c r="M295" s="159"/>
      <c r="N295" s="160"/>
      <c r="O295" s="160"/>
      <c r="P295" s="160"/>
      <c r="Q295" s="160"/>
      <c r="R295" s="160"/>
      <c r="S295" s="160"/>
      <c r="T295" s="161"/>
      <c r="AT295" s="155" t="s">
        <v>158</v>
      </c>
      <c r="AU295" s="155" t="s">
        <v>88</v>
      </c>
      <c r="AV295" s="11" t="s">
        <v>118</v>
      </c>
      <c r="AW295" s="11" t="s">
        <v>43</v>
      </c>
      <c r="AX295" s="11" t="s">
        <v>23</v>
      </c>
      <c r="AY295" s="155" t="s">
        <v>119</v>
      </c>
    </row>
    <row r="296" spans="2:65" s="1" customFormat="1" ht="16.5" customHeight="1">
      <c r="B296" s="130"/>
      <c r="C296" s="131" t="s">
        <v>447</v>
      </c>
      <c r="D296" s="131" t="s">
        <v>120</v>
      </c>
      <c r="E296" s="132" t="s">
        <v>448</v>
      </c>
      <c r="F296" s="133" t="s">
        <v>449</v>
      </c>
      <c r="G296" s="134" t="s">
        <v>328</v>
      </c>
      <c r="H296" s="135">
        <v>0.622</v>
      </c>
      <c r="I296" s="136"/>
      <c r="J296" s="137">
        <f>ROUND(I296*H296,2)</f>
        <v>0</v>
      </c>
      <c r="K296" s="133" t="s">
        <v>196</v>
      </c>
      <c r="L296" s="29"/>
      <c r="M296" s="138" t="s">
        <v>1</v>
      </c>
      <c r="N296" s="139" t="s">
        <v>50</v>
      </c>
      <c r="O296" s="48"/>
      <c r="P296" s="140">
        <f>O296*H296</f>
        <v>0</v>
      </c>
      <c r="Q296" s="140">
        <v>0</v>
      </c>
      <c r="R296" s="140">
        <f>Q296*H296</f>
        <v>0</v>
      </c>
      <c r="S296" s="140">
        <v>0</v>
      </c>
      <c r="T296" s="141">
        <f>S296*H296</f>
        <v>0</v>
      </c>
      <c r="AR296" s="15" t="s">
        <v>118</v>
      </c>
      <c r="AT296" s="15" t="s">
        <v>120</v>
      </c>
      <c r="AU296" s="15" t="s">
        <v>88</v>
      </c>
      <c r="AY296" s="15" t="s">
        <v>119</v>
      </c>
      <c r="BE296" s="142">
        <f>IF(N296="základní",J296,0)</f>
        <v>0</v>
      </c>
      <c r="BF296" s="142">
        <f>IF(N296="snížená",J296,0)</f>
        <v>0</v>
      </c>
      <c r="BG296" s="142">
        <f>IF(N296="zákl. přenesená",J296,0)</f>
        <v>0</v>
      </c>
      <c r="BH296" s="142">
        <f>IF(N296="sníž. přenesená",J296,0)</f>
        <v>0</v>
      </c>
      <c r="BI296" s="142">
        <f>IF(N296="nulová",J296,0)</f>
        <v>0</v>
      </c>
      <c r="BJ296" s="15" t="s">
        <v>23</v>
      </c>
      <c r="BK296" s="142">
        <f>ROUND(I296*H296,2)</f>
        <v>0</v>
      </c>
      <c r="BL296" s="15" t="s">
        <v>118</v>
      </c>
      <c r="BM296" s="15" t="s">
        <v>450</v>
      </c>
    </row>
    <row r="297" spans="2:47" s="1" customFormat="1" ht="12">
      <c r="B297" s="29"/>
      <c r="D297" s="143" t="s">
        <v>127</v>
      </c>
      <c r="F297" s="144" t="s">
        <v>451</v>
      </c>
      <c r="I297" s="83"/>
      <c r="L297" s="29"/>
      <c r="M297" s="145"/>
      <c r="N297" s="48"/>
      <c r="O297" s="48"/>
      <c r="P297" s="48"/>
      <c r="Q297" s="48"/>
      <c r="R297" s="48"/>
      <c r="S297" s="48"/>
      <c r="T297" s="49"/>
      <c r="AT297" s="15" t="s">
        <v>127</v>
      </c>
      <c r="AU297" s="15" t="s">
        <v>88</v>
      </c>
    </row>
    <row r="298" spans="2:51" s="10" customFormat="1" ht="12">
      <c r="B298" s="146"/>
      <c r="D298" s="143" t="s">
        <v>158</v>
      </c>
      <c r="E298" s="147" t="s">
        <v>1</v>
      </c>
      <c r="F298" s="148" t="s">
        <v>452</v>
      </c>
      <c r="H298" s="149">
        <v>0.3</v>
      </c>
      <c r="I298" s="150"/>
      <c r="L298" s="146"/>
      <c r="M298" s="151"/>
      <c r="N298" s="152"/>
      <c r="O298" s="152"/>
      <c r="P298" s="152"/>
      <c r="Q298" s="152"/>
      <c r="R298" s="152"/>
      <c r="S298" s="152"/>
      <c r="T298" s="153"/>
      <c r="AT298" s="147" t="s">
        <v>158</v>
      </c>
      <c r="AU298" s="147" t="s">
        <v>88</v>
      </c>
      <c r="AV298" s="10" t="s">
        <v>88</v>
      </c>
      <c r="AW298" s="10" t="s">
        <v>43</v>
      </c>
      <c r="AX298" s="10" t="s">
        <v>79</v>
      </c>
      <c r="AY298" s="147" t="s">
        <v>119</v>
      </c>
    </row>
    <row r="299" spans="2:51" s="10" customFormat="1" ht="12">
      <c r="B299" s="146"/>
      <c r="D299" s="143" t="s">
        <v>158</v>
      </c>
      <c r="E299" s="147" t="s">
        <v>1</v>
      </c>
      <c r="F299" s="148" t="s">
        <v>453</v>
      </c>
      <c r="H299" s="149">
        <v>0.3216</v>
      </c>
      <c r="I299" s="150"/>
      <c r="L299" s="146"/>
      <c r="M299" s="151"/>
      <c r="N299" s="152"/>
      <c r="O299" s="152"/>
      <c r="P299" s="152"/>
      <c r="Q299" s="152"/>
      <c r="R299" s="152"/>
      <c r="S299" s="152"/>
      <c r="T299" s="153"/>
      <c r="AT299" s="147" t="s">
        <v>158</v>
      </c>
      <c r="AU299" s="147" t="s">
        <v>88</v>
      </c>
      <c r="AV299" s="10" t="s">
        <v>88</v>
      </c>
      <c r="AW299" s="10" t="s">
        <v>43</v>
      </c>
      <c r="AX299" s="10" t="s">
        <v>79</v>
      </c>
      <c r="AY299" s="147" t="s">
        <v>119</v>
      </c>
    </row>
    <row r="300" spans="2:51" s="11" customFormat="1" ht="12">
      <c r="B300" s="154"/>
      <c r="D300" s="143" t="s">
        <v>158</v>
      </c>
      <c r="E300" s="155" t="s">
        <v>1</v>
      </c>
      <c r="F300" s="156" t="s">
        <v>160</v>
      </c>
      <c r="H300" s="157">
        <v>0.6216</v>
      </c>
      <c r="I300" s="158"/>
      <c r="L300" s="154"/>
      <c r="M300" s="159"/>
      <c r="N300" s="160"/>
      <c r="O300" s="160"/>
      <c r="P300" s="160"/>
      <c r="Q300" s="160"/>
      <c r="R300" s="160"/>
      <c r="S300" s="160"/>
      <c r="T300" s="161"/>
      <c r="AT300" s="155" t="s">
        <v>158</v>
      </c>
      <c r="AU300" s="155" t="s">
        <v>88</v>
      </c>
      <c r="AV300" s="11" t="s">
        <v>118</v>
      </c>
      <c r="AW300" s="11" t="s">
        <v>43</v>
      </c>
      <c r="AX300" s="11" t="s">
        <v>23</v>
      </c>
      <c r="AY300" s="155" t="s">
        <v>119</v>
      </c>
    </row>
    <row r="301" spans="2:65" s="1" customFormat="1" ht="16.5" customHeight="1">
      <c r="B301" s="130"/>
      <c r="C301" s="131" t="s">
        <v>454</v>
      </c>
      <c r="D301" s="131" t="s">
        <v>120</v>
      </c>
      <c r="E301" s="132" t="s">
        <v>455</v>
      </c>
      <c r="F301" s="133" t="s">
        <v>456</v>
      </c>
      <c r="G301" s="134" t="s">
        <v>189</v>
      </c>
      <c r="H301" s="135">
        <v>45.459</v>
      </c>
      <c r="I301" s="136"/>
      <c r="J301" s="137">
        <f>ROUND(I301*H301,2)</f>
        <v>0</v>
      </c>
      <c r="K301" s="133" t="s">
        <v>196</v>
      </c>
      <c r="L301" s="29"/>
      <c r="M301" s="138" t="s">
        <v>1</v>
      </c>
      <c r="N301" s="139" t="s">
        <v>50</v>
      </c>
      <c r="O301" s="48"/>
      <c r="P301" s="140">
        <f>O301*H301</f>
        <v>0</v>
      </c>
      <c r="Q301" s="140">
        <v>0</v>
      </c>
      <c r="R301" s="140">
        <f>Q301*H301</f>
        <v>0</v>
      </c>
      <c r="S301" s="140">
        <v>0</v>
      </c>
      <c r="T301" s="141">
        <f>S301*H301</f>
        <v>0</v>
      </c>
      <c r="AR301" s="15" t="s">
        <v>118</v>
      </c>
      <c r="AT301" s="15" t="s">
        <v>120</v>
      </c>
      <c r="AU301" s="15" t="s">
        <v>88</v>
      </c>
      <c r="AY301" s="15" t="s">
        <v>119</v>
      </c>
      <c r="BE301" s="142">
        <f>IF(N301="základní",J301,0)</f>
        <v>0</v>
      </c>
      <c r="BF301" s="142">
        <f>IF(N301="snížená",J301,0)</f>
        <v>0</v>
      </c>
      <c r="BG301" s="142">
        <f>IF(N301="zákl. přenesená",J301,0)</f>
        <v>0</v>
      </c>
      <c r="BH301" s="142">
        <f>IF(N301="sníž. přenesená",J301,0)</f>
        <v>0</v>
      </c>
      <c r="BI301" s="142">
        <f>IF(N301="nulová",J301,0)</f>
        <v>0</v>
      </c>
      <c r="BJ301" s="15" t="s">
        <v>23</v>
      </c>
      <c r="BK301" s="142">
        <f>ROUND(I301*H301,2)</f>
        <v>0</v>
      </c>
      <c r="BL301" s="15" t="s">
        <v>118</v>
      </c>
      <c r="BM301" s="15" t="s">
        <v>457</v>
      </c>
    </row>
    <row r="302" spans="2:47" s="1" customFormat="1" ht="12">
      <c r="B302" s="29"/>
      <c r="D302" s="143" t="s">
        <v>127</v>
      </c>
      <c r="F302" s="144" t="s">
        <v>458</v>
      </c>
      <c r="I302" s="83"/>
      <c r="L302" s="29"/>
      <c r="M302" s="145"/>
      <c r="N302" s="48"/>
      <c r="O302" s="48"/>
      <c r="P302" s="48"/>
      <c r="Q302" s="48"/>
      <c r="R302" s="48"/>
      <c r="S302" s="48"/>
      <c r="T302" s="49"/>
      <c r="AT302" s="15" t="s">
        <v>127</v>
      </c>
      <c r="AU302" s="15" t="s">
        <v>88</v>
      </c>
    </row>
    <row r="303" spans="2:51" s="13" customFormat="1" ht="12">
      <c r="B303" s="172"/>
      <c r="D303" s="143" t="s">
        <v>158</v>
      </c>
      <c r="E303" s="173" t="s">
        <v>1</v>
      </c>
      <c r="F303" s="174" t="s">
        <v>459</v>
      </c>
      <c r="H303" s="173" t="s">
        <v>1</v>
      </c>
      <c r="I303" s="175"/>
      <c r="L303" s="172"/>
      <c r="M303" s="176"/>
      <c r="N303" s="177"/>
      <c r="O303" s="177"/>
      <c r="P303" s="177"/>
      <c r="Q303" s="177"/>
      <c r="R303" s="177"/>
      <c r="S303" s="177"/>
      <c r="T303" s="178"/>
      <c r="AT303" s="173" t="s">
        <v>158</v>
      </c>
      <c r="AU303" s="173" t="s">
        <v>88</v>
      </c>
      <c r="AV303" s="13" t="s">
        <v>23</v>
      </c>
      <c r="AW303" s="13" t="s">
        <v>43</v>
      </c>
      <c r="AX303" s="13" t="s">
        <v>79</v>
      </c>
      <c r="AY303" s="173" t="s">
        <v>119</v>
      </c>
    </row>
    <row r="304" spans="2:51" s="13" customFormat="1" ht="12">
      <c r="B304" s="172"/>
      <c r="D304" s="143" t="s">
        <v>158</v>
      </c>
      <c r="E304" s="173" t="s">
        <v>1</v>
      </c>
      <c r="F304" s="174" t="s">
        <v>275</v>
      </c>
      <c r="H304" s="173" t="s">
        <v>1</v>
      </c>
      <c r="I304" s="175"/>
      <c r="L304" s="172"/>
      <c r="M304" s="176"/>
      <c r="N304" s="177"/>
      <c r="O304" s="177"/>
      <c r="P304" s="177"/>
      <c r="Q304" s="177"/>
      <c r="R304" s="177"/>
      <c r="S304" s="177"/>
      <c r="T304" s="178"/>
      <c r="AT304" s="173" t="s">
        <v>158</v>
      </c>
      <c r="AU304" s="173" t="s">
        <v>88</v>
      </c>
      <c r="AV304" s="13" t="s">
        <v>23</v>
      </c>
      <c r="AW304" s="13" t="s">
        <v>43</v>
      </c>
      <c r="AX304" s="13" t="s">
        <v>79</v>
      </c>
      <c r="AY304" s="173" t="s">
        <v>119</v>
      </c>
    </row>
    <row r="305" spans="2:51" s="10" customFormat="1" ht="12">
      <c r="B305" s="146"/>
      <c r="D305" s="143" t="s">
        <v>158</v>
      </c>
      <c r="E305" s="147" t="s">
        <v>1</v>
      </c>
      <c r="F305" s="148" t="s">
        <v>424</v>
      </c>
      <c r="H305" s="149">
        <v>15.939</v>
      </c>
      <c r="I305" s="150"/>
      <c r="L305" s="146"/>
      <c r="M305" s="151"/>
      <c r="N305" s="152"/>
      <c r="O305" s="152"/>
      <c r="P305" s="152"/>
      <c r="Q305" s="152"/>
      <c r="R305" s="152"/>
      <c r="S305" s="152"/>
      <c r="T305" s="153"/>
      <c r="AT305" s="147" t="s">
        <v>158</v>
      </c>
      <c r="AU305" s="147" t="s">
        <v>88</v>
      </c>
      <c r="AV305" s="10" t="s">
        <v>88</v>
      </c>
      <c r="AW305" s="10" t="s">
        <v>43</v>
      </c>
      <c r="AX305" s="10" t="s">
        <v>79</v>
      </c>
      <c r="AY305" s="147" t="s">
        <v>119</v>
      </c>
    </row>
    <row r="306" spans="2:51" s="10" customFormat="1" ht="12">
      <c r="B306" s="146"/>
      <c r="D306" s="143" t="s">
        <v>158</v>
      </c>
      <c r="E306" s="147" t="s">
        <v>1</v>
      </c>
      <c r="F306" s="148" t="s">
        <v>227</v>
      </c>
      <c r="H306" s="149">
        <v>8.8</v>
      </c>
      <c r="I306" s="150"/>
      <c r="L306" s="146"/>
      <c r="M306" s="151"/>
      <c r="N306" s="152"/>
      <c r="O306" s="152"/>
      <c r="P306" s="152"/>
      <c r="Q306" s="152"/>
      <c r="R306" s="152"/>
      <c r="S306" s="152"/>
      <c r="T306" s="153"/>
      <c r="AT306" s="147" t="s">
        <v>158</v>
      </c>
      <c r="AU306" s="147" t="s">
        <v>88</v>
      </c>
      <c r="AV306" s="10" t="s">
        <v>88</v>
      </c>
      <c r="AW306" s="10" t="s">
        <v>43</v>
      </c>
      <c r="AX306" s="10" t="s">
        <v>79</v>
      </c>
      <c r="AY306" s="147" t="s">
        <v>119</v>
      </c>
    </row>
    <row r="307" spans="2:51" s="10" customFormat="1" ht="12">
      <c r="B307" s="146"/>
      <c r="D307" s="143" t="s">
        <v>158</v>
      </c>
      <c r="E307" s="147" t="s">
        <v>1</v>
      </c>
      <c r="F307" s="148" t="s">
        <v>232</v>
      </c>
      <c r="H307" s="149">
        <v>10</v>
      </c>
      <c r="I307" s="150"/>
      <c r="L307" s="146"/>
      <c r="M307" s="151"/>
      <c r="N307" s="152"/>
      <c r="O307" s="152"/>
      <c r="P307" s="152"/>
      <c r="Q307" s="152"/>
      <c r="R307" s="152"/>
      <c r="S307" s="152"/>
      <c r="T307" s="153"/>
      <c r="AT307" s="147" t="s">
        <v>158</v>
      </c>
      <c r="AU307" s="147" t="s">
        <v>88</v>
      </c>
      <c r="AV307" s="10" t="s">
        <v>88</v>
      </c>
      <c r="AW307" s="10" t="s">
        <v>43</v>
      </c>
      <c r="AX307" s="10" t="s">
        <v>79</v>
      </c>
      <c r="AY307" s="147" t="s">
        <v>119</v>
      </c>
    </row>
    <row r="308" spans="2:51" s="10" customFormat="1" ht="12">
      <c r="B308" s="146"/>
      <c r="D308" s="143" t="s">
        <v>158</v>
      </c>
      <c r="E308" s="147" t="s">
        <v>1</v>
      </c>
      <c r="F308" s="148" t="s">
        <v>233</v>
      </c>
      <c r="H308" s="149">
        <v>10.719999999999999</v>
      </c>
      <c r="I308" s="150"/>
      <c r="L308" s="146"/>
      <c r="M308" s="151"/>
      <c r="N308" s="152"/>
      <c r="O308" s="152"/>
      <c r="P308" s="152"/>
      <c r="Q308" s="152"/>
      <c r="R308" s="152"/>
      <c r="S308" s="152"/>
      <c r="T308" s="153"/>
      <c r="AT308" s="147" t="s">
        <v>158</v>
      </c>
      <c r="AU308" s="147" t="s">
        <v>88</v>
      </c>
      <c r="AV308" s="10" t="s">
        <v>88</v>
      </c>
      <c r="AW308" s="10" t="s">
        <v>43</v>
      </c>
      <c r="AX308" s="10" t="s">
        <v>79</v>
      </c>
      <c r="AY308" s="147" t="s">
        <v>119</v>
      </c>
    </row>
    <row r="309" spans="2:51" s="11" customFormat="1" ht="12">
      <c r="B309" s="154"/>
      <c r="D309" s="143" t="s">
        <v>158</v>
      </c>
      <c r="E309" s="155" t="s">
        <v>1</v>
      </c>
      <c r="F309" s="156" t="s">
        <v>160</v>
      </c>
      <c r="H309" s="157">
        <v>45.459</v>
      </c>
      <c r="I309" s="158"/>
      <c r="L309" s="154"/>
      <c r="M309" s="159"/>
      <c r="N309" s="160"/>
      <c r="O309" s="160"/>
      <c r="P309" s="160"/>
      <c r="Q309" s="160"/>
      <c r="R309" s="160"/>
      <c r="S309" s="160"/>
      <c r="T309" s="161"/>
      <c r="AT309" s="155" t="s">
        <v>158</v>
      </c>
      <c r="AU309" s="155" t="s">
        <v>88</v>
      </c>
      <c r="AV309" s="11" t="s">
        <v>118</v>
      </c>
      <c r="AW309" s="11" t="s">
        <v>43</v>
      </c>
      <c r="AX309" s="11" t="s">
        <v>23</v>
      </c>
      <c r="AY309" s="155" t="s">
        <v>119</v>
      </c>
    </row>
    <row r="310" spans="2:65" s="1" customFormat="1" ht="16.5" customHeight="1">
      <c r="B310" s="130"/>
      <c r="C310" s="131" t="s">
        <v>460</v>
      </c>
      <c r="D310" s="131" t="s">
        <v>120</v>
      </c>
      <c r="E310" s="132" t="s">
        <v>461</v>
      </c>
      <c r="F310" s="133" t="s">
        <v>462</v>
      </c>
      <c r="G310" s="134" t="s">
        <v>189</v>
      </c>
      <c r="H310" s="135">
        <v>45.459</v>
      </c>
      <c r="I310" s="136"/>
      <c r="J310" s="137">
        <f>ROUND(I310*H310,2)</f>
        <v>0</v>
      </c>
      <c r="K310" s="133" t="s">
        <v>196</v>
      </c>
      <c r="L310" s="29"/>
      <c r="M310" s="138" t="s">
        <v>1</v>
      </c>
      <c r="N310" s="139" t="s">
        <v>50</v>
      </c>
      <c r="O310" s="48"/>
      <c r="P310" s="140">
        <f>O310*H310</f>
        <v>0</v>
      </c>
      <c r="Q310" s="140">
        <v>0</v>
      </c>
      <c r="R310" s="140">
        <f>Q310*H310</f>
        <v>0</v>
      </c>
      <c r="S310" s="140">
        <v>0</v>
      </c>
      <c r="T310" s="141">
        <f>S310*H310</f>
        <v>0</v>
      </c>
      <c r="AR310" s="15" t="s">
        <v>118</v>
      </c>
      <c r="AT310" s="15" t="s">
        <v>120</v>
      </c>
      <c r="AU310" s="15" t="s">
        <v>88</v>
      </c>
      <c r="AY310" s="15" t="s">
        <v>119</v>
      </c>
      <c r="BE310" s="142">
        <f>IF(N310="základní",J310,0)</f>
        <v>0</v>
      </c>
      <c r="BF310" s="142">
        <f>IF(N310="snížená",J310,0)</f>
        <v>0</v>
      </c>
      <c r="BG310" s="142">
        <f>IF(N310="zákl. přenesená",J310,0)</f>
        <v>0</v>
      </c>
      <c r="BH310" s="142">
        <f>IF(N310="sníž. přenesená",J310,0)</f>
        <v>0</v>
      </c>
      <c r="BI310" s="142">
        <f>IF(N310="nulová",J310,0)</f>
        <v>0</v>
      </c>
      <c r="BJ310" s="15" t="s">
        <v>23</v>
      </c>
      <c r="BK310" s="142">
        <f>ROUND(I310*H310,2)</f>
        <v>0</v>
      </c>
      <c r="BL310" s="15" t="s">
        <v>118</v>
      </c>
      <c r="BM310" s="15" t="s">
        <v>463</v>
      </c>
    </row>
    <row r="311" spans="2:47" s="1" customFormat="1" ht="19.5">
      <c r="B311" s="29"/>
      <c r="D311" s="143" t="s">
        <v>127</v>
      </c>
      <c r="F311" s="144" t="s">
        <v>464</v>
      </c>
      <c r="I311" s="83"/>
      <c r="L311" s="29"/>
      <c r="M311" s="145"/>
      <c r="N311" s="48"/>
      <c r="O311" s="48"/>
      <c r="P311" s="48"/>
      <c r="Q311" s="48"/>
      <c r="R311" s="48"/>
      <c r="S311" s="48"/>
      <c r="T311" s="49"/>
      <c r="AT311" s="15" t="s">
        <v>127</v>
      </c>
      <c r="AU311" s="15" t="s">
        <v>88</v>
      </c>
    </row>
    <row r="312" spans="2:51" s="10" customFormat="1" ht="12">
      <c r="B312" s="146"/>
      <c r="D312" s="143" t="s">
        <v>158</v>
      </c>
      <c r="E312" s="147" t="s">
        <v>1</v>
      </c>
      <c r="F312" s="148" t="s">
        <v>424</v>
      </c>
      <c r="H312" s="149">
        <v>15.939</v>
      </c>
      <c r="I312" s="150"/>
      <c r="L312" s="146"/>
      <c r="M312" s="151"/>
      <c r="N312" s="152"/>
      <c r="O312" s="152"/>
      <c r="P312" s="152"/>
      <c r="Q312" s="152"/>
      <c r="R312" s="152"/>
      <c r="S312" s="152"/>
      <c r="T312" s="153"/>
      <c r="AT312" s="147" t="s">
        <v>158</v>
      </c>
      <c r="AU312" s="147" t="s">
        <v>88</v>
      </c>
      <c r="AV312" s="10" t="s">
        <v>88</v>
      </c>
      <c r="AW312" s="10" t="s">
        <v>43</v>
      </c>
      <c r="AX312" s="10" t="s">
        <v>79</v>
      </c>
      <c r="AY312" s="147" t="s">
        <v>119</v>
      </c>
    </row>
    <row r="313" spans="2:51" s="10" customFormat="1" ht="12">
      <c r="B313" s="146"/>
      <c r="D313" s="143" t="s">
        <v>158</v>
      </c>
      <c r="E313" s="147" t="s">
        <v>1</v>
      </c>
      <c r="F313" s="148" t="s">
        <v>227</v>
      </c>
      <c r="H313" s="149">
        <v>8.8</v>
      </c>
      <c r="I313" s="150"/>
      <c r="L313" s="146"/>
      <c r="M313" s="151"/>
      <c r="N313" s="152"/>
      <c r="O313" s="152"/>
      <c r="P313" s="152"/>
      <c r="Q313" s="152"/>
      <c r="R313" s="152"/>
      <c r="S313" s="152"/>
      <c r="T313" s="153"/>
      <c r="AT313" s="147" t="s">
        <v>158</v>
      </c>
      <c r="AU313" s="147" t="s">
        <v>88</v>
      </c>
      <c r="AV313" s="10" t="s">
        <v>88</v>
      </c>
      <c r="AW313" s="10" t="s">
        <v>43</v>
      </c>
      <c r="AX313" s="10" t="s">
        <v>79</v>
      </c>
      <c r="AY313" s="147" t="s">
        <v>119</v>
      </c>
    </row>
    <row r="314" spans="2:51" s="10" customFormat="1" ht="12">
      <c r="B314" s="146"/>
      <c r="D314" s="143" t="s">
        <v>158</v>
      </c>
      <c r="E314" s="147" t="s">
        <v>1</v>
      </c>
      <c r="F314" s="148" t="s">
        <v>232</v>
      </c>
      <c r="H314" s="149">
        <v>10</v>
      </c>
      <c r="I314" s="150"/>
      <c r="L314" s="146"/>
      <c r="M314" s="151"/>
      <c r="N314" s="152"/>
      <c r="O314" s="152"/>
      <c r="P314" s="152"/>
      <c r="Q314" s="152"/>
      <c r="R314" s="152"/>
      <c r="S314" s="152"/>
      <c r="T314" s="153"/>
      <c r="AT314" s="147" t="s">
        <v>158</v>
      </c>
      <c r="AU314" s="147" t="s">
        <v>88</v>
      </c>
      <c r="AV314" s="10" t="s">
        <v>88</v>
      </c>
      <c r="AW314" s="10" t="s">
        <v>43</v>
      </c>
      <c r="AX314" s="10" t="s">
        <v>79</v>
      </c>
      <c r="AY314" s="147" t="s">
        <v>119</v>
      </c>
    </row>
    <row r="315" spans="2:51" s="10" customFormat="1" ht="12">
      <c r="B315" s="146"/>
      <c r="D315" s="143" t="s">
        <v>158</v>
      </c>
      <c r="E315" s="147" t="s">
        <v>1</v>
      </c>
      <c r="F315" s="148" t="s">
        <v>233</v>
      </c>
      <c r="H315" s="149">
        <v>10.719999999999999</v>
      </c>
      <c r="I315" s="150"/>
      <c r="L315" s="146"/>
      <c r="M315" s="151"/>
      <c r="N315" s="152"/>
      <c r="O315" s="152"/>
      <c r="P315" s="152"/>
      <c r="Q315" s="152"/>
      <c r="R315" s="152"/>
      <c r="S315" s="152"/>
      <c r="T315" s="153"/>
      <c r="AT315" s="147" t="s">
        <v>158</v>
      </c>
      <c r="AU315" s="147" t="s">
        <v>88</v>
      </c>
      <c r="AV315" s="10" t="s">
        <v>88</v>
      </c>
      <c r="AW315" s="10" t="s">
        <v>43</v>
      </c>
      <c r="AX315" s="10" t="s">
        <v>79</v>
      </c>
      <c r="AY315" s="147" t="s">
        <v>119</v>
      </c>
    </row>
    <row r="316" spans="2:51" s="11" customFormat="1" ht="12">
      <c r="B316" s="154"/>
      <c r="D316" s="143" t="s">
        <v>158</v>
      </c>
      <c r="E316" s="155" t="s">
        <v>1</v>
      </c>
      <c r="F316" s="156" t="s">
        <v>160</v>
      </c>
      <c r="H316" s="157">
        <v>45.459</v>
      </c>
      <c r="I316" s="158"/>
      <c r="L316" s="154"/>
      <c r="M316" s="159"/>
      <c r="N316" s="160"/>
      <c r="O316" s="160"/>
      <c r="P316" s="160"/>
      <c r="Q316" s="160"/>
      <c r="R316" s="160"/>
      <c r="S316" s="160"/>
      <c r="T316" s="161"/>
      <c r="AT316" s="155" t="s">
        <v>158</v>
      </c>
      <c r="AU316" s="155" t="s">
        <v>88</v>
      </c>
      <c r="AV316" s="11" t="s">
        <v>118</v>
      </c>
      <c r="AW316" s="11" t="s">
        <v>43</v>
      </c>
      <c r="AX316" s="11" t="s">
        <v>23</v>
      </c>
      <c r="AY316" s="155" t="s">
        <v>119</v>
      </c>
    </row>
    <row r="317" spans="2:65" s="1" customFormat="1" ht="16.5" customHeight="1">
      <c r="B317" s="130"/>
      <c r="C317" s="131" t="s">
        <v>465</v>
      </c>
      <c r="D317" s="131" t="s">
        <v>120</v>
      </c>
      <c r="E317" s="132" t="s">
        <v>466</v>
      </c>
      <c r="F317" s="133" t="s">
        <v>467</v>
      </c>
      <c r="G317" s="134" t="s">
        <v>189</v>
      </c>
      <c r="H317" s="135">
        <v>3.512</v>
      </c>
      <c r="I317" s="136"/>
      <c r="J317" s="137">
        <f>ROUND(I317*H317,2)</f>
        <v>0</v>
      </c>
      <c r="K317" s="133" t="s">
        <v>196</v>
      </c>
      <c r="L317" s="29"/>
      <c r="M317" s="138" t="s">
        <v>1</v>
      </c>
      <c r="N317" s="139" t="s">
        <v>50</v>
      </c>
      <c r="O317" s="48"/>
      <c r="P317" s="140">
        <f>O317*H317</f>
        <v>0</v>
      </c>
      <c r="Q317" s="140">
        <v>0.08425</v>
      </c>
      <c r="R317" s="140">
        <f>Q317*H317</f>
        <v>0.29588600000000004</v>
      </c>
      <c r="S317" s="140">
        <v>0</v>
      </c>
      <c r="T317" s="141">
        <f>S317*H317</f>
        <v>0</v>
      </c>
      <c r="AR317" s="15" t="s">
        <v>118</v>
      </c>
      <c r="AT317" s="15" t="s">
        <v>120</v>
      </c>
      <c r="AU317" s="15" t="s">
        <v>88</v>
      </c>
      <c r="AY317" s="15" t="s">
        <v>119</v>
      </c>
      <c r="BE317" s="142">
        <f>IF(N317="základní",J317,0)</f>
        <v>0</v>
      </c>
      <c r="BF317" s="142">
        <f>IF(N317="snížená",J317,0)</f>
        <v>0</v>
      </c>
      <c r="BG317" s="142">
        <f>IF(N317="zákl. přenesená",J317,0)</f>
        <v>0</v>
      </c>
      <c r="BH317" s="142">
        <f>IF(N317="sníž. přenesená",J317,0)</f>
        <v>0</v>
      </c>
      <c r="BI317" s="142">
        <f>IF(N317="nulová",J317,0)</f>
        <v>0</v>
      </c>
      <c r="BJ317" s="15" t="s">
        <v>23</v>
      </c>
      <c r="BK317" s="142">
        <f>ROUND(I317*H317,2)</f>
        <v>0</v>
      </c>
      <c r="BL317" s="15" t="s">
        <v>118</v>
      </c>
      <c r="BM317" s="15" t="s">
        <v>468</v>
      </c>
    </row>
    <row r="318" spans="2:47" s="1" customFormat="1" ht="29.25">
      <c r="B318" s="29"/>
      <c r="D318" s="143" t="s">
        <v>127</v>
      </c>
      <c r="F318" s="144" t="s">
        <v>469</v>
      </c>
      <c r="I318" s="83"/>
      <c r="L318" s="29"/>
      <c r="M318" s="145"/>
      <c r="N318" s="48"/>
      <c r="O318" s="48"/>
      <c r="P318" s="48"/>
      <c r="Q318" s="48"/>
      <c r="R318" s="48"/>
      <c r="S318" s="48"/>
      <c r="T318" s="49"/>
      <c r="AT318" s="15" t="s">
        <v>127</v>
      </c>
      <c r="AU318" s="15" t="s">
        <v>88</v>
      </c>
    </row>
    <row r="319" spans="2:51" s="10" customFormat="1" ht="12">
      <c r="B319" s="146"/>
      <c r="D319" s="143" t="s">
        <v>158</v>
      </c>
      <c r="E319" s="147" t="s">
        <v>1</v>
      </c>
      <c r="F319" s="148" t="s">
        <v>337</v>
      </c>
      <c r="H319" s="149">
        <v>2.2</v>
      </c>
      <c r="I319" s="150"/>
      <c r="L319" s="146"/>
      <c r="M319" s="151"/>
      <c r="N319" s="152"/>
      <c r="O319" s="152"/>
      <c r="P319" s="152"/>
      <c r="Q319" s="152"/>
      <c r="R319" s="152"/>
      <c r="S319" s="152"/>
      <c r="T319" s="153"/>
      <c r="AT319" s="147" t="s">
        <v>158</v>
      </c>
      <c r="AU319" s="147" t="s">
        <v>88</v>
      </c>
      <c r="AV319" s="10" t="s">
        <v>88</v>
      </c>
      <c r="AW319" s="10" t="s">
        <v>43</v>
      </c>
      <c r="AX319" s="10" t="s">
        <v>79</v>
      </c>
      <c r="AY319" s="147" t="s">
        <v>119</v>
      </c>
    </row>
    <row r="320" spans="2:51" s="10" customFormat="1" ht="12">
      <c r="B320" s="146"/>
      <c r="D320" s="143" t="s">
        <v>158</v>
      </c>
      <c r="E320" s="147" t="s">
        <v>1</v>
      </c>
      <c r="F320" s="148" t="s">
        <v>470</v>
      </c>
      <c r="H320" s="149">
        <v>1.312</v>
      </c>
      <c r="I320" s="150"/>
      <c r="L320" s="146"/>
      <c r="M320" s="151"/>
      <c r="N320" s="152"/>
      <c r="O320" s="152"/>
      <c r="P320" s="152"/>
      <c r="Q320" s="152"/>
      <c r="R320" s="152"/>
      <c r="S320" s="152"/>
      <c r="T320" s="153"/>
      <c r="AT320" s="147" t="s">
        <v>158</v>
      </c>
      <c r="AU320" s="147" t="s">
        <v>88</v>
      </c>
      <c r="AV320" s="10" t="s">
        <v>88</v>
      </c>
      <c r="AW320" s="10" t="s">
        <v>43</v>
      </c>
      <c r="AX320" s="10" t="s">
        <v>79</v>
      </c>
      <c r="AY320" s="147" t="s">
        <v>119</v>
      </c>
    </row>
    <row r="321" spans="2:51" s="11" customFormat="1" ht="12">
      <c r="B321" s="154"/>
      <c r="D321" s="143" t="s">
        <v>158</v>
      </c>
      <c r="E321" s="155" t="s">
        <v>1</v>
      </c>
      <c r="F321" s="156" t="s">
        <v>160</v>
      </c>
      <c r="H321" s="157">
        <v>3.512</v>
      </c>
      <c r="I321" s="158"/>
      <c r="L321" s="154"/>
      <c r="M321" s="159"/>
      <c r="N321" s="160"/>
      <c r="O321" s="160"/>
      <c r="P321" s="160"/>
      <c r="Q321" s="160"/>
      <c r="R321" s="160"/>
      <c r="S321" s="160"/>
      <c r="T321" s="161"/>
      <c r="AT321" s="155" t="s">
        <v>158</v>
      </c>
      <c r="AU321" s="155" t="s">
        <v>88</v>
      </c>
      <c r="AV321" s="11" t="s">
        <v>118</v>
      </c>
      <c r="AW321" s="11" t="s">
        <v>43</v>
      </c>
      <c r="AX321" s="11" t="s">
        <v>23</v>
      </c>
      <c r="AY321" s="155" t="s">
        <v>119</v>
      </c>
    </row>
    <row r="322" spans="2:65" s="1" customFormat="1" ht="16.5" customHeight="1">
      <c r="B322" s="130"/>
      <c r="C322" s="179" t="s">
        <v>471</v>
      </c>
      <c r="D322" s="179" t="s">
        <v>265</v>
      </c>
      <c r="E322" s="180" t="s">
        <v>472</v>
      </c>
      <c r="F322" s="181" t="s">
        <v>473</v>
      </c>
      <c r="G322" s="182" t="s">
        <v>189</v>
      </c>
      <c r="H322" s="183">
        <v>3.863</v>
      </c>
      <c r="I322" s="184"/>
      <c r="J322" s="185">
        <f>ROUND(I322*H322,2)</f>
        <v>0</v>
      </c>
      <c r="K322" s="181" t="s">
        <v>124</v>
      </c>
      <c r="L322" s="186"/>
      <c r="M322" s="187" t="s">
        <v>1</v>
      </c>
      <c r="N322" s="188" t="s">
        <v>50</v>
      </c>
      <c r="O322" s="48"/>
      <c r="P322" s="140">
        <f>O322*H322</f>
        <v>0</v>
      </c>
      <c r="Q322" s="140">
        <v>0.131</v>
      </c>
      <c r="R322" s="140">
        <f>Q322*H322</f>
        <v>0.506053</v>
      </c>
      <c r="S322" s="140">
        <v>0</v>
      </c>
      <c r="T322" s="141">
        <f>S322*H322</f>
        <v>0</v>
      </c>
      <c r="AR322" s="15" t="s">
        <v>161</v>
      </c>
      <c r="AT322" s="15" t="s">
        <v>265</v>
      </c>
      <c r="AU322" s="15" t="s">
        <v>88</v>
      </c>
      <c r="AY322" s="15" t="s">
        <v>119</v>
      </c>
      <c r="BE322" s="142">
        <f>IF(N322="základní",J322,0)</f>
        <v>0</v>
      </c>
      <c r="BF322" s="142">
        <f>IF(N322="snížená",J322,0)</f>
        <v>0</v>
      </c>
      <c r="BG322" s="142">
        <f>IF(N322="zákl. přenesená",J322,0)</f>
        <v>0</v>
      </c>
      <c r="BH322" s="142">
        <f>IF(N322="sníž. přenesená",J322,0)</f>
        <v>0</v>
      </c>
      <c r="BI322" s="142">
        <f>IF(N322="nulová",J322,0)</f>
        <v>0</v>
      </c>
      <c r="BJ322" s="15" t="s">
        <v>23</v>
      </c>
      <c r="BK322" s="142">
        <f>ROUND(I322*H322,2)</f>
        <v>0</v>
      </c>
      <c r="BL322" s="15" t="s">
        <v>118</v>
      </c>
      <c r="BM322" s="15" t="s">
        <v>474</v>
      </c>
    </row>
    <row r="323" spans="2:47" s="1" customFormat="1" ht="12">
      <c r="B323" s="29"/>
      <c r="D323" s="143" t="s">
        <v>127</v>
      </c>
      <c r="F323" s="144" t="s">
        <v>475</v>
      </c>
      <c r="I323" s="83"/>
      <c r="L323" s="29"/>
      <c r="M323" s="145"/>
      <c r="N323" s="48"/>
      <c r="O323" s="48"/>
      <c r="P323" s="48"/>
      <c r="Q323" s="48"/>
      <c r="R323" s="48"/>
      <c r="S323" s="48"/>
      <c r="T323" s="49"/>
      <c r="AT323" s="15" t="s">
        <v>127</v>
      </c>
      <c r="AU323" s="15" t="s">
        <v>88</v>
      </c>
    </row>
    <row r="324" spans="2:51" s="10" customFormat="1" ht="12">
      <c r="B324" s="146"/>
      <c r="D324" s="143" t="s">
        <v>158</v>
      </c>
      <c r="E324" s="147" t="s">
        <v>1</v>
      </c>
      <c r="F324" s="148" t="s">
        <v>476</v>
      </c>
      <c r="H324" s="149">
        <v>3.8632</v>
      </c>
      <c r="I324" s="150"/>
      <c r="L324" s="146"/>
      <c r="M324" s="151"/>
      <c r="N324" s="152"/>
      <c r="O324" s="152"/>
      <c r="P324" s="152"/>
      <c r="Q324" s="152"/>
      <c r="R324" s="152"/>
      <c r="S324" s="152"/>
      <c r="T324" s="153"/>
      <c r="AT324" s="147" t="s">
        <v>158</v>
      </c>
      <c r="AU324" s="147" t="s">
        <v>88</v>
      </c>
      <c r="AV324" s="10" t="s">
        <v>88</v>
      </c>
      <c r="AW324" s="10" t="s">
        <v>43</v>
      </c>
      <c r="AX324" s="10" t="s">
        <v>79</v>
      </c>
      <c r="AY324" s="147" t="s">
        <v>119</v>
      </c>
    </row>
    <row r="325" spans="2:51" s="11" customFormat="1" ht="12">
      <c r="B325" s="154"/>
      <c r="D325" s="143" t="s">
        <v>158</v>
      </c>
      <c r="E325" s="155" t="s">
        <v>1</v>
      </c>
      <c r="F325" s="156" t="s">
        <v>160</v>
      </c>
      <c r="H325" s="157">
        <v>3.8632</v>
      </c>
      <c r="I325" s="158"/>
      <c r="L325" s="154"/>
      <c r="M325" s="159"/>
      <c r="N325" s="160"/>
      <c r="O325" s="160"/>
      <c r="P325" s="160"/>
      <c r="Q325" s="160"/>
      <c r="R325" s="160"/>
      <c r="S325" s="160"/>
      <c r="T325" s="161"/>
      <c r="AT325" s="155" t="s">
        <v>158</v>
      </c>
      <c r="AU325" s="155" t="s">
        <v>88</v>
      </c>
      <c r="AV325" s="11" t="s">
        <v>118</v>
      </c>
      <c r="AW325" s="11" t="s">
        <v>43</v>
      </c>
      <c r="AX325" s="11" t="s">
        <v>23</v>
      </c>
      <c r="AY325" s="155" t="s">
        <v>119</v>
      </c>
    </row>
    <row r="326" spans="2:65" s="1" customFormat="1" ht="16.5" customHeight="1">
      <c r="B326" s="130"/>
      <c r="C326" s="131" t="s">
        <v>477</v>
      </c>
      <c r="D326" s="131" t="s">
        <v>120</v>
      </c>
      <c r="E326" s="132" t="s">
        <v>478</v>
      </c>
      <c r="F326" s="133" t="s">
        <v>479</v>
      </c>
      <c r="G326" s="134" t="s">
        <v>189</v>
      </c>
      <c r="H326" s="135">
        <v>4.05</v>
      </c>
      <c r="I326" s="136"/>
      <c r="J326" s="137">
        <f>ROUND(I326*H326,2)</f>
        <v>0</v>
      </c>
      <c r="K326" s="133" t="s">
        <v>480</v>
      </c>
      <c r="L326" s="29"/>
      <c r="M326" s="138" t="s">
        <v>1</v>
      </c>
      <c r="N326" s="139" t="s">
        <v>50</v>
      </c>
      <c r="O326" s="48"/>
      <c r="P326" s="140">
        <f>O326*H326</f>
        <v>0</v>
      </c>
      <c r="Q326" s="140">
        <v>0.10362</v>
      </c>
      <c r="R326" s="140">
        <f>Q326*H326</f>
        <v>0.419661</v>
      </c>
      <c r="S326" s="140">
        <v>0</v>
      </c>
      <c r="T326" s="141">
        <f>S326*H326</f>
        <v>0</v>
      </c>
      <c r="AR326" s="15" t="s">
        <v>118</v>
      </c>
      <c r="AT326" s="15" t="s">
        <v>120</v>
      </c>
      <c r="AU326" s="15" t="s">
        <v>88</v>
      </c>
      <c r="AY326" s="15" t="s">
        <v>119</v>
      </c>
      <c r="BE326" s="142">
        <f>IF(N326="základní",J326,0)</f>
        <v>0</v>
      </c>
      <c r="BF326" s="142">
        <f>IF(N326="snížená",J326,0)</f>
        <v>0</v>
      </c>
      <c r="BG326" s="142">
        <f>IF(N326="zákl. přenesená",J326,0)</f>
        <v>0</v>
      </c>
      <c r="BH326" s="142">
        <f>IF(N326="sníž. přenesená",J326,0)</f>
        <v>0</v>
      </c>
      <c r="BI326" s="142">
        <f>IF(N326="nulová",J326,0)</f>
        <v>0</v>
      </c>
      <c r="BJ326" s="15" t="s">
        <v>23</v>
      </c>
      <c r="BK326" s="142">
        <f>ROUND(I326*H326,2)</f>
        <v>0</v>
      </c>
      <c r="BL326" s="15" t="s">
        <v>118</v>
      </c>
      <c r="BM326" s="15" t="s">
        <v>481</v>
      </c>
    </row>
    <row r="327" spans="2:47" s="1" customFormat="1" ht="29.25">
      <c r="B327" s="29"/>
      <c r="D327" s="143" t="s">
        <v>127</v>
      </c>
      <c r="F327" s="144" t="s">
        <v>482</v>
      </c>
      <c r="I327" s="83"/>
      <c r="L327" s="29"/>
      <c r="M327" s="145"/>
      <c r="N327" s="48"/>
      <c r="O327" s="48"/>
      <c r="P327" s="48"/>
      <c r="Q327" s="48"/>
      <c r="R327" s="48"/>
      <c r="S327" s="48"/>
      <c r="T327" s="49"/>
      <c r="AT327" s="15" t="s">
        <v>127</v>
      </c>
      <c r="AU327" s="15" t="s">
        <v>88</v>
      </c>
    </row>
    <row r="328" spans="2:51" s="10" customFormat="1" ht="12">
      <c r="B328" s="146"/>
      <c r="D328" s="143" t="s">
        <v>158</v>
      </c>
      <c r="E328" s="147" t="s">
        <v>1</v>
      </c>
      <c r="F328" s="148" t="s">
        <v>483</v>
      </c>
      <c r="H328" s="149">
        <v>4.05</v>
      </c>
      <c r="I328" s="150"/>
      <c r="L328" s="146"/>
      <c r="M328" s="151"/>
      <c r="N328" s="152"/>
      <c r="O328" s="152"/>
      <c r="P328" s="152"/>
      <c r="Q328" s="152"/>
      <c r="R328" s="152"/>
      <c r="S328" s="152"/>
      <c r="T328" s="153"/>
      <c r="AT328" s="147" t="s">
        <v>158</v>
      </c>
      <c r="AU328" s="147" t="s">
        <v>88</v>
      </c>
      <c r="AV328" s="10" t="s">
        <v>88</v>
      </c>
      <c r="AW328" s="10" t="s">
        <v>43</v>
      </c>
      <c r="AX328" s="10" t="s">
        <v>79</v>
      </c>
      <c r="AY328" s="147" t="s">
        <v>119</v>
      </c>
    </row>
    <row r="329" spans="2:51" s="11" customFormat="1" ht="12">
      <c r="B329" s="154"/>
      <c r="D329" s="143" t="s">
        <v>158</v>
      </c>
      <c r="E329" s="155" t="s">
        <v>1</v>
      </c>
      <c r="F329" s="156" t="s">
        <v>160</v>
      </c>
      <c r="H329" s="157">
        <v>4.05</v>
      </c>
      <c r="I329" s="158"/>
      <c r="L329" s="154"/>
      <c r="M329" s="159"/>
      <c r="N329" s="160"/>
      <c r="O329" s="160"/>
      <c r="P329" s="160"/>
      <c r="Q329" s="160"/>
      <c r="R329" s="160"/>
      <c r="S329" s="160"/>
      <c r="T329" s="161"/>
      <c r="AT329" s="155" t="s">
        <v>158</v>
      </c>
      <c r="AU329" s="155" t="s">
        <v>88</v>
      </c>
      <c r="AV329" s="11" t="s">
        <v>118</v>
      </c>
      <c r="AW329" s="11" t="s">
        <v>43</v>
      </c>
      <c r="AX329" s="11" t="s">
        <v>23</v>
      </c>
      <c r="AY329" s="155" t="s">
        <v>119</v>
      </c>
    </row>
    <row r="330" spans="2:65" s="1" customFormat="1" ht="16.5" customHeight="1">
      <c r="B330" s="130"/>
      <c r="C330" s="179" t="s">
        <v>484</v>
      </c>
      <c r="D330" s="179" t="s">
        <v>265</v>
      </c>
      <c r="E330" s="180" t="s">
        <v>485</v>
      </c>
      <c r="F330" s="181" t="s">
        <v>486</v>
      </c>
      <c r="G330" s="182" t="s">
        <v>189</v>
      </c>
      <c r="H330" s="183">
        <v>4.253</v>
      </c>
      <c r="I330" s="184"/>
      <c r="J330" s="185">
        <f>ROUND(I330*H330,2)</f>
        <v>0</v>
      </c>
      <c r="K330" s="181" t="s">
        <v>480</v>
      </c>
      <c r="L330" s="186"/>
      <c r="M330" s="187" t="s">
        <v>1</v>
      </c>
      <c r="N330" s="188" t="s">
        <v>50</v>
      </c>
      <c r="O330" s="48"/>
      <c r="P330" s="140">
        <f>O330*H330</f>
        <v>0</v>
      </c>
      <c r="Q330" s="140">
        <v>0.176</v>
      </c>
      <c r="R330" s="140">
        <f>Q330*H330</f>
        <v>0.748528</v>
      </c>
      <c r="S330" s="140">
        <v>0</v>
      </c>
      <c r="T330" s="141">
        <f>S330*H330</f>
        <v>0</v>
      </c>
      <c r="AR330" s="15" t="s">
        <v>161</v>
      </c>
      <c r="AT330" s="15" t="s">
        <v>265</v>
      </c>
      <c r="AU330" s="15" t="s">
        <v>88</v>
      </c>
      <c r="AY330" s="15" t="s">
        <v>119</v>
      </c>
      <c r="BE330" s="142">
        <f>IF(N330="základní",J330,0)</f>
        <v>0</v>
      </c>
      <c r="BF330" s="142">
        <f>IF(N330="snížená",J330,0)</f>
        <v>0</v>
      </c>
      <c r="BG330" s="142">
        <f>IF(N330="zákl. přenesená",J330,0)</f>
        <v>0</v>
      </c>
      <c r="BH330" s="142">
        <f>IF(N330="sníž. přenesená",J330,0)</f>
        <v>0</v>
      </c>
      <c r="BI330" s="142">
        <f>IF(N330="nulová",J330,0)</f>
        <v>0</v>
      </c>
      <c r="BJ330" s="15" t="s">
        <v>23</v>
      </c>
      <c r="BK330" s="142">
        <f>ROUND(I330*H330,2)</f>
        <v>0</v>
      </c>
      <c r="BL330" s="15" t="s">
        <v>118</v>
      </c>
      <c r="BM330" s="15" t="s">
        <v>487</v>
      </c>
    </row>
    <row r="331" spans="2:47" s="1" customFormat="1" ht="12">
      <c r="B331" s="29"/>
      <c r="D331" s="143" t="s">
        <v>127</v>
      </c>
      <c r="F331" s="144" t="s">
        <v>488</v>
      </c>
      <c r="I331" s="83"/>
      <c r="L331" s="29"/>
      <c r="M331" s="145"/>
      <c r="N331" s="48"/>
      <c r="O331" s="48"/>
      <c r="P331" s="48"/>
      <c r="Q331" s="48"/>
      <c r="R331" s="48"/>
      <c r="S331" s="48"/>
      <c r="T331" s="49"/>
      <c r="AT331" s="15" t="s">
        <v>127</v>
      </c>
      <c r="AU331" s="15" t="s">
        <v>88</v>
      </c>
    </row>
    <row r="332" spans="2:51" s="10" customFormat="1" ht="12">
      <c r="B332" s="146"/>
      <c r="D332" s="143" t="s">
        <v>158</v>
      </c>
      <c r="E332" s="147" t="s">
        <v>1</v>
      </c>
      <c r="F332" s="148" t="s">
        <v>489</v>
      </c>
      <c r="H332" s="149">
        <v>4.2525</v>
      </c>
      <c r="I332" s="150"/>
      <c r="L332" s="146"/>
      <c r="M332" s="151"/>
      <c r="N332" s="152"/>
      <c r="O332" s="152"/>
      <c r="P332" s="152"/>
      <c r="Q332" s="152"/>
      <c r="R332" s="152"/>
      <c r="S332" s="152"/>
      <c r="T332" s="153"/>
      <c r="AT332" s="147" t="s">
        <v>158</v>
      </c>
      <c r="AU332" s="147" t="s">
        <v>88</v>
      </c>
      <c r="AV332" s="10" t="s">
        <v>88</v>
      </c>
      <c r="AW332" s="10" t="s">
        <v>43</v>
      </c>
      <c r="AX332" s="10" t="s">
        <v>79</v>
      </c>
      <c r="AY332" s="147" t="s">
        <v>119</v>
      </c>
    </row>
    <row r="333" spans="2:51" s="11" customFormat="1" ht="12">
      <c r="B333" s="154"/>
      <c r="D333" s="143" t="s">
        <v>158</v>
      </c>
      <c r="E333" s="155" t="s">
        <v>1</v>
      </c>
      <c r="F333" s="156" t="s">
        <v>160</v>
      </c>
      <c r="H333" s="157">
        <v>4.2525</v>
      </c>
      <c r="I333" s="158"/>
      <c r="L333" s="154"/>
      <c r="M333" s="159"/>
      <c r="N333" s="160"/>
      <c r="O333" s="160"/>
      <c r="P333" s="160"/>
      <c r="Q333" s="160"/>
      <c r="R333" s="160"/>
      <c r="S333" s="160"/>
      <c r="T333" s="161"/>
      <c r="AT333" s="155" t="s">
        <v>158</v>
      </c>
      <c r="AU333" s="155" t="s">
        <v>88</v>
      </c>
      <c r="AV333" s="11" t="s">
        <v>118</v>
      </c>
      <c r="AW333" s="11" t="s">
        <v>43</v>
      </c>
      <c r="AX333" s="11" t="s">
        <v>23</v>
      </c>
      <c r="AY333" s="155" t="s">
        <v>119</v>
      </c>
    </row>
    <row r="334" spans="2:65" s="1" customFormat="1" ht="16.5" customHeight="1">
      <c r="B334" s="130"/>
      <c r="C334" s="131" t="s">
        <v>490</v>
      </c>
      <c r="D334" s="131" t="s">
        <v>120</v>
      </c>
      <c r="E334" s="132" t="s">
        <v>491</v>
      </c>
      <c r="F334" s="133" t="s">
        <v>492</v>
      </c>
      <c r="G334" s="134" t="s">
        <v>189</v>
      </c>
      <c r="H334" s="135">
        <v>100.12</v>
      </c>
      <c r="I334" s="136"/>
      <c r="J334" s="137">
        <f>ROUND(I334*H334,2)</f>
        <v>0</v>
      </c>
      <c r="K334" s="133" t="s">
        <v>480</v>
      </c>
      <c r="L334" s="29"/>
      <c r="M334" s="138" t="s">
        <v>1</v>
      </c>
      <c r="N334" s="139" t="s">
        <v>50</v>
      </c>
      <c r="O334" s="48"/>
      <c r="P334" s="140">
        <f>O334*H334</f>
        <v>0</v>
      </c>
      <c r="Q334" s="140">
        <v>0.098</v>
      </c>
      <c r="R334" s="140">
        <f>Q334*H334</f>
        <v>9.811760000000001</v>
      </c>
      <c r="S334" s="140">
        <v>0</v>
      </c>
      <c r="T334" s="141">
        <f>S334*H334</f>
        <v>0</v>
      </c>
      <c r="AR334" s="15" t="s">
        <v>118</v>
      </c>
      <c r="AT334" s="15" t="s">
        <v>120</v>
      </c>
      <c r="AU334" s="15" t="s">
        <v>88</v>
      </c>
      <c r="AY334" s="15" t="s">
        <v>119</v>
      </c>
      <c r="BE334" s="142">
        <f>IF(N334="základní",J334,0)</f>
        <v>0</v>
      </c>
      <c r="BF334" s="142">
        <f>IF(N334="snížená",J334,0)</f>
        <v>0</v>
      </c>
      <c r="BG334" s="142">
        <f>IF(N334="zákl. přenesená",J334,0)</f>
        <v>0</v>
      </c>
      <c r="BH334" s="142">
        <f>IF(N334="sníž. přenesená",J334,0)</f>
        <v>0</v>
      </c>
      <c r="BI334" s="142">
        <f>IF(N334="nulová",J334,0)</f>
        <v>0</v>
      </c>
      <c r="BJ334" s="15" t="s">
        <v>23</v>
      </c>
      <c r="BK334" s="142">
        <f>ROUND(I334*H334,2)</f>
        <v>0</v>
      </c>
      <c r="BL334" s="15" t="s">
        <v>118</v>
      </c>
      <c r="BM334" s="15" t="s">
        <v>493</v>
      </c>
    </row>
    <row r="335" spans="2:47" s="1" customFormat="1" ht="19.5">
      <c r="B335" s="29"/>
      <c r="D335" s="143" t="s">
        <v>127</v>
      </c>
      <c r="F335" s="144" t="s">
        <v>494</v>
      </c>
      <c r="I335" s="83"/>
      <c r="L335" s="29"/>
      <c r="M335" s="145"/>
      <c r="N335" s="48"/>
      <c r="O335" s="48"/>
      <c r="P335" s="48"/>
      <c r="Q335" s="48"/>
      <c r="R335" s="48"/>
      <c r="S335" s="48"/>
      <c r="T335" s="49"/>
      <c r="AT335" s="15" t="s">
        <v>127</v>
      </c>
      <c r="AU335" s="15" t="s">
        <v>88</v>
      </c>
    </row>
    <row r="336" spans="2:51" s="10" customFormat="1" ht="12">
      <c r="B336" s="146"/>
      <c r="D336" s="143" t="s">
        <v>158</v>
      </c>
      <c r="E336" s="147" t="s">
        <v>1</v>
      </c>
      <c r="F336" s="148" t="s">
        <v>495</v>
      </c>
      <c r="H336" s="149">
        <v>1</v>
      </c>
      <c r="I336" s="150"/>
      <c r="L336" s="146"/>
      <c r="M336" s="151"/>
      <c r="N336" s="152"/>
      <c r="O336" s="152"/>
      <c r="P336" s="152"/>
      <c r="Q336" s="152"/>
      <c r="R336" s="152"/>
      <c r="S336" s="152"/>
      <c r="T336" s="153"/>
      <c r="AT336" s="147" t="s">
        <v>158</v>
      </c>
      <c r="AU336" s="147" t="s">
        <v>88</v>
      </c>
      <c r="AV336" s="10" t="s">
        <v>88</v>
      </c>
      <c r="AW336" s="10" t="s">
        <v>43</v>
      </c>
      <c r="AX336" s="10" t="s">
        <v>79</v>
      </c>
      <c r="AY336" s="147" t="s">
        <v>119</v>
      </c>
    </row>
    <row r="337" spans="2:51" s="10" customFormat="1" ht="12">
      <c r="B337" s="146"/>
      <c r="D337" s="143" t="s">
        <v>158</v>
      </c>
      <c r="E337" s="147" t="s">
        <v>1</v>
      </c>
      <c r="F337" s="148" t="s">
        <v>496</v>
      </c>
      <c r="H337" s="149">
        <v>45</v>
      </c>
      <c r="I337" s="150"/>
      <c r="L337" s="146"/>
      <c r="M337" s="151"/>
      <c r="N337" s="152"/>
      <c r="O337" s="152"/>
      <c r="P337" s="152"/>
      <c r="Q337" s="152"/>
      <c r="R337" s="152"/>
      <c r="S337" s="152"/>
      <c r="T337" s="153"/>
      <c r="AT337" s="147" t="s">
        <v>158</v>
      </c>
      <c r="AU337" s="147" t="s">
        <v>88</v>
      </c>
      <c r="AV337" s="10" t="s">
        <v>88</v>
      </c>
      <c r="AW337" s="10" t="s">
        <v>43</v>
      </c>
      <c r="AX337" s="10" t="s">
        <v>79</v>
      </c>
      <c r="AY337" s="147" t="s">
        <v>119</v>
      </c>
    </row>
    <row r="338" spans="2:51" s="10" customFormat="1" ht="12">
      <c r="B338" s="146"/>
      <c r="D338" s="143" t="s">
        <v>158</v>
      </c>
      <c r="E338" s="147" t="s">
        <v>1</v>
      </c>
      <c r="F338" s="148" t="s">
        <v>497</v>
      </c>
      <c r="H338" s="149">
        <v>54.120000000000005</v>
      </c>
      <c r="I338" s="150"/>
      <c r="L338" s="146"/>
      <c r="M338" s="151"/>
      <c r="N338" s="152"/>
      <c r="O338" s="152"/>
      <c r="P338" s="152"/>
      <c r="Q338" s="152"/>
      <c r="R338" s="152"/>
      <c r="S338" s="152"/>
      <c r="T338" s="153"/>
      <c r="AT338" s="147" t="s">
        <v>158</v>
      </c>
      <c r="AU338" s="147" t="s">
        <v>88</v>
      </c>
      <c r="AV338" s="10" t="s">
        <v>88</v>
      </c>
      <c r="AW338" s="10" t="s">
        <v>43</v>
      </c>
      <c r="AX338" s="10" t="s">
        <v>79</v>
      </c>
      <c r="AY338" s="147" t="s">
        <v>119</v>
      </c>
    </row>
    <row r="339" spans="2:51" s="11" customFormat="1" ht="12">
      <c r="B339" s="154"/>
      <c r="D339" s="143" t="s">
        <v>158</v>
      </c>
      <c r="E339" s="155" t="s">
        <v>1</v>
      </c>
      <c r="F339" s="156" t="s">
        <v>160</v>
      </c>
      <c r="H339" s="157">
        <v>100.12</v>
      </c>
      <c r="I339" s="158"/>
      <c r="L339" s="154"/>
      <c r="M339" s="159"/>
      <c r="N339" s="160"/>
      <c r="O339" s="160"/>
      <c r="P339" s="160"/>
      <c r="Q339" s="160"/>
      <c r="R339" s="160"/>
      <c r="S339" s="160"/>
      <c r="T339" s="161"/>
      <c r="AT339" s="155" t="s">
        <v>158</v>
      </c>
      <c r="AU339" s="155" t="s">
        <v>88</v>
      </c>
      <c r="AV339" s="11" t="s">
        <v>118</v>
      </c>
      <c r="AW339" s="11" t="s">
        <v>43</v>
      </c>
      <c r="AX339" s="11" t="s">
        <v>23</v>
      </c>
      <c r="AY339" s="155" t="s">
        <v>119</v>
      </c>
    </row>
    <row r="340" spans="2:65" s="1" customFormat="1" ht="16.5" customHeight="1">
      <c r="B340" s="130"/>
      <c r="C340" s="179" t="s">
        <v>498</v>
      </c>
      <c r="D340" s="179" t="s">
        <v>265</v>
      </c>
      <c r="E340" s="180" t="s">
        <v>499</v>
      </c>
      <c r="F340" s="181" t="s">
        <v>500</v>
      </c>
      <c r="G340" s="182" t="s">
        <v>189</v>
      </c>
      <c r="H340" s="183">
        <v>105.126</v>
      </c>
      <c r="I340" s="184"/>
      <c r="J340" s="185">
        <f>ROUND(I340*H340,2)</f>
        <v>0</v>
      </c>
      <c r="K340" s="181" t="s">
        <v>480</v>
      </c>
      <c r="L340" s="186"/>
      <c r="M340" s="187" t="s">
        <v>1</v>
      </c>
      <c r="N340" s="188" t="s">
        <v>50</v>
      </c>
      <c r="O340" s="48"/>
      <c r="P340" s="140">
        <f>O340*H340</f>
        <v>0</v>
      </c>
      <c r="Q340" s="140">
        <v>0.1125</v>
      </c>
      <c r="R340" s="140">
        <f>Q340*H340</f>
        <v>11.826675000000002</v>
      </c>
      <c r="S340" s="140">
        <v>0</v>
      </c>
      <c r="T340" s="141">
        <f>S340*H340</f>
        <v>0</v>
      </c>
      <c r="AR340" s="15" t="s">
        <v>161</v>
      </c>
      <c r="AT340" s="15" t="s">
        <v>265</v>
      </c>
      <c r="AU340" s="15" t="s">
        <v>88</v>
      </c>
      <c r="AY340" s="15" t="s">
        <v>119</v>
      </c>
      <c r="BE340" s="142">
        <f>IF(N340="základní",J340,0)</f>
        <v>0</v>
      </c>
      <c r="BF340" s="142">
        <f>IF(N340="snížená",J340,0)</f>
        <v>0</v>
      </c>
      <c r="BG340" s="142">
        <f>IF(N340="zákl. přenesená",J340,0)</f>
        <v>0</v>
      </c>
      <c r="BH340" s="142">
        <f>IF(N340="sníž. přenesená",J340,0)</f>
        <v>0</v>
      </c>
      <c r="BI340" s="142">
        <f>IF(N340="nulová",J340,0)</f>
        <v>0</v>
      </c>
      <c r="BJ340" s="15" t="s">
        <v>23</v>
      </c>
      <c r="BK340" s="142">
        <f>ROUND(I340*H340,2)</f>
        <v>0</v>
      </c>
      <c r="BL340" s="15" t="s">
        <v>118</v>
      </c>
      <c r="BM340" s="15" t="s">
        <v>501</v>
      </c>
    </row>
    <row r="341" spans="2:47" s="1" customFormat="1" ht="12">
      <c r="B341" s="29"/>
      <c r="D341" s="143" t="s">
        <v>127</v>
      </c>
      <c r="F341" s="144" t="s">
        <v>500</v>
      </c>
      <c r="I341" s="83"/>
      <c r="L341" s="29"/>
      <c r="M341" s="145"/>
      <c r="N341" s="48"/>
      <c r="O341" s="48"/>
      <c r="P341" s="48"/>
      <c r="Q341" s="48"/>
      <c r="R341" s="48"/>
      <c r="S341" s="48"/>
      <c r="T341" s="49"/>
      <c r="AT341" s="15" t="s">
        <v>127</v>
      </c>
      <c r="AU341" s="15" t="s">
        <v>88</v>
      </c>
    </row>
    <row r="342" spans="2:51" s="10" customFormat="1" ht="12">
      <c r="B342" s="146"/>
      <c r="D342" s="143" t="s">
        <v>158</v>
      </c>
      <c r="E342" s="147" t="s">
        <v>1</v>
      </c>
      <c r="F342" s="148" t="s">
        <v>502</v>
      </c>
      <c r="H342" s="149">
        <v>105.126</v>
      </c>
      <c r="I342" s="150"/>
      <c r="L342" s="146"/>
      <c r="M342" s="151"/>
      <c r="N342" s="152"/>
      <c r="O342" s="152"/>
      <c r="P342" s="152"/>
      <c r="Q342" s="152"/>
      <c r="R342" s="152"/>
      <c r="S342" s="152"/>
      <c r="T342" s="153"/>
      <c r="AT342" s="147" t="s">
        <v>158</v>
      </c>
      <c r="AU342" s="147" t="s">
        <v>88</v>
      </c>
      <c r="AV342" s="10" t="s">
        <v>88</v>
      </c>
      <c r="AW342" s="10" t="s">
        <v>43</v>
      </c>
      <c r="AX342" s="10" t="s">
        <v>79</v>
      </c>
      <c r="AY342" s="147" t="s">
        <v>119</v>
      </c>
    </row>
    <row r="343" spans="2:51" s="11" customFormat="1" ht="12">
      <c r="B343" s="154"/>
      <c r="D343" s="143" t="s">
        <v>158</v>
      </c>
      <c r="E343" s="155" t="s">
        <v>1</v>
      </c>
      <c r="F343" s="156" t="s">
        <v>160</v>
      </c>
      <c r="H343" s="157">
        <v>105.126</v>
      </c>
      <c r="I343" s="158"/>
      <c r="L343" s="154"/>
      <c r="M343" s="159"/>
      <c r="N343" s="160"/>
      <c r="O343" s="160"/>
      <c r="P343" s="160"/>
      <c r="Q343" s="160"/>
      <c r="R343" s="160"/>
      <c r="S343" s="160"/>
      <c r="T343" s="161"/>
      <c r="AT343" s="155" t="s">
        <v>158</v>
      </c>
      <c r="AU343" s="155" t="s">
        <v>88</v>
      </c>
      <c r="AV343" s="11" t="s">
        <v>118</v>
      </c>
      <c r="AW343" s="11" t="s">
        <v>43</v>
      </c>
      <c r="AX343" s="11" t="s">
        <v>23</v>
      </c>
      <c r="AY343" s="155" t="s">
        <v>119</v>
      </c>
    </row>
    <row r="344" spans="2:63" s="9" customFormat="1" ht="22.9" customHeight="1">
      <c r="B344" s="119"/>
      <c r="D344" s="120" t="s">
        <v>78</v>
      </c>
      <c r="E344" s="170" t="s">
        <v>161</v>
      </c>
      <c r="F344" s="170" t="s">
        <v>503</v>
      </c>
      <c r="I344" s="122"/>
      <c r="J344" s="171">
        <f>BK344</f>
        <v>0</v>
      </c>
      <c r="L344" s="119"/>
      <c r="M344" s="124"/>
      <c r="N344" s="125"/>
      <c r="O344" s="125"/>
      <c r="P344" s="126">
        <f>SUM(P345:P352)</f>
        <v>0</v>
      </c>
      <c r="Q344" s="125"/>
      <c r="R344" s="126">
        <f>SUM(R345:R352)</f>
        <v>1.6680000000000001</v>
      </c>
      <c r="S344" s="125"/>
      <c r="T344" s="127">
        <f>SUM(T345:T352)</f>
        <v>0</v>
      </c>
      <c r="AR344" s="120" t="s">
        <v>23</v>
      </c>
      <c r="AT344" s="128" t="s">
        <v>78</v>
      </c>
      <c r="AU344" s="128" t="s">
        <v>23</v>
      </c>
      <c r="AY344" s="120" t="s">
        <v>119</v>
      </c>
      <c r="BK344" s="129">
        <f>SUM(BK345:BK352)</f>
        <v>0</v>
      </c>
    </row>
    <row r="345" spans="2:65" s="1" customFormat="1" ht="16.5" customHeight="1">
      <c r="B345" s="130"/>
      <c r="C345" s="131" t="s">
        <v>504</v>
      </c>
      <c r="D345" s="131" t="s">
        <v>120</v>
      </c>
      <c r="E345" s="132" t="s">
        <v>505</v>
      </c>
      <c r="F345" s="133" t="s">
        <v>506</v>
      </c>
      <c r="G345" s="134" t="s">
        <v>195</v>
      </c>
      <c r="H345" s="135">
        <v>1</v>
      </c>
      <c r="I345" s="136"/>
      <c r="J345" s="137">
        <f>ROUND(I345*H345,2)</f>
        <v>0</v>
      </c>
      <c r="K345" s="133" t="s">
        <v>196</v>
      </c>
      <c r="L345" s="29"/>
      <c r="M345" s="138" t="s">
        <v>1</v>
      </c>
      <c r="N345" s="139" t="s">
        <v>50</v>
      </c>
      <c r="O345" s="48"/>
      <c r="P345" s="140">
        <f>O345*H345</f>
        <v>0</v>
      </c>
      <c r="Q345" s="140">
        <v>0.42368</v>
      </c>
      <c r="R345" s="140">
        <f>Q345*H345</f>
        <v>0.42368</v>
      </c>
      <c r="S345" s="140">
        <v>0</v>
      </c>
      <c r="T345" s="141">
        <f>S345*H345</f>
        <v>0</v>
      </c>
      <c r="AR345" s="15" t="s">
        <v>118</v>
      </c>
      <c r="AT345" s="15" t="s">
        <v>120</v>
      </c>
      <c r="AU345" s="15" t="s">
        <v>88</v>
      </c>
      <c r="AY345" s="15" t="s">
        <v>119</v>
      </c>
      <c r="BE345" s="142">
        <f>IF(N345="základní",J345,0)</f>
        <v>0</v>
      </c>
      <c r="BF345" s="142">
        <f>IF(N345="snížená",J345,0)</f>
        <v>0</v>
      </c>
      <c r="BG345" s="142">
        <f>IF(N345="zákl. přenesená",J345,0)</f>
        <v>0</v>
      </c>
      <c r="BH345" s="142">
        <f>IF(N345="sníž. přenesená",J345,0)</f>
        <v>0</v>
      </c>
      <c r="BI345" s="142">
        <f>IF(N345="nulová",J345,0)</f>
        <v>0</v>
      </c>
      <c r="BJ345" s="15" t="s">
        <v>23</v>
      </c>
      <c r="BK345" s="142">
        <f>ROUND(I345*H345,2)</f>
        <v>0</v>
      </c>
      <c r="BL345" s="15" t="s">
        <v>118</v>
      </c>
      <c r="BM345" s="15" t="s">
        <v>508</v>
      </c>
    </row>
    <row r="346" spans="2:47" s="1" customFormat="1" ht="12">
      <c r="B346" s="29"/>
      <c r="D346" s="143" t="s">
        <v>127</v>
      </c>
      <c r="F346" s="144" t="s">
        <v>506</v>
      </c>
      <c r="I346" s="83"/>
      <c r="L346" s="29"/>
      <c r="M346" s="145"/>
      <c r="N346" s="48"/>
      <c r="O346" s="48"/>
      <c r="P346" s="48"/>
      <c r="Q346" s="48"/>
      <c r="R346" s="48"/>
      <c r="S346" s="48"/>
      <c r="T346" s="49"/>
      <c r="AT346" s="15" t="s">
        <v>127</v>
      </c>
      <c r="AU346" s="15" t="s">
        <v>88</v>
      </c>
    </row>
    <row r="347" spans="2:51" s="10" customFormat="1" ht="12">
      <c r="B347" s="146"/>
      <c r="D347" s="143" t="s">
        <v>158</v>
      </c>
      <c r="E347" s="147" t="s">
        <v>1</v>
      </c>
      <c r="F347" s="148" t="s">
        <v>509</v>
      </c>
      <c r="H347" s="149">
        <v>1</v>
      </c>
      <c r="I347" s="150"/>
      <c r="L347" s="146"/>
      <c r="M347" s="151"/>
      <c r="N347" s="152"/>
      <c r="O347" s="152"/>
      <c r="P347" s="152"/>
      <c r="Q347" s="152"/>
      <c r="R347" s="152"/>
      <c r="S347" s="152"/>
      <c r="T347" s="153"/>
      <c r="AT347" s="147" t="s">
        <v>158</v>
      </c>
      <c r="AU347" s="147" t="s">
        <v>88</v>
      </c>
      <c r="AV347" s="10" t="s">
        <v>88</v>
      </c>
      <c r="AW347" s="10" t="s">
        <v>43</v>
      </c>
      <c r="AX347" s="10" t="s">
        <v>79</v>
      </c>
      <c r="AY347" s="147" t="s">
        <v>119</v>
      </c>
    </row>
    <row r="348" spans="2:51" s="11" customFormat="1" ht="12">
      <c r="B348" s="154"/>
      <c r="D348" s="143" t="s">
        <v>158</v>
      </c>
      <c r="E348" s="155" t="s">
        <v>1</v>
      </c>
      <c r="F348" s="156" t="s">
        <v>160</v>
      </c>
      <c r="H348" s="157">
        <v>1</v>
      </c>
      <c r="I348" s="158"/>
      <c r="L348" s="154"/>
      <c r="M348" s="159"/>
      <c r="N348" s="160"/>
      <c r="O348" s="160"/>
      <c r="P348" s="160"/>
      <c r="Q348" s="160"/>
      <c r="R348" s="160"/>
      <c r="S348" s="160"/>
      <c r="T348" s="161"/>
      <c r="AT348" s="155" t="s">
        <v>158</v>
      </c>
      <c r="AU348" s="155" t="s">
        <v>88</v>
      </c>
      <c r="AV348" s="11" t="s">
        <v>118</v>
      </c>
      <c r="AW348" s="11" t="s">
        <v>43</v>
      </c>
      <c r="AX348" s="11" t="s">
        <v>23</v>
      </c>
      <c r="AY348" s="155" t="s">
        <v>119</v>
      </c>
    </row>
    <row r="349" spans="2:65" s="1" customFormat="1" ht="16.5" customHeight="1">
      <c r="B349" s="130"/>
      <c r="C349" s="131" t="s">
        <v>510</v>
      </c>
      <c r="D349" s="131" t="s">
        <v>120</v>
      </c>
      <c r="E349" s="132" t="s">
        <v>511</v>
      </c>
      <c r="F349" s="133" t="s">
        <v>512</v>
      </c>
      <c r="G349" s="134" t="s">
        <v>195</v>
      </c>
      <c r="H349" s="135">
        <v>4</v>
      </c>
      <c r="I349" s="136"/>
      <c r="J349" s="137">
        <f>ROUND(I349*H349,2)</f>
        <v>0</v>
      </c>
      <c r="K349" s="133" t="s">
        <v>196</v>
      </c>
      <c r="L349" s="29"/>
      <c r="M349" s="138" t="s">
        <v>1</v>
      </c>
      <c r="N349" s="139" t="s">
        <v>50</v>
      </c>
      <c r="O349" s="48"/>
      <c r="P349" s="140">
        <f>O349*H349</f>
        <v>0</v>
      </c>
      <c r="Q349" s="140">
        <v>0.31108</v>
      </c>
      <c r="R349" s="140">
        <f>Q349*H349</f>
        <v>1.24432</v>
      </c>
      <c r="S349" s="140">
        <v>0</v>
      </c>
      <c r="T349" s="141">
        <f>S349*H349</f>
        <v>0</v>
      </c>
      <c r="AR349" s="15" t="s">
        <v>118</v>
      </c>
      <c r="AT349" s="15" t="s">
        <v>120</v>
      </c>
      <c r="AU349" s="15" t="s">
        <v>88</v>
      </c>
      <c r="AY349" s="15" t="s">
        <v>119</v>
      </c>
      <c r="BE349" s="142">
        <f>IF(N349="základní",J349,0)</f>
        <v>0</v>
      </c>
      <c r="BF349" s="142">
        <f>IF(N349="snížená",J349,0)</f>
        <v>0</v>
      </c>
      <c r="BG349" s="142">
        <f>IF(N349="zákl. přenesená",J349,0)</f>
        <v>0</v>
      </c>
      <c r="BH349" s="142">
        <f>IF(N349="sníž. přenesená",J349,0)</f>
        <v>0</v>
      </c>
      <c r="BI349" s="142">
        <f>IF(N349="nulová",J349,0)</f>
        <v>0</v>
      </c>
      <c r="BJ349" s="15" t="s">
        <v>23</v>
      </c>
      <c r="BK349" s="142">
        <f>ROUND(I349*H349,2)</f>
        <v>0</v>
      </c>
      <c r="BL349" s="15" t="s">
        <v>118</v>
      </c>
      <c r="BM349" s="15" t="s">
        <v>513</v>
      </c>
    </row>
    <row r="350" spans="2:47" s="1" customFormat="1" ht="12">
      <c r="B350" s="29"/>
      <c r="D350" s="143" t="s">
        <v>127</v>
      </c>
      <c r="F350" s="144" t="s">
        <v>514</v>
      </c>
      <c r="I350" s="83"/>
      <c r="L350" s="29"/>
      <c r="M350" s="145"/>
      <c r="N350" s="48"/>
      <c r="O350" s="48"/>
      <c r="P350" s="48"/>
      <c r="Q350" s="48"/>
      <c r="R350" s="48"/>
      <c r="S350" s="48"/>
      <c r="T350" s="49"/>
      <c r="AT350" s="15" t="s">
        <v>127</v>
      </c>
      <c r="AU350" s="15" t="s">
        <v>88</v>
      </c>
    </row>
    <row r="351" spans="2:51" s="10" customFormat="1" ht="12">
      <c r="B351" s="146"/>
      <c r="D351" s="143" t="s">
        <v>158</v>
      </c>
      <c r="E351" s="147" t="s">
        <v>1</v>
      </c>
      <c r="F351" s="148" t="s">
        <v>515</v>
      </c>
      <c r="H351" s="149">
        <v>4</v>
      </c>
      <c r="I351" s="150"/>
      <c r="L351" s="146"/>
      <c r="M351" s="151"/>
      <c r="N351" s="152"/>
      <c r="O351" s="152"/>
      <c r="P351" s="152"/>
      <c r="Q351" s="152"/>
      <c r="R351" s="152"/>
      <c r="S351" s="152"/>
      <c r="T351" s="153"/>
      <c r="AT351" s="147" t="s">
        <v>158</v>
      </c>
      <c r="AU351" s="147" t="s">
        <v>88</v>
      </c>
      <c r="AV351" s="10" t="s">
        <v>88</v>
      </c>
      <c r="AW351" s="10" t="s">
        <v>43</v>
      </c>
      <c r="AX351" s="10" t="s">
        <v>79</v>
      </c>
      <c r="AY351" s="147" t="s">
        <v>119</v>
      </c>
    </row>
    <row r="352" spans="2:51" s="11" customFormat="1" ht="12">
      <c r="B352" s="154"/>
      <c r="D352" s="143" t="s">
        <v>158</v>
      </c>
      <c r="E352" s="155" t="s">
        <v>1</v>
      </c>
      <c r="F352" s="156" t="s">
        <v>160</v>
      </c>
      <c r="H352" s="157">
        <v>4</v>
      </c>
      <c r="I352" s="158"/>
      <c r="L352" s="154"/>
      <c r="M352" s="159"/>
      <c r="N352" s="160"/>
      <c r="O352" s="160"/>
      <c r="P352" s="160"/>
      <c r="Q352" s="160"/>
      <c r="R352" s="160"/>
      <c r="S352" s="160"/>
      <c r="T352" s="161"/>
      <c r="AT352" s="155" t="s">
        <v>158</v>
      </c>
      <c r="AU352" s="155" t="s">
        <v>88</v>
      </c>
      <c r="AV352" s="11" t="s">
        <v>118</v>
      </c>
      <c r="AW352" s="11" t="s">
        <v>43</v>
      </c>
      <c r="AX352" s="11" t="s">
        <v>23</v>
      </c>
      <c r="AY352" s="155" t="s">
        <v>119</v>
      </c>
    </row>
    <row r="353" spans="2:63" s="9" customFormat="1" ht="22.9" customHeight="1">
      <c r="B353" s="119"/>
      <c r="D353" s="120" t="s">
        <v>78</v>
      </c>
      <c r="E353" s="170" t="s">
        <v>168</v>
      </c>
      <c r="F353" s="170" t="s">
        <v>516</v>
      </c>
      <c r="I353" s="122"/>
      <c r="J353" s="171">
        <f>BK353</f>
        <v>0</v>
      </c>
      <c r="L353" s="119"/>
      <c r="M353" s="124"/>
      <c r="N353" s="125"/>
      <c r="O353" s="125"/>
      <c r="P353" s="126">
        <f>SUM(P354:P465)</f>
        <v>0</v>
      </c>
      <c r="Q353" s="125"/>
      <c r="R353" s="126">
        <f>SUM(R354:R465)</f>
        <v>25.181654436</v>
      </c>
      <c r="S353" s="125"/>
      <c r="T353" s="127">
        <f>SUM(T354:T465)</f>
        <v>0.6255999999999999</v>
      </c>
      <c r="AR353" s="120" t="s">
        <v>23</v>
      </c>
      <c r="AT353" s="128" t="s">
        <v>78</v>
      </c>
      <c r="AU353" s="128" t="s">
        <v>23</v>
      </c>
      <c r="AY353" s="120" t="s">
        <v>119</v>
      </c>
      <c r="BK353" s="129">
        <f>SUM(BK354:BK465)</f>
        <v>0</v>
      </c>
    </row>
    <row r="354" spans="2:65" s="1" customFormat="1" ht="16.5" customHeight="1">
      <c r="B354" s="130"/>
      <c r="C354" s="131" t="s">
        <v>517</v>
      </c>
      <c r="D354" s="131" t="s">
        <v>120</v>
      </c>
      <c r="E354" s="132" t="s">
        <v>518</v>
      </c>
      <c r="F354" s="133" t="s">
        <v>519</v>
      </c>
      <c r="G354" s="134" t="s">
        <v>243</v>
      </c>
      <c r="H354" s="135">
        <v>160</v>
      </c>
      <c r="I354" s="136"/>
      <c r="J354" s="137">
        <f>ROUND(I354*H354,2)</f>
        <v>0</v>
      </c>
      <c r="K354" s="133" t="s">
        <v>1</v>
      </c>
      <c r="L354" s="29"/>
      <c r="M354" s="138" t="s">
        <v>1</v>
      </c>
      <c r="N354" s="139" t="s">
        <v>50</v>
      </c>
      <c r="O354" s="48"/>
      <c r="P354" s="140">
        <f>O354*H354</f>
        <v>0</v>
      </c>
      <c r="Q354" s="140">
        <v>0</v>
      </c>
      <c r="R354" s="140">
        <f>Q354*H354</f>
        <v>0</v>
      </c>
      <c r="S354" s="140">
        <v>0</v>
      </c>
      <c r="T354" s="141">
        <f>S354*H354</f>
        <v>0</v>
      </c>
      <c r="AR354" s="15" t="s">
        <v>118</v>
      </c>
      <c r="AT354" s="15" t="s">
        <v>120</v>
      </c>
      <c r="AU354" s="15" t="s">
        <v>88</v>
      </c>
      <c r="AY354" s="15" t="s">
        <v>119</v>
      </c>
      <c r="BE354" s="142">
        <f>IF(N354="základní",J354,0)</f>
        <v>0</v>
      </c>
      <c r="BF354" s="142">
        <f>IF(N354="snížená",J354,0)</f>
        <v>0</v>
      </c>
      <c r="BG354" s="142">
        <f>IF(N354="zákl. přenesená",J354,0)</f>
        <v>0</v>
      </c>
      <c r="BH354" s="142">
        <f>IF(N354="sníž. přenesená",J354,0)</f>
        <v>0</v>
      </c>
      <c r="BI354" s="142">
        <f>IF(N354="nulová",J354,0)</f>
        <v>0</v>
      </c>
      <c r="BJ354" s="15" t="s">
        <v>23</v>
      </c>
      <c r="BK354" s="142">
        <f>ROUND(I354*H354,2)</f>
        <v>0</v>
      </c>
      <c r="BL354" s="15" t="s">
        <v>118</v>
      </c>
      <c r="BM354" s="15" t="s">
        <v>520</v>
      </c>
    </row>
    <row r="355" spans="2:47" s="1" customFormat="1" ht="12">
      <c r="B355" s="29"/>
      <c r="D355" s="143" t="s">
        <v>127</v>
      </c>
      <c r="F355" s="144" t="s">
        <v>519</v>
      </c>
      <c r="I355" s="83"/>
      <c r="L355" s="29"/>
      <c r="M355" s="145"/>
      <c r="N355" s="48"/>
      <c r="O355" s="48"/>
      <c r="P355" s="48"/>
      <c r="Q355" s="48"/>
      <c r="R355" s="48"/>
      <c r="S355" s="48"/>
      <c r="T355" s="49"/>
      <c r="AT355" s="15" t="s">
        <v>127</v>
      </c>
      <c r="AU355" s="15" t="s">
        <v>88</v>
      </c>
    </row>
    <row r="356" spans="2:51" s="10" customFormat="1" ht="12">
      <c r="B356" s="146"/>
      <c r="D356" s="143" t="s">
        <v>158</v>
      </c>
      <c r="E356" s="147" t="s">
        <v>1</v>
      </c>
      <c r="F356" s="148" t="s">
        <v>521</v>
      </c>
      <c r="H356" s="149">
        <v>160</v>
      </c>
      <c r="I356" s="150"/>
      <c r="L356" s="146"/>
      <c r="M356" s="151"/>
      <c r="N356" s="152"/>
      <c r="O356" s="152"/>
      <c r="P356" s="152"/>
      <c r="Q356" s="152"/>
      <c r="R356" s="152"/>
      <c r="S356" s="152"/>
      <c r="T356" s="153"/>
      <c r="AT356" s="147" t="s">
        <v>158</v>
      </c>
      <c r="AU356" s="147" t="s">
        <v>88</v>
      </c>
      <c r="AV356" s="10" t="s">
        <v>88</v>
      </c>
      <c r="AW356" s="10" t="s">
        <v>43</v>
      </c>
      <c r="AX356" s="10" t="s">
        <v>79</v>
      </c>
      <c r="AY356" s="147" t="s">
        <v>119</v>
      </c>
    </row>
    <row r="357" spans="2:51" s="11" customFormat="1" ht="12">
      <c r="B357" s="154"/>
      <c r="D357" s="143" t="s">
        <v>158</v>
      </c>
      <c r="E357" s="155" t="s">
        <v>1</v>
      </c>
      <c r="F357" s="156" t="s">
        <v>160</v>
      </c>
      <c r="H357" s="157">
        <v>160</v>
      </c>
      <c r="I357" s="158"/>
      <c r="L357" s="154"/>
      <c r="M357" s="159"/>
      <c r="N357" s="160"/>
      <c r="O357" s="160"/>
      <c r="P357" s="160"/>
      <c r="Q357" s="160"/>
      <c r="R357" s="160"/>
      <c r="S357" s="160"/>
      <c r="T357" s="161"/>
      <c r="AT357" s="155" t="s">
        <v>158</v>
      </c>
      <c r="AU357" s="155" t="s">
        <v>88</v>
      </c>
      <c r="AV357" s="11" t="s">
        <v>118</v>
      </c>
      <c r="AW357" s="11" t="s">
        <v>43</v>
      </c>
      <c r="AX357" s="11" t="s">
        <v>23</v>
      </c>
      <c r="AY357" s="155" t="s">
        <v>119</v>
      </c>
    </row>
    <row r="358" spans="2:65" s="1" customFormat="1" ht="16.5" customHeight="1">
      <c r="B358" s="130"/>
      <c r="C358" s="131" t="s">
        <v>522</v>
      </c>
      <c r="D358" s="131" t="s">
        <v>120</v>
      </c>
      <c r="E358" s="132" t="s">
        <v>523</v>
      </c>
      <c r="F358" s="133" t="s">
        <v>524</v>
      </c>
      <c r="G358" s="134" t="s">
        <v>195</v>
      </c>
      <c r="H358" s="135">
        <v>2</v>
      </c>
      <c r="I358" s="136"/>
      <c r="J358" s="137">
        <f>ROUND(I358*H358,2)</f>
        <v>0</v>
      </c>
      <c r="K358" s="133" t="s">
        <v>196</v>
      </c>
      <c r="L358" s="29"/>
      <c r="M358" s="138" t="s">
        <v>1</v>
      </c>
      <c r="N358" s="139" t="s">
        <v>50</v>
      </c>
      <c r="O358" s="48"/>
      <c r="P358" s="140">
        <f>O358*H358</f>
        <v>0</v>
      </c>
      <c r="Q358" s="140">
        <v>0.0007</v>
      </c>
      <c r="R358" s="140">
        <f>Q358*H358</f>
        <v>0.0014</v>
      </c>
      <c r="S358" s="140">
        <v>0</v>
      </c>
      <c r="T358" s="141">
        <f>S358*H358</f>
        <v>0</v>
      </c>
      <c r="AR358" s="15" t="s">
        <v>118</v>
      </c>
      <c r="AT358" s="15" t="s">
        <v>120</v>
      </c>
      <c r="AU358" s="15" t="s">
        <v>88</v>
      </c>
      <c r="AY358" s="15" t="s">
        <v>119</v>
      </c>
      <c r="BE358" s="142">
        <f>IF(N358="základní",J358,0)</f>
        <v>0</v>
      </c>
      <c r="BF358" s="142">
        <f>IF(N358="snížená",J358,0)</f>
        <v>0</v>
      </c>
      <c r="BG358" s="142">
        <f>IF(N358="zákl. přenesená",J358,0)</f>
        <v>0</v>
      </c>
      <c r="BH358" s="142">
        <f>IF(N358="sníž. přenesená",J358,0)</f>
        <v>0</v>
      </c>
      <c r="BI358" s="142">
        <f>IF(N358="nulová",J358,0)</f>
        <v>0</v>
      </c>
      <c r="BJ358" s="15" t="s">
        <v>23</v>
      </c>
      <c r="BK358" s="142">
        <f>ROUND(I358*H358,2)</f>
        <v>0</v>
      </c>
      <c r="BL358" s="15" t="s">
        <v>118</v>
      </c>
      <c r="BM358" s="15" t="s">
        <v>525</v>
      </c>
    </row>
    <row r="359" spans="2:47" s="1" customFormat="1" ht="12">
      <c r="B359" s="29"/>
      <c r="D359" s="143" t="s">
        <v>127</v>
      </c>
      <c r="F359" s="144" t="s">
        <v>526</v>
      </c>
      <c r="I359" s="83"/>
      <c r="L359" s="29"/>
      <c r="M359" s="145"/>
      <c r="N359" s="48"/>
      <c r="O359" s="48"/>
      <c r="P359" s="48"/>
      <c r="Q359" s="48"/>
      <c r="R359" s="48"/>
      <c r="S359" s="48"/>
      <c r="T359" s="49"/>
      <c r="AT359" s="15" t="s">
        <v>127</v>
      </c>
      <c r="AU359" s="15" t="s">
        <v>88</v>
      </c>
    </row>
    <row r="360" spans="2:51" s="10" customFormat="1" ht="12">
      <c r="B360" s="146"/>
      <c r="D360" s="143" t="s">
        <v>158</v>
      </c>
      <c r="E360" s="147" t="s">
        <v>1</v>
      </c>
      <c r="F360" s="148" t="s">
        <v>527</v>
      </c>
      <c r="H360" s="149">
        <v>2</v>
      </c>
      <c r="I360" s="150"/>
      <c r="L360" s="146"/>
      <c r="M360" s="151"/>
      <c r="N360" s="152"/>
      <c r="O360" s="152"/>
      <c r="P360" s="152"/>
      <c r="Q360" s="152"/>
      <c r="R360" s="152"/>
      <c r="S360" s="152"/>
      <c r="T360" s="153"/>
      <c r="AT360" s="147" t="s">
        <v>158</v>
      </c>
      <c r="AU360" s="147" t="s">
        <v>88</v>
      </c>
      <c r="AV360" s="10" t="s">
        <v>88</v>
      </c>
      <c r="AW360" s="10" t="s">
        <v>43</v>
      </c>
      <c r="AX360" s="10" t="s">
        <v>79</v>
      </c>
      <c r="AY360" s="147" t="s">
        <v>119</v>
      </c>
    </row>
    <row r="361" spans="2:51" s="11" customFormat="1" ht="12">
      <c r="B361" s="154"/>
      <c r="D361" s="143" t="s">
        <v>158</v>
      </c>
      <c r="E361" s="155" t="s">
        <v>1</v>
      </c>
      <c r="F361" s="156" t="s">
        <v>160</v>
      </c>
      <c r="H361" s="157">
        <v>2</v>
      </c>
      <c r="I361" s="158"/>
      <c r="L361" s="154"/>
      <c r="M361" s="159"/>
      <c r="N361" s="160"/>
      <c r="O361" s="160"/>
      <c r="P361" s="160"/>
      <c r="Q361" s="160"/>
      <c r="R361" s="160"/>
      <c r="S361" s="160"/>
      <c r="T361" s="161"/>
      <c r="AT361" s="155" t="s">
        <v>158</v>
      </c>
      <c r="AU361" s="155" t="s">
        <v>88</v>
      </c>
      <c r="AV361" s="11" t="s">
        <v>118</v>
      </c>
      <c r="AW361" s="11" t="s">
        <v>43</v>
      </c>
      <c r="AX361" s="11" t="s">
        <v>23</v>
      </c>
      <c r="AY361" s="155" t="s">
        <v>119</v>
      </c>
    </row>
    <row r="362" spans="2:65" s="1" customFormat="1" ht="16.5" customHeight="1">
      <c r="B362" s="130"/>
      <c r="C362" s="131" t="s">
        <v>528</v>
      </c>
      <c r="D362" s="131" t="s">
        <v>120</v>
      </c>
      <c r="E362" s="132" t="s">
        <v>529</v>
      </c>
      <c r="F362" s="133" t="s">
        <v>530</v>
      </c>
      <c r="G362" s="134" t="s">
        <v>195</v>
      </c>
      <c r="H362" s="135">
        <v>1</v>
      </c>
      <c r="I362" s="136"/>
      <c r="J362" s="137">
        <f>ROUND(I362*H362,2)</f>
        <v>0</v>
      </c>
      <c r="K362" s="133" t="s">
        <v>196</v>
      </c>
      <c r="L362" s="29"/>
      <c r="M362" s="138" t="s">
        <v>1</v>
      </c>
      <c r="N362" s="139" t="s">
        <v>50</v>
      </c>
      <c r="O362" s="48"/>
      <c r="P362" s="140">
        <f>O362*H362</f>
        <v>0</v>
      </c>
      <c r="Q362" s="140">
        <v>0.11241</v>
      </c>
      <c r="R362" s="140">
        <f>Q362*H362</f>
        <v>0.11241</v>
      </c>
      <c r="S362" s="140">
        <v>0</v>
      </c>
      <c r="T362" s="141">
        <f>S362*H362</f>
        <v>0</v>
      </c>
      <c r="AR362" s="15" t="s">
        <v>118</v>
      </c>
      <c r="AT362" s="15" t="s">
        <v>120</v>
      </c>
      <c r="AU362" s="15" t="s">
        <v>88</v>
      </c>
      <c r="AY362" s="15" t="s">
        <v>119</v>
      </c>
      <c r="BE362" s="142">
        <f>IF(N362="základní",J362,0)</f>
        <v>0</v>
      </c>
      <c r="BF362" s="142">
        <f>IF(N362="snížená",J362,0)</f>
        <v>0</v>
      </c>
      <c r="BG362" s="142">
        <f>IF(N362="zákl. přenesená",J362,0)</f>
        <v>0</v>
      </c>
      <c r="BH362" s="142">
        <f>IF(N362="sníž. přenesená",J362,0)</f>
        <v>0</v>
      </c>
      <c r="BI362" s="142">
        <f>IF(N362="nulová",J362,0)</f>
        <v>0</v>
      </c>
      <c r="BJ362" s="15" t="s">
        <v>23</v>
      </c>
      <c r="BK362" s="142">
        <f>ROUND(I362*H362,2)</f>
        <v>0</v>
      </c>
      <c r="BL362" s="15" t="s">
        <v>118</v>
      </c>
      <c r="BM362" s="15" t="s">
        <v>531</v>
      </c>
    </row>
    <row r="363" spans="2:47" s="1" customFormat="1" ht="12">
      <c r="B363" s="29"/>
      <c r="D363" s="143" t="s">
        <v>127</v>
      </c>
      <c r="F363" s="144" t="s">
        <v>532</v>
      </c>
      <c r="I363" s="83"/>
      <c r="L363" s="29"/>
      <c r="M363" s="145"/>
      <c r="N363" s="48"/>
      <c r="O363" s="48"/>
      <c r="P363" s="48"/>
      <c r="Q363" s="48"/>
      <c r="R363" s="48"/>
      <c r="S363" s="48"/>
      <c r="T363" s="49"/>
      <c r="AT363" s="15" t="s">
        <v>127</v>
      </c>
      <c r="AU363" s="15" t="s">
        <v>88</v>
      </c>
    </row>
    <row r="364" spans="2:51" s="10" customFormat="1" ht="12">
      <c r="B364" s="146"/>
      <c r="D364" s="143" t="s">
        <v>158</v>
      </c>
      <c r="E364" s="147" t="s">
        <v>1</v>
      </c>
      <c r="F364" s="148" t="s">
        <v>533</v>
      </c>
      <c r="H364" s="149">
        <v>1</v>
      </c>
      <c r="I364" s="150"/>
      <c r="L364" s="146"/>
      <c r="M364" s="151"/>
      <c r="N364" s="152"/>
      <c r="O364" s="152"/>
      <c r="P364" s="152"/>
      <c r="Q364" s="152"/>
      <c r="R364" s="152"/>
      <c r="S364" s="152"/>
      <c r="T364" s="153"/>
      <c r="AT364" s="147" t="s">
        <v>158</v>
      </c>
      <c r="AU364" s="147" t="s">
        <v>88</v>
      </c>
      <c r="AV364" s="10" t="s">
        <v>88</v>
      </c>
      <c r="AW364" s="10" t="s">
        <v>43</v>
      </c>
      <c r="AX364" s="10" t="s">
        <v>79</v>
      </c>
      <c r="AY364" s="147" t="s">
        <v>119</v>
      </c>
    </row>
    <row r="365" spans="2:51" s="11" customFormat="1" ht="12">
      <c r="B365" s="154"/>
      <c r="D365" s="143" t="s">
        <v>158</v>
      </c>
      <c r="E365" s="155" t="s">
        <v>1</v>
      </c>
      <c r="F365" s="156" t="s">
        <v>160</v>
      </c>
      <c r="H365" s="157">
        <v>1</v>
      </c>
      <c r="I365" s="158"/>
      <c r="L365" s="154"/>
      <c r="M365" s="159"/>
      <c r="N365" s="160"/>
      <c r="O365" s="160"/>
      <c r="P365" s="160"/>
      <c r="Q365" s="160"/>
      <c r="R365" s="160"/>
      <c r="S365" s="160"/>
      <c r="T365" s="161"/>
      <c r="AT365" s="155" t="s">
        <v>158</v>
      </c>
      <c r="AU365" s="155" t="s">
        <v>88</v>
      </c>
      <c r="AV365" s="11" t="s">
        <v>118</v>
      </c>
      <c r="AW365" s="11" t="s">
        <v>43</v>
      </c>
      <c r="AX365" s="11" t="s">
        <v>23</v>
      </c>
      <c r="AY365" s="155" t="s">
        <v>119</v>
      </c>
    </row>
    <row r="366" spans="2:65" s="1" customFormat="1" ht="16.5" customHeight="1">
      <c r="B366" s="130"/>
      <c r="C366" s="179" t="s">
        <v>534</v>
      </c>
      <c r="D366" s="179" t="s">
        <v>265</v>
      </c>
      <c r="E366" s="180" t="s">
        <v>535</v>
      </c>
      <c r="F366" s="181" t="s">
        <v>536</v>
      </c>
      <c r="G366" s="182" t="s">
        <v>195</v>
      </c>
      <c r="H366" s="183">
        <v>1</v>
      </c>
      <c r="I366" s="184"/>
      <c r="J366" s="185">
        <f>ROUND(I366*H366,2)</f>
        <v>0</v>
      </c>
      <c r="K366" s="181" t="s">
        <v>196</v>
      </c>
      <c r="L366" s="186"/>
      <c r="M366" s="187" t="s">
        <v>1</v>
      </c>
      <c r="N366" s="188" t="s">
        <v>50</v>
      </c>
      <c r="O366" s="48"/>
      <c r="P366" s="140">
        <f>O366*H366</f>
        <v>0</v>
      </c>
      <c r="Q366" s="140">
        <v>0.003</v>
      </c>
      <c r="R366" s="140">
        <f>Q366*H366</f>
        <v>0.003</v>
      </c>
      <c r="S366" s="140">
        <v>0</v>
      </c>
      <c r="T366" s="141">
        <f>S366*H366</f>
        <v>0</v>
      </c>
      <c r="AR366" s="15" t="s">
        <v>161</v>
      </c>
      <c r="AT366" s="15" t="s">
        <v>265</v>
      </c>
      <c r="AU366" s="15" t="s">
        <v>88</v>
      </c>
      <c r="AY366" s="15" t="s">
        <v>119</v>
      </c>
      <c r="BE366" s="142">
        <f>IF(N366="základní",J366,0)</f>
        <v>0</v>
      </c>
      <c r="BF366" s="142">
        <f>IF(N366="snížená",J366,0)</f>
        <v>0</v>
      </c>
      <c r="BG366" s="142">
        <f>IF(N366="zákl. přenesená",J366,0)</f>
        <v>0</v>
      </c>
      <c r="BH366" s="142">
        <f>IF(N366="sníž. přenesená",J366,0)</f>
        <v>0</v>
      </c>
      <c r="BI366" s="142">
        <f>IF(N366="nulová",J366,0)</f>
        <v>0</v>
      </c>
      <c r="BJ366" s="15" t="s">
        <v>23</v>
      </c>
      <c r="BK366" s="142">
        <f>ROUND(I366*H366,2)</f>
        <v>0</v>
      </c>
      <c r="BL366" s="15" t="s">
        <v>118</v>
      </c>
      <c r="BM366" s="15" t="s">
        <v>537</v>
      </c>
    </row>
    <row r="367" spans="2:47" s="1" customFormat="1" ht="12">
      <c r="B367" s="29"/>
      <c r="D367" s="143" t="s">
        <v>127</v>
      </c>
      <c r="F367" s="144" t="s">
        <v>536</v>
      </c>
      <c r="I367" s="83"/>
      <c r="L367" s="29"/>
      <c r="M367" s="145"/>
      <c r="N367" s="48"/>
      <c r="O367" s="48"/>
      <c r="P367" s="48"/>
      <c r="Q367" s="48"/>
      <c r="R367" s="48"/>
      <c r="S367" s="48"/>
      <c r="T367" s="49"/>
      <c r="AT367" s="15" t="s">
        <v>127</v>
      </c>
      <c r="AU367" s="15" t="s">
        <v>88</v>
      </c>
    </row>
    <row r="368" spans="2:51" s="10" customFormat="1" ht="12">
      <c r="B368" s="146"/>
      <c r="D368" s="143" t="s">
        <v>158</v>
      </c>
      <c r="E368" s="147" t="s">
        <v>1</v>
      </c>
      <c r="F368" s="148" t="s">
        <v>538</v>
      </c>
      <c r="H368" s="149">
        <v>1</v>
      </c>
      <c r="I368" s="150"/>
      <c r="L368" s="146"/>
      <c r="M368" s="151"/>
      <c r="N368" s="152"/>
      <c r="O368" s="152"/>
      <c r="P368" s="152"/>
      <c r="Q368" s="152"/>
      <c r="R368" s="152"/>
      <c r="S368" s="152"/>
      <c r="T368" s="153"/>
      <c r="AT368" s="147" t="s">
        <v>158</v>
      </c>
      <c r="AU368" s="147" t="s">
        <v>88</v>
      </c>
      <c r="AV368" s="10" t="s">
        <v>88</v>
      </c>
      <c r="AW368" s="10" t="s">
        <v>43</v>
      </c>
      <c r="AX368" s="10" t="s">
        <v>79</v>
      </c>
      <c r="AY368" s="147" t="s">
        <v>119</v>
      </c>
    </row>
    <row r="369" spans="2:51" s="11" customFormat="1" ht="12">
      <c r="B369" s="154"/>
      <c r="D369" s="143" t="s">
        <v>158</v>
      </c>
      <c r="E369" s="155" t="s">
        <v>1</v>
      </c>
      <c r="F369" s="156" t="s">
        <v>160</v>
      </c>
      <c r="H369" s="157">
        <v>1</v>
      </c>
      <c r="I369" s="158"/>
      <c r="L369" s="154"/>
      <c r="M369" s="159"/>
      <c r="N369" s="160"/>
      <c r="O369" s="160"/>
      <c r="P369" s="160"/>
      <c r="Q369" s="160"/>
      <c r="R369" s="160"/>
      <c r="S369" s="160"/>
      <c r="T369" s="161"/>
      <c r="AT369" s="155" t="s">
        <v>158</v>
      </c>
      <c r="AU369" s="155" t="s">
        <v>88</v>
      </c>
      <c r="AV369" s="11" t="s">
        <v>118</v>
      </c>
      <c r="AW369" s="11" t="s">
        <v>43</v>
      </c>
      <c r="AX369" s="11" t="s">
        <v>23</v>
      </c>
      <c r="AY369" s="155" t="s">
        <v>119</v>
      </c>
    </row>
    <row r="370" spans="2:65" s="1" customFormat="1" ht="16.5" customHeight="1">
      <c r="B370" s="130"/>
      <c r="C370" s="179" t="s">
        <v>539</v>
      </c>
      <c r="D370" s="179" t="s">
        <v>265</v>
      </c>
      <c r="E370" s="180" t="s">
        <v>540</v>
      </c>
      <c r="F370" s="181" t="s">
        <v>541</v>
      </c>
      <c r="G370" s="182" t="s">
        <v>195</v>
      </c>
      <c r="H370" s="183">
        <v>4</v>
      </c>
      <c r="I370" s="184"/>
      <c r="J370" s="185">
        <f>ROUND(I370*H370,2)</f>
        <v>0</v>
      </c>
      <c r="K370" s="181" t="s">
        <v>196</v>
      </c>
      <c r="L370" s="186"/>
      <c r="M370" s="187" t="s">
        <v>1</v>
      </c>
      <c r="N370" s="188" t="s">
        <v>50</v>
      </c>
      <c r="O370" s="48"/>
      <c r="P370" s="140">
        <f>O370*H370</f>
        <v>0</v>
      </c>
      <c r="Q370" s="140">
        <v>0.00035</v>
      </c>
      <c r="R370" s="140">
        <f>Q370*H370</f>
        <v>0.0014</v>
      </c>
      <c r="S370" s="140">
        <v>0</v>
      </c>
      <c r="T370" s="141">
        <f>S370*H370</f>
        <v>0</v>
      </c>
      <c r="AR370" s="15" t="s">
        <v>161</v>
      </c>
      <c r="AT370" s="15" t="s">
        <v>265</v>
      </c>
      <c r="AU370" s="15" t="s">
        <v>88</v>
      </c>
      <c r="AY370" s="15" t="s">
        <v>119</v>
      </c>
      <c r="BE370" s="142">
        <f>IF(N370="základní",J370,0)</f>
        <v>0</v>
      </c>
      <c r="BF370" s="142">
        <f>IF(N370="snížená",J370,0)</f>
        <v>0</v>
      </c>
      <c r="BG370" s="142">
        <f>IF(N370="zákl. přenesená",J370,0)</f>
        <v>0</v>
      </c>
      <c r="BH370" s="142">
        <f>IF(N370="sníž. přenesená",J370,0)</f>
        <v>0</v>
      </c>
      <c r="BI370" s="142">
        <f>IF(N370="nulová",J370,0)</f>
        <v>0</v>
      </c>
      <c r="BJ370" s="15" t="s">
        <v>23</v>
      </c>
      <c r="BK370" s="142">
        <f>ROUND(I370*H370,2)</f>
        <v>0</v>
      </c>
      <c r="BL370" s="15" t="s">
        <v>118</v>
      </c>
      <c r="BM370" s="15" t="s">
        <v>542</v>
      </c>
    </row>
    <row r="371" spans="2:47" s="1" customFormat="1" ht="12">
      <c r="B371" s="29"/>
      <c r="D371" s="143" t="s">
        <v>127</v>
      </c>
      <c r="F371" s="144" t="s">
        <v>541</v>
      </c>
      <c r="I371" s="83"/>
      <c r="L371" s="29"/>
      <c r="M371" s="145"/>
      <c r="N371" s="48"/>
      <c r="O371" s="48"/>
      <c r="P371" s="48"/>
      <c r="Q371" s="48"/>
      <c r="R371" s="48"/>
      <c r="S371" s="48"/>
      <c r="T371" s="49"/>
      <c r="AT371" s="15" t="s">
        <v>127</v>
      </c>
      <c r="AU371" s="15" t="s">
        <v>88</v>
      </c>
    </row>
    <row r="372" spans="2:51" s="10" customFormat="1" ht="12">
      <c r="B372" s="146"/>
      <c r="D372" s="143" t="s">
        <v>158</v>
      </c>
      <c r="E372" s="147" t="s">
        <v>1</v>
      </c>
      <c r="F372" s="148" t="s">
        <v>543</v>
      </c>
      <c r="H372" s="149">
        <v>4</v>
      </c>
      <c r="I372" s="150"/>
      <c r="L372" s="146"/>
      <c r="M372" s="151"/>
      <c r="N372" s="152"/>
      <c r="O372" s="152"/>
      <c r="P372" s="152"/>
      <c r="Q372" s="152"/>
      <c r="R372" s="152"/>
      <c r="S372" s="152"/>
      <c r="T372" s="153"/>
      <c r="AT372" s="147" t="s">
        <v>158</v>
      </c>
      <c r="AU372" s="147" t="s">
        <v>88</v>
      </c>
      <c r="AV372" s="10" t="s">
        <v>88</v>
      </c>
      <c r="AW372" s="10" t="s">
        <v>43</v>
      </c>
      <c r="AX372" s="10" t="s">
        <v>79</v>
      </c>
      <c r="AY372" s="147" t="s">
        <v>119</v>
      </c>
    </row>
    <row r="373" spans="2:51" s="11" customFormat="1" ht="12">
      <c r="B373" s="154"/>
      <c r="D373" s="143" t="s">
        <v>158</v>
      </c>
      <c r="E373" s="155" t="s">
        <v>1</v>
      </c>
      <c r="F373" s="156" t="s">
        <v>160</v>
      </c>
      <c r="H373" s="157">
        <v>4</v>
      </c>
      <c r="I373" s="158"/>
      <c r="L373" s="154"/>
      <c r="M373" s="159"/>
      <c r="N373" s="160"/>
      <c r="O373" s="160"/>
      <c r="P373" s="160"/>
      <c r="Q373" s="160"/>
      <c r="R373" s="160"/>
      <c r="S373" s="160"/>
      <c r="T373" s="161"/>
      <c r="AT373" s="155" t="s">
        <v>158</v>
      </c>
      <c r="AU373" s="155" t="s">
        <v>88</v>
      </c>
      <c r="AV373" s="11" t="s">
        <v>118</v>
      </c>
      <c r="AW373" s="11" t="s">
        <v>43</v>
      </c>
      <c r="AX373" s="11" t="s">
        <v>23</v>
      </c>
      <c r="AY373" s="155" t="s">
        <v>119</v>
      </c>
    </row>
    <row r="374" spans="2:65" s="1" customFormat="1" ht="16.5" customHeight="1">
      <c r="B374" s="130"/>
      <c r="C374" s="179" t="s">
        <v>544</v>
      </c>
      <c r="D374" s="179" t="s">
        <v>265</v>
      </c>
      <c r="E374" s="180" t="s">
        <v>545</v>
      </c>
      <c r="F374" s="181" t="s">
        <v>546</v>
      </c>
      <c r="G374" s="182" t="s">
        <v>195</v>
      </c>
      <c r="H374" s="183">
        <v>1</v>
      </c>
      <c r="I374" s="184"/>
      <c r="J374" s="185">
        <f>ROUND(I374*H374,2)</f>
        <v>0</v>
      </c>
      <c r="K374" s="181" t="s">
        <v>196</v>
      </c>
      <c r="L374" s="186"/>
      <c r="M374" s="187" t="s">
        <v>1</v>
      </c>
      <c r="N374" s="188" t="s">
        <v>50</v>
      </c>
      <c r="O374" s="48"/>
      <c r="P374" s="140">
        <f>O374*H374</f>
        <v>0</v>
      </c>
      <c r="Q374" s="140">
        <v>0.0001</v>
      </c>
      <c r="R374" s="140">
        <f>Q374*H374</f>
        <v>0.0001</v>
      </c>
      <c r="S374" s="140">
        <v>0</v>
      </c>
      <c r="T374" s="141">
        <f>S374*H374</f>
        <v>0</v>
      </c>
      <c r="AR374" s="15" t="s">
        <v>161</v>
      </c>
      <c r="AT374" s="15" t="s">
        <v>265</v>
      </c>
      <c r="AU374" s="15" t="s">
        <v>88</v>
      </c>
      <c r="AY374" s="15" t="s">
        <v>119</v>
      </c>
      <c r="BE374" s="142">
        <f>IF(N374="základní",J374,0)</f>
        <v>0</v>
      </c>
      <c r="BF374" s="142">
        <f>IF(N374="snížená",J374,0)</f>
        <v>0</v>
      </c>
      <c r="BG374" s="142">
        <f>IF(N374="zákl. přenesená",J374,0)</f>
        <v>0</v>
      </c>
      <c r="BH374" s="142">
        <f>IF(N374="sníž. přenesená",J374,0)</f>
        <v>0</v>
      </c>
      <c r="BI374" s="142">
        <f>IF(N374="nulová",J374,0)</f>
        <v>0</v>
      </c>
      <c r="BJ374" s="15" t="s">
        <v>23</v>
      </c>
      <c r="BK374" s="142">
        <f>ROUND(I374*H374,2)</f>
        <v>0</v>
      </c>
      <c r="BL374" s="15" t="s">
        <v>118</v>
      </c>
      <c r="BM374" s="15" t="s">
        <v>547</v>
      </c>
    </row>
    <row r="375" spans="2:47" s="1" customFormat="1" ht="12">
      <c r="B375" s="29"/>
      <c r="D375" s="143" t="s">
        <v>127</v>
      </c>
      <c r="F375" s="144" t="s">
        <v>546</v>
      </c>
      <c r="I375" s="83"/>
      <c r="L375" s="29"/>
      <c r="M375" s="145"/>
      <c r="N375" s="48"/>
      <c r="O375" s="48"/>
      <c r="P375" s="48"/>
      <c r="Q375" s="48"/>
      <c r="R375" s="48"/>
      <c r="S375" s="48"/>
      <c r="T375" s="49"/>
      <c r="AT375" s="15" t="s">
        <v>127</v>
      </c>
      <c r="AU375" s="15" t="s">
        <v>88</v>
      </c>
    </row>
    <row r="376" spans="2:51" s="10" customFormat="1" ht="12">
      <c r="B376" s="146"/>
      <c r="D376" s="143" t="s">
        <v>158</v>
      </c>
      <c r="E376" s="147" t="s">
        <v>1</v>
      </c>
      <c r="F376" s="148" t="s">
        <v>23</v>
      </c>
      <c r="H376" s="149">
        <v>1</v>
      </c>
      <c r="I376" s="150"/>
      <c r="L376" s="146"/>
      <c r="M376" s="151"/>
      <c r="N376" s="152"/>
      <c r="O376" s="152"/>
      <c r="P376" s="152"/>
      <c r="Q376" s="152"/>
      <c r="R376" s="152"/>
      <c r="S376" s="152"/>
      <c r="T376" s="153"/>
      <c r="AT376" s="147" t="s">
        <v>158</v>
      </c>
      <c r="AU376" s="147" t="s">
        <v>88</v>
      </c>
      <c r="AV376" s="10" t="s">
        <v>88</v>
      </c>
      <c r="AW376" s="10" t="s">
        <v>43</v>
      </c>
      <c r="AX376" s="10" t="s">
        <v>79</v>
      </c>
      <c r="AY376" s="147" t="s">
        <v>119</v>
      </c>
    </row>
    <row r="377" spans="2:51" s="11" customFormat="1" ht="12">
      <c r="B377" s="154"/>
      <c r="D377" s="143" t="s">
        <v>158</v>
      </c>
      <c r="E377" s="155" t="s">
        <v>1</v>
      </c>
      <c r="F377" s="156" t="s">
        <v>160</v>
      </c>
      <c r="H377" s="157">
        <v>1</v>
      </c>
      <c r="I377" s="158"/>
      <c r="L377" s="154"/>
      <c r="M377" s="159"/>
      <c r="N377" s="160"/>
      <c r="O377" s="160"/>
      <c r="P377" s="160"/>
      <c r="Q377" s="160"/>
      <c r="R377" s="160"/>
      <c r="S377" s="160"/>
      <c r="T377" s="161"/>
      <c r="AT377" s="155" t="s">
        <v>158</v>
      </c>
      <c r="AU377" s="155" t="s">
        <v>88</v>
      </c>
      <c r="AV377" s="11" t="s">
        <v>118</v>
      </c>
      <c r="AW377" s="11" t="s">
        <v>43</v>
      </c>
      <c r="AX377" s="11" t="s">
        <v>23</v>
      </c>
      <c r="AY377" s="155" t="s">
        <v>119</v>
      </c>
    </row>
    <row r="378" spans="2:65" s="1" customFormat="1" ht="16.5" customHeight="1">
      <c r="B378" s="130"/>
      <c r="C378" s="131" t="s">
        <v>548</v>
      </c>
      <c r="D378" s="131" t="s">
        <v>120</v>
      </c>
      <c r="E378" s="132" t="s">
        <v>549</v>
      </c>
      <c r="F378" s="133" t="s">
        <v>550</v>
      </c>
      <c r="G378" s="134" t="s">
        <v>243</v>
      </c>
      <c r="H378" s="135">
        <v>94.5</v>
      </c>
      <c r="I378" s="136"/>
      <c r="J378" s="137">
        <f>ROUND(I378*H378,2)</f>
        <v>0</v>
      </c>
      <c r="K378" s="133" t="s">
        <v>196</v>
      </c>
      <c r="L378" s="29"/>
      <c r="M378" s="138" t="s">
        <v>1</v>
      </c>
      <c r="N378" s="139" t="s">
        <v>50</v>
      </c>
      <c r="O378" s="48"/>
      <c r="P378" s="140">
        <f>O378*H378</f>
        <v>0</v>
      </c>
      <c r="Q378" s="140">
        <v>0.00011</v>
      </c>
      <c r="R378" s="140">
        <f>Q378*H378</f>
        <v>0.010395</v>
      </c>
      <c r="S378" s="140">
        <v>0</v>
      </c>
      <c r="T378" s="141">
        <f>S378*H378</f>
        <v>0</v>
      </c>
      <c r="AR378" s="15" t="s">
        <v>118</v>
      </c>
      <c r="AT378" s="15" t="s">
        <v>120</v>
      </c>
      <c r="AU378" s="15" t="s">
        <v>88</v>
      </c>
      <c r="AY378" s="15" t="s">
        <v>119</v>
      </c>
      <c r="BE378" s="142">
        <f>IF(N378="základní",J378,0)</f>
        <v>0</v>
      </c>
      <c r="BF378" s="142">
        <f>IF(N378="snížená",J378,0)</f>
        <v>0</v>
      </c>
      <c r="BG378" s="142">
        <f>IF(N378="zákl. přenesená",J378,0)</f>
        <v>0</v>
      </c>
      <c r="BH378" s="142">
        <f>IF(N378="sníž. přenesená",J378,0)</f>
        <v>0</v>
      </c>
      <c r="BI378" s="142">
        <f>IF(N378="nulová",J378,0)</f>
        <v>0</v>
      </c>
      <c r="BJ378" s="15" t="s">
        <v>23</v>
      </c>
      <c r="BK378" s="142">
        <f>ROUND(I378*H378,2)</f>
        <v>0</v>
      </c>
      <c r="BL378" s="15" t="s">
        <v>118</v>
      </c>
      <c r="BM378" s="15" t="s">
        <v>551</v>
      </c>
    </row>
    <row r="379" spans="2:47" s="1" customFormat="1" ht="12">
      <c r="B379" s="29"/>
      <c r="D379" s="143" t="s">
        <v>127</v>
      </c>
      <c r="F379" s="144" t="s">
        <v>552</v>
      </c>
      <c r="I379" s="83"/>
      <c r="L379" s="29"/>
      <c r="M379" s="145"/>
      <c r="N379" s="48"/>
      <c r="O379" s="48"/>
      <c r="P379" s="48"/>
      <c r="Q379" s="48"/>
      <c r="R379" s="48"/>
      <c r="S379" s="48"/>
      <c r="T379" s="49"/>
      <c r="AT379" s="15" t="s">
        <v>127</v>
      </c>
      <c r="AU379" s="15" t="s">
        <v>88</v>
      </c>
    </row>
    <row r="380" spans="2:51" s="10" customFormat="1" ht="12">
      <c r="B380" s="146"/>
      <c r="D380" s="143" t="s">
        <v>158</v>
      </c>
      <c r="E380" s="147" t="s">
        <v>1</v>
      </c>
      <c r="F380" s="148" t="s">
        <v>553</v>
      </c>
      <c r="H380" s="149">
        <v>94.5</v>
      </c>
      <c r="I380" s="150"/>
      <c r="L380" s="146"/>
      <c r="M380" s="151"/>
      <c r="N380" s="152"/>
      <c r="O380" s="152"/>
      <c r="P380" s="152"/>
      <c r="Q380" s="152"/>
      <c r="R380" s="152"/>
      <c r="S380" s="152"/>
      <c r="T380" s="153"/>
      <c r="AT380" s="147" t="s">
        <v>158</v>
      </c>
      <c r="AU380" s="147" t="s">
        <v>88</v>
      </c>
      <c r="AV380" s="10" t="s">
        <v>88</v>
      </c>
      <c r="AW380" s="10" t="s">
        <v>43</v>
      </c>
      <c r="AX380" s="10" t="s">
        <v>79</v>
      </c>
      <c r="AY380" s="147" t="s">
        <v>119</v>
      </c>
    </row>
    <row r="381" spans="2:51" s="11" customFormat="1" ht="12">
      <c r="B381" s="154"/>
      <c r="D381" s="143" t="s">
        <v>158</v>
      </c>
      <c r="E381" s="155" t="s">
        <v>1</v>
      </c>
      <c r="F381" s="156" t="s">
        <v>160</v>
      </c>
      <c r="H381" s="157">
        <v>94.5</v>
      </c>
      <c r="I381" s="158"/>
      <c r="L381" s="154"/>
      <c r="M381" s="159"/>
      <c r="N381" s="160"/>
      <c r="O381" s="160"/>
      <c r="P381" s="160"/>
      <c r="Q381" s="160"/>
      <c r="R381" s="160"/>
      <c r="S381" s="160"/>
      <c r="T381" s="161"/>
      <c r="AT381" s="155" t="s">
        <v>158</v>
      </c>
      <c r="AU381" s="155" t="s">
        <v>88</v>
      </c>
      <c r="AV381" s="11" t="s">
        <v>118</v>
      </c>
      <c r="AW381" s="11" t="s">
        <v>43</v>
      </c>
      <c r="AX381" s="11" t="s">
        <v>23</v>
      </c>
      <c r="AY381" s="155" t="s">
        <v>119</v>
      </c>
    </row>
    <row r="382" spans="2:65" s="1" customFormat="1" ht="16.5" customHeight="1">
      <c r="B382" s="130"/>
      <c r="C382" s="131" t="s">
        <v>554</v>
      </c>
      <c r="D382" s="131" t="s">
        <v>120</v>
      </c>
      <c r="E382" s="132" t="s">
        <v>555</v>
      </c>
      <c r="F382" s="133" t="s">
        <v>556</v>
      </c>
      <c r="G382" s="134" t="s">
        <v>243</v>
      </c>
      <c r="H382" s="135">
        <v>94.5</v>
      </c>
      <c r="I382" s="136"/>
      <c r="J382" s="137">
        <f>ROUND(I382*H382,2)</f>
        <v>0</v>
      </c>
      <c r="K382" s="133" t="s">
        <v>196</v>
      </c>
      <c r="L382" s="29"/>
      <c r="M382" s="138" t="s">
        <v>1</v>
      </c>
      <c r="N382" s="139" t="s">
        <v>50</v>
      </c>
      <c r="O382" s="48"/>
      <c r="P382" s="140">
        <f>O382*H382</f>
        <v>0</v>
      </c>
      <c r="Q382" s="140">
        <v>0.00033</v>
      </c>
      <c r="R382" s="140">
        <f>Q382*H382</f>
        <v>0.031185</v>
      </c>
      <c r="S382" s="140">
        <v>0</v>
      </c>
      <c r="T382" s="141">
        <f>S382*H382</f>
        <v>0</v>
      </c>
      <c r="AR382" s="15" t="s">
        <v>118</v>
      </c>
      <c r="AT382" s="15" t="s">
        <v>120</v>
      </c>
      <c r="AU382" s="15" t="s">
        <v>88</v>
      </c>
      <c r="AY382" s="15" t="s">
        <v>119</v>
      </c>
      <c r="BE382" s="142">
        <f>IF(N382="základní",J382,0)</f>
        <v>0</v>
      </c>
      <c r="BF382" s="142">
        <f>IF(N382="snížená",J382,0)</f>
        <v>0</v>
      </c>
      <c r="BG382" s="142">
        <f>IF(N382="zákl. přenesená",J382,0)</f>
        <v>0</v>
      </c>
      <c r="BH382" s="142">
        <f>IF(N382="sníž. přenesená",J382,0)</f>
        <v>0</v>
      </c>
      <c r="BI382" s="142">
        <f>IF(N382="nulová",J382,0)</f>
        <v>0</v>
      </c>
      <c r="BJ382" s="15" t="s">
        <v>23</v>
      </c>
      <c r="BK382" s="142">
        <f>ROUND(I382*H382,2)</f>
        <v>0</v>
      </c>
      <c r="BL382" s="15" t="s">
        <v>118</v>
      </c>
      <c r="BM382" s="15" t="s">
        <v>557</v>
      </c>
    </row>
    <row r="383" spans="2:47" s="1" customFormat="1" ht="12">
      <c r="B383" s="29"/>
      <c r="D383" s="143" t="s">
        <v>127</v>
      </c>
      <c r="F383" s="144" t="s">
        <v>558</v>
      </c>
      <c r="I383" s="83"/>
      <c r="L383" s="29"/>
      <c r="M383" s="145"/>
      <c r="N383" s="48"/>
      <c r="O383" s="48"/>
      <c r="P383" s="48"/>
      <c r="Q383" s="48"/>
      <c r="R383" s="48"/>
      <c r="S383" s="48"/>
      <c r="T383" s="49"/>
      <c r="AT383" s="15" t="s">
        <v>127</v>
      </c>
      <c r="AU383" s="15" t="s">
        <v>88</v>
      </c>
    </row>
    <row r="384" spans="2:51" s="10" customFormat="1" ht="12">
      <c r="B384" s="146"/>
      <c r="D384" s="143" t="s">
        <v>158</v>
      </c>
      <c r="E384" s="147" t="s">
        <v>1</v>
      </c>
      <c r="F384" s="148" t="s">
        <v>559</v>
      </c>
      <c r="H384" s="149">
        <v>94.5</v>
      </c>
      <c r="I384" s="150"/>
      <c r="L384" s="146"/>
      <c r="M384" s="151"/>
      <c r="N384" s="152"/>
      <c r="O384" s="152"/>
      <c r="P384" s="152"/>
      <c r="Q384" s="152"/>
      <c r="R384" s="152"/>
      <c r="S384" s="152"/>
      <c r="T384" s="153"/>
      <c r="AT384" s="147" t="s">
        <v>158</v>
      </c>
      <c r="AU384" s="147" t="s">
        <v>88</v>
      </c>
      <c r="AV384" s="10" t="s">
        <v>88</v>
      </c>
      <c r="AW384" s="10" t="s">
        <v>43</v>
      </c>
      <c r="AX384" s="10" t="s">
        <v>79</v>
      </c>
      <c r="AY384" s="147" t="s">
        <v>119</v>
      </c>
    </row>
    <row r="385" spans="2:51" s="11" customFormat="1" ht="12">
      <c r="B385" s="154"/>
      <c r="D385" s="143" t="s">
        <v>158</v>
      </c>
      <c r="E385" s="155" t="s">
        <v>1</v>
      </c>
      <c r="F385" s="156" t="s">
        <v>160</v>
      </c>
      <c r="H385" s="157">
        <v>94.5</v>
      </c>
      <c r="I385" s="158"/>
      <c r="L385" s="154"/>
      <c r="M385" s="159"/>
      <c r="N385" s="160"/>
      <c r="O385" s="160"/>
      <c r="P385" s="160"/>
      <c r="Q385" s="160"/>
      <c r="R385" s="160"/>
      <c r="S385" s="160"/>
      <c r="T385" s="161"/>
      <c r="AT385" s="155" t="s">
        <v>158</v>
      </c>
      <c r="AU385" s="155" t="s">
        <v>88</v>
      </c>
      <c r="AV385" s="11" t="s">
        <v>118</v>
      </c>
      <c r="AW385" s="11" t="s">
        <v>43</v>
      </c>
      <c r="AX385" s="11" t="s">
        <v>23</v>
      </c>
      <c r="AY385" s="155" t="s">
        <v>119</v>
      </c>
    </row>
    <row r="386" spans="2:65" s="1" customFormat="1" ht="22.5" customHeight="1">
      <c r="B386" s="130"/>
      <c r="C386" s="131" t="s">
        <v>560</v>
      </c>
      <c r="D386" s="131" t="s">
        <v>120</v>
      </c>
      <c r="E386" s="132" t="s">
        <v>561</v>
      </c>
      <c r="F386" s="133" t="s">
        <v>562</v>
      </c>
      <c r="G386" s="134" t="s">
        <v>243</v>
      </c>
      <c r="H386" s="135">
        <v>23.3</v>
      </c>
      <c r="I386" s="136"/>
      <c r="J386" s="137">
        <f>ROUND(I386*H386,2)</f>
        <v>0</v>
      </c>
      <c r="K386" s="133" t="s">
        <v>196</v>
      </c>
      <c r="L386" s="29"/>
      <c r="M386" s="138" t="s">
        <v>1</v>
      </c>
      <c r="N386" s="139" t="s">
        <v>50</v>
      </c>
      <c r="O386" s="48"/>
      <c r="P386" s="140">
        <f>O386*H386</f>
        <v>0</v>
      </c>
      <c r="Q386" s="140">
        <v>0.08088</v>
      </c>
      <c r="R386" s="140">
        <f>Q386*H386</f>
        <v>1.884504</v>
      </c>
      <c r="S386" s="140">
        <v>0</v>
      </c>
      <c r="T386" s="141">
        <f>S386*H386</f>
        <v>0</v>
      </c>
      <c r="AR386" s="15" t="s">
        <v>118</v>
      </c>
      <c r="AT386" s="15" t="s">
        <v>120</v>
      </c>
      <c r="AU386" s="15" t="s">
        <v>88</v>
      </c>
      <c r="AY386" s="15" t="s">
        <v>119</v>
      </c>
      <c r="BE386" s="142">
        <f>IF(N386="základní",J386,0)</f>
        <v>0</v>
      </c>
      <c r="BF386" s="142">
        <f>IF(N386="snížená",J386,0)</f>
        <v>0</v>
      </c>
      <c r="BG386" s="142">
        <f>IF(N386="zákl. přenesená",J386,0)</f>
        <v>0</v>
      </c>
      <c r="BH386" s="142">
        <f>IF(N386="sníž. přenesená",J386,0)</f>
        <v>0</v>
      </c>
      <c r="BI386" s="142">
        <f>IF(N386="nulová",J386,0)</f>
        <v>0</v>
      </c>
      <c r="BJ386" s="15" t="s">
        <v>23</v>
      </c>
      <c r="BK386" s="142">
        <f>ROUND(I386*H386,2)</f>
        <v>0</v>
      </c>
      <c r="BL386" s="15" t="s">
        <v>118</v>
      </c>
      <c r="BM386" s="15" t="s">
        <v>563</v>
      </c>
    </row>
    <row r="387" spans="2:47" s="1" customFormat="1" ht="12">
      <c r="B387" s="29"/>
      <c r="D387" s="143" t="s">
        <v>127</v>
      </c>
      <c r="F387" s="144" t="s">
        <v>564</v>
      </c>
      <c r="I387" s="83"/>
      <c r="L387" s="29"/>
      <c r="M387" s="145"/>
      <c r="N387" s="48"/>
      <c r="O387" s="48"/>
      <c r="P387" s="48"/>
      <c r="Q387" s="48"/>
      <c r="R387" s="48"/>
      <c r="S387" s="48"/>
      <c r="T387" s="49"/>
      <c r="AT387" s="15" t="s">
        <v>127</v>
      </c>
      <c r="AU387" s="15" t="s">
        <v>88</v>
      </c>
    </row>
    <row r="388" spans="2:51" s="10" customFormat="1" ht="12">
      <c r="B388" s="146"/>
      <c r="D388" s="143" t="s">
        <v>158</v>
      </c>
      <c r="E388" s="147" t="s">
        <v>1</v>
      </c>
      <c r="F388" s="148" t="s">
        <v>565</v>
      </c>
      <c r="H388" s="149">
        <v>12.3</v>
      </c>
      <c r="I388" s="150"/>
      <c r="L388" s="146"/>
      <c r="M388" s="151"/>
      <c r="N388" s="152"/>
      <c r="O388" s="152"/>
      <c r="P388" s="152"/>
      <c r="Q388" s="152"/>
      <c r="R388" s="152"/>
      <c r="S388" s="152"/>
      <c r="T388" s="153"/>
      <c r="AT388" s="147" t="s">
        <v>158</v>
      </c>
      <c r="AU388" s="147" t="s">
        <v>88</v>
      </c>
      <c r="AV388" s="10" t="s">
        <v>88</v>
      </c>
      <c r="AW388" s="10" t="s">
        <v>43</v>
      </c>
      <c r="AX388" s="10" t="s">
        <v>79</v>
      </c>
      <c r="AY388" s="147" t="s">
        <v>119</v>
      </c>
    </row>
    <row r="389" spans="2:51" s="10" customFormat="1" ht="12">
      <c r="B389" s="146"/>
      <c r="D389" s="143" t="s">
        <v>158</v>
      </c>
      <c r="E389" s="147" t="s">
        <v>1</v>
      </c>
      <c r="F389" s="148" t="s">
        <v>248</v>
      </c>
      <c r="H389" s="149">
        <v>11</v>
      </c>
      <c r="I389" s="150"/>
      <c r="L389" s="146"/>
      <c r="M389" s="151"/>
      <c r="N389" s="152"/>
      <c r="O389" s="152"/>
      <c r="P389" s="152"/>
      <c r="Q389" s="152"/>
      <c r="R389" s="152"/>
      <c r="S389" s="152"/>
      <c r="T389" s="153"/>
      <c r="AT389" s="147" t="s">
        <v>158</v>
      </c>
      <c r="AU389" s="147" t="s">
        <v>88</v>
      </c>
      <c r="AV389" s="10" t="s">
        <v>88</v>
      </c>
      <c r="AW389" s="10" t="s">
        <v>43</v>
      </c>
      <c r="AX389" s="10" t="s">
        <v>79</v>
      </c>
      <c r="AY389" s="147" t="s">
        <v>119</v>
      </c>
    </row>
    <row r="390" spans="2:51" s="11" customFormat="1" ht="12">
      <c r="B390" s="154"/>
      <c r="D390" s="143" t="s">
        <v>158</v>
      </c>
      <c r="E390" s="155" t="s">
        <v>1</v>
      </c>
      <c r="F390" s="156" t="s">
        <v>160</v>
      </c>
      <c r="H390" s="157">
        <v>23.3</v>
      </c>
      <c r="I390" s="158"/>
      <c r="L390" s="154"/>
      <c r="M390" s="159"/>
      <c r="N390" s="160"/>
      <c r="O390" s="160"/>
      <c r="P390" s="160"/>
      <c r="Q390" s="160"/>
      <c r="R390" s="160"/>
      <c r="S390" s="160"/>
      <c r="T390" s="161"/>
      <c r="AT390" s="155" t="s">
        <v>158</v>
      </c>
      <c r="AU390" s="155" t="s">
        <v>88</v>
      </c>
      <c r="AV390" s="11" t="s">
        <v>118</v>
      </c>
      <c r="AW390" s="11" t="s">
        <v>43</v>
      </c>
      <c r="AX390" s="11" t="s">
        <v>23</v>
      </c>
      <c r="AY390" s="155" t="s">
        <v>119</v>
      </c>
    </row>
    <row r="391" spans="2:65" s="1" customFormat="1" ht="16.5" customHeight="1">
      <c r="B391" s="130"/>
      <c r="C391" s="179" t="s">
        <v>566</v>
      </c>
      <c r="D391" s="179" t="s">
        <v>265</v>
      </c>
      <c r="E391" s="180" t="s">
        <v>567</v>
      </c>
      <c r="F391" s="181" t="s">
        <v>568</v>
      </c>
      <c r="G391" s="182" t="s">
        <v>195</v>
      </c>
      <c r="H391" s="183">
        <v>51.26</v>
      </c>
      <c r="I391" s="184"/>
      <c r="J391" s="185">
        <f>ROUND(I391*H391,2)</f>
        <v>0</v>
      </c>
      <c r="K391" s="181" t="s">
        <v>124</v>
      </c>
      <c r="L391" s="186"/>
      <c r="M391" s="187" t="s">
        <v>1</v>
      </c>
      <c r="N391" s="188" t="s">
        <v>50</v>
      </c>
      <c r="O391" s="48"/>
      <c r="P391" s="140">
        <f>O391*H391</f>
        <v>0</v>
      </c>
      <c r="Q391" s="140">
        <v>0.023</v>
      </c>
      <c r="R391" s="140">
        <f>Q391*H391</f>
        <v>1.17898</v>
      </c>
      <c r="S391" s="140">
        <v>0</v>
      </c>
      <c r="T391" s="141">
        <f>S391*H391</f>
        <v>0</v>
      </c>
      <c r="AR391" s="15" t="s">
        <v>161</v>
      </c>
      <c r="AT391" s="15" t="s">
        <v>265</v>
      </c>
      <c r="AU391" s="15" t="s">
        <v>88</v>
      </c>
      <c r="AY391" s="15" t="s">
        <v>119</v>
      </c>
      <c r="BE391" s="142">
        <f>IF(N391="základní",J391,0)</f>
        <v>0</v>
      </c>
      <c r="BF391" s="142">
        <f>IF(N391="snížená",J391,0)</f>
        <v>0</v>
      </c>
      <c r="BG391" s="142">
        <f>IF(N391="zákl. přenesená",J391,0)</f>
        <v>0</v>
      </c>
      <c r="BH391" s="142">
        <f>IF(N391="sníž. přenesená",J391,0)</f>
        <v>0</v>
      </c>
      <c r="BI391" s="142">
        <f>IF(N391="nulová",J391,0)</f>
        <v>0</v>
      </c>
      <c r="BJ391" s="15" t="s">
        <v>23</v>
      </c>
      <c r="BK391" s="142">
        <f>ROUND(I391*H391,2)</f>
        <v>0</v>
      </c>
      <c r="BL391" s="15" t="s">
        <v>118</v>
      </c>
      <c r="BM391" s="15" t="s">
        <v>569</v>
      </c>
    </row>
    <row r="392" spans="2:47" s="1" customFormat="1" ht="12">
      <c r="B392" s="29"/>
      <c r="D392" s="143" t="s">
        <v>127</v>
      </c>
      <c r="F392" s="144" t="s">
        <v>570</v>
      </c>
      <c r="I392" s="83"/>
      <c r="L392" s="29"/>
      <c r="M392" s="145"/>
      <c r="N392" s="48"/>
      <c r="O392" s="48"/>
      <c r="P392" s="48"/>
      <c r="Q392" s="48"/>
      <c r="R392" s="48"/>
      <c r="S392" s="48"/>
      <c r="T392" s="49"/>
      <c r="AT392" s="15" t="s">
        <v>127</v>
      </c>
      <c r="AU392" s="15" t="s">
        <v>88</v>
      </c>
    </row>
    <row r="393" spans="2:51" s="10" customFormat="1" ht="12">
      <c r="B393" s="146"/>
      <c r="D393" s="143" t="s">
        <v>158</v>
      </c>
      <c r="E393" s="147" t="s">
        <v>1</v>
      </c>
      <c r="F393" s="148" t="s">
        <v>571</v>
      </c>
      <c r="H393" s="149">
        <v>51.26</v>
      </c>
      <c r="I393" s="150"/>
      <c r="L393" s="146"/>
      <c r="M393" s="151"/>
      <c r="N393" s="152"/>
      <c r="O393" s="152"/>
      <c r="P393" s="152"/>
      <c r="Q393" s="152"/>
      <c r="R393" s="152"/>
      <c r="S393" s="152"/>
      <c r="T393" s="153"/>
      <c r="AT393" s="147" t="s">
        <v>158</v>
      </c>
      <c r="AU393" s="147" t="s">
        <v>88</v>
      </c>
      <c r="AV393" s="10" t="s">
        <v>88</v>
      </c>
      <c r="AW393" s="10" t="s">
        <v>43</v>
      </c>
      <c r="AX393" s="10" t="s">
        <v>79</v>
      </c>
      <c r="AY393" s="147" t="s">
        <v>119</v>
      </c>
    </row>
    <row r="394" spans="2:51" s="11" customFormat="1" ht="12">
      <c r="B394" s="154"/>
      <c r="D394" s="143" t="s">
        <v>158</v>
      </c>
      <c r="E394" s="155" t="s">
        <v>1</v>
      </c>
      <c r="F394" s="156" t="s">
        <v>160</v>
      </c>
      <c r="H394" s="157">
        <v>51.26</v>
      </c>
      <c r="I394" s="158"/>
      <c r="L394" s="154"/>
      <c r="M394" s="159"/>
      <c r="N394" s="160"/>
      <c r="O394" s="160"/>
      <c r="P394" s="160"/>
      <c r="Q394" s="160"/>
      <c r="R394" s="160"/>
      <c r="S394" s="160"/>
      <c r="T394" s="161"/>
      <c r="AT394" s="155" t="s">
        <v>158</v>
      </c>
      <c r="AU394" s="155" t="s">
        <v>88</v>
      </c>
      <c r="AV394" s="11" t="s">
        <v>118</v>
      </c>
      <c r="AW394" s="11" t="s">
        <v>43</v>
      </c>
      <c r="AX394" s="11" t="s">
        <v>23</v>
      </c>
      <c r="AY394" s="155" t="s">
        <v>119</v>
      </c>
    </row>
    <row r="395" spans="2:65" s="1" customFormat="1" ht="16.5" customHeight="1">
      <c r="B395" s="130"/>
      <c r="C395" s="131" t="s">
        <v>572</v>
      </c>
      <c r="D395" s="131" t="s">
        <v>120</v>
      </c>
      <c r="E395" s="132" t="s">
        <v>573</v>
      </c>
      <c r="F395" s="133" t="s">
        <v>574</v>
      </c>
      <c r="G395" s="134" t="s">
        <v>243</v>
      </c>
      <c r="H395" s="135">
        <v>94.5</v>
      </c>
      <c r="I395" s="136"/>
      <c r="J395" s="137">
        <f>ROUND(I395*H395,2)</f>
        <v>0</v>
      </c>
      <c r="K395" s="133" t="s">
        <v>196</v>
      </c>
      <c r="L395" s="29"/>
      <c r="M395" s="138" t="s">
        <v>1</v>
      </c>
      <c r="N395" s="139" t="s">
        <v>50</v>
      </c>
      <c r="O395" s="48"/>
      <c r="P395" s="140">
        <f>O395*H395</f>
        <v>0</v>
      </c>
      <c r="Q395" s="140">
        <v>0</v>
      </c>
      <c r="R395" s="140">
        <f>Q395*H395</f>
        <v>0</v>
      </c>
      <c r="S395" s="140">
        <v>0</v>
      </c>
      <c r="T395" s="141">
        <f>S395*H395</f>
        <v>0</v>
      </c>
      <c r="AR395" s="15" t="s">
        <v>118</v>
      </c>
      <c r="AT395" s="15" t="s">
        <v>120</v>
      </c>
      <c r="AU395" s="15" t="s">
        <v>88</v>
      </c>
      <c r="AY395" s="15" t="s">
        <v>119</v>
      </c>
      <c r="BE395" s="142">
        <f>IF(N395="základní",J395,0)</f>
        <v>0</v>
      </c>
      <c r="BF395" s="142">
        <f>IF(N395="snížená",J395,0)</f>
        <v>0</v>
      </c>
      <c r="BG395" s="142">
        <f>IF(N395="zákl. přenesená",J395,0)</f>
        <v>0</v>
      </c>
      <c r="BH395" s="142">
        <f>IF(N395="sníž. přenesená",J395,0)</f>
        <v>0</v>
      </c>
      <c r="BI395" s="142">
        <f>IF(N395="nulová",J395,0)</f>
        <v>0</v>
      </c>
      <c r="BJ395" s="15" t="s">
        <v>23</v>
      </c>
      <c r="BK395" s="142">
        <f>ROUND(I395*H395,2)</f>
        <v>0</v>
      </c>
      <c r="BL395" s="15" t="s">
        <v>118</v>
      </c>
      <c r="BM395" s="15" t="s">
        <v>575</v>
      </c>
    </row>
    <row r="396" spans="2:47" s="1" customFormat="1" ht="12">
      <c r="B396" s="29"/>
      <c r="D396" s="143" t="s">
        <v>127</v>
      </c>
      <c r="F396" s="144" t="s">
        <v>576</v>
      </c>
      <c r="I396" s="83"/>
      <c r="L396" s="29"/>
      <c r="M396" s="145"/>
      <c r="N396" s="48"/>
      <c r="O396" s="48"/>
      <c r="P396" s="48"/>
      <c r="Q396" s="48"/>
      <c r="R396" s="48"/>
      <c r="S396" s="48"/>
      <c r="T396" s="49"/>
      <c r="AT396" s="15" t="s">
        <v>127</v>
      </c>
      <c r="AU396" s="15" t="s">
        <v>88</v>
      </c>
    </row>
    <row r="397" spans="2:51" s="10" customFormat="1" ht="12">
      <c r="B397" s="146"/>
      <c r="D397" s="143" t="s">
        <v>158</v>
      </c>
      <c r="E397" s="147" t="s">
        <v>1</v>
      </c>
      <c r="F397" s="148" t="s">
        <v>577</v>
      </c>
      <c r="H397" s="149">
        <v>94.5</v>
      </c>
      <c r="I397" s="150"/>
      <c r="L397" s="146"/>
      <c r="M397" s="151"/>
      <c r="N397" s="152"/>
      <c r="O397" s="152"/>
      <c r="P397" s="152"/>
      <c r="Q397" s="152"/>
      <c r="R397" s="152"/>
      <c r="S397" s="152"/>
      <c r="T397" s="153"/>
      <c r="AT397" s="147" t="s">
        <v>158</v>
      </c>
      <c r="AU397" s="147" t="s">
        <v>88</v>
      </c>
      <c r="AV397" s="10" t="s">
        <v>88</v>
      </c>
      <c r="AW397" s="10" t="s">
        <v>43</v>
      </c>
      <c r="AX397" s="10" t="s">
        <v>79</v>
      </c>
      <c r="AY397" s="147" t="s">
        <v>119</v>
      </c>
    </row>
    <row r="398" spans="2:51" s="11" customFormat="1" ht="12">
      <c r="B398" s="154"/>
      <c r="D398" s="143" t="s">
        <v>158</v>
      </c>
      <c r="E398" s="155" t="s">
        <v>1</v>
      </c>
      <c r="F398" s="156" t="s">
        <v>160</v>
      </c>
      <c r="H398" s="157">
        <v>94.5</v>
      </c>
      <c r="I398" s="158"/>
      <c r="L398" s="154"/>
      <c r="M398" s="159"/>
      <c r="N398" s="160"/>
      <c r="O398" s="160"/>
      <c r="P398" s="160"/>
      <c r="Q398" s="160"/>
      <c r="R398" s="160"/>
      <c r="S398" s="160"/>
      <c r="T398" s="161"/>
      <c r="AT398" s="155" t="s">
        <v>158</v>
      </c>
      <c r="AU398" s="155" t="s">
        <v>88</v>
      </c>
      <c r="AV398" s="11" t="s">
        <v>118</v>
      </c>
      <c r="AW398" s="11" t="s">
        <v>43</v>
      </c>
      <c r="AX398" s="11" t="s">
        <v>23</v>
      </c>
      <c r="AY398" s="155" t="s">
        <v>119</v>
      </c>
    </row>
    <row r="399" spans="2:65" s="1" customFormat="1" ht="16.5" customHeight="1">
      <c r="B399" s="130"/>
      <c r="C399" s="131" t="s">
        <v>578</v>
      </c>
      <c r="D399" s="131" t="s">
        <v>120</v>
      </c>
      <c r="E399" s="132" t="s">
        <v>579</v>
      </c>
      <c r="F399" s="133" t="s">
        <v>580</v>
      </c>
      <c r="G399" s="134" t="s">
        <v>243</v>
      </c>
      <c r="H399" s="135">
        <v>39.8</v>
      </c>
      <c r="I399" s="136"/>
      <c r="J399" s="137">
        <f>ROUND(I399*H399,2)</f>
        <v>0</v>
      </c>
      <c r="K399" s="133" t="s">
        <v>124</v>
      </c>
      <c r="L399" s="29"/>
      <c r="M399" s="138" t="s">
        <v>1</v>
      </c>
      <c r="N399" s="139" t="s">
        <v>50</v>
      </c>
      <c r="O399" s="48"/>
      <c r="P399" s="140">
        <f>O399*H399</f>
        <v>0</v>
      </c>
      <c r="Q399" s="140">
        <v>0.15539952</v>
      </c>
      <c r="R399" s="140">
        <f>Q399*H399</f>
        <v>6.184900896</v>
      </c>
      <c r="S399" s="140">
        <v>0</v>
      </c>
      <c r="T399" s="141">
        <f>S399*H399</f>
        <v>0</v>
      </c>
      <c r="AR399" s="15" t="s">
        <v>118</v>
      </c>
      <c r="AT399" s="15" t="s">
        <v>120</v>
      </c>
      <c r="AU399" s="15" t="s">
        <v>88</v>
      </c>
      <c r="AY399" s="15" t="s">
        <v>119</v>
      </c>
      <c r="BE399" s="142">
        <f>IF(N399="základní",J399,0)</f>
        <v>0</v>
      </c>
      <c r="BF399" s="142">
        <f>IF(N399="snížená",J399,0)</f>
        <v>0</v>
      </c>
      <c r="BG399" s="142">
        <f>IF(N399="zákl. přenesená",J399,0)</f>
        <v>0</v>
      </c>
      <c r="BH399" s="142">
        <f>IF(N399="sníž. přenesená",J399,0)</f>
        <v>0</v>
      </c>
      <c r="BI399" s="142">
        <f>IF(N399="nulová",J399,0)</f>
        <v>0</v>
      </c>
      <c r="BJ399" s="15" t="s">
        <v>23</v>
      </c>
      <c r="BK399" s="142">
        <f>ROUND(I399*H399,2)</f>
        <v>0</v>
      </c>
      <c r="BL399" s="15" t="s">
        <v>118</v>
      </c>
      <c r="BM399" s="15" t="s">
        <v>581</v>
      </c>
    </row>
    <row r="400" spans="2:47" s="1" customFormat="1" ht="19.5">
      <c r="B400" s="29"/>
      <c r="D400" s="143" t="s">
        <v>127</v>
      </c>
      <c r="F400" s="144" t="s">
        <v>582</v>
      </c>
      <c r="I400" s="83"/>
      <c r="L400" s="29"/>
      <c r="M400" s="145"/>
      <c r="N400" s="48"/>
      <c r="O400" s="48"/>
      <c r="P400" s="48"/>
      <c r="Q400" s="48"/>
      <c r="R400" s="48"/>
      <c r="S400" s="48"/>
      <c r="T400" s="49"/>
      <c r="AT400" s="15" t="s">
        <v>127</v>
      </c>
      <c r="AU400" s="15" t="s">
        <v>88</v>
      </c>
    </row>
    <row r="401" spans="2:51" s="10" customFormat="1" ht="12">
      <c r="B401" s="146"/>
      <c r="D401" s="143" t="s">
        <v>158</v>
      </c>
      <c r="E401" s="147" t="s">
        <v>1</v>
      </c>
      <c r="F401" s="148" t="s">
        <v>583</v>
      </c>
      <c r="H401" s="149">
        <v>12</v>
      </c>
      <c r="I401" s="150"/>
      <c r="L401" s="146"/>
      <c r="M401" s="151"/>
      <c r="N401" s="152"/>
      <c r="O401" s="152"/>
      <c r="P401" s="152"/>
      <c r="Q401" s="152"/>
      <c r="R401" s="152"/>
      <c r="S401" s="152"/>
      <c r="T401" s="153"/>
      <c r="AT401" s="147" t="s">
        <v>158</v>
      </c>
      <c r="AU401" s="147" t="s">
        <v>88</v>
      </c>
      <c r="AV401" s="10" t="s">
        <v>88</v>
      </c>
      <c r="AW401" s="10" t="s">
        <v>43</v>
      </c>
      <c r="AX401" s="10" t="s">
        <v>79</v>
      </c>
      <c r="AY401" s="147" t="s">
        <v>119</v>
      </c>
    </row>
    <row r="402" spans="2:51" s="10" customFormat="1" ht="12">
      <c r="B402" s="146"/>
      <c r="D402" s="143" t="s">
        <v>158</v>
      </c>
      <c r="E402" s="147" t="s">
        <v>1</v>
      </c>
      <c r="F402" s="148" t="s">
        <v>584</v>
      </c>
      <c r="H402" s="149">
        <v>3.3</v>
      </c>
      <c r="I402" s="150"/>
      <c r="L402" s="146"/>
      <c r="M402" s="151"/>
      <c r="N402" s="152"/>
      <c r="O402" s="152"/>
      <c r="P402" s="152"/>
      <c r="Q402" s="152"/>
      <c r="R402" s="152"/>
      <c r="S402" s="152"/>
      <c r="T402" s="153"/>
      <c r="AT402" s="147" t="s">
        <v>158</v>
      </c>
      <c r="AU402" s="147" t="s">
        <v>88</v>
      </c>
      <c r="AV402" s="10" t="s">
        <v>88</v>
      </c>
      <c r="AW402" s="10" t="s">
        <v>43</v>
      </c>
      <c r="AX402" s="10" t="s">
        <v>79</v>
      </c>
      <c r="AY402" s="147" t="s">
        <v>119</v>
      </c>
    </row>
    <row r="403" spans="2:51" s="10" customFormat="1" ht="12">
      <c r="B403" s="146"/>
      <c r="D403" s="143" t="s">
        <v>158</v>
      </c>
      <c r="E403" s="147" t="s">
        <v>1</v>
      </c>
      <c r="F403" s="148" t="s">
        <v>585</v>
      </c>
      <c r="H403" s="149">
        <v>2</v>
      </c>
      <c r="I403" s="150"/>
      <c r="L403" s="146"/>
      <c r="M403" s="151"/>
      <c r="N403" s="152"/>
      <c r="O403" s="152"/>
      <c r="P403" s="152"/>
      <c r="Q403" s="152"/>
      <c r="R403" s="152"/>
      <c r="S403" s="152"/>
      <c r="T403" s="153"/>
      <c r="AT403" s="147" t="s">
        <v>158</v>
      </c>
      <c r="AU403" s="147" t="s">
        <v>88</v>
      </c>
      <c r="AV403" s="10" t="s">
        <v>88</v>
      </c>
      <c r="AW403" s="10" t="s">
        <v>43</v>
      </c>
      <c r="AX403" s="10" t="s">
        <v>79</v>
      </c>
      <c r="AY403" s="147" t="s">
        <v>119</v>
      </c>
    </row>
    <row r="404" spans="2:51" s="10" customFormat="1" ht="12">
      <c r="B404" s="146"/>
      <c r="D404" s="143" t="s">
        <v>158</v>
      </c>
      <c r="E404" s="147" t="s">
        <v>1</v>
      </c>
      <c r="F404" s="148" t="s">
        <v>586</v>
      </c>
      <c r="H404" s="149">
        <v>17</v>
      </c>
      <c r="I404" s="150"/>
      <c r="L404" s="146"/>
      <c r="M404" s="151"/>
      <c r="N404" s="152"/>
      <c r="O404" s="152"/>
      <c r="P404" s="152"/>
      <c r="Q404" s="152"/>
      <c r="R404" s="152"/>
      <c r="S404" s="152"/>
      <c r="T404" s="153"/>
      <c r="AT404" s="147" t="s">
        <v>158</v>
      </c>
      <c r="AU404" s="147" t="s">
        <v>88</v>
      </c>
      <c r="AV404" s="10" t="s">
        <v>88</v>
      </c>
      <c r="AW404" s="10" t="s">
        <v>43</v>
      </c>
      <c r="AX404" s="10" t="s">
        <v>79</v>
      </c>
      <c r="AY404" s="147" t="s">
        <v>119</v>
      </c>
    </row>
    <row r="405" spans="2:51" s="10" customFormat="1" ht="12">
      <c r="B405" s="146"/>
      <c r="D405" s="143" t="s">
        <v>158</v>
      </c>
      <c r="E405" s="147" t="s">
        <v>1</v>
      </c>
      <c r="F405" s="148" t="s">
        <v>587</v>
      </c>
      <c r="H405" s="149">
        <v>3.5</v>
      </c>
      <c r="I405" s="150"/>
      <c r="L405" s="146"/>
      <c r="M405" s="151"/>
      <c r="N405" s="152"/>
      <c r="O405" s="152"/>
      <c r="P405" s="152"/>
      <c r="Q405" s="152"/>
      <c r="R405" s="152"/>
      <c r="S405" s="152"/>
      <c r="T405" s="153"/>
      <c r="AT405" s="147" t="s">
        <v>158</v>
      </c>
      <c r="AU405" s="147" t="s">
        <v>88</v>
      </c>
      <c r="AV405" s="10" t="s">
        <v>88</v>
      </c>
      <c r="AW405" s="10" t="s">
        <v>43</v>
      </c>
      <c r="AX405" s="10" t="s">
        <v>79</v>
      </c>
      <c r="AY405" s="147" t="s">
        <v>119</v>
      </c>
    </row>
    <row r="406" spans="2:51" s="10" customFormat="1" ht="12">
      <c r="B406" s="146"/>
      <c r="D406" s="143" t="s">
        <v>158</v>
      </c>
      <c r="E406" s="147" t="s">
        <v>1</v>
      </c>
      <c r="F406" s="148" t="s">
        <v>588</v>
      </c>
      <c r="H406" s="149">
        <v>1</v>
      </c>
      <c r="I406" s="150"/>
      <c r="L406" s="146"/>
      <c r="M406" s="151"/>
      <c r="N406" s="152"/>
      <c r="O406" s="152"/>
      <c r="P406" s="152"/>
      <c r="Q406" s="152"/>
      <c r="R406" s="152"/>
      <c r="S406" s="152"/>
      <c r="T406" s="153"/>
      <c r="AT406" s="147" t="s">
        <v>158</v>
      </c>
      <c r="AU406" s="147" t="s">
        <v>88</v>
      </c>
      <c r="AV406" s="10" t="s">
        <v>88</v>
      </c>
      <c r="AW406" s="10" t="s">
        <v>43</v>
      </c>
      <c r="AX406" s="10" t="s">
        <v>79</v>
      </c>
      <c r="AY406" s="147" t="s">
        <v>119</v>
      </c>
    </row>
    <row r="407" spans="2:51" s="10" customFormat="1" ht="12">
      <c r="B407" s="146"/>
      <c r="D407" s="143" t="s">
        <v>158</v>
      </c>
      <c r="E407" s="147" t="s">
        <v>1</v>
      </c>
      <c r="F407" s="148" t="s">
        <v>589</v>
      </c>
      <c r="H407" s="149">
        <v>1</v>
      </c>
      <c r="I407" s="150"/>
      <c r="L407" s="146"/>
      <c r="M407" s="151"/>
      <c r="N407" s="152"/>
      <c r="O407" s="152"/>
      <c r="P407" s="152"/>
      <c r="Q407" s="152"/>
      <c r="R407" s="152"/>
      <c r="S407" s="152"/>
      <c r="T407" s="153"/>
      <c r="AT407" s="147" t="s">
        <v>158</v>
      </c>
      <c r="AU407" s="147" t="s">
        <v>88</v>
      </c>
      <c r="AV407" s="10" t="s">
        <v>88</v>
      </c>
      <c r="AW407" s="10" t="s">
        <v>43</v>
      </c>
      <c r="AX407" s="10" t="s">
        <v>79</v>
      </c>
      <c r="AY407" s="147" t="s">
        <v>119</v>
      </c>
    </row>
    <row r="408" spans="2:51" s="11" customFormat="1" ht="12">
      <c r="B408" s="154"/>
      <c r="D408" s="143" t="s">
        <v>158</v>
      </c>
      <c r="E408" s="155" t="s">
        <v>1</v>
      </c>
      <c r="F408" s="156" t="s">
        <v>160</v>
      </c>
      <c r="H408" s="157">
        <v>39.8</v>
      </c>
      <c r="I408" s="158"/>
      <c r="L408" s="154"/>
      <c r="M408" s="159"/>
      <c r="N408" s="160"/>
      <c r="O408" s="160"/>
      <c r="P408" s="160"/>
      <c r="Q408" s="160"/>
      <c r="R408" s="160"/>
      <c r="S408" s="160"/>
      <c r="T408" s="161"/>
      <c r="AT408" s="155" t="s">
        <v>158</v>
      </c>
      <c r="AU408" s="155" t="s">
        <v>88</v>
      </c>
      <c r="AV408" s="11" t="s">
        <v>118</v>
      </c>
      <c r="AW408" s="11" t="s">
        <v>43</v>
      </c>
      <c r="AX408" s="11" t="s">
        <v>23</v>
      </c>
      <c r="AY408" s="155" t="s">
        <v>119</v>
      </c>
    </row>
    <row r="409" spans="2:65" s="1" customFormat="1" ht="16.5" customHeight="1">
      <c r="B409" s="130"/>
      <c r="C409" s="179" t="s">
        <v>590</v>
      </c>
      <c r="D409" s="179" t="s">
        <v>265</v>
      </c>
      <c r="E409" s="180" t="s">
        <v>591</v>
      </c>
      <c r="F409" s="181" t="s">
        <v>592</v>
      </c>
      <c r="G409" s="182" t="s">
        <v>195</v>
      </c>
      <c r="H409" s="183">
        <v>30.9</v>
      </c>
      <c r="I409" s="184"/>
      <c r="J409" s="185">
        <f>ROUND(I409*H409,2)</f>
        <v>0</v>
      </c>
      <c r="K409" s="181" t="s">
        <v>1</v>
      </c>
      <c r="L409" s="186"/>
      <c r="M409" s="187" t="s">
        <v>1</v>
      </c>
      <c r="N409" s="188" t="s">
        <v>50</v>
      </c>
      <c r="O409" s="48"/>
      <c r="P409" s="140">
        <f>O409*H409</f>
        <v>0</v>
      </c>
      <c r="Q409" s="140">
        <v>0.085</v>
      </c>
      <c r="R409" s="140">
        <f>Q409*H409</f>
        <v>2.6265</v>
      </c>
      <c r="S409" s="140">
        <v>0</v>
      </c>
      <c r="T409" s="141">
        <f>S409*H409</f>
        <v>0</v>
      </c>
      <c r="AR409" s="15" t="s">
        <v>161</v>
      </c>
      <c r="AT409" s="15" t="s">
        <v>265</v>
      </c>
      <c r="AU409" s="15" t="s">
        <v>88</v>
      </c>
      <c r="AY409" s="15" t="s">
        <v>119</v>
      </c>
      <c r="BE409" s="142">
        <f>IF(N409="základní",J409,0)</f>
        <v>0</v>
      </c>
      <c r="BF409" s="142">
        <f>IF(N409="snížená",J409,0)</f>
        <v>0</v>
      </c>
      <c r="BG409" s="142">
        <f>IF(N409="zákl. přenesená",J409,0)</f>
        <v>0</v>
      </c>
      <c r="BH409" s="142">
        <f>IF(N409="sníž. přenesená",J409,0)</f>
        <v>0</v>
      </c>
      <c r="BI409" s="142">
        <f>IF(N409="nulová",J409,0)</f>
        <v>0</v>
      </c>
      <c r="BJ409" s="15" t="s">
        <v>23</v>
      </c>
      <c r="BK409" s="142">
        <f>ROUND(I409*H409,2)</f>
        <v>0</v>
      </c>
      <c r="BL409" s="15" t="s">
        <v>118</v>
      </c>
      <c r="BM409" s="15" t="s">
        <v>593</v>
      </c>
    </row>
    <row r="410" spans="2:47" s="1" customFormat="1" ht="12">
      <c r="B410" s="29"/>
      <c r="D410" s="143" t="s">
        <v>127</v>
      </c>
      <c r="F410" s="144" t="s">
        <v>594</v>
      </c>
      <c r="I410" s="83"/>
      <c r="L410" s="29"/>
      <c r="M410" s="145"/>
      <c r="N410" s="48"/>
      <c r="O410" s="48"/>
      <c r="P410" s="48"/>
      <c r="Q410" s="48"/>
      <c r="R410" s="48"/>
      <c r="S410" s="48"/>
      <c r="T410" s="49"/>
      <c r="AT410" s="15" t="s">
        <v>127</v>
      </c>
      <c r="AU410" s="15" t="s">
        <v>88</v>
      </c>
    </row>
    <row r="411" spans="2:51" s="10" customFormat="1" ht="12">
      <c r="B411" s="146"/>
      <c r="D411" s="143" t="s">
        <v>158</v>
      </c>
      <c r="E411" s="147" t="s">
        <v>1</v>
      </c>
      <c r="F411" s="148" t="s">
        <v>595</v>
      </c>
      <c r="H411" s="149">
        <v>30.9</v>
      </c>
      <c r="I411" s="150"/>
      <c r="L411" s="146"/>
      <c r="M411" s="151"/>
      <c r="N411" s="152"/>
      <c r="O411" s="152"/>
      <c r="P411" s="152"/>
      <c r="Q411" s="152"/>
      <c r="R411" s="152"/>
      <c r="S411" s="152"/>
      <c r="T411" s="153"/>
      <c r="AT411" s="147" t="s">
        <v>158</v>
      </c>
      <c r="AU411" s="147" t="s">
        <v>88</v>
      </c>
      <c r="AV411" s="10" t="s">
        <v>88</v>
      </c>
      <c r="AW411" s="10" t="s">
        <v>43</v>
      </c>
      <c r="AX411" s="10" t="s">
        <v>79</v>
      </c>
      <c r="AY411" s="147" t="s">
        <v>119</v>
      </c>
    </row>
    <row r="412" spans="2:51" s="11" customFormat="1" ht="12">
      <c r="B412" s="154"/>
      <c r="D412" s="143" t="s">
        <v>158</v>
      </c>
      <c r="E412" s="155" t="s">
        <v>1</v>
      </c>
      <c r="F412" s="156" t="s">
        <v>160</v>
      </c>
      <c r="H412" s="157">
        <v>30.9</v>
      </c>
      <c r="I412" s="158"/>
      <c r="L412" s="154"/>
      <c r="M412" s="159"/>
      <c r="N412" s="160"/>
      <c r="O412" s="160"/>
      <c r="P412" s="160"/>
      <c r="Q412" s="160"/>
      <c r="R412" s="160"/>
      <c r="S412" s="160"/>
      <c r="T412" s="161"/>
      <c r="AT412" s="155" t="s">
        <v>158</v>
      </c>
      <c r="AU412" s="155" t="s">
        <v>88</v>
      </c>
      <c r="AV412" s="11" t="s">
        <v>118</v>
      </c>
      <c r="AW412" s="11" t="s">
        <v>43</v>
      </c>
      <c r="AX412" s="11" t="s">
        <v>23</v>
      </c>
      <c r="AY412" s="155" t="s">
        <v>119</v>
      </c>
    </row>
    <row r="413" spans="2:65" s="1" customFormat="1" ht="16.5" customHeight="1">
      <c r="B413" s="130"/>
      <c r="C413" s="179" t="s">
        <v>596</v>
      </c>
      <c r="D413" s="179" t="s">
        <v>265</v>
      </c>
      <c r="E413" s="180" t="s">
        <v>597</v>
      </c>
      <c r="F413" s="181" t="s">
        <v>598</v>
      </c>
      <c r="G413" s="182" t="s">
        <v>195</v>
      </c>
      <c r="H413" s="183">
        <v>7.004</v>
      </c>
      <c r="I413" s="184"/>
      <c r="J413" s="185">
        <f>ROUND(I413*H413,2)</f>
        <v>0</v>
      </c>
      <c r="K413" s="181" t="s">
        <v>507</v>
      </c>
      <c r="L413" s="186"/>
      <c r="M413" s="187" t="s">
        <v>1</v>
      </c>
      <c r="N413" s="188" t="s">
        <v>50</v>
      </c>
      <c r="O413" s="48"/>
      <c r="P413" s="140">
        <f>O413*H413</f>
        <v>0</v>
      </c>
      <c r="Q413" s="140">
        <v>0.0483</v>
      </c>
      <c r="R413" s="140">
        <f>Q413*H413</f>
        <v>0.3382932</v>
      </c>
      <c r="S413" s="140">
        <v>0</v>
      </c>
      <c r="T413" s="141">
        <f>S413*H413</f>
        <v>0</v>
      </c>
      <c r="AR413" s="15" t="s">
        <v>161</v>
      </c>
      <c r="AT413" s="15" t="s">
        <v>265</v>
      </c>
      <c r="AU413" s="15" t="s">
        <v>88</v>
      </c>
      <c r="AY413" s="15" t="s">
        <v>119</v>
      </c>
      <c r="BE413" s="142">
        <f>IF(N413="základní",J413,0)</f>
        <v>0</v>
      </c>
      <c r="BF413" s="142">
        <f>IF(N413="snížená",J413,0)</f>
        <v>0</v>
      </c>
      <c r="BG413" s="142">
        <f>IF(N413="zákl. přenesená",J413,0)</f>
        <v>0</v>
      </c>
      <c r="BH413" s="142">
        <f>IF(N413="sníž. přenesená",J413,0)</f>
        <v>0</v>
      </c>
      <c r="BI413" s="142">
        <f>IF(N413="nulová",J413,0)</f>
        <v>0</v>
      </c>
      <c r="BJ413" s="15" t="s">
        <v>23</v>
      </c>
      <c r="BK413" s="142">
        <f>ROUND(I413*H413,2)</f>
        <v>0</v>
      </c>
      <c r="BL413" s="15" t="s">
        <v>118</v>
      </c>
      <c r="BM413" s="15" t="s">
        <v>599</v>
      </c>
    </row>
    <row r="414" spans="2:47" s="1" customFormat="1" ht="12">
      <c r="B414" s="29"/>
      <c r="D414" s="143" t="s">
        <v>127</v>
      </c>
      <c r="F414" s="144" t="s">
        <v>600</v>
      </c>
      <c r="I414" s="83"/>
      <c r="L414" s="29"/>
      <c r="M414" s="145"/>
      <c r="N414" s="48"/>
      <c r="O414" s="48"/>
      <c r="P414" s="48"/>
      <c r="Q414" s="48"/>
      <c r="R414" s="48"/>
      <c r="S414" s="48"/>
      <c r="T414" s="49"/>
      <c r="AT414" s="15" t="s">
        <v>127</v>
      </c>
      <c r="AU414" s="15" t="s">
        <v>88</v>
      </c>
    </row>
    <row r="415" spans="2:51" s="10" customFormat="1" ht="12">
      <c r="B415" s="146"/>
      <c r="D415" s="143" t="s">
        <v>158</v>
      </c>
      <c r="E415" s="147" t="s">
        <v>1</v>
      </c>
      <c r="F415" s="148" t="s">
        <v>601</v>
      </c>
      <c r="H415" s="149">
        <v>7.004</v>
      </c>
      <c r="I415" s="150"/>
      <c r="L415" s="146"/>
      <c r="M415" s="151"/>
      <c r="N415" s="152"/>
      <c r="O415" s="152"/>
      <c r="P415" s="152"/>
      <c r="Q415" s="152"/>
      <c r="R415" s="152"/>
      <c r="S415" s="152"/>
      <c r="T415" s="153"/>
      <c r="AT415" s="147" t="s">
        <v>158</v>
      </c>
      <c r="AU415" s="147" t="s">
        <v>88</v>
      </c>
      <c r="AV415" s="10" t="s">
        <v>88</v>
      </c>
      <c r="AW415" s="10" t="s">
        <v>43</v>
      </c>
      <c r="AX415" s="10" t="s">
        <v>79</v>
      </c>
      <c r="AY415" s="147" t="s">
        <v>119</v>
      </c>
    </row>
    <row r="416" spans="2:51" s="11" customFormat="1" ht="12">
      <c r="B416" s="154"/>
      <c r="D416" s="143" t="s">
        <v>158</v>
      </c>
      <c r="E416" s="155" t="s">
        <v>1</v>
      </c>
      <c r="F416" s="156" t="s">
        <v>160</v>
      </c>
      <c r="H416" s="157">
        <v>7.004</v>
      </c>
      <c r="I416" s="158"/>
      <c r="L416" s="154"/>
      <c r="M416" s="159"/>
      <c r="N416" s="160"/>
      <c r="O416" s="160"/>
      <c r="P416" s="160"/>
      <c r="Q416" s="160"/>
      <c r="R416" s="160"/>
      <c r="S416" s="160"/>
      <c r="T416" s="161"/>
      <c r="AT416" s="155" t="s">
        <v>158</v>
      </c>
      <c r="AU416" s="155" t="s">
        <v>88</v>
      </c>
      <c r="AV416" s="11" t="s">
        <v>118</v>
      </c>
      <c r="AW416" s="11" t="s">
        <v>43</v>
      </c>
      <c r="AX416" s="11" t="s">
        <v>23</v>
      </c>
      <c r="AY416" s="155" t="s">
        <v>119</v>
      </c>
    </row>
    <row r="417" spans="2:65" s="1" customFormat="1" ht="16.5" customHeight="1">
      <c r="B417" s="130"/>
      <c r="C417" s="179" t="s">
        <v>602</v>
      </c>
      <c r="D417" s="179" t="s">
        <v>265</v>
      </c>
      <c r="E417" s="180" t="s">
        <v>603</v>
      </c>
      <c r="F417" s="181" t="s">
        <v>604</v>
      </c>
      <c r="G417" s="182" t="s">
        <v>195</v>
      </c>
      <c r="H417" s="183">
        <v>3.09</v>
      </c>
      <c r="I417" s="184"/>
      <c r="J417" s="185">
        <f>ROUND(I417*H417,2)</f>
        <v>0</v>
      </c>
      <c r="K417" s="181" t="s">
        <v>507</v>
      </c>
      <c r="L417" s="186"/>
      <c r="M417" s="187" t="s">
        <v>1</v>
      </c>
      <c r="N417" s="188" t="s">
        <v>50</v>
      </c>
      <c r="O417" s="48"/>
      <c r="P417" s="140">
        <f>O417*H417</f>
        <v>0</v>
      </c>
      <c r="Q417" s="140">
        <v>0.064</v>
      </c>
      <c r="R417" s="140">
        <f>Q417*H417</f>
        <v>0.19776</v>
      </c>
      <c r="S417" s="140">
        <v>0</v>
      </c>
      <c r="T417" s="141">
        <f>S417*H417</f>
        <v>0</v>
      </c>
      <c r="AR417" s="15" t="s">
        <v>161</v>
      </c>
      <c r="AT417" s="15" t="s">
        <v>265</v>
      </c>
      <c r="AU417" s="15" t="s">
        <v>88</v>
      </c>
      <c r="AY417" s="15" t="s">
        <v>119</v>
      </c>
      <c r="BE417" s="142">
        <f>IF(N417="základní",J417,0)</f>
        <v>0</v>
      </c>
      <c r="BF417" s="142">
        <f>IF(N417="snížená",J417,0)</f>
        <v>0</v>
      </c>
      <c r="BG417" s="142">
        <f>IF(N417="zákl. přenesená",J417,0)</f>
        <v>0</v>
      </c>
      <c r="BH417" s="142">
        <f>IF(N417="sníž. přenesená",J417,0)</f>
        <v>0</v>
      </c>
      <c r="BI417" s="142">
        <f>IF(N417="nulová",J417,0)</f>
        <v>0</v>
      </c>
      <c r="BJ417" s="15" t="s">
        <v>23</v>
      </c>
      <c r="BK417" s="142">
        <f>ROUND(I417*H417,2)</f>
        <v>0</v>
      </c>
      <c r="BL417" s="15" t="s">
        <v>118</v>
      </c>
      <c r="BM417" s="15" t="s">
        <v>605</v>
      </c>
    </row>
    <row r="418" spans="2:47" s="1" customFormat="1" ht="12">
      <c r="B418" s="29"/>
      <c r="D418" s="143" t="s">
        <v>127</v>
      </c>
      <c r="F418" s="144" t="s">
        <v>606</v>
      </c>
      <c r="I418" s="83"/>
      <c r="L418" s="29"/>
      <c r="M418" s="145"/>
      <c r="N418" s="48"/>
      <c r="O418" s="48"/>
      <c r="P418" s="48"/>
      <c r="Q418" s="48"/>
      <c r="R418" s="48"/>
      <c r="S418" s="48"/>
      <c r="T418" s="49"/>
      <c r="AT418" s="15" t="s">
        <v>127</v>
      </c>
      <c r="AU418" s="15" t="s">
        <v>88</v>
      </c>
    </row>
    <row r="419" spans="2:51" s="10" customFormat="1" ht="12">
      <c r="B419" s="146"/>
      <c r="D419" s="143" t="s">
        <v>158</v>
      </c>
      <c r="E419" s="147" t="s">
        <v>1</v>
      </c>
      <c r="F419" s="148" t="s">
        <v>607</v>
      </c>
      <c r="H419" s="149">
        <v>2.06</v>
      </c>
      <c r="I419" s="150"/>
      <c r="L419" s="146"/>
      <c r="M419" s="151"/>
      <c r="N419" s="152"/>
      <c r="O419" s="152"/>
      <c r="P419" s="152"/>
      <c r="Q419" s="152"/>
      <c r="R419" s="152"/>
      <c r="S419" s="152"/>
      <c r="T419" s="153"/>
      <c r="AT419" s="147" t="s">
        <v>158</v>
      </c>
      <c r="AU419" s="147" t="s">
        <v>88</v>
      </c>
      <c r="AV419" s="10" t="s">
        <v>88</v>
      </c>
      <c r="AW419" s="10" t="s">
        <v>43</v>
      </c>
      <c r="AX419" s="10" t="s">
        <v>79</v>
      </c>
      <c r="AY419" s="147" t="s">
        <v>119</v>
      </c>
    </row>
    <row r="420" spans="2:51" s="10" customFormat="1" ht="12">
      <c r="B420" s="146"/>
      <c r="D420" s="143" t="s">
        <v>158</v>
      </c>
      <c r="E420" s="147" t="s">
        <v>1</v>
      </c>
      <c r="F420" s="148" t="s">
        <v>608</v>
      </c>
      <c r="H420" s="149">
        <v>1.03</v>
      </c>
      <c r="I420" s="150"/>
      <c r="L420" s="146"/>
      <c r="M420" s="151"/>
      <c r="N420" s="152"/>
      <c r="O420" s="152"/>
      <c r="P420" s="152"/>
      <c r="Q420" s="152"/>
      <c r="R420" s="152"/>
      <c r="S420" s="152"/>
      <c r="T420" s="153"/>
      <c r="AT420" s="147" t="s">
        <v>158</v>
      </c>
      <c r="AU420" s="147" t="s">
        <v>88</v>
      </c>
      <c r="AV420" s="10" t="s">
        <v>88</v>
      </c>
      <c r="AW420" s="10" t="s">
        <v>43</v>
      </c>
      <c r="AX420" s="10" t="s">
        <v>79</v>
      </c>
      <c r="AY420" s="147" t="s">
        <v>119</v>
      </c>
    </row>
    <row r="421" spans="2:51" s="11" customFormat="1" ht="12">
      <c r="B421" s="154"/>
      <c r="D421" s="143" t="s">
        <v>158</v>
      </c>
      <c r="E421" s="155" t="s">
        <v>1</v>
      </c>
      <c r="F421" s="156" t="s">
        <v>160</v>
      </c>
      <c r="H421" s="157">
        <v>3.09</v>
      </c>
      <c r="I421" s="158"/>
      <c r="L421" s="154"/>
      <c r="M421" s="159"/>
      <c r="N421" s="160"/>
      <c r="O421" s="160"/>
      <c r="P421" s="160"/>
      <c r="Q421" s="160"/>
      <c r="R421" s="160"/>
      <c r="S421" s="160"/>
      <c r="T421" s="161"/>
      <c r="AT421" s="155" t="s">
        <v>158</v>
      </c>
      <c r="AU421" s="155" t="s">
        <v>88</v>
      </c>
      <c r="AV421" s="11" t="s">
        <v>118</v>
      </c>
      <c r="AW421" s="11" t="s">
        <v>43</v>
      </c>
      <c r="AX421" s="11" t="s">
        <v>23</v>
      </c>
      <c r="AY421" s="155" t="s">
        <v>119</v>
      </c>
    </row>
    <row r="422" spans="2:65" s="1" customFormat="1" ht="16.5" customHeight="1">
      <c r="B422" s="130"/>
      <c r="C422" s="131" t="s">
        <v>609</v>
      </c>
      <c r="D422" s="131" t="s">
        <v>120</v>
      </c>
      <c r="E422" s="132" t="s">
        <v>610</v>
      </c>
      <c r="F422" s="133" t="s">
        <v>611</v>
      </c>
      <c r="G422" s="134" t="s">
        <v>243</v>
      </c>
      <c r="H422" s="135">
        <v>33.1</v>
      </c>
      <c r="I422" s="136"/>
      <c r="J422" s="137">
        <f>ROUND(I422*H422,2)</f>
        <v>0</v>
      </c>
      <c r="K422" s="133" t="s">
        <v>196</v>
      </c>
      <c r="L422" s="29"/>
      <c r="M422" s="138" t="s">
        <v>1</v>
      </c>
      <c r="N422" s="139" t="s">
        <v>50</v>
      </c>
      <c r="O422" s="48"/>
      <c r="P422" s="140">
        <f>O422*H422</f>
        <v>0</v>
      </c>
      <c r="Q422" s="140">
        <v>0.1295</v>
      </c>
      <c r="R422" s="140">
        <f>Q422*H422</f>
        <v>4.28645</v>
      </c>
      <c r="S422" s="140">
        <v>0</v>
      </c>
      <c r="T422" s="141">
        <f>S422*H422</f>
        <v>0</v>
      </c>
      <c r="AR422" s="15" t="s">
        <v>118</v>
      </c>
      <c r="AT422" s="15" t="s">
        <v>120</v>
      </c>
      <c r="AU422" s="15" t="s">
        <v>88</v>
      </c>
      <c r="AY422" s="15" t="s">
        <v>119</v>
      </c>
      <c r="BE422" s="142">
        <f>IF(N422="základní",J422,0)</f>
        <v>0</v>
      </c>
      <c r="BF422" s="142">
        <f>IF(N422="snížená",J422,0)</f>
        <v>0</v>
      </c>
      <c r="BG422" s="142">
        <f>IF(N422="zákl. přenesená",J422,0)</f>
        <v>0</v>
      </c>
      <c r="BH422" s="142">
        <f>IF(N422="sníž. přenesená",J422,0)</f>
        <v>0</v>
      </c>
      <c r="BI422" s="142">
        <f>IF(N422="nulová",J422,0)</f>
        <v>0</v>
      </c>
      <c r="BJ422" s="15" t="s">
        <v>23</v>
      </c>
      <c r="BK422" s="142">
        <f>ROUND(I422*H422,2)</f>
        <v>0</v>
      </c>
      <c r="BL422" s="15" t="s">
        <v>118</v>
      </c>
      <c r="BM422" s="15" t="s">
        <v>612</v>
      </c>
    </row>
    <row r="423" spans="2:47" s="1" customFormat="1" ht="19.5">
      <c r="B423" s="29"/>
      <c r="D423" s="143" t="s">
        <v>127</v>
      </c>
      <c r="F423" s="144" t="s">
        <v>613</v>
      </c>
      <c r="I423" s="83"/>
      <c r="L423" s="29"/>
      <c r="M423" s="145"/>
      <c r="N423" s="48"/>
      <c r="O423" s="48"/>
      <c r="P423" s="48"/>
      <c r="Q423" s="48"/>
      <c r="R423" s="48"/>
      <c r="S423" s="48"/>
      <c r="T423" s="49"/>
      <c r="AT423" s="15" t="s">
        <v>127</v>
      </c>
      <c r="AU423" s="15" t="s">
        <v>88</v>
      </c>
    </row>
    <row r="424" spans="2:51" s="10" customFormat="1" ht="12">
      <c r="B424" s="146"/>
      <c r="D424" s="143" t="s">
        <v>158</v>
      </c>
      <c r="E424" s="147" t="s">
        <v>1</v>
      </c>
      <c r="F424" s="148" t="s">
        <v>614</v>
      </c>
      <c r="H424" s="149">
        <v>7.1</v>
      </c>
      <c r="I424" s="150"/>
      <c r="L424" s="146"/>
      <c r="M424" s="151"/>
      <c r="N424" s="152"/>
      <c r="O424" s="152"/>
      <c r="P424" s="152"/>
      <c r="Q424" s="152"/>
      <c r="R424" s="152"/>
      <c r="S424" s="152"/>
      <c r="T424" s="153"/>
      <c r="AT424" s="147" t="s">
        <v>158</v>
      </c>
      <c r="AU424" s="147" t="s">
        <v>88</v>
      </c>
      <c r="AV424" s="10" t="s">
        <v>88</v>
      </c>
      <c r="AW424" s="10" t="s">
        <v>43</v>
      </c>
      <c r="AX424" s="10" t="s">
        <v>79</v>
      </c>
      <c r="AY424" s="147" t="s">
        <v>119</v>
      </c>
    </row>
    <row r="425" spans="2:51" s="10" customFormat="1" ht="12">
      <c r="B425" s="146"/>
      <c r="D425" s="143" t="s">
        <v>158</v>
      </c>
      <c r="E425" s="147" t="s">
        <v>1</v>
      </c>
      <c r="F425" s="148" t="s">
        <v>615</v>
      </c>
      <c r="H425" s="149">
        <v>2</v>
      </c>
      <c r="I425" s="150"/>
      <c r="L425" s="146"/>
      <c r="M425" s="151"/>
      <c r="N425" s="152"/>
      <c r="O425" s="152"/>
      <c r="P425" s="152"/>
      <c r="Q425" s="152"/>
      <c r="R425" s="152"/>
      <c r="S425" s="152"/>
      <c r="T425" s="153"/>
      <c r="AT425" s="147" t="s">
        <v>158</v>
      </c>
      <c r="AU425" s="147" t="s">
        <v>88</v>
      </c>
      <c r="AV425" s="10" t="s">
        <v>88</v>
      </c>
      <c r="AW425" s="10" t="s">
        <v>43</v>
      </c>
      <c r="AX425" s="10" t="s">
        <v>79</v>
      </c>
      <c r="AY425" s="147" t="s">
        <v>119</v>
      </c>
    </row>
    <row r="426" spans="2:51" s="10" customFormat="1" ht="12">
      <c r="B426" s="146"/>
      <c r="D426" s="143" t="s">
        <v>158</v>
      </c>
      <c r="E426" s="147" t="s">
        <v>1</v>
      </c>
      <c r="F426" s="148" t="s">
        <v>616</v>
      </c>
      <c r="H426" s="149">
        <v>24</v>
      </c>
      <c r="I426" s="150"/>
      <c r="L426" s="146"/>
      <c r="M426" s="151"/>
      <c r="N426" s="152"/>
      <c r="O426" s="152"/>
      <c r="P426" s="152"/>
      <c r="Q426" s="152"/>
      <c r="R426" s="152"/>
      <c r="S426" s="152"/>
      <c r="T426" s="153"/>
      <c r="AT426" s="147" t="s">
        <v>158</v>
      </c>
      <c r="AU426" s="147" t="s">
        <v>88</v>
      </c>
      <c r="AV426" s="10" t="s">
        <v>88</v>
      </c>
      <c r="AW426" s="10" t="s">
        <v>43</v>
      </c>
      <c r="AX426" s="10" t="s">
        <v>79</v>
      </c>
      <c r="AY426" s="147" t="s">
        <v>119</v>
      </c>
    </row>
    <row r="427" spans="2:51" s="11" customFormat="1" ht="12">
      <c r="B427" s="154"/>
      <c r="D427" s="143" t="s">
        <v>158</v>
      </c>
      <c r="E427" s="155" t="s">
        <v>1</v>
      </c>
      <c r="F427" s="156" t="s">
        <v>160</v>
      </c>
      <c r="H427" s="157">
        <v>33.1</v>
      </c>
      <c r="I427" s="158"/>
      <c r="L427" s="154"/>
      <c r="M427" s="159"/>
      <c r="N427" s="160"/>
      <c r="O427" s="160"/>
      <c r="P427" s="160"/>
      <c r="Q427" s="160"/>
      <c r="R427" s="160"/>
      <c r="S427" s="160"/>
      <c r="T427" s="161"/>
      <c r="AT427" s="155" t="s">
        <v>158</v>
      </c>
      <c r="AU427" s="155" t="s">
        <v>88</v>
      </c>
      <c r="AV427" s="11" t="s">
        <v>118</v>
      </c>
      <c r="AW427" s="11" t="s">
        <v>43</v>
      </c>
      <c r="AX427" s="11" t="s">
        <v>23</v>
      </c>
      <c r="AY427" s="155" t="s">
        <v>119</v>
      </c>
    </row>
    <row r="428" spans="2:65" s="1" customFormat="1" ht="16.5" customHeight="1">
      <c r="B428" s="130"/>
      <c r="C428" s="179" t="s">
        <v>617</v>
      </c>
      <c r="D428" s="179" t="s">
        <v>265</v>
      </c>
      <c r="E428" s="180" t="s">
        <v>618</v>
      </c>
      <c r="F428" s="181" t="s">
        <v>619</v>
      </c>
      <c r="G428" s="182" t="s">
        <v>243</v>
      </c>
      <c r="H428" s="183">
        <v>2.2</v>
      </c>
      <c r="I428" s="184"/>
      <c r="J428" s="185">
        <f>ROUND(I428*H428,2)</f>
        <v>0</v>
      </c>
      <c r="K428" s="181" t="s">
        <v>196</v>
      </c>
      <c r="L428" s="186"/>
      <c r="M428" s="187" t="s">
        <v>1</v>
      </c>
      <c r="N428" s="188" t="s">
        <v>50</v>
      </c>
      <c r="O428" s="48"/>
      <c r="P428" s="140">
        <f>O428*H428</f>
        <v>0</v>
      </c>
      <c r="Q428" s="140">
        <v>0.022</v>
      </c>
      <c r="R428" s="140">
        <f>Q428*H428</f>
        <v>0.0484</v>
      </c>
      <c r="S428" s="140">
        <v>0</v>
      </c>
      <c r="T428" s="141">
        <f>S428*H428</f>
        <v>0</v>
      </c>
      <c r="AR428" s="15" t="s">
        <v>161</v>
      </c>
      <c r="AT428" s="15" t="s">
        <v>265</v>
      </c>
      <c r="AU428" s="15" t="s">
        <v>88</v>
      </c>
      <c r="AY428" s="15" t="s">
        <v>119</v>
      </c>
      <c r="BE428" s="142">
        <f>IF(N428="základní",J428,0)</f>
        <v>0</v>
      </c>
      <c r="BF428" s="142">
        <f>IF(N428="snížená",J428,0)</f>
        <v>0</v>
      </c>
      <c r="BG428" s="142">
        <f>IF(N428="zákl. přenesená",J428,0)</f>
        <v>0</v>
      </c>
      <c r="BH428" s="142">
        <f>IF(N428="sníž. přenesená",J428,0)</f>
        <v>0</v>
      </c>
      <c r="BI428" s="142">
        <f>IF(N428="nulová",J428,0)</f>
        <v>0</v>
      </c>
      <c r="BJ428" s="15" t="s">
        <v>23</v>
      </c>
      <c r="BK428" s="142">
        <f>ROUND(I428*H428,2)</f>
        <v>0</v>
      </c>
      <c r="BL428" s="15" t="s">
        <v>118</v>
      </c>
      <c r="BM428" s="15" t="s">
        <v>620</v>
      </c>
    </row>
    <row r="429" spans="2:47" s="1" customFormat="1" ht="12">
      <c r="B429" s="29"/>
      <c r="D429" s="143" t="s">
        <v>127</v>
      </c>
      <c r="F429" s="144" t="s">
        <v>619</v>
      </c>
      <c r="I429" s="83"/>
      <c r="L429" s="29"/>
      <c r="M429" s="145"/>
      <c r="N429" s="48"/>
      <c r="O429" s="48"/>
      <c r="P429" s="48"/>
      <c r="Q429" s="48"/>
      <c r="R429" s="48"/>
      <c r="S429" s="48"/>
      <c r="T429" s="49"/>
      <c r="AT429" s="15" t="s">
        <v>127</v>
      </c>
      <c r="AU429" s="15" t="s">
        <v>88</v>
      </c>
    </row>
    <row r="430" spans="2:51" s="10" customFormat="1" ht="12">
      <c r="B430" s="146"/>
      <c r="D430" s="143" t="s">
        <v>158</v>
      </c>
      <c r="E430" s="147" t="s">
        <v>1</v>
      </c>
      <c r="F430" s="148" t="s">
        <v>621</v>
      </c>
      <c r="H430" s="149">
        <v>2.2</v>
      </c>
      <c r="I430" s="150"/>
      <c r="L430" s="146"/>
      <c r="M430" s="151"/>
      <c r="N430" s="152"/>
      <c r="O430" s="152"/>
      <c r="P430" s="152"/>
      <c r="Q430" s="152"/>
      <c r="R430" s="152"/>
      <c r="S430" s="152"/>
      <c r="T430" s="153"/>
      <c r="AT430" s="147" t="s">
        <v>158</v>
      </c>
      <c r="AU430" s="147" t="s">
        <v>88</v>
      </c>
      <c r="AV430" s="10" t="s">
        <v>88</v>
      </c>
      <c r="AW430" s="10" t="s">
        <v>43</v>
      </c>
      <c r="AX430" s="10" t="s">
        <v>79</v>
      </c>
      <c r="AY430" s="147" t="s">
        <v>119</v>
      </c>
    </row>
    <row r="431" spans="2:51" s="11" customFormat="1" ht="12">
      <c r="B431" s="154"/>
      <c r="D431" s="143" t="s">
        <v>158</v>
      </c>
      <c r="E431" s="155" t="s">
        <v>1</v>
      </c>
      <c r="F431" s="156" t="s">
        <v>160</v>
      </c>
      <c r="H431" s="157">
        <v>2.2</v>
      </c>
      <c r="I431" s="158"/>
      <c r="L431" s="154"/>
      <c r="M431" s="159"/>
      <c r="N431" s="160"/>
      <c r="O431" s="160"/>
      <c r="P431" s="160"/>
      <c r="Q431" s="160"/>
      <c r="R431" s="160"/>
      <c r="S431" s="160"/>
      <c r="T431" s="161"/>
      <c r="AT431" s="155" t="s">
        <v>158</v>
      </c>
      <c r="AU431" s="155" t="s">
        <v>88</v>
      </c>
      <c r="AV431" s="11" t="s">
        <v>118</v>
      </c>
      <c r="AW431" s="11" t="s">
        <v>43</v>
      </c>
      <c r="AX431" s="11" t="s">
        <v>23</v>
      </c>
      <c r="AY431" s="155" t="s">
        <v>119</v>
      </c>
    </row>
    <row r="432" spans="2:65" s="1" customFormat="1" ht="16.5" customHeight="1">
      <c r="B432" s="130"/>
      <c r="C432" s="179" t="s">
        <v>622</v>
      </c>
      <c r="D432" s="179" t="s">
        <v>265</v>
      </c>
      <c r="E432" s="180" t="s">
        <v>623</v>
      </c>
      <c r="F432" s="181" t="s">
        <v>624</v>
      </c>
      <c r="G432" s="182" t="s">
        <v>243</v>
      </c>
      <c r="H432" s="183">
        <v>34.21</v>
      </c>
      <c r="I432" s="184"/>
      <c r="J432" s="185">
        <f>ROUND(I432*H432,2)</f>
        <v>0</v>
      </c>
      <c r="K432" s="181" t="s">
        <v>196</v>
      </c>
      <c r="L432" s="186"/>
      <c r="M432" s="187" t="s">
        <v>1</v>
      </c>
      <c r="N432" s="188" t="s">
        <v>50</v>
      </c>
      <c r="O432" s="48"/>
      <c r="P432" s="140">
        <f>O432*H432</f>
        <v>0</v>
      </c>
      <c r="Q432" s="140">
        <v>0.045</v>
      </c>
      <c r="R432" s="140">
        <f>Q432*H432</f>
        <v>1.53945</v>
      </c>
      <c r="S432" s="140">
        <v>0</v>
      </c>
      <c r="T432" s="141">
        <f>S432*H432</f>
        <v>0</v>
      </c>
      <c r="AR432" s="15" t="s">
        <v>161</v>
      </c>
      <c r="AT432" s="15" t="s">
        <v>265</v>
      </c>
      <c r="AU432" s="15" t="s">
        <v>88</v>
      </c>
      <c r="AY432" s="15" t="s">
        <v>119</v>
      </c>
      <c r="BE432" s="142">
        <f>IF(N432="základní",J432,0)</f>
        <v>0</v>
      </c>
      <c r="BF432" s="142">
        <f>IF(N432="snížená",J432,0)</f>
        <v>0</v>
      </c>
      <c r="BG432" s="142">
        <f>IF(N432="zákl. přenesená",J432,0)</f>
        <v>0</v>
      </c>
      <c r="BH432" s="142">
        <f>IF(N432="sníž. přenesená",J432,0)</f>
        <v>0</v>
      </c>
      <c r="BI432" s="142">
        <f>IF(N432="nulová",J432,0)</f>
        <v>0</v>
      </c>
      <c r="BJ432" s="15" t="s">
        <v>23</v>
      </c>
      <c r="BK432" s="142">
        <f>ROUND(I432*H432,2)</f>
        <v>0</v>
      </c>
      <c r="BL432" s="15" t="s">
        <v>118</v>
      </c>
      <c r="BM432" s="15" t="s">
        <v>625</v>
      </c>
    </row>
    <row r="433" spans="2:47" s="1" customFormat="1" ht="12">
      <c r="B433" s="29"/>
      <c r="D433" s="143" t="s">
        <v>127</v>
      </c>
      <c r="F433" s="144" t="s">
        <v>624</v>
      </c>
      <c r="I433" s="83"/>
      <c r="L433" s="29"/>
      <c r="M433" s="145"/>
      <c r="N433" s="48"/>
      <c r="O433" s="48"/>
      <c r="P433" s="48"/>
      <c r="Q433" s="48"/>
      <c r="R433" s="48"/>
      <c r="S433" s="48"/>
      <c r="T433" s="49"/>
      <c r="AT433" s="15" t="s">
        <v>127</v>
      </c>
      <c r="AU433" s="15" t="s">
        <v>88</v>
      </c>
    </row>
    <row r="434" spans="2:51" s="10" customFormat="1" ht="12">
      <c r="B434" s="146"/>
      <c r="D434" s="143" t="s">
        <v>158</v>
      </c>
      <c r="E434" s="147" t="s">
        <v>1</v>
      </c>
      <c r="F434" s="148" t="s">
        <v>626</v>
      </c>
      <c r="H434" s="149">
        <v>34.21</v>
      </c>
      <c r="I434" s="150"/>
      <c r="L434" s="146"/>
      <c r="M434" s="151"/>
      <c r="N434" s="152"/>
      <c r="O434" s="152"/>
      <c r="P434" s="152"/>
      <c r="Q434" s="152"/>
      <c r="R434" s="152"/>
      <c r="S434" s="152"/>
      <c r="T434" s="153"/>
      <c r="AT434" s="147" t="s">
        <v>158</v>
      </c>
      <c r="AU434" s="147" t="s">
        <v>88</v>
      </c>
      <c r="AV434" s="10" t="s">
        <v>88</v>
      </c>
      <c r="AW434" s="10" t="s">
        <v>43</v>
      </c>
      <c r="AX434" s="10" t="s">
        <v>79</v>
      </c>
      <c r="AY434" s="147" t="s">
        <v>119</v>
      </c>
    </row>
    <row r="435" spans="2:51" s="11" customFormat="1" ht="12">
      <c r="B435" s="154"/>
      <c r="D435" s="143" t="s">
        <v>158</v>
      </c>
      <c r="E435" s="155" t="s">
        <v>1</v>
      </c>
      <c r="F435" s="156" t="s">
        <v>160</v>
      </c>
      <c r="H435" s="157">
        <v>34.21</v>
      </c>
      <c r="I435" s="158"/>
      <c r="L435" s="154"/>
      <c r="M435" s="159"/>
      <c r="N435" s="160"/>
      <c r="O435" s="160"/>
      <c r="P435" s="160"/>
      <c r="Q435" s="160"/>
      <c r="R435" s="160"/>
      <c r="S435" s="160"/>
      <c r="T435" s="161"/>
      <c r="AT435" s="155" t="s">
        <v>158</v>
      </c>
      <c r="AU435" s="155" t="s">
        <v>88</v>
      </c>
      <c r="AV435" s="11" t="s">
        <v>118</v>
      </c>
      <c r="AW435" s="11" t="s">
        <v>43</v>
      </c>
      <c r="AX435" s="11" t="s">
        <v>23</v>
      </c>
      <c r="AY435" s="155" t="s">
        <v>119</v>
      </c>
    </row>
    <row r="436" spans="2:65" s="1" customFormat="1" ht="16.5" customHeight="1">
      <c r="B436" s="130"/>
      <c r="C436" s="131" t="s">
        <v>627</v>
      </c>
      <c r="D436" s="131" t="s">
        <v>120</v>
      </c>
      <c r="E436" s="132" t="s">
        <v>628</v>
      </c>
      <c r="F436" s="133" t="s">
        <v>629</v>
      </c>
      <c r="G436" s="134" t="s">
        <v>260</v>
      </c>
      <c r="H436" s="135">
        <v>2.981</v>
      </c>
      <c r="I436" s="136"/>
      <c r="J436" s="137">
        <f>ROUND(I436*H436,2)</f>
        <v>0</v>
      </c>
      <c r="K436" s="133" t="s">
        <v>196</v>
      </c>
      <c r="L436" s="29"/>
      <c r="M436" s="138" t="s">
        <v>1</v>
      </c>
      <c r="N436" s="139" t="s">
        <v>50</v>
      </c>
      <c r="O436" s="48"/>
      <c r="P436" s="140">
        <f>O436*H436</f>
        <v>0</v>
      </c>
      <c r="Q436" s="140">
        <v>2.25634</v>
      </c>
      <c r="R436" s="140">
        <f>Q436*H436</f>
        <v>6.726149539999999</v>
      </c>
      <c r="S436" s="140">
        <v>0</v>
      </c>
      <c r="T436" s="141">
        <f>S436*H436</f>
        <v>0</v>
      </c>
      <c r="AR436" s="15" t="s">
        <v>118</v>
      </c>
      <c r="AT436" s="15" t="s">
        <v>120</v>
      </c>
      <c r="AU436" s="15" t="s">
        <v>88</v>
      </c>
      <c r="AY436" s="15" t="s">
        <v>119</v>
      </c>
      <c r="BE436" s="142">
        <f>IF(N436="základní",J436,0)</f>
        <v>0</v>
      </c>
      <c r="BF436" s="142">
        <f>IF(N436="snížená",J436,0)</f>
        <v>0</v>
      </c>
      <c r="BG436" s="142">
        <f>IF(N436="zákl. přenesená",J436,0)</f>
        <v>0</v>
      </c>
      <c r="BH436" s="142">
        <f>IF(N436="sníž. přenesená",J436,0)</f>
        <v>0</v>
      </c>
      <c r="BI436" s="142">
        <f>IF(N436="nulová",J436,0)</f>
        <v>0</v>
      </c>
      <c r="BJ436" s="15" t="s">
        <v>23</v>
      </c>
      <c r="BK436" s="142">
        <f>ROUND(I436*H436,2)</f>
        <v>0</v>
      </c>
      <c r="BL436" s="15" t="s">
        <v>118</v>
      </c>
      <c r="BM436" s="15" t="s">
        <v>630</v>
      </c>
    </row>
    <row r="437" spans="2:47" s="1" customFormat="1" ht="12">
      <c r="B437" s="29"/>
      <c r="D437" s="143" t="s">
        <v>127</v>
      </c>
      <c r="F437" s="144" t="s">
        <v>629</v>
      </c>
      <c r="I437" s="83"/>
      <c r="L437" s="29"/>
      <c r="M437" s="145"/>
      <c r="N437" s="48"/>
      <c r="O437" s="48"/>
      <c r="P437" s="48"/>
      <c r="Q437" s="48"/>
      <c r="R437" s="48"/>
      <c r="S437" s="48"/>
      <c r="T437" s="49"/>
      <c r="AT437" s="15" t="s">
        <v>127</v>
      </c>
      <c r="AU437" s="15" t="s">
        <v>88</v>
      </c>
    </row>
    <row r="438" spans="2:51" s="10" customFormat="1" ht="12">
      <c r="B438" s="146"/>
      <c r="D438" s="143" t="s">
        <v>158</v>
      </c>
      <c r="E438" s="147" t="s">
        <v>1</v>
      </c>
      <c r="F438" s="148" t="s">
        <v>631</v>
      </c>
      <c r="H438" s="149">
        <v>2.981</v>
      </c>
      <c r="I438" s="150"/>
      <c r="L438" s="146"/>
      <c r="M438" s="151"/>
      <c r="N438" s="152"/>
      <c r="O438" s="152"/>
      <c r="P438" s="152"/>
      <c r="Q438" s="152"/>
      <c r="R438" s="152"/>
      <c r="S438" s="152"/>
      <c r="T438" s="153"/>
      <c r="AT438" s="147" t="s">
        <v>158</v>
      </c>
      <c r="AU438" s="147" t="s">
        <v>88</v>
      </c>
      <c r="AV438" s="10" t="s">
        <v>88</v>
      </c>
      <c r="AW438" s="10" t="s">
        <v>43</v>
      </c>
      <c r="AX438" s="10" t="s">
        <v>79</v>
      </c>
      <c r="AY438" s="147" t="s">
        <v>119</v>
      </c>
    </row>
    <row r="439" spans="2:51" s="11" customFormat="1" ht="12">
      <c r="B439" s="154"/>
      <c r="D439" s="143" t="s">
        <v>158</v>
      </c>
      <c r="E439" s="155" t="s">
        <v>1</v>
      </c>
      <c r="F439" s="156" t="s">
        <v>160</v>
      </c>
      <c r="H439" s="157">
        <v>2.981</v>
      </c>
      <c r="I439" s="158"/>
      <c r="L439" s="154"/>
      <c r="M439" s="159"/>
      <c r="N439" s="160"/>
      <c r="O439" s="160"/>
      <c r="P439" s="160"/>
      <c r="Q439" s="160"/>
      <c r="R439" s="160"/>
      <c r="S439" s="160"/>
      <c r="T439" s="161"/>
      <c r="AT439" s="155" t="s">
        <v>158</v>
      </c>
      <c r="AU439" s="155" t="s">
        <v>88</v>
      </c>
      <c r="AV439" s="11" t="s">
        <v>118</v>
      </c>
      <c r="AW439" s="11" t="s">
        <v>43</v>
      </c>
      <c r="AX439" s="11" t="s">
        <v>23</v>
      </c>
      <c r="AY439" s="155" t="s">
        <v>119</v>
      </c>
    </row>
    <row r="440" spans="2:65" s="1" customFormat="1" ht="16.5" customHeight="1">
      <c r="B440" s="130"/>
      <c r="C440" s="131" t="s">
        <v>632</v>
      </c>
      <c r="D440" s="131" t="s">
        <v>120</v>
      </c>
      <c r="E440" s="132" t="s">
        <v>633</v>
      </c>
      <c r="F440" s="133" t="s">
        <v>634</v>
      </c>
      <c r="G440" s="134" t="s">
        <v>243</v>
      </c>
      <c r="H440" s="135">
        <v>61.04</v>
      </c>
      <c r="I440" s="136"/>
      <c r="J440" s="137">
        <f>ROUND(I440*H440,2)</f>
        <v>0</v>
      </c>
      <c r="K440" s="133" t="s">
        <v>1</v>
      </c>
      <c r="L440" s="29"/>
      <c r="M440" s="138" t="s">
        <v>1</v>
      </c>
      <c r="N440" s="139" t="s">
        <v>50</v>
      </c>
      <c r="O440" s="48"/>
      <c r="P440" s="140">
        <f>O440*H440</f>
        <v>0</v>
      </c>
      <c r="Q440" s="140">
        <v>0</v>
      </c>
      <c r="R440" s="140">
        <f>Q440*H440</f>
        <v>0</v>
      </c>
      <c r="S440" s="140">
        <v>0</v>
      </c>
      <c r="T440" s="141">
        <f>S440*H440</f>
        <v>0</v>
      </c>
      <c r="AR440" s="15" t="s">
        <v>118</v>
      </c>
      <c r="AT440" s="15" t="s">
        <v>120</v>
      </c>
      <c r="AU440" s="15" t="s">
        <v>88</v>
      </c>
      <c r="AY440" s="15" t="s">
        <v>119</v>
      </c>
      <c r="BE440" s="142">
        <f>IF(N440="základní",J440,0)</f>
        <v>0</v>
      </c>
      <c r="BF440" s="142">
        <f>IF(N440="snížená",J440,0)</f>
        <v>0</v>
      </c>
      <c r="BG440" s="142">
        <f>IF(N440="zákl. přenesená",J440,0)</f>
        <v>0</v>
      </c>
      <c r="BH440" s="142">
        <f>IF(N440="sníž. přenesená",J440,0)</f>
        <v>0</v>
      </c>
      <c r="BI440" s="142">
        <f>IF(N440="nulová",J440,0)</f>
        <v>0</v>
      </c>
      <c r="BJ440" s="15" t="s">
        <v>23</v>
      </c>
      <c r="BK440" s="142">
        <f>ROUND(I440*H440,2)</f>
        <v>0</v>
      </c>
      <c r="BL440" s="15" t="s">
        <v>118</v>
      </c>
      <c r="BM440" s="15" t="s">
        <v>635</v>
      </c>
    </row>
    <row r="441" spans="2:47" s="1" customFormat="1" ht="12">
      <c r="B441" s="29"/>
      <c r="D441" s="143" t="s">
        <v>127</v>
      </c>
      <c r="F441" s="144" t="s">
        <v>636</v>
      </c>
      <c r="I441" s="83"/>
      <c r="L441" s="29"/>
      <c r="M441" s="145"/>
      <c r="N441" s="48"/>
      <c r="O441" s="48"/>
      <c r="P441" s="48"/>
      <c r="Q441" s="48"/>
      <c r="R441" s="48"/>
      <c r="S441" s="48"/>
      <c r="T441" s="49"/>
      <c r="AT441" s="15" t="s">
        <v>127</v>
      </c>
      <c r="AU441" s="15" t="s">
        <v>88</v>
      </c>
    </row>
    <row r="442" spans="2:51" s="10" customFormat="1" ht="12">
      <c r="B442" s="146"/>
      <c r="D442" s="143" t="s">
        <v>158</v>
      </c>
      <c r="E442" s="147" t="s">
        <v>1</v>
      </c>
      <c r="F442" s="148" t="s">
        <v>637</v>
      </c>
      <c r="H442" s="149">
        <v>20</v>
      </c>
      <c r="I442" s="150"/>
      <c r="L442" s="146"/>
      <c r="M442" s="151"/>
      <c r="N442" s="152"/>
      <c r="O442" s="152"/>
      <c r="P442" s="152"/>
      <c r="Q442" s="152"/>
      <c r="R442" s="152"/>
      <c r="S442" s="152"/>
      <c r="T442" s="153"/>
      <c r="AT442" s="147" t="s">
        <v>158</v>
      </c>
      <c r="AU442" s="147" t="s">
        <v>88</v>
      </c>
      <c r="AV442" s="10" t="s">
        <v>88</v>
      </c>
      <c r="AW442" s="10" t="s">
        <v>43</v>
      </c>
      <c r="AX442" s="10" t="s">
        <v>79</v>
      </c>
      <c r="AY442" s="147" t="s">
        <v>119</v>
      </c>
    </row>
    <row r="443" spans="2:51" s="10" customFormat="1" ht="12">
      <c r="B443" s="146"/>
      <c r="D443" s="143" t="s">
        <v>158</v>
      </c>
      <c r="E443" s="147" t="s">
        <v>1</v>
      </c>
      <c r="F443" s="148" t="s">
        <v>638</v>
      </c>
      <c r="H443" s="149">
        <v>41.04</v>
      </c>
      <c r="I443" s="150"/>
      <c r="L443" s="146"/>
      <c r="M443" s="151"/>
      <c r="N443" s="152"/>
      <c r="O443" s="152"/>
      <c r="P443" s="152"/>
      <c r="Q443" s="152"/>
      <c r="R443" s="152"/>
      <c r="S443" s="152"/>
      <c r="T443" s="153"/>
      <c r="AT443" s="147" t="s">
        <v>158</v>
      </c>
      <c r="AU443" s="147" t="s">
        <v>88</v>
      </c>
      <c r="AV443" s="10" t="s">
        <v>88</v>
      </c>
      <c r="AW443" s="10" t="s">
        <v>43</v>
      </c>
      <c r="AX443" s="10" t="s">
        <v>79</v>
      </c>
      <c r="AY443" s="147" t="s">
        <v>119</v>
      </c>
    </row>
    <row r="444" spans="2:51" s="11" customFormat="1" ht="12">
      <c r="B444" s="154"/>
      <c r="D444" s="143" t="s">
        <v>158</v>
      </c>
      <c r="E444" s="155" t="s">
        <v>1</v>
      </c>
      <c r="F444" s="156" t="s">
        <v>160</v>
      </c>
      <c r="H444" s="157">
        <v>61.04</v>
      </c>
      <c r="I444" s="158"/>
      <c r="L444" s="154"/>
      <c r="M444" s="159"/>
      <c r="N444" s="160"/>
      <c r="O444" s="160"/>
      <c r="P444" s="160"/>
      <c r="Q444" s="160"/>
      <c r="R444" s="160"/>
      <c r="S444" s="160"/>
      <c r="T444" s="161"/>
      <c r="AT444" s="155" t="s">
        <v>158</v>
      </c>
      <c r="AU444" s="155" t="s">
        <v>88</v>
      </c>
      <c r="AV444" s="11" t="s">
        <v>118</v>
      </c>
      <c r="AW444" s="11" t="s">
        <v>43</v>
      </c>
      <c r="AX444" s="11" t="s">
        <v>23</v>
      </c>
      <c r="AY444" s="155" t="s">
        <v>119</v>
      </c>
    </row>
    <row r="445" spans="2:65" s="1" customFormat="1" ht="16.5" customHeight="1">
      <c r="B445" s="130"/>
      <c r="C445" s="131" t="s">
        <v>639</v>
      </c>
      <c r="D445" s="131" t="s">
        <v>120</v>
      </c>
      <c r="E445" s="132" t="s">
        <v>640</v>
      </c>
      <c r="F445" s="133" t="s">
        <v>641</v>
      </c>
      <c r="G445" s="134" t="s">
        <v>243</v>
      </c>
      <c r="H445" s="135">
        <v>61.04</v>
      </c>
      <c r="I445" s="136"/>
      <c r="J445" s="137">
        <f>ROUND(I445*H445,2)</f>
        <v>0</v>
      </c>
      <c r="K445" s="133" t="s">
        <v>1</v>
      </c>
      <c r="L445" s="29"/>
      <c r="M445" s="138" t="s">
        <v>1</v>
      </c>
      <c r="N445" s="139" t="s">
        <v>50</v>
      </c>
      <c r="O445" s="48"/>
      <c r="P445" s="140">
        <f>O445*H445</f>
        <v>0</v>
      </c>
      <c r="Q445" s="140">
        <v>0.00017</v>
      </c>
      <c r="R445" s="140">
        <f>Q445*H445</f>
        <v>0.0103768</v>
      </c>
      <c r="S445" s="140">
        <v>0</v>
      </c>
      <c r="T445" s="141">
        <f>S445*H445</f>
        <v>0</v>
      </c>
      <c r="AR445" s="15" t="s">
        <v>118</v>
      </c>
      <c r="AT445" s="15" t="s">
        <v>120</v>
      </c>
      <c r="AU445" s="15" t="s">
        <v>88</v>
      </c>
      <c r="AY445" s="15" t="s">
        <v>119</v>
      </c>
      <c r="BE445" s="142">
        <f>IF(N445="základní",J445,0)</f>
        <v>0</v>
      </c>
      <c r="BF445" s="142">
        <f>IF(N445="snížená",J445,0)</f>
        <v>0</v>
      </c>
      <c r="BG445" s="142">
        <f>IF(N445="zákl. přenesená",J445,0)</f>
        <v>0</v>
      </c>
      <c r="BH445" s="142">
        <f>IF(N445="sníž. přenesená",J445,0)</f>
        <v>0</v>
      </c>
      <c r="BI445" s="142">
        <f>IF(N445="nulová",J445,0)</f>
        <v>0</v>
      </c>
      <c r="BJ445" s="15" t="s">
        <v>23</v>
      </c>
      <c r="BK445" s="142">
        <f>ROUND(I445*H445,2)</f>
        <v>0</v>
      </c>
      <c r="BL445" s="15" t="s">
        <v>118</v>
      </c>
      <c r="BM445" s="15" t="s">
        <v>642</v>
      </c>
    </row>
    <row r="446" spans="2:47" s="1" customFormat="1" ht="19.5">
      <c r="B446" s="29"/>
      <c r="D446" s="143" t="s">
        <v>127</v>
      </c>
      <c r="F446" s="144" t="s">
        <v>643</v>
      </c>
      <c r="I446" s="83"/>
      <c r="L446" s="29"/>
      <c r="M446" s="145"/>
      <c r="N446" s="48"/>
      <c r="O446" s="48"/>
      <c r="P446" s="48"/>
      <c r="Q446" s="48"/>
      <c r="R446" s="48"/>
      <c r="S446" s="48"/>
      <c r="T446" s="49"/>
      <c r="AT446" s="15" t="s">
        <v>127</v>
      </c>
      <c r="AU446" s="15" t="s">
        <v>88</v>
      </c>
    </row>
    <row r="447" spans="2:51" s="10" customFormat="1" ht="12">
      <c r="B447" s="146"/>
      <c r="D447" s="143" t="s">
        <v>158</v>
      </c>
      <c r="E447" s="147" t="s">
        <v>1</v>
      </c>
      <c r="F447" s="148" t="s">
        <v>644</v>
      </c>
      <c r="H447" s="149">
        <v>61.04</v>
      </c>
      <c r="I447" s="150"/>
      <c r="L447" s="146"/>
      <c r="M447" s="151"/>
      <c r="N447" s="152"/>
      <c r="O447" s="152"/>
      <c r="P447" s="152"/>
      <c r="Q447" s="152"/>
      <c r="R447" s="152"/>
      <c r="S447" s="152"/>
      <c r="T447" s="153"/>
      <c r="AT447" s="147" t="s">
        <v>158</v>
      </c>
      <c r="AU447" s="147" t="s">
        <v>88</v>
      </c>
      <c r="AV447" s="10" t="s">
        <v>88</v>
      </c>
      <c r="AW447" s="10" t="s">
        <v>43</v>
      </c>
      <c r="AX447" s="10" t="s">
        <v>79</v>
      </c>
      <c r="AY447" s="147" t="s">
        <v>119</v>
      </c>
    </row>
    <row r="448" spans="2:51" s="11" customFormat="1" ht="12">
      <c r="B448" s="154"/>
      <c r="D448" s="143" t="s">
        <v>158</v>
      </c>
      <c r="E448" s="155" t="s">
        <v>1</v>
      </c>
      <c r="F448" s="156" t="s">
        <v>160</v>
      </c>
      <c r="H448" s="157">
        <v>61.04</v>
      </c>
      <c r="I448" s="158"/>
      <c r="L448" s="154"/>
      <c r="M448" s="159"/>
      <c r="N448" s="160"/>
      <c r="O448" s="160"/>
      <c r="P448" s="160"/>
      <c r="Q448" s="160"/>
      <c r="R448" s="160"/>
      <c r="S448" s="160"/>
      <c r="T448" s="161"/>
      <c r="AT448" s="155" t="s">
        <v>158</v>
      </c>
      <c r="AU448" s="155" t="s">
        <v>88</v>
      </c>
      <c r="AV448" s="11" t="s">
        <v>118</v>
      </c>
      <c r="AW448" s="11" t="s">
        <v>43</v>
      </c>
      <c r="AX448" s="11" t="s">
        <v>23</v>
      </c>
      <c r="AY448" s="155" t="s">
        <v>119</v>
      </c>
    </row>
    <row r="449" spans="2:65" s="1" customFormat="1" ht="16.5" customHeight="1">
      <c r="B449" s="130"/>
      <c r="C449" s="131" t="s">
        <v>645</v>
      </c>
      <c r="D449" s="131" t="s">
        <v>120</v>
      </c>
      <c r="E449" s="132" t="s">
        <v>646</v>
      </c>
      <c r="F449" s="133" t="s">
        <v>647</v>
      </c>
      <c r="G449" s="134" t="s">
        <v>243</v>
      </c>
      <c r="H449" s="135">
        <v>64.54</v>
      </c>
      <c r="I449" s="136"/>
      <c r="J449" s="137">
        <f>ROUND(I449*H449,2)</f>
        <v>0</v>
      </c>
      <c r="K449" s="133" t="s">
        <v>507</v>
      </c>
      <c r="L449" s="29"/>
      <c r="M449" s="138" t="s">
        <v>1</v>
      </c>
      <c r="N449" s="139" t="s">
        <v>50</v>
      </c>
      <c r="O449" s="48"/>
      <c r="P449" s="140">
        <f>O449*H449</f>
        <v>0</v>
      </c>
      <c r="Q449" s="140">
        <v>0</v>
      </c>
      <c r="R449" s="140">
        <f>Q449*H449</f>
        <v>0</v>
      </c>
      <c r="S449" s="140">
        <v>0</v>
      </c>
      <c r="T449" s="141">
        <f>S449*H449</f>
        <v>0</v>
      </c>
      <c r="AR449" s="15" t="s">
        <v>118</v>
      </c>
      <c r="AT449" s="15" t="s">
        <v>120</v>
      </c>
      <c r="AU449" s="15" t="s">
        <v>88</v>
      </c>
      <c r="AY449" s="15" t="s">
        <v>119</v>
      </c>
      <c r="BE449" s="142">
        <f>IF(N449="základní",J449,0)</f>
        <v>0</v>
      </c>
      <c r="BF449" s="142">
        <f>IF(N449="snížená",J449,0)</f>
        <v>0</v>
      </c>
      <c r="BG449" s="142">
        <f>IF(N449="zákl. přenesená",J449,0)</f>
        <v>0</v>
      </c>
      <c r="BH449" s="142">
        <f>IF(N449="sníž. přenesená",J449,0)</f>
        <v>0</v>
      </c>
      <c r="BI449" s="142">
        <f>IF(N449="nulová",J449,0)</f>
        <v>0</v>
      </c>
      <c r="BJ449" s="15" t="s">
        <v>23</v>
      </c>
      <c r="BK449" s="142">
        <f>ROUND(I449*H449,2)</f>
        <v>0</v>
      </c>
      <c r="BL449" s="15" t="s">
        <v>118</v>
      </c>
      <c r="BM449" s="15" t="s">
        <v>648</v>
      </c>
    </row>
    <row r="450" spans="2:47" s="1" customFormat="1" ht="12">
      <c r="B450" s="29"/>
      <c r="D450" s="143" t="s">
        <v>127</v>
      </c>
      <c r="F450" s="144" t="s">
        <v>649</v>
      </c>
      <c r="I450" s="83"/>
      <c r="L450" s="29"/>
      <c r="M450" s="145"/>
      <c r="N450" s="48"/>
      <c r="O450" s="48"/>
      <c r="P450" s="48"/>
      <c r="Q450" s="48"/>
      <c r="R450" s="48"/>
      <c r="S450" s="48"/>
      <c r="T450" s="49"/>
      <c r="AT450" s="15" t="s">
        <v>127</v>
      </c>
      <c r="AU450" s="15" t="s">
        <v>88</v>
      </c>
    </row>
    <row r="451" spans="2:51" s="10" customFormat="1" ht="12">
      <c r="B451" s="146"/>
      <c r="D451" s="143" t="s">
        <v>158</v>
      </c>
      <c r="E451" s="147" t="s">
        <v>1</v>
      </c>
      <c r="F451" s="148" t="s">
        <v>637</v>
      </c>
      <c r="H451" s="149">
        <v>20</v>
      </c>
      <c r="I451" s="150"/>
      <c r="L451" s="146"/>
      <c r="M451" s="151"/>
      <c r="N451" s="152"/>
      <c r="O451" s="152"/>
      <c r="P451" s="152"/>
      <c r="Q451" s="152"/>
      <c r="R451" s="152"/>
      <c r="S451" s="152"/>
      <c r="T451" s="153"/>
      <c r="AT451" s="147" t="s">
        <v>158</v>
      </c>
      <c r="AU451" s="147" t="s">
        <v>88</v>
      </c>
      <c r="AV451" s="10" t="s">
        <v>88</v>
      </c>
      <c r="AW451" s="10" t="s">
        <v>43</v>
      </c>
      <c r="AX451" s="10" t="s">
        <v>79</v>
      </c>
      <c r="AY451" s="147" t="s">
        <v>119</v>
      </c>
    </row>
    <row r="452" spans="2:51" s="10" customFormat="1" ht="12">
      <c r="B452" s="146"/>
      <c r="D452" s="143" t="s">
        <v>158</v>
      </c>
      <c r="E452" s="147" t="s">
        <v>1</v>
      </c>
      <c r="F452" s="148" t="s">
        <v>638</v>
      </c>
      <c r="H452" s="149">
        <v>41.04</v>
      </c>
      <c r="I452" s="150"/>
      <c r="L452" s="146"/>
      <c r="M452" s="151"/>
      <c r="N452" s="152"/>
      <c r="O452" s="152"/>
      <c r="P452" s="152"/>
      <c r="Q452" s="152"/>
      <c r="R452" s="152"/>
      <c r="S452" s="152"/>
      <c r="T452" s="153"/>
      <c r="AT452" s="147" t="s">
        <v>158</v>
      </c>
      <c r="AU452" s="147" t="s">
        <v>88</v>
      </c>
      <c r="AV452" s="10" t="s">
        <v>88</v>
      </c>
      <c r="AW452" s="10" t="s">
        <v>43</v>
      </c>
      <c r="AX452" s="10" t="s">
        <v>79</v>
      </c>
      <c r="AY452" s="147" t="s">
        <v>119</v>
      </c>
    </row>
    <row r="453" spans="2:51" s="10" customFormat="1" ht="12">
      <c r="B453" s="146"/>
      <c r="D453" s="143" t="s">
        <v>158</v>
      </c>
      <c r="E453" s="147" t="s">
        <v>1</v>
      </c>
      <c r="F453" s="148" t="s">
        <v>650</v>
      </c>
      <c r="H453" s="149">
        <v>3.5</v>
      </c>
      <c r="I453" s="150"/>
      <c r="L453" s="146"/>
      <c r="M453" s="151"/>
      <c r="N453" s="152"/>
      <c r="O453" s="152"/>
      <c r="P453" s="152"/>
      <c r="Q453" s="152"/>
      <c r="R453" s="152"/>
      <c r="S453" s="152"/>
      <c r="T453" s="153"/>
      <c r="AT453" s="147" t="s">
        <v>158</v>
      </c>
      <c r="AU453" s="147" t="s">
        <v>88</v>
      </c>
      <c r="AV453" s="10" t="s">
        <v>88</v>
      </c>
      <c r="AW453" s="10" t="s">
        <v>43</v>
      </c>
      <c r="AX453" s="10" t="s">
        <v>79</v>
      </c>
      <c r="AY453" s="147" t="s">
        <v>119</v>
      </c>
    </row>
    <row r="454" spans="2:51" s="11" customFormat="1" ht="12">
      <c r="B454" s="154"/>
      <c r="D454" s="143" t="s">
        <v>158</v>
      </c>
      <c r="E454" s="155" t="s">
        <v>1</v>
      </c>
      <c r="F454" s="156" t="s">
        <v>160</v>
      </c>
      <c r="H454" s="157">
        <v>64.54</v>
      </c>
      <c r="I454" s="158"/>
      <c r="L454" s="154"/>
      <c r="M454" s="159"/>
      <c r="N454" s="160"/>
      <c r="O454" s="160"/>
      <c r="P454" s="160"/>
      <c r="Q454" s="160"/>
      <c r="R454" s="160"/>
      <c r="S454" s="160"/>
      <c r="T454" s="161"/>
      <c r="AT454" s="155" t="s">
        <v>158</v>
      </c>
      <c r="AU454" s="155" t="s">
        <v>88</v>
      </c>
      <c r="AV454" s="11" t="s">
        <v>118</v>
      </c>
      <c r="AW454" s="11" t="s">
        <v>43</v>
      </c>
      <c r="AX454" s="11" t="s">
        <v>23</v>
      </c>
      <c r="AY454" s="155" t="s">
        <v>119</v>
      </c>
    </row>
    <row r="455" spans="2:65" s="1" customFormat="1" ht="16.5" customHeight="1">
      <c r="B455" s="130"/>
      <c r="C455" s="131" t="s">
        <v>651</v>
      </c>
      <c r="D455" s="131" t="s">
        <v>120</v>
      </c>
      <c r="E455" s="132" t="s">
        <v>652</v>
      </c>
      <c r="F455" s="133" t="s">
        <v>653</v>
      </c>
      <c r="G455" s="134" t="s">
        <v>189</v>
      </c>
      <c r="H455" s="135">
        <v>31.08</v>
      </c>
      <c r="I455" s="136"/>
      <c r="J455" s="137">
        <f>ROUND(I455*H455,2)</f>
        <v>0</v>
      </c>
      <c r="K455" s="133" t="s">
        <v>196</v>
      </c>
      <c r="L455" s="29"/>
      <c r="M455" s="138" t="s">
        <v>1</v>
      </c>
      <c r="N455" s="139" t="s">
        <v>50</v>
      </c>
      <c r="O455" s="48"/>
      <c r="P455" s="140">
        <f>O455*H455</f>
        <v>0</v>
      </c>
      <c r="Q455" s="140">
        <v>0</v>
      </c>
      <c r="R455" s="140">
        <f>Q455*H455</f>
        <v>0</v>
      </c>
      <c r="S455" s="140">
        <v>0.02</v>
      </c>
      <c r="T455" s="141">
        <f>S455*H455</f>
        <v>0.6215999999999999</v>
      </c>
      <c r="AR455" s="15" t="s">
        <v>118</v>
      </c>
      <c r="AT455" s="15" t="s">
        <v>120</v>
      </c>
      <c r="AU455" s="15" t="s">
        <v>88</v>
      </c>
      <c r="AY455" s="15" t="s">
        <v>119</v>
      </c>
      <c r="BE455" s="142">
        <f>IF(N455="základní",J455,0)</f>
        <v>0</v>
      </c>
      <c r="BF455" s="142">
        <f>IF(N455="snížená",J455,0)</f>
        <v>0</v>
      </c>
      <c r="BG455" s="142">
        <f>IF(N455="zákl. přenesená",J455,0)</f>
        <v>0</v>
      </c>
      <c r="BH455" s="142">
        <f>IF(N455="sníž. přenesená",J455,0)</f>
        <v>0</v>
      </c>
      <c r="BI455" s="142">
        <f>IF(N455="nulová",J455,0)</f>
        <v>0</v>
      </c>
      <c r="BJ455" s="15" t="s">
        <v>23</v>
      </c>
      <c r="BK455" s="142">
        <f>ROUND(I455*H455,2)</f>
        <v>0</v>
      </c>
      <c r="BL455" s="15" t="s">
        <v>118</v>
      </c>
      <c r="BM455" s="15" t="s">
        <v>654</v>
      </c>
    </row>
    <row r="456" spans="2:47" s="1" customFormat="1" ht="12">
      <c r="B456" s="29"/>
      <c r="D456" s="143" t="s">
        <v>127</v>
      </c>
      <c r="F456" s="144" t="s">
        <v>655</v>
      </c>
      <c r="I456" s="83"/>
      <c r="L456" s="29"/>
      <c r="M456" s="145"/>
      <c r="N456" s="48"/>
      <c r="O456" s="48"/>
      <c r="P456" s="48"/>
      <c r="Q456" s="48"/>
      <c r="R456" s="48"/>
      <c r="S456" s="48"/>
      <c r="T456" s="49"/>
      <c r="AT456" s="15" t="s">
        <v>127</v>
      </c>
      <c r="AU456" s="15" t="s">
        <v>88</v>
      </c>
    </row>
    <row r="457" spans="2:51" s="10" customFormat="1" ht="12">
      <c r="B457" s="146"/>
      <c r="D457" s="143" t="s">
        <v>158</v>
      </c>
      <c r="E457" s="147" t="s">
        <v>1</v>
      </c>
      <c r="F457" s="148" t="s">
        <v>232</v>
      </c>
      <c r="H457" s="149">
        <v>10</v>
      </c>
      <c r="I457" s="150"/>
      <c r="L457" s="146"/>
      <c r="M457" s="151"/>
      <c r="N457" s="152"/>
      <c r="O457" s="152"/>
      <c r="P457" s="152"/>
      <c r="Q457" s="152"/>
      <c r="R457" s="152"/>
      <c r="S457" s="152"/>
      <c r="T457" s="153"/>
      <c r="AT457" s="147" t="s">
        <v>158</v>
      </c>
      <c r="AU457" s="147" t="s">
        <v>88</v>
      </c>
      <c r="AV457" s="10" t="s">
        <v>88</v>
      </c>
      <c r="AW457" s="10" t="s">
        <v>43</v>
      </c>
      <c r="AX457" s="10" t="s">
        <v>79</v>
      </c>
      <c r="AY457" s="147" t="s">
        <v>119</v>
      </c>
    </row>
    <row r="458" spans="2:51" s="10" customFormat="1" ht="12">
      <c r="B458" s="146"/>
      <c r="D458" s="143" t="s">
        <v>158</v>
      </c>
      <c r="E458" s="147" t="s">
        <v>1</v>
      </c>
      <c r="F458" s="148" t="s">
        <v>233</v>
      </c>
      <c r="H458" s="149">
        <v>10.72</v>
      </c>
      <c r="I458" s="150"/>
      <c r="L458" s="146"/>
      <c r="M458" s="151"/>
      <c r="N458" s="152"/>
      <c r="O458" s="152"/>
      <c r="P458" s="152"/>
      <c r="Q458" s="152"/>
      <c r="R458" s="152"/>
      <c r="S458" s="152"/>
      <c r="T458" s="153"/>
      <c r="AT458" s="147" t="s">
        <v>158</v>
      </c>
      <c r="AU458" s="147" t="s">
        <v>88</v>
      </c>
      <c r="AV458" s="10" t="s">
        <v>88</v>
      </c>
      <c r="AW458" s="10" t="s">
        <v>43</v>
      </c>
      <c r="AX458" s="10" t="s">
        <v>79</v>
      </c>
      <c r="AY458" s="147" t="s">
        <v>119</v>
      </c>
    </row>
    <row r="459" spans="2:51" s="10" customFormat="1" ht="12">
      <c r="B459" s="146"/>
      <c r="D459" s="143" t="s">
        <v>158</v>
      </c>
      <c r="E459" s="147" t="s">
        <v>1</v>
      </c>
      <c r="F459" s="148" t="s">
        <v>239</v>
      </c>
      <c r="H459" s="149">
        <v>5</v>
      </c>
      <c r="I459" s="150"/>
      <c r="L459" s="146"/>
      <c r="M459" s="151"/>
      <c r="N459" s="152"/>
      <c r="O459" s="152"/>
      <c r="P459" s="152"/>
      <c r="Q459" s="152"/>
      <c r="R459" s="152"/>
      <c r="S459" s="152"/>
      <c r="T459" s="153"/>
      <c r="AT459" s="147" t="s">
        <v>158</v>
      </c>
      <c r="AU459" s="147" t="s">
        <v>88</v>
      </c>
      <c r="AV459" s="10" t="s">
        <v>88</v>
      </c>
      <c r="AW459" s="10" t="s">
        <v>43</v>
      </c>
      <c r="AX459" s="10" t="s">
        <v>79</v>
      </c>
      <c r="AY459" s="147" t="s">
        <v>119</v>
      </c>
    </row>
    <row r="460" spans="2:51" s="10" customFormat="1" ht="12">
      <c r="B460" s="146"/>
      <c r="D460" s="143" t="s">
        <v>158</v>
      </c>
      <c r="E460" s="147" t="s">
        <v>1</v>
      </c>
      <c r="F460" s="148" t="s">
        <v>240</v>
      </c>
      <c r="H460" s="149">
        <v>5.36</v>
      </c>
      <c r="I460" s="150"/>
      <c r="L460" s="146"/>
      <c r="M460" s="151"/>
      <c r="N460" s="152"/>
      <c r="O460" s="152"/>
      <c r="P460" s="152"/>
      <c r="Q460" s="152"/>
      <c r="R460" s="152"/>
      <c r="S460" s="152"/>
      <c r="T460" s="153"/>
      <c r="AT460" s="147" t="s">
        <v>158</v>
      </c>
      <c r="AU460" s="147" t="s">
        <v>88</v>
      </c>
      <c r="AV460" s="10" t="s">
        <v>88</v>
      </c>
      <c r="AW460" s="10" t="s">
        <v>43</v>
      </c>
      <c r="AX460" s="10" t="s">
        <v>79</v>
      </c>
      <c r="AY460" s="147" t="s">
        <v>119</v>
      </c>
    </row>
    <row r="461" spans="2:51" s="11" customFormat="1" ht="12">
      <c r="B461" s="154"/>
      <c r="D461" s="143" t="s">
        <v>158</v>
      </c>
      <c r="E461" s="155" t="s">
        <v>1</v>
      </c>
      <c r="F461" s="156" t="s">
        <v>160</v>
      </c>
      <c r="H461" s="157">
        <v>31.08</v>
      </c>
      <c r="I461" s="158"/>
      <c r="L461" s="154"/>
      <c r="M461" s="159"/>
      <c r="N461" s="160"/>
      <c r="O461" s="160"/>
      <c r="P461" s="160"/>
      <c r="Q461" s="160"/>
      <c r="R461" s="160"/>
      <c r="S461" s="160"/>
      <c r="T461" s="161"/>
      <c r="AT461" s="155" t="s">
        <v>158</v>
      </c>
      <c r="AU461" s="155" t="s">
        <v>88</v>
      </c>
      <c r="AV461" s="11" t="s">
        <v>118</v>
      </c>
      <c r="AW461" s="11" t="s">
        <v>43</v>
      </c>
      <c r="AX461" s="11" t="s">
        <v>23</v>
      </c>
      <c r="AY461" s="155" t="s">
        <v>119</v>
      </c>
    </row>
    <row r="462" spans="2:65" s="1" customFormat="1" ht="16.5" customHeight="1">
      <c r="B462" s="130"/>
      <c r="C462" s="131" t="s">
        <v>656</v>
      </c>
      <c r="D462" s="131" t="s">
        <v>120</v>
      </c>
      <c r="E462" s="132" t="s">
        <v>657</v>
      </c>
      <c r="F462" s="133" t="s">
        <v>658</v>
      </c>
      <c r="G462" s="134" t="s">
        <v>195</v>
      </c>
      <c r="H462" s="135">
        <v>1</v>
      </c>
      <c r="I462" s="136"/>
      <c r="J462" s="137">
        <f>ROUND(I462*H462,2)</f>
        <v>0</v>
      </c>
      <c r="K462" s="133" t="s">
        <v>1</v>
      </c>
      <c r="L462" s="29"/>
      <c r="M462" s="138" t="s">
        <v>1</v>
      </c>
      <c r="N462" s="139" t="s">
        <v>50</v>
      </c>
      <c r="O462" s="48"/>
      <c r="P462" s="140">
        <f>O462*H462</f>
        <v>0</v>
      </c>
      <c r="Q462" s="140">
        <v>0</v>
      </c>
      <c r="R462" s="140">
        <f>Q462*H462</f>
        <v>0</v>
      </c>
      <c r="S462" s="140">
        <v>0.004</v>
      </c>
      <c r="T462" s="141">
        <f>S462*H462</f>
        <v>0.004</v>
      </c>
      <c r="AR462" s="15" t="s">
        <v>118</v>
      </c>
      <c r="AT462" s="15" t="s">
        <v>120</v>
      </c>
      <c r="AU462" s="15" t="s">
        <v>88</v>
      </c>
      <c r="AY462" s="15" t="s">
        <v>119</v>
      </c>
      <c r="BE462" s="142">
        <f>IF(N462="základní",J462,0)</f>
        <v>0</v>
      </c>
      <c r="BF462" s="142">
        <f>IF(N462="snížená",J462,0)</f>
        <v>0</v>
      </c>
      <c r="BG462" s="142">
        <f>IF(N462="zákl. přenesená",J462,0)</f>
        <v>0</v>
      </c>
      <c r="BH462" s="142">
        <f>IF(N462="sníž. přenesená",J462,0)</f>
        <v>0</v>
      </c>
      <c r="BI462" s="142">
        <f>IF(N462="nulová",J462,0)</f>
        <v>0</v>
      </c>
      <c r="BJ462" s="15" t="s">
        <v>23</v>
      </c>
      <c r="BK462" s="142">
        <f>ROUND(I462*H462,2)</f>
        <v>0</v>
      </c>
      <c r="BL462" s="15" t="s">
        <v>118</v>
      </c>
      <c r="BM462" s="15" t="s">
        <v>659</v>
      </c>
    </row>
    <row r="463" spans="2:47" s="1" customFormat="1" ht="19.5">
      <c r="B463" s="29"/>
      <c r="D463" s="143" t="s">
        <v>127</v>
      </c>
      <c r="F463" s="144" t="s">
        <v>660</v>
      </c>
      <c r="I463" s="83"/>
      <c r="L463" s="29"/>
      <c r="M463" s="145"/>
      <c r="N463" s="48"/>
      <c r="O463" s="48"/>
      <c r="P463" s="48"/>
      <c r="Q463" s="48"/>
      <c r="R463" s="48"/>
      <c r="S463" s="48"/>
      <c r="T463" s="49"/>
      <c r="AT463" s="15" t="s">
        <v>127</v>
      </c>
      <c r="AU463" s="15" t="s">
        <v>88</v>
      </c>
    </row>
    <row r="464" spans="2:51" s="10" customFormat="1" ht="12">
      <c r="B464" s="146"/>
      <c r="D464" s="143" t="s">
        <v>158</v>
      </c>
      <c r="E464" s="147" t="s">
        <v>1</v>
      </c>
      <c r="F464" s="148" t="s">
        <v>661</v>
      </c>
      <c r="H464" s="149">
        <v>1</v>
      </c>
      <c r="I464" s="150"/>
      <c r="L464" s="146"/>
      <c r="M464" s="151"/>
      <c r="N464" s="152"/>
      <c r="O464" s="152"/>
      <c r="P464" s="152"/>
      <c r="Q464" s="152"/>
      <c r="R464" s="152"/>
      <c r="S464" s="152"/>
      <c r="T464" s="153"/>
      <c r="AT464" s="147" t="s">
        <v>158</v>
      </c>
      <c r="AU464" s="147" t="s">
        <v>88</v>
      </c>
      <c r="AV464" s="10" t="s">
        <v>88</v>
      </c>
      <c r="AW464" s="10" t="s">
        <v>43</v>
      </c>
      <c r="AX464" s="10" t="s">
        <v>79</v>
      </c>
      <c r="AY464" s="147" t="s">
        <v>119</v>
      </c>
    </row>
    <row r="465" spans="2:51" s="11" customFormat="1" ht="12">
      <c r="B465" s="154"/>
      <c r="D465" s="143" t="s">
        <v>158</v>
      </c>
      <c r="E465" s="155" t="s">
        <v>1</v>
      </c>
      <c r="F465" s="156" t="s">
        <v>160</v>
      </c>
      <c r="H465" s="157">
        <v>1</v>
      </c>
      <c r="I465" s="158"/>
      <c r="L465" s="154"/>
      <c r="M465" s="159"/>
      <c r="N465" s="160"/>
      <c r="O465" s="160"/>
      <c r="P465" s="160"/>
      <c r="Q465" s="160"/>
      <c r="R465" s="160"/>
      <c r="S465" s="160"/>
      <c r="T465" s="161"/>
      <c r="AT465" s="155" t="s">
        <v>158</v>
      </c>
      <c r="AU465" s="155" t="s">
        <v>88</v>
      </c>
      <c r="AV465" s="11" t="s">
        <v>118</v>
      </c>
      <c r="AW465" s="11" t="s">
        <v>43</v>
      </c>
      <c r="AX465" s="11" t="s">
        <v>23</v>
      </c>
      <c r="AY465" s="155" t="s">
        <v>119</v>
      </c>
    </row>
    <row r="466" spans="2:63" s="9" customFormat="1" ht="22.9" customHeight="1">
      <c r="B466" s="119"/>
      <c r="D466" s="120" t="s">
        <v>78</v>
      </c>
      <c r="E466" s="170" t="s">
        <v>662</v>
      </c>
      <c r="F466" s="170" t="s">
        <v>663</v>
      </c>
      <c r="I466" s="122"/>
      <c r="J466" s="171">
        <f>BK466</f>
        <v>0</v>
      </c>
      <c r="L466" s="119"/>
      <c r="M466" s="124"/>
      <c r="N466" s="125"/>
      <c r="O466" s="125"/>
      <c r="P466" s="126">
        <f>SUM(P467:P502)</f>
        <v>0</v>
      </c>
      <c r="Q466" s="125"/>
      <c r="R466" s="126">
        <f>SUM(R467:R502)</f>
        <v>0</v>
      </c>
      <c r="S466" s="125"/>
      <c r="T466" s="127">
        <f>SUM(T467:T502)</f>
        <v>0</v>
      </c>
      <c r="AR466" s="120" t="s">
        <v>23</v>
      </c>
      <c r="AT466" s="128" t="s">
        <v>78</v>
      </c>
      <c r="AU466" s="128" t="s">
        <v>23</v>
      </c>
      <c r="AY466" s="120" t="s">
        <v>119</v>
      </c>
      <c r="BK466" s="129">
        <f>SUM(BK467:BK502)</f>
        <v>0</v>
      </c>
    </row>
    <row r="467" spans="2:65" s="1" customFormat="1" ht="16.5" customHeight="1">
      <c r="B467" s="130"/>
      <c r="C467" s="131" t="s">
        <v>664</v>
      </c>
      <c r="D467" s="131" t="s">
        <v>120</v>
      </c>
      <c r="E467" s="132" t="s">
        <v>665</v>
      </c>
      <c r="F467" s="133" t="s">
        <v>666</v>
      </c>
      <c r="G467" s="134" t="s">
        <v>328</v>
      </c>
      <c r="H467" s="135">
        <v>55.806</v>
      </c>
      <c r="I467" s="136"/>
      <c r="J467" s="137">
        <f>ROUND(I467*H467,2)</f>
        <v>0</v>
      </c>
      <c r="K467" s="133" t="s">
        <v>196</v>
      </c>
      <c r="L467" s="29"/>
      <c r="M467" s="138" t="s">
        <v>1</v>
      </c>
      <c r="N467" s="139" t="s">
        <v>50</v>
      </c>
      <c r="O467" s="48"/>
      <c r="P467" s="140">
        <f>O467*H467</f>
        <v>0</v>
      </c>
      <c r="Q467" s="140">
        <v>0</v>
      </c>
      <c r="R467" s="140">
        <f>Q467*H467</f>
        <v>0</v>
      </c>
      <c r="S467" s="140">
        <v>0</v>
      </c>
      <c r="T467" s="141">
        <f>S467*H467</f>
        <v>0</v>
      </c>
      <c r="AR467" s="15" t="s">
        <v>118</v>
      </c>
      <c r="AT467" s="15" t="s">
        <v>120</v>
      </c>
      <c r="AU467" s="15" t="s">
        <v>88</v>
      </c>
      <c r="AY467" s="15" t="s">
        <v>119</v>
      </c>
      <c r="BE467" s="142">
        <f>IF(N467="základní",J467,0)</f>
        <v>0</v>
      </c>
      <c r="BF467" s="142">
        <f>IF(N467="snížená",J467,0)</f>
        <v>0</v>
      </c>
      <c r="BG467" s="142">
        <f>IF(N467="zákl. přenesená",J467,0)</f>
        <v>0</v>
      </c>
      <c r="BH467" s="142">
        <f>IF(N467="sníž. přenesená",J467,0)</f>
        <v>0</v>
      </c>
      <c r="BI467" s="142">
        <f>IF(N467="nulová",J467,0)</f>
        <v>0</v>
      </c>
      <c r="BJ467" s="15" t="s">
        <v>23</v>
      </c>
      <c r="BK467" s="142">
        <f>ROUND(I467*H467,2)</f>
        <v>0</v>
      </c>
      <c r="BL467" s="15" t="s">
        <v>118</v>
      </c>
      <c r="BM467" s="15" t="s">
        <v>667</v>
      </c>
    </row>
    <row r="468" spans="2:47" s="1" customFormat="1" ht="12">
      <c r="B468" s="29"/>
      <c r="D468" s="143" t="s">
        <v>127</v>
      </c>
      <c r="F468" s="144" t="s">
        <v>668</v>
      </c>
      <c r="I468" s="83"/>
      <c r="L468" s="29"/>
      <c r="M468" s="145"/>
      <c r="N468" s="48"/>
      <c r="O468" s="48"/>
      <c r="P468" s="48"/>
      <c r="Q468" s="48"/>
      <c r="R468" s="48"/>
      <c r="S468" s="48"/>
      <c r="T468" s="49"/>
      <c r="AT468" s="15" t="s">
        <v>127</v>
      </c>
      <c r="AU468" s="15" t="s">
        <v>88</v>
      </c>
    </row>
    <row r="469" spans="2:51" s="10" customFormat="1" ht="12">
      <c r="B469" s="146"/>
      <c r="D469" s="143" t="s">
        <v>158</v>
      </c>
      <c r="E469" s="147" t="s">
        <v>1</v>
      </c>
      <c r="F469" s="148" t="s">
        <v>669</v>
      </c>
      <c r="H469" s="149">
        <v>51.724</v>
      </c>
      <c r="I469" s="150"/>
      <c r="L469" s="146"/>
      <c r="M469" s="151"/>
      <c r="N469" s="152"/>
      <c r="O469" s="152"/>
      <c r="P469" s="152"/>
      <c r="Q469" s="152"/>
      <c r="R469" s="152"/>
      <c r="S469" s="152"/>
      <c r="T469" s="153"/>
      <c r="AT469" s="147" t="s">
        <v>158</v>
      </c>
      <c r="AU469" s="147" t="s">
        <v>88</v>
      </c>
      <c r="AV469" s="10" t="s">
        <v>88</v>
      </c>
      <c r="AW469" s="10" t="s">
        <v>43</v>
      </c>
      <c r="AX469" s="10" t="s">
        <v>79</v>
      </c>
      <c r="AY469" s="147" t="s">
        <v>119</v>
      </c>
    </row>
    <row r="470" spans="2:51" s="10" customFormat="1" ht="12">
      <c r="B470" s="146"/>
      <c r="D470" s="143" t="s">
        <v>158</v>
      </c>
      <c r="E470" s="147" t="s">
        <v>1</v>
      </c>
      <c r="F470" s="148" t="s">
        <v>670</v>
      </c>
      <c r="H470" s="149">
        <v>4.082</v>
      </c>
      <c r="I470" s="150"/>
      <c r="L470" s="146"/>
      <c r="M470" s="151"/>
      <c r="N470" s="152"/>
      <c r="O470" s="152"/>
      <c r="P470" s="152"/>
      <c r="Q470" s="152"/>
      <c r="R470" s="152"/>
      <c r="S470" s="152"/>
      <c r="T470" s="153"/>
      <c r="AT470" s="147" t="s">
        <v>158</v>
      </c>
      <c r="AU470" s="147" t="s">
        <v>88</v>
      </c>
      <c r="AV470" s="10" t="s">
        <v>88</v>
      </c>
      <c r="AW470" s="10" t="s">
        <v>43</v>
      </c>
      <c r="AX470" s="10" t="s">
        <v>79</v>
      </c>
      <c r="AY470" s="147" t="s">
        <v>119</v>
      </c>
    </row>
    <row r="471" spans="2:51" s="11" customFormat="1" ht="12">
      <c r="B471" s="154"/>
      <c r="D471" s="143" t="s">
        <v>158</v>
      </c>
      <c r="E471" s="155" t="s">
        <v>1</v>
      </c>
      <c r="F471" s="156" t="s">
        <v>160</v>
      </c>
      <c r="H471" s="157">
        <v>55.806</v>
      </c>
      <c r="I471" s="158"/>
      <c r="L471" s="154"/>
      <c r="M471" s="159"/>
      <c r="N471" s="160"/>
      <c r="O471" s="160"/>
      <c r="P471" s="160"/>
      <c r="Q471" s="160"/>
      <c r="R471" s="160"/>
      <c r="S471" s="160"/>
      <c r="T471" s="161"/>
      <c r="AT471" s="155" t="s">
        <v>158</v>
      </c>
      <c r="AU471" s="155" t="s">
        <v>88</v>
      </c>
      <c r="AV471" s="11" t="s">
        <v>118</v>
      </c>
      <c r="AW471" s="11" t="s">
        <v>43</v>
      </c>
      <c r="AX471" s="11" t="s">
        <v>23</v>
      </c>
      <c r="AY471" s="155" t="s">
        <v>119</v>
      </c>
    </row>
    <row r="472" spans="2:65" s="1" customFormat="1" ht="16.5" customHeight="1">
      <c r="B472" s="130"/>
      <c r="C472" s="131" t="s">
        <v>671</v>
      </c>
      <c r="D472" s="131" t="s">
        <v>120</v>
      </c>
      <c r="E472" s="132" t="s">
        <v>672</v>
      </c>
      <c r="F472" s="133" t="s">
        <v>673</v>
      </c>
      <c r="G472" s="134" t="s">
        <v>328</v>
      </c>
      <c r="H472" s="135">
        <v>781.284</v>
      </c>
      <c r="I472" s="136"/>
      <c r="J472" s="137">
        <f>ROUND(I472*H472,2)</f>
        <v>0</v>
      </c>
      <c r="K472" s="133" t="s">
        <v>196</v>
      </c>
      <c r="L472" s="29"/>
      <c r="M472" s="138" t="s">
        <v>1</v>
      </c>
      <c r="N472" s="139" t="s">
        <v>50</v>
      </c>
      <c r="O472" s="48"/>
      <c r="P472" s="140">
        <f>O472*H472</f>
        <v>0</v>
      </c>
      <c r="Q472" s="140">
        <v>0</v>
      </c>
      <c r="R472" s="140">
        <f>Q472*H472</f>
        <v>0</v>
      </c>
      <c r="S472" s="140">
        <v>0</v>
      </c>
      <c r="T472" s="141">
        <f>S472*H472</f>
        <v>0</v>
      </c>
      <c r="AR472" s="15" t="s">
        <v>118</v>
      </c>
      <c r="AT472" s="15" t="s">
        <v>120</v>
      </c>
      <c r="AU472" s="15" t="s">
        <v>88</v>
      </c>
      <c r="AY472" s="15" t="s">
        <v>119</v>
      </c>
      <c r="BE472" s="142">
        <f>IF(N472="základní",J472,0)</f>
        <v>0</v>
      </c>
      <c r="BF472" s="142">
        <f>IF(N472="snížená",J472,0)</f>
        <v>0</v>
      </c>
      <c r="BG472" s="142">
        <f>IF(N472="zákl. přenesená",J472,0)</f>
        <v>0</v>
      </c>
      <c r="BH472" s="142">
        <f>IF(N472="sníž. přenesená",J472,0)</f>
        <v>0</v>
      </c>
      <c r="BI472" s="142">
        <f>IF(N472="nulová",J472,0)</f>
        <v>0</v>
      </c>
      <c r="BJ472" s="15" t="s">
        <v>23</v>
      </c>
      <c r="BK472" s="142">
        <f>ROUND(I472*H472,2)</f>
        <v>0</v>
      </c>
      <c r="BL472" s="15" t="s">
        <v>118</v>
      </c>
      <c r="BM472" s="15" t="s">
        <v>674</v>
      </c>
    </row>
    <row r="473" spans="2:47" s="1" customFormat="1" ht="12">
      <c r="B473" s="29"/>
      <c r="D473" s="143" t="s">
        <v>127</v>
      </c>
      <c r="F473" s="144" t="s">
        <v>675</v>
      </c>
      <c r="I473" s="83"/>
      <c r="L473" s="29"/>
      <c r="M473" s="145"/>
      <c r="N473" s="48"/>
      <c r="O473" s="48"/>
      <c r="P473" s="48"/>
      <c r="Q473" s="48"/>
      <c r="R473" s="48"/>
      <c r="S473" s="48"/>
      <c r="T473" s="49"/>
      <c r="AT473" s="15" t="s">
        <v>127</v>
      </c>
      <c r="AU473" s="15" t="s">
        <v>88</v>
      </c>
    </row>
    <row r="474" spans="2:51" s="13" customFormat="1" ht="12">
      <c r="B474" s="172"/>
      <c r="D474" s="143" t="s">
        <v>158</v>
      </c>
      <c r="E474" s="173" t="s">
        <v>1</v>
      </c>
      <c r="F474" s="174" t="s">
        <v>676</v>
      </c>
      <c r="H474" s="173" t="s">
        <v>1</v>
      </c>
      <c r="I474" s="175"/>
      <c r="L474" s="172"/>
      <c r="M474" s="176"/>
      <c r="N474" s="177"/>
      <c r="O474" s="177"/>
      <c r="P474" s="177"/>
      <c r="Q474" s="177"/>
      <c r="R474" s="177"/>
      <c r="S474" s="177"/>
      <c r="T474" s="178"/>
      <c r="AT474" s="173" t="s">
        <v>158</v>
      </c>
      <c r="AU474" s="173" t="s">
        <v>88</v>
      </c>
      <c r="AV474" s="13" t="s">
        <v>23</v>
      </c>
      <c r="AW474" s="13" t="s">
        <v>43</v>
      </c>
      <c r="AX474" s="13" t="s">
        <v>79</v>
      </c>
      <c r="AY474" s="173" t="s">
        <v>119</v>
      </c>
    </row>
    <row r="475" spans="2:51" s="10" customFormat="1" ht="12">
      <c r="B475" s="146"/>
      <c r="D475" s="143" t="s">
        <v>158</v>
      </c>
      <c r="E475" s="147" t="s">
        <v>1</v>
      </c>
      <c r="F475" s="148" t="s">
        <v>677</v>
      </c>
      <c r="H475" s="149">
        <v>57.148</v>
      </c>
      <c r="I475" s="150"/>
      <c r="L475" s="146"/>
      <c r="M475" s="151"/>
      <c r="N475" s="152"/>
      <c r="O475" s="152"/>
      <c r="P475" s="152"/>
      <c r="Q475" s="152"/>
      <c r="R475" s="152"/>
      <c r="S475" s="152"/>
      <c r="T475" s="153"/>
      <c r="AT475" s="147" t="s">
        <v>158</v>
      </c>
      <c r="AU475" s="147" t="s">
        <v>88</v>
      </c>
      <c r="AV475" s="10" t="s">
        <v>88</v>
      </c>
      <c r="AW475" s="10" t="s">
        <v>43</v>
      </c>
      <c r="AX475" s="10" t="s">
        <v>79</v>
      </c>
      <c r="AY475" s="147" t="s">
        <v>119</v>
      </c>
    </row>
    <row r="476" spans="2:51" s="10" customFormat="1" ht="12">
      <c r="B476" s="146"/>
      <c r="D476" s="143" t="s">
        <v>158</v>
      </c>
      <c r="E476" s="147" t="s">
        <v>1</v>
      </c>
      <c r="F476" s="148" t="s">
        <v>678</v>
      </c>
      <c r="H476" s="149">
        <v>724.136</v>
      </c>
      <c r="I476" s="150"/>
      <c r="L476" s="146"/>
      <c r="M476" s="151"/>
      <c r="N476" s="152"/>
      <c r="O476" s="152"/>
      <c r="P476" s="152"/>
      <c r="Q476" s="152"/>
      <c r="R476" s="152"/>
      <c r="S476" s="152"/>
      <c r="T476" s="153"/>
      <c r="AT476" s="147" t="s">
        <v>158</v>
      </c>
      <c r="AU476" s="147" t="s">
        <v>88</v>
      </c>
      <c r="AV476" s="10" t="s">
        <v>88</v>
      </c>
      <c r="AW476" s="10" t="s">
        <v>43</v>
      </c>
      <c r="AX476" s="10" t="s">
        <v>79</v>
      </c>
      <c r="AY476" s="147" t="s">
        <v>119</v>
      </c>
    </row>
    <row r="477" spans="2:51" s="11" customFormat="1" ht="12">
      <c r="B477" s="154"/>
      <c r="D477" s="143" t="s">
        <v>158</v>
      </c>
      <c r="E477" s="155" t="s">
        <v>1</v>
      </c>
      <c r="F477" s="156" t="s">
        <v>160</v>
      </c>
      <c r="H477" s="157">
        <v>781.284</v>
      </c>
      <c r="I477" s="158"/>
      <c r="L477" s="154"/>
      <c r="M477" s="159"/>
      <c r="N477" s="160"/>
      <c r="O477" s="160"/>
      <c r="P477" s="160"/>
      <c r="Q477" s="160"/>
      <c r="R477" s="160"/>
      <c r="S477" s="160"/>
      <c r="T477" s="161"/>
      <c r="AT477" s="155" t="s">
        <v>158</v>
      </c>
      <c r="AU477" s="155" t="s">
        <v>88</v>
      </c>
      <c r="AV477" s="11" t="s">
        <v>118</v>
      </c>
      <c r="AW477" s="11" t="s">
        <v>43</v>
      </c>
      <c r="AX477" s="11" t="s">
        <v>23</v>
      </c>
      <c r="AY477" s="155" t="s">
        <v>119</v>
      </c>
    </row>
    <row r="478" spans="2:65" s="1" customFormat="1" ht="16.5" customHeight="1">
      <c r="B478" s="130"/>
      <c r="C478" s="131" t="s">
        <v>679</v>
      </c>
      <c r="D478" s="131" t="s">
        <v>120</v>
      </c>
      <c r="E478" s="132" t="s">
        <v>680</v>
      </c>
      <c r="F478" s="133" t="s">
        <v>681</v>
      </c>
      <c r="G478" s="134" t="s">
        <v>328</v>
      </c>
      <c r="H478" s="135">
        <v>28.44</v>
      </c>
      <c r="I478" s="136"/>
      <c r="J478" s="137">
        <f>ROUND(I478*H478,2)</f>
        <v>0</v>
      </c>
      <c r="K478" s="133" t="s">
        <v>196</v>
      </c>
      <c r="L478" s="29"/>
      <c r="M478" s="138" t="s">
        <v>1</v>
      </c>
      <c r="N478" s="139" t="s">
        <v>50</v>
      </c>
      <c r="O478" s="48"/>
      <c r="P478" s="140">
        <f>O478*H478</f>
        <v>0</v>
      </c>
      <c r="Q478" s="140">
        <v>0</v>
      </c>
      <c r="R478" s="140">
        <f>Q478*H478</f>
        <v>0</v>
      </c>
      <c r="S478" s="140">
        <v>0</v>
      </c>
      <c r="T478" s="141">
        <f>S478*H478</f>
        <v>0</v>
      </c>
      <c r="AR478" s="15" t="s">
        <v>118</v>
      </c>
      <c r="AT478" s="15" t="s">
        <v>120</v>
      </c>
      <c r="AU478" s="15" t="s">
        <v>88</v>
      </c>
      <c r="AY478" s="15" t="s">
        <v>119</v>
      </c>
      <c r="BE478" s="142">
        <f>IF(N478="základní",J478,0)</f>
        <v>0</v>
      </c>
      <c r="BF478" s="142">
        <f>IF(N478="snížená",J478,0)</f>
        <v>0</v>
      </c>
      <c r="BG478" s="142">
        <f>IF(N478="zákl. přenesená",J478,0)</f>
        <v>0</v>
      </c>
      <c r="BH478" s="142">
        <f>IF(N478="sníž. přenesená",J478,0)</f>
        <v>0</v>
      </c>
      <c r="BI478" s="142">
        <f>IF(N478="nulová",J478,0)</f>
        <v>0</v>
      </c>
      <c r="BJ478" s="15" t="s">
        <v>23</v>
      </c>
      <c r="BK478" s="142">
        <f>ROUND(I478*H478,2)</f>
        <v>0</v>
      </c>
      <c r="BL478" s="15" t="s">
        <v>118</v>
      </c>
      <c r="BM478" s="15" t="s">
        <v>682</v>
      </c>
    </row>
    <row r="479" spans="2:47" s="1" customFormat="1" ht="12">
      <c r="B479" s="29"/>
      <c r="D479" s="143" t="s">
        <v>127</v>
      </c>
      <c r="F479" s="144" t="s">
        <v>683</v>
      </c>
      <c r="I479" s="83"/>
      <c r="L479" s="29"/>
      <c r="M479" s="145"/>
      <c r="N479" s="48"/>
      <c r="O479" s="48"/>
      <c r="P479" s="48"/>
      <c r="Q479" s="48"/>
      <c r="R479" s="48"/>
      <c r="S479" s="48"/>
      <c r="T479" s="49"/>
      <c r="AT479" s="15" t="s">
        <v>127</v>
      </c>
      <c r="AU479" s="15" t="s">
        <v>88</v>
      </c>
    </row>
    <row r="480" spans="2:51" s="10" customFormat="1" ht="12">
      <c r="B480" s="146"/>
      <c r="D480" s="143" t="s">
        <v>158</v>
      </c>
      <c r="E480" s="147" t="s">
        <v>1</v>
      </c>
      <c r="F480" s="148" t="s">
        <v>684</v>
      </c>
      <c r="H480" s="149">
        <v>15.779</v>
      </c>
      <c r="I480" s="150"/>
      <c r="L480" s="146"/>
      <c r="M480" s="151"/>
      <c r="N480" s="152"/>
      <c r="O480" s="152"/>
      <c r="P480" s="152"/>
      <c r="Q480" s="152"/>
      <c r="R480" s="152"/>
      <c r="S480" s="152"/>
      <c r="T480" s="153"/>
      <c r="AT480" s="147" t="s">
        <v>158</v>
      </c>
      <c r="AU480" s="147" t="s">
        <v>88</v>
      </c>
      <c r="AV480" s="10" t="s">
        <v>88</v>
      </c>
      <c r="AW480" s="10" t="s">
        <v>43</v>
      </c>
      <c r="AX480" s="10" t="s">
        <v>79</v>
      </c>
      <c r="AY480" s="147" t="s">
        <v>119</v>
      </c>
    </row>
    <row r="481" spans="2:51" s="10" customFormat="1" ht="12">
      <c r="B481" s="146"/>
      <c r="D481" s="143" t="s">
        <v>158</v>
      </c>
      <c r="E481" s="147" t="s">
        <v>1</v>
      </c>
      <c r="F481" s="148" t="s">
        <v>685</v>
      </c>
      <c r="H481" s="149">
        <v>7.481</v>
      </c>
      <c r="I481" s="150"/>
      <c r="L481" s="146"/>
      <c r="M481" s="151"/>
      <c r="N481" s="152"/>
      <c r="O481" s="152"/>
      <c r="P481" s="152"/>
      <c r="Q481" s="152"/>
      <c r="R481" s="152"/>
      <c r="S481" s="152"/>
      <c r="T481" s="153"/>
      <c r="AT481" s="147" t="s">
        <v>158</v>
      </c>
      <c r="AU481" s="147" t="s">
        <v>88</v>
      </c>
      <c r="AV481" s="10" t="s">
        <v>88</v>
      </c>
      <c r="AW481" s="10" t="s">
        <v>43</v>
      </c>
      <c r="AX481" s="10" t="s">
        <v>79</v>
      </c>
      <c r="AY481" s="147" t="s">
        <v>119</v>
      </c>
    </row>
    <row r="482" spans="2:51" s="10" customFormat="1" ht="12">
      <c r="B482" s="146"/>
      <c r="D482" s="143" t="s">
        <v>158</v>
      </c>
      <c r="E482" s="147" t="s">
        <v>1</v>
      </c>
      <c r="F482" s="148" t="s">
        <v>686</v>
      </c>
      <c r="H482" s="149">
        <v>5.18</v>
      </c>
      <c r="I482" s="150"/>
      <c r="L482" s="146"/>
      <c r="M482" s="151"/>
      <c r="N482" s="152"/>
      <c r="O482" s="152"/>
      <c r="P482" s="152"/>
      <c r="Q482" s="152"/>
      <c r="R482" s="152"/>
      <c r="S482" s="152"/>
      <c r="T482" s="153"/>
      <c r="AT482" s="147" t="s">
        <v>158</v>
      </c>
      <c r="AU482" s="147" t="s">
        <v>88</v>
      </c>
      <c r="AV482" s="10" t="s">
        <v>88</v>
      </c>
      <c r="AW482" s="10" t="s">
        <v>43</v>
      </c>
      <c r="AX482" s="10" t="s">
        <v>79</v>
      </c>
      <c r="AY482" s="147" t="s">
        <v>119</v>
      </c>
    </row>
    <row r="483" spans="2:51" s="11" customFormat="1" ht="12">
      <c r="B483" s="154"/>
      <c r="D483" s="143" t="s">
        <v>158</v>
      </c>
      <c r="E483" s="155" t="s">
        <v>1</v>
      </c>
      <c r="F483" s="156" t="s">
        <v>160</v>
      </c>
      <c r="H483" s="157">
        <v>28.44</v>
      </c>
      <c r="I483" s="158"/>
      <c r="L483" s="154"/>
      <c r="M483" s="159"/>
      <c r="N483" s="160"/>
      <c r="O483" s="160"/>
      <c r="P483" s="160"/>
      <c r="Q483" s="160"/>
      <c r="R483" s="160"/>
      <c r="S483" s="160"/>
      <c r="T483" s="161"/>
      <c r="AT483" s="155" t="s">
        <v>158</v>
      </c>
      <c r="AU483" s="155" t="s">
        <v>88</v>
      </c>
      <c r="AV483" s="11" t="s">
        <v>118</v>
      </c>
      <c r="AW483" s="11" t="s">
        <v>43</v>
      </c>
      <c r="AX483" s="11" t="s">
        <v>23</v>
      </c>
      <c r="AY483" s="155" t="s">
        <v>119</v>
      </c>
    </row>
    <row r="484" spans="2:65" s="1" customFormat="1" ht="16.5" customHeight="1">
      <c r="B484" s="130"/>
      <c r="C484" s="131" t="s">
        <v>687</v>
      </c>
      <c r="D484" s="131" t="s">
        <v>120</v>
      </c>
      <c r="E484" s="132" t="s">
        <v>688</v>
      </c>
      <c r="F484" s="133" t="s">
        <v>689</v>
      </c>
      <c r="G484" s="134" t="s">
        <v>328</v>
      </c>
      <c r="H484" s="135">
        <v>398.16</v>
      </c>
      <c r="I484" s="136"/>
      <c r="J484" s="137">
        <f>ROUND(I484*H484,2)</f>
        <v>0</v>
      </c>
      <c r="K484" s="133" t="s">
        <v>196</v>
      </c>
      <c r="L484" s="29"/>
      <c r="M484" s="138" t="s">
        <v>1</v>
      </c>
      <c r="N484" s="139" t="s">
        <v>50</v>
      </c>
      <c r="O484" s="48"/>
      <c r="P484" s="140">
        <f>O484*H484</f>
        <v>0</v>
      </c>
      <c r="Q484" s="140">
        <v>0</v>
      </c>
      <c r="R484" s="140">
        <f>Q484*H484</f>
        <v>0</v>
      </c>
      <c r="S484" s="140">
        <v>0</v>
      </c>
      <c r="T484" s="141">
        <f>S484*H484</f>
        <v>0</v>
      </c>
      <c r="AR484" s="15" t="s">
        <v>118</v>
      </c>
      <c r="AT484" s="15" t="s">
        <v>120</v>
      </c>
      <c r="AU484" s="15" t="s">
        <v>88</v>
      </c>
      <c r="AY484" s="15" t="s">
        <v>119</v>
      </c>
      <c r="BE484" s="142">
        <f>IF(N484="základní",J484,0)</f>
        <v>0</v>
      </c>
      <c r="BF484" s="142">
        <f>IF(N484="snížená",J484,0)</f>
        <v>0</v>
      </c>
      <c r="BG484" s="142">
        <f>IF(N484="zákl. přenesená",J484,0)</f>
        <v>0</v>
      </c>
      <c r="BH484" s="142">
        <f>IF(N484="sníž. přenesená",J484,0)</f>
        <v>0</v>
      </c>
      <c r="BI484" s="142">
        <f>IF(N484="nulová",J484,0)</f>
        <v>0</v>
      </c>
      <c r="BJ484" s="15" t="s">
        <v>23</v>
      </c>
      <c r="BK484" s="142">
        <f>ROUND(I484*H484,2)</f>
        <v>0</v>
      </c>
      <c r="BL484" s="15" t="s">
        <v>118</v>
      </c>
      <c r="BM484" s="15" t="s">
        <v>690</v>
      </c>
    </row>
    <row r="485" spans="2:47" s="1" customFormat="1" ht="19.5">
      <c r="B485" s="29"/>
      <c r="D485" s="143" t="s">
        <v>127</v>
      </c>
      <c r="F485" s="144" t="s">
        <v>691</v>
      </c>
      <c r="I485" s="83"/>
      <c r="L485" s="29"/>
      <c r="M485" s="145"/>
      <c r="N485" s="48"/>
      <c r="O485" s="48"/>
      <c r="P485" s="48"/>
      <c r="Q485" s="48"/>
      <c r="R485" s="48"/>
      <c r="S485" s="48"/>
      <c r="T485" s="49"/>
      <c r="AT485" s="15" t="s">
        <v>127</v>
      </c>
      <c r="AU485" s="15" t="s">
        <v>88</v>
      </c>
    </row>
    <row r="486" spans="2:51" s="13" customFormat="1" ht="12">
      <c r="B486" s="172"/>
      <c r="D486" s="143" t="s">
        <v>158</v>
      </c>
      <c r="E486" s="173" t="s">
        <v>1</v>
      </c>
      <c r="F486" s="174" t="s">
        <v>692</v>
      </c>
      <c r="H486" s="173" t="s">
        <v>1</v>
      </c>
      <c r="I486" s="175"/>
      <c r="L486" s="172"/>
      <c r="M486" s="176"/>
      <c r="N486" s="177"/>
      <c r="O486" s="177"/>
      <c r="P486" s="177"/>
      <c r="Q486" s="177"/>
      <c r="R486" s="177"/>
      <c r="S486" s="177"/>
      <c r="T486" s="178"/>
      <c r="AT486" s="173" t="s">
        <v>158</v>
      </c>
      <c r="AU486" s="173" t="s">
        <v>88</v>
      </c>
      <c r="AV486" s="13" t="s">
        <v>23</v>
      </c>
      <c r="AW486" s="13" t="s">
        <v>43</v>
      </c>
      <c r="AX486" s="13" t="s">
        <v>79</v>
      </c>
      <c r="AY486" s="173" t="s">
        <v>119</v>
      </c>
    </row>
    <row r="487" spans="2:51" s="10" customFormat="1" ht="12">
      <c r="B487" s="146"/>
      <c r="D487" s="143" t="s">
        <v>158</v>
      </c>
      <c r="E487" s="147" t="s">
        <v>1</v>
      </c>
      <c r="F487" s="148" t="s">
        <v>693</v>
      </c>
      <c r="H487" s="149">
        <v>398.16</v>
      </c>
      <c r="I487" s="150"/>
      <c r="L487" s="146"/>
      <c r="M487" s="151"/>
      <c r="N487" s="152"/>
      <c r="O487" s="152"/>
      <c r="P487" s="152"/>
      <c r="Q487" s="152"/>
      <c r="R487" s="152"/>
      <c r="S487" s="152"/>
      <c r="T487" s="153"/>
      <c r="AT487" s="147" t="s">
        <v>158</v>
      </c>
      <c r="AU487" s="147" t="s">
        <v>88</v>
      </c>
      <c r="AV487" s="10" t="s">
        <v>88</v>
      </c>
      <c r="AW487" s="10" t="s">
        <v>43</v>
      </c>
      <c r="AX487" s="10" t="s">
        <v>79</v>
      </c>
      <c r="AY487" s="147" t="s">
        <v>119</v>
      </c>
    </row>
    <row r="488" spans="2:51" s="11" customFormat="1" ht="12">
      <c r="B488" s="154"/>
      <c r="D488" s="143" t="s">
        <v>158</v>
      </c>
      <c r="E488" s="155" t="s">
        <v>1</v>
      </c>
      <c r="F488" s="156" t="s">
        <v>160</v>
      </c>
      <c r="H488" s="157">
        <v>398.16</v>
      </c>
      <c r="I488" s="158"/>
      <c r="L488" s="154"/>
      <c r="M488" s="159"/>
      <c r="N488" s="160"/>
      <c r="O488" s="160"/>
      <c r="P488" s="160"/>
      <c r="Q488" s="160"/>
      <c r="R488" s="160"/>
      <c r="S488" s="160"/>
      <c r="T488" s="161"/>
      <c r="AT488" s="155" t="s">
        <v>158</v>
      </c>
      <c r="AU488" s="155" t="s">
        <v>88</v>
      </c>
      <c r="AV488" s="11" t="s">
        <v>118</v>
      </c>
      <c r="AW488" s="11" t="s">
        <v>43</v>
      </c>
      <c r="AX488" s="11" t="s">
        <v>23</v>
      </c>
      <c r="AY488" s="155" t="s">
        <v>119</v>
      </c>
    </row>
    <row r="489" spans="2:65" s="1" customFormat="1" ht="16.5" customHeight="1">
      <c r="B489" s="130"/>
      <c r="C489" s="131" t="s">
        <v>694</v>
      </c>
      <c r="D489" s="131" t="s">
        <v>120</v>
      </c>
      <c r="E489" s="132" t="s">
        <v>695</v>
      </c>
      <c r="F489" s="133" t="s">
        <v>696</v>
      </c>
      <c r="G489" s="134" t="s">
        <v>328</v>
      </c>
      <c r="H489" s="135">
        <v>21.009</v>
      </c>
      <c r="I489" s="136"/>
      <c r="J489" s="137">
        <f>ROUND(I489*H489,2)</f>
        <v>0</v>
      </c>
      <c r="K489" s="133" t="s">
        <v>196</v>
      </c>
      <c r="L489" s="29"/>
      <c r="M489" s="138" t="s">
        <v>1</v>
      </c>
      <c r="N489" s="139" t="s">
        <v>50</v>
      </c>
      <c r="O489" s="48"/>
      <c r="P489" s="140">
        <f>O489*H489</f>
        <v>0</v>
      </c>
      <c r="Q489" s="140">
        <v>0</v>
      </c>
      <c r="R489" s="140">
        <f>Q489*H489</f>
        <v>0</v>
      </c>
      <c r="S489" s="140">
        <v>0</v>
      </c>
      <c r="T489" s="141">
        <f>S489*H489</f>
        <v>0</v>
      </c>
      <c r="AR489" s="15" t="s">
        <v>118</v>
      </c>
      <c r="AT489" s="15" t="s">
        <v>120</v>
      </c>
      <c r="AU489" s="15" t="s">
        <v>88</v>
      </c>
      <c r="AY489" s="15" t="s">
        <v>119</v>
      </c>
      <c r="BE489" s="142">
        <f>IF(N489="základní",J489,0)</f>
        <v>0</v>
      </c>
      <c r="BF489" s="142">
        <f>IF(N489="snížená",J489,0)</f>
        <v>0</v>
      </c>
      <c r="BG489" s="142">
        <f>IF(N489="zákl. přenesená",J489,0)</f>
        <v>0</v>
      </c>
      <c r="BH489" s="142">
        <f>IF(N489="sníž. přenesená",J489,0)</f>
        <v>0</v>
      </c>
      <c r="BI489" s="142">
        <f>IF(N489="nulová",J489,0)</f>
        <v>0</v>
      </c>
      <c r="BJ489" s="15" t="s">
        <v>23</v>
      </c>
      <c r="BK489" s="142">
        <f>ROUND(I489*H489,2)</f>
        <v>0</v>
      </c>
      <c r="BL489" s="15" t="s">
        <v>118</v>
      </c>
      <c r="BM489" s="15" t="s">
        <v>697</v>
      </c>
    </row>
    <row r="490" spans="2:47" s="1" customFormat="1" ht="12">
      <c r="B490" s="29"/>
      <c r="D490" s="143" t="s">
        <v>127</v>
      </c>
      <c r="F490" s="144" t="s">
        <v>698</v>
      </c>
      <c r="I490" s="83"/>
      <c r="L490" s="29"/>
      <c r="M490" s="145"/>
      <c r="N490" s="48"/>
      <c r="O490" s="48"/>
      <c r="P490" s="48"/>
      <c r="Q490" s="48"/>
      <c r="R490" s="48"/>
      <c r="S490" s="48"/>
      <c r="T490" s="49"/>
      <c r="AT490" s="15" t="s">
        <v>127</v>
      </c>
      <c r="AU490" s="15" t="s">
        <v>88</v>
      </c>
    </row>
    <row r="491" spans="2:51" s="10" customFormat="1" ht="12">
      <c r="B491" s="146"/>
      <c r="D491" s="143" t="s">
        <v>158</v>
      </c>
      <c r="E491" s="147" t="s">
        <v>1</v>
      </c>
      <c r="F491" s="148" t="s">
        <v>684</v>
      </c>
      <c r="H491" s="149">
        <v>15.779</v>
      </c>
      <c r="I491" s="150"/>
      <c r="L491" s="146"/>
      <c r="M491" s="151"/>
      <c r="N491" s="152"/>
      <c r="O491" s="152"/>
      <c r="P491" s="152"/>
      <c r="Q491" s="152"/>
      <c r="R491" s="152"/>
      <c r="S491" s="152"/>
      <c r="T491" s="153"/>
      <c r="AT491" s="147" t="s">
        <v>158</v>
      </c>
      <c r="AU491" s="147" t="s">
        <v>88</v>
      </c>
      <c r="AV491" s="10" t="s">
        <v>88</v>
      </c>
      <c r="AW491" s="10" t="s">
        <v>43</v>
      </c>
      <c r="AX491" s="10" t="s">
        <v>79</v>
      </c>
      <c r="AY491" s="147" t="s">
        <v>119</v>
      </c>
    </row>
    <row r="492" spans="2:51" s="10" customFormat="1" ht="12">
      <c r="B492" s="146"/>
      <c r="D492" s="143" t="s">
        <v>158</v>
      </c>
      <c r="E492" s="147" t="s">
        <v>1</v>
      </c>
      <c r="F492" s="148" t="s">
        <v>686</v>
      </c>
      <c r="H492" s="149">
        <v>5.18</v>
      </c>
      <c r="I492" s="150"/>
      <c r="L492" s="146"/>
      <c r="M492" s="151"/>
      <c r="N492" s="152"/>
      <c r="O492" s="152"/>
      <c r="P492" s="152"/>
      <c r="Q492" s="152"/>
      <c r="R492" s="152"/>
      <c r="S492" s="152"/>
      <c r="T492" s="153"/>
      <c r="AT492" s="147" t="s">
        <v>158</v>
      </c>
      <c r="AU492" s="147" t="s">
        <v>88</v>
      </c>
      <c r="AV492" s="10" t="s">
        <v>88</v>
      </c>
      <c r="AW492" s="10" t="s">
        <v>43</v>
      </c>
      <c r="AX492" s="10" t="s">
        <v>79</v>
      </c>
      <c r="AY492" s="147" t="s">
        <v>119</v>
      </c>
    </row>
    <row r="493" spans="2:51" s="10" customFormat="1" ht="12">
      <c r="B493" s="146"/>
      <c r="D493" s="143" t="s">
        <v>158</v>
      </c>
      <c r="E493" s="147" t="s">
        <v>1</v>
      </c>
      <c r="F493" s="148" t="s">
        <v>699</v>
      </c>
      <c r="H493" s="149">
        <v>0.05</v>
      </c>
      <c r="I493" s="150"/>
      <c r="L493" s="146"/>
      <c r="M493" s="151"/>
      <c r="N493" s="152"/>
      <c r="O493" s="152"/>
      <c r="P493" s="152"/>
      <c r="Q493" s="152"/>
      <c r="R493" s="152"/>
      <c r="S493" s="152"/>
      <c r="T493" s="153"/>
      <c r="AT493" s="147" t="s">
        <v>158</v>
      </c>
      <c r="AU493" s="147" t="s">
        <v>88</v>
      </c>
      <c r="AV493" s="10" t="s">
        <v>88</v>
      </c>
      <c r="AW493" s="10" t="s">
        <v>43</v>
      </c>
      <c r="AX493" s="10" t="s">
        <v>79</v>
      </c>
      <c r="AY493" s="147" t="s">
        <v>119</v>
      </c>
    </row>
    <row r="494" spans="2:51" s="11" customFormat="1" ht="12">
      <c r="B494" s="154"/>
      <c r="D494" s="143" t="s">
        <v>158</v>
      </c>
      <c r="E494" s="155" t="s">
        <v>1</v>
      </c>
      <c r="F494" s="156" t="s">
        <v>160</v>
      </c>
      <c r="H494" s="157">
        <v>21.009</v>
      </c>
      <c r="I494" s="158"/>
      <c r="L494" s="154"/>
      <c r="M494" s="159"/>
      <c r="N494" s="160"/>
      <c r="O494" s="160"/>
      <c r="P494" s="160"/>
      <c r="Q494" s="160"/>
      <c r="R494" s="160"/>
      <c r="S494" s="160"/>
      <c r="T494" s="161"/>
      <c r="AT494" s="155" t="s">
        <v>158</v>
      </c>
      <c r="AU494" s="155" t="s">
        <v>88</v>
      </c>
      <c r="AV494" s="11" t="s">
        <v>118</v>
      </c>
      <c r="AW494" s="11" t="s">
        <v>43</v>
      </c>
      <c r="AX494" s="11" t="s">
        <v>23</v>
      </c>
      <c r="AY494" s="155" t="s">
        <v>119</v>
      </c>
    </row>
    <row r="495" spans="2:65" s="1" customFormat="1" ht="16.5" customHeight="1">
      <c r="B495" s="130"/>
      <c r="C495" s="131" t="s">
        <v>700</v>
      </c>
      <c r="D495" s="131" t="s">
        <v>120</v>
      </c>
      <c r="E495" s="132" t="s">
        <v>701</v>
      </c>
      <c r="F495" s="133" t="s">
        <v>702</v>
      </c>
      <c r="G495" s="134" t="s">
        <v>328</v>
      </c>
      <c r="H495" s="135">
        <v>10.941</v>
      </c>
      <c r="I495" s="136"/>
      <c r="J495" s="137">
        <f>ROUND(I495*H495,2)</f>
        <v>0</v>
      </c>
      <c r="K495" s="133" t="s">
        <v>196</v>
      </c>
      <c r="L495" s="29"/>
      <c r="M495" s="138" t="s">
        <v>1</v>
      </c>
      <c r="N495" s="139" t="s">
        <v>50</v>
      </c>
      <c r="O495" s="48"/>
      <c r="P495" s="140">
        <f>O495*H495</f>
        <v>0</v>
      </c>
      <c r="Q495" s="140">
        <v>0</v>
      </c>
      <c r="R495" s="140">
        <f>Q495*H495</f>
        <v>0</v>
      </c>
      <c r="S495" s="140">
        <v>0</v>
      </c>
      <c r="T495" s="141">
        <f>S495*H495</f>
        <v>0</v>
      </c>
      <c r="AR495" s="15" t="s">
        <v>118</v>
      </c>
      <c r="AT495" s="15" t="s">
        <v>120</v>
      </c>
      <c r="AU495" s="15" t="s">
        <v>88</v>
      </c>
      <c r="AY495" s="15" t="s">
        <v>119</v>
      </c>
      <c r="BE495" s="142">
        <f>IF(N495="základní",J495,0)</f>
        <v>0</v>
      </c>
      <c r="BF495" s="142">
        <f>IF(N495="snížená",J495,0)</f>
        <v>0</v>
      </c>
      <c r="BG495" s="142">
        <f>IF(N495="zákl. přenesená",J495,0)</f>
        <v>0</v>
      </c>
      <c r="BH495" s="142">
        <f>IF(N495="sníž. přenesená",J495,0)</f>
        <v>0</v>
      </c>
      <c r="BI495" s="142">
        <f>IF(N495="nulová",J495,0)</f>
        <v>0</v>
      </c>
      <c r="BJ495" s="15" t="s">
        <v>23</v>
      </c>
      <c r="BK495" s="142">
        <f>ROUND(I495*H495,2)</f>
        <v>0</v>
      </c>
      <c r="BL495" s="15" t="s">
        <v>118</v>
      </c>
      <c r="BM495" s="15" t="s">
        <v>703</v>
      </c>
    </row>
    <row r="496" spans="2:47" s="1" customFormat="1" ht="12">
      <c r="B496" s="29"/>
      <c r="D496" s="143" t="s">
        <v>127</v>
      </c>
      <c r="F496" s="144" t="s">
        <v>704</v>
      </c>
      <c r="I496" s="83"/>
      <c r="L496" s="29"/>
      <c r="M496" s="145"/>
      <c r="N496" s="48"/>
      <c r="O496" s="48"/>
      <c r="P496" s="48"/>
      <c r="Q496" s="48"/>
      <c r="R496" s="48"/>
      <c r="S496" s="48"/>
      <c r="T496" s="49"/>
      <c r="AT496" s="15" t="s">
        <v>127</v>
      </c>
      <c r="AU496" s="15" t="s">
        <v>88</v>
      </c>
    </row>
    <row r="497" spans="2:51" s="10" customFormat="1" ht="12">
      <c r="B497" s="146"/>
      <c r="D497" s="143" t="s">
        <v>158</v>
      </c>
      <c r="E497" s="147" t="s">
        <v>1</v>
      </c>
      <c r="F497" s="148" t="s">
        <v>705</v>
      </c>
      <c r="H497" s="149">
        <v>10.941</v>
      </c>
      <c r="I497" s="150"/>
      <c r="L497" s="146"/>
      <c r="M497" s="151"/>
      <c r="N497" s="152"/>
      <c r="O497" s="152"/>
      <c r="P497" s="152"/>
      <c r="Q497" s="152"/>
      <c r="R497" s="152"/>
      <c r="S497" s="152"/>
      <c r="T497" s="153"/>
      <c r="AT497" s="147" t="s">
        <v>158</v>
      </c>
      <c r="AU497" s="147" t="s">
        <v>88</v>
      </c>
      <c r="AV497" s="10" t="s">
        <v>88</v>
      </c>
      <c r="AW497" s="10" t="s">
        <v>43</v>
      </c>
      <c r="AX497" s="10" t="s">
        <v>79</v>
      </c>
      <c r="AY497" s="147" t="s">
        <v>119</v>
      </c>
    </row>
    <row r="498" spans="2:51" s="11" customFormat="1" ht="12">
      <c r="B498" s="154"/>
      <c r="D498" s="143" t="s">
        <v>158</v>
      </c>
      <c r="E498" s="155" t="s">
        <v>1</v>
      </c>
      <c r="F498" s="156" t="s">
        <v>160</v>
      </c>
      <c r="H498" s="157">
        <v>10.941</v>
      </c>
      <c r="I498" s="158"/>
      <c r="L498" s="154"/>
      <c r="M498" s="159"/>
      <c r="N498" s="160"/>
      <c r="O498" s="160"/>
      <c r="P498" s="160"/>
      <c r="Q498" s="160"/>
      <c r="R498" s="160"/>
      <c r="S498" s="160"/>
      <c r="T498" s="161"/>
      <c r="AT498" s="155" t="s">
        <v>158</v>
      </c>
      <c r="AU498" s="155" t="s">
        <v>88</v>
      </c>
      <c r="AV498" s="11" t="s">
        <v>118</v>
      </c>
      <c r="AW498" s="11" t="s">
        <v>43</v>
      </c>
      <c r="AX498" s="11" t="s">
        <v>23</v>
      </c>
      <c r="AY498" s="155" t="s">
        <v>119</v>
      </c>
    </row>
    <row r="499" spans="2:65" s="1" customFormat="1" ht="16.5" customHeight="1">
      <c r="B499" s="130"/>
      <c r="C499" s="131" t="s">
        <v>706</v>
      </c>
      <c r="D499" s="131" t="s">
        <v>120</v>
      </c>
      <c r="E499" s="132" t="s">
        <v>707</v>
      </c>
      <c r="F499" s="133" t="s">
        <v>708</v>
      </c>
      <c r="G499" s="134" t="s">
        <v>328</v>
      </c>
      <c r="H499" s="135">
        <v>51.724</v>
      </c>
      <c r="I499" s="136"/>
      <c r="J499" s="137">
        <f>ROUND(I499*H499,2)</f>
        <v>0</v>
      </c>
      <c r="K499" s="133" t="s">
        <v>196</v>
      </c>
      <c r="L499" s="29"/>
      <c r="M499" s="138" t="s">
        <v>1</v>
      </c>
      <c r="N499" s="139" t="s">
        <v>50</v>
      </c>
      <c r="O499" s="48"/>
      <c r="P499" s="140">
        <f>O499*H499</f>
        <v>0</v>
      </c>
      <c r="Q499" s="140">
        <v>0</v>
      </c>
      <c r="R499" s="140">
        <f>Q499*H499</f>
        <v>0</v>
      </c>
      <c r="S499" s="140">
        <v>0</v>
      </c>
      <c r="T499" s="141">
        <f>S499*H499</f>
        <v>0</v>
      </c>
      <c r="AR499" s="15" t="s">
        <v>118</v>
      </c>
      <c r="AT499" s="15" t="s">
        <v>120</v>
      </c>
      <c r="AU499" s="15" t="s">
        <v>88</v>
      </c>
      <c r="AY499" s="15" t="s">
        <v>119</v>
      </c>
      <c r="BE499" s="142">
        <f>IF(N499="základní",J499,0)</f>
        <v>0</v>
      </c>
      <c r="BF499" s="142">
        <f>IF(N499="snížená",J499,0)</f>
        <v>0</v>
      </c>
      <c r="BG499" s="142">
        <f>IF(N499="zákl. přenesená",J499,0)</f>
        <v>0</v>
      </c>
      <c r="BH499" s="142">
        <f>IF(N499="sníž. přenesená",J499,0)</f>
        <v>0</v>
      </c>
      <c r="BI499" s="142">
        <f>IF(N499="nulová",J499,0)</f>
        <v>0</v>
      </c>
      <c r="BJ499" s="15" t="s">
        <v>23</v>
      </c>
      <c r="BK499" s="142">
        <f>ROUND(I499*H499,2)</f>
        <v>0</v>
      </c>
      <c r="BL499" s="15" t="s">
        <v>118</v>
      </c>
      <c r="BM499" s="15" t="s">
        <v>709</v>
      </c>
    </row>
    <row r="500" spans="2:47" s="1" customFormat="1" ht="12">
      <c r="B500" s="29"/>
      <c r="D500" s="143" t="s">
        <v>127</v>
      </c>
      <c r="F500" s="144" t="s">
        <v>710</v>
      </c>
      <c r="I500" s="83"/>
      <c r="L500" s="29"/>
      <c r="M500" s="145"/>
      <c r="N500" s="48"/>
      <c r="O500" s="48"/>
      <c r="P500" s="48"/>
      <c r="Q500" s="48"/>
      <c r="R500" s="48"/>
      <c r="S500" s="48"/>
      <c r="T500" s="49"/>
      <c r="AT500" s="15" t="s">
        <v>127</v>
      </c>
      <c r="AU500" s="15" t="s">
        <v>88</v>
      </c>
    </row>
    <row r="501" spans="2:51" s="10" customFormat="1" ht="12">
      <c r="B501" s="146"/>
      <c r="D501" s="143" t="s">
        <v>158</v>
      </c>
      <c r="E501" s="147" t="s">
        <v>1</v>
      </c>
      <c r="F501" s="148" t="s">
        <v>711</v>
      </c>
      <c r="H501" s="149">
        <v>51.724</v>
      </c>
      <c r="I501" s="150"/>
      <c r="L501" s="146"/>
      <c r="M501" s="151"/>
      <c r="N501" s="152"/>
      <c r="O501" s="152"/>
      <c r="P501" s="152"/>
      <c r="Q501" s="152"/>
      <c r="R501" s="152"/>
      <c r="S501" s="152"/>
      <c r="T501" s="153"/>
      <c r="AT501" s="147" t="s">
        <v>158</v>
      </c>
      <c r="AU501" s="147" t="s">
        <v>88</v>
      </c>
      <c r="AV501" s="10" t="s">
        <v>88</v>
      </c>
      <c r="AW501" s="10" t="s">
        <v>43</v>
      </c>
      <c r="AX501" s="10" t="s">
        <v>79</v>
      </c>
      <c r="AY501" s="147" t="s">
        <v>119</v>
      </c>
    </row>
    <row r="502" spans="2:51" s="11" customFormat="1" ht="12">
      <c r="B502" s="154"/>
      <c r="D502" s="143" t="s">
        <v>158</v>
      </c>
      <c r="E502" s="155" t="s">
        <v>1</v>
      </c>
      <c r="F502" s="156" t="s">
        <v>160</v>
      </c>
      <c r="H502" s="157">
        <v>51.724</v>
      </c>
      <c r="I502" s="158"/>
      <c r="L502" s="154"/>
      <c r="M502" s="159"/>
      <c r="N502" s="160"/>
      <c r="O502" s="160"/>
      <c r="P502" s="160"/>
      <c r="Q502" s="160"/>
      <c r="R502" s="160"/>
      <c r="S502" s="160"/>
      <c r="T502" s="161"/>
      <c r="AT502" s="155" t="s">
        <v>158</v>
      </c>
      <c r="AU502" s="155" t="s">
        <v>88</v>
      </c>
      <c r="AV502" s="11" t="s">
        <v>118</v>
      </c>
      <c r="AW502" s="11" t="s">
        <v>43</v>
      </c>
      <c r="AX502" s="11" t="s">
        <v>23</v>
      </c>
      <c r="AY502" s="155" t="s">
        <v>119</v>
      </c>
    </row>
    <row r="503" spans="2:63" s="9" customFormat="1" ht="22.9" customHeight="1">
      <c r="B503" s="119"/>
      <c r="D503" s="120" t="s">
        <v>78</v>
      </c>
      <c r="E503" s="170" t="s">
        <v>712</v>
      </c>
      <c r="F503" s="170" t="s">
        <v>713</v>
      </c>
      <c r="I503" s="122"/>
      <c r="J503" s="171">
        <f>BK503</f>
        <v>0</v>
      </c>
      <c r="L503" s="119"/>
      <c r="M503" s="124"/>
      <c r="N503" s="125"/>
      <c r="O503" s="125"/>
      <c r="P503" s="126">
        <f>SUM(P504:P507)</f>
        <v>0</v>
      </c>
      <c r="Q503" s="125"/>
      <c r="R503" s="126">
        <f>SUM(R504:R507)</f>
        <v>0</v>
      </c>
      <c r="S503" s="125"/>
      <c r="T503" s="127">
        <f>SUM(T504:T507)</f>
        <v>0</v>
      </c>
      <c r="AR503" s="120" t="s">
        <v>23</v>
      </c>
      <c r="AT503" s="128" t="s">
        <v>78</v>
      </c>
      <c r="AU503" s="128" t="s">
        <v>23</v>
      </c>
      <c r="AY503" s="120" t="s">
        <v>119</v>
      </c>
      <c r="BK503" s="129">
        <f>SUM(BK504:BK507)</f>
        <v>0</v>
      </c>
    </row>
    <row r="504" spans="2:65" s="1" customFormat="1" ht="16.5" customHeight="1">
      <c r="B504" s="130"/>
      <c r="C504" s="131" t="s">
        <v>714</v>
      </c>
      <c r="D504" s="131" t="s">
        <v>120</v>
      </c>
      <c r="E504" s="132" t="s">
        <v>715</v>
      </c>
      <c r="F504" s="133" t="s">
        <v>716</v>
      </c>
      <c r="G504" s="134" t="s">
        <v>328</v>
      </c>
      <c r="H504" s="135">
        <v>51.246</v>
      </c>
      <c r="I504" s="136"/>
      <c r="J504" s="137">
        <f>ROUND(I504*H504,2)</f>
        <v>0</v>
      </c>
      <c r="K504" s="133" t="s">
        <v>196</v>
      </c>
      <c r="L504" s="29"/>
      <c r="M504" s="138" t="s">
        <v>1</v>
      </c>
      <c r="N504" s="139" t="s">
        <v>50</v>
      </c>
      <c r="O504" s="48"/>
      <c r="P504" s="140">
        <f>O504*H504</f>
        <v>0</v>
      </c>
      <c r="Q504" s="140">
        <v>0</v>
      </c>
      <c r="R504" s="140">
        <f>Q504*H504</f>
        <v>0</v>
      </c>
      <c r="S504" s="140">
        <v>0</v>
      </c>
      <c r="T504" s="141">
        <f>S504*H504</f>
        <v>0</v>
      </c>
      <c r="AR504" s="15" t="s">
        <v>118</v>
      </c>
      <c r="AT504" s="15" t="s">
        <v>120</v>
      </c>
      <c r="AU504" s="15" t="s">
        <v>88</v>
      </c>
      <c r="AY504" s="15" t="s">
        <v>119</v>
      </c>
      <c r="BE504" s="142">
        <f>IF(N504="základní",J504,0)</f>
        <v>0</v>
      </c>
      <c r="BF504" s="142">
        <f>IF(N504="snížená",J504,0)</f>
        <v>0</v>
      </c>
      <c r="BG504" s="142">
        <f>IF(N504="zákl. přenesená",J504,0)</f>
        <v>0</v>
      </c>
      <c r="BH504" s="142">
        <f>IF(N504="sníž. přenesená",J504,0)</f>
        <v>0</v>
      </c>
      <c r="BI504" s="142">
        <f>IF(N504="nulová",J504,0)</f>
        <v>0</v>
      </c>
      <c r="BJ504" s="15" t="s">
        <v>23</v>
      </c>
      <c r="BK504" s="142">
        <f>ROUND(I504*H504,2)</f>
        <v>0</v>
      </c>
      <c r="BL504" s="15" t="s">
        <v>118</v>
      </c>
      <c r="BM504" s="15" t="s">
        <v>717</v>
      </c>
    </row>
    <row r="505" spans="2:47" s="1" customFormat="1" ht="19.5">
      <c r="B505" s="29"/>
      <c r="D505" s="143" t="s">
        <v>127</v>
      </c>
      <c r="F505" s="144" t="s">
        <v>718</v>
      </c>
      <c r="I505" s="83"/>
      <c r="L505" s="29"/>
      <c r="M505" s="145"/>
      <c r="N505" s="48"/>
      <c r="O505" s="48"/>
      <c r="P505" s="48"/>
      <c r="Q505" s="48"/>
      <c r="R505" s="48"/>
      <c r="S505" s="48"/>
      <c r="T505" s="49"/>
      <c r="AT505" s="15" t="s">
        <v>127</v>
      </c>
      <c r="AU505" s="15" t="s">
        <v>88</v>
      </c>
    </row>
    <row r="506" spans="2:65" s="1" customFormat="1" ht="16.5" customHeight="1">
      <c r="B506" s="130"/>
      <c r="C506" s="131" t="s">
        <v>719</v>
      </c>
      <c r="D506" s="131" t="s">
        <v>120</v>
      </c>
      <c r="E506" s="132" t="s">
        <v>720</v>
      </c>
      <c r="F506" s="133" t="s">
        <v>721</v>
      </c>
      <c r="G506" s="134" t="s">
        <v>328</v>
      </c>
      <c r="H506" s="135">
        <v>51.246</v>
      </c>
      <c r="I506" s="136"/>
      <c r="J506" s="137">
        <f>ROUND(I506*H506,2)</f>
        <v>0</v>
      </c>
      <c r="K506" s="133" t="s">
        <v>196</v>
      </c>
      <c r="L506" s="29"/>
      <c r="M506" s="138" t="s">
        <v>1</v>
      </c>
      <c r="N506" s="139" t="s">
        <v>50</v>
      </c>
      <c r="O506" s="48"/>
      <c r="P506" s="140">
        <f>O506*H506</f>
        <v>0</v>
      </c>
      <c r="Q506" s="140">
        <v>0</v>
      </c>
      <c r="R506" s="140">
        <f>Q506*H506</f>
        <v>0</v>
      </c>
      <c r="S506" s="140">
        <v>0</v>
      </c>
      <c r="T506" s="141">
        <f>S506*H506</f>
        <v>0</v>
      </c>
      <c r="AR506" s="15" t="s">
        <v>118</v>
      </c>
      <c r="AT506" s="15" t="s">
        <v>120</v>
      </c>
      <c r="AU506" s="15" t="s">
        <v>88</v>
      </c>
      <c r="AY506" s="15" t="s">
        <v>119</v>
      </c>
      <c r="BE506" s="142">
        <f>IF(N506="základní",J506,0)</f>
        <v>0</v>
      </c>
      <c r="BF506" s="142">
        <f>IF(N506="snížená",J506,0)</f>
        <v>0</v>
      </c>
      <c r="BG506" s="142">
        <f>IF(N506="zákl. přenesená",J506,0)</f>
        <v>0</v>
      </c>
      <c r="BH506" s="142">
        <f>IF(N506="sníž. přenesená",J506,0)</f>
        <v>0</v>
      </c>
      <c r="BI506" s="142">
        <f>IF(N506="nulová",J506,0)</f>
        <v>0</v>
      </c>
      <c r="BJ506" s="15" t="s">
        <v>23</v>
      </c>
      <c r="BK506" s="142">
        <f>ROUND(I506*H506,2)</f>
        <v>0</v>
      </c>
      <c r="BL506" s="15" t="s">
        <v>118</v>
      </c>
      <c r="BM506" s="15" t="s">
        <v>722</v>
      </c>
    </row>
    <row r="507" spans="2:47" s="1" customFormat="1" ht="19.5">
      <c r="B507" s="29"/>
      <c r="D507" s="143" t="s">
        <v>127</v>
      </c>
      <c r="F507" s="144" t="s">
        <v>723</v>
      </c>
      <c r="I507" s="83"/>
      <c r="L507" s="29"/>
      <c r="M507" s="162"/>
      <c r="N507" s="163"/>
      <c r="O507" s="163"/>
      <c r="P507" s="163"/>
      <c r="Q507" s="163"/>
      <c r="R507" s="163"/>
      <c r="S507" s="163"/>
      <c r="T507" s="164"/>
      <c r="AT507" s="15" t="s">
        <v>127</v>
      </c>
      <c r="AU507" s="15" t="s">
        <v>88</v>
      </c>
    </row>
    <row r="508" spans="2:12" s="1" customFormat="1" ht="6.95" customHeight="1">
      <c r="B508" s="38"/>
      <c r="C508" s="39"/>
      <c r="D508" s="39"/>
      <c r="E508" s="39"/>
      <c r="F508" s="39"/>
      <c r="G508" s="39"/>
      <c r="H508" s="39"/>
      <c r="I508" s="99"/>
      <c r="J508" s="39"/>
      <c r="K508" s="39"/>
      <c r="L508" s="29"/>
    </row>
  </sheetData>
  <autoFilter ref="C87:K507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KUCERA-HP\Kučera</dc:creator>
  <cp:keywords/>
  <dc:description/>
  <cp:lastModifiedBy>Adéla Marková</cp:lastModifiedBy>
  <dcterms:created xsi:type="dcterms:W3CDTF">2019-02-01T12:39:20Z</dcterms:created>
  <dcterms:modified xsi:type="dcterms:W3CDTF">2020-07-20T16:05:41Z</dcterms:modified>
  <cp:category/>
  <cp:version/>
  <cp:contentType/>
  <cp:contentStatus/>
</cp:coreProperties>
</file>