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40" windowWidth="19815" windowHeight="9915"/>
  </bookViews>
  <sheets>
    <sheet name="Rekapitulace stavby" sheetId="1" r:id="rId1"/>
    <sheet name="01 - Demolice" sheetId="2" r:id="rId2"/>
    <sheet name="02 - Zahradní domek" sheetId="3" r:id="rId3"/>
    <sheet name="09 - VRN" sheetId="4" r:id="rId4"/>
    <sheet name="Pokyny pro vyplnění" sheetId="5" r:id="rId5"/>
  </sheets>
  <definedNames>
    <definedName name="_xlnm._FilterDatabase" localSheetId="1" hidden="1">'01 - Demolice'!$C$78:$K$114</definedName>
    <definedName name="_xlnm._FilterDatabase" localSheetId="2" hidden="1">'02 - Zahradní domek'!$C$103:$K$649</definedName>
    <definedName name="_xlnm._FilterDatabase" localSheetId="3" hidden="1">'09 - VRN'!$C$80:$K$102</definedName>
    <definedName name="_xlnm.Print_Titles" localSheetId="1">'01 - Demolice'!$78:$78</definedName>
    <definedName name="_xlnm.Print_Titles" localSheetId="2">'02 - Zahradní domek'!$103:$103</definedName>
    <definedName name="_xlnm.Print_Titles" localSheetId="3">'09 - VRN'!$80:$80</definedName>
    <definedName name="_xlnm.Print_Titles" localSheetId="0">'Rekapitulace stavby'!$49:$49</definedName>
    <definedName name="_xlnm.Print_Area" localSheetId="1">'01 - Demolice'!$C$4:$J$36,'01 - Demolice'!$C$42:$J$60,'01 - Demolice'!$C$66:$K$114</definedName>
    <definedName name="_xlnm.Print_Area" localSheetId="2">'02 - Zahradní domek'!$C$4:$J$36,'02 - Zahradní domek'!$C$42:$J$85,'02 - Zahradní domek'!$C$91:$K$649</definedName>
    <definedName name="_xlnm.Print_Area" localSheetId="3">'09 - VRN'!$C$4:$J$36,'09 - VRN'!$C$42:$J$62,'09 - VRN'!$C$68:$K$102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25725"/>
</workbook>
</file>

<file path=xl/calcChain.xml><?xml version="1.0" encoding="utf-8"?>
<calcChain xmlns="http://schemas.openxmlformats.org/spreadsheetml/2006/main">
  <c r="AY54" i="1"/>
  <c r="AX54"/>
  <c r="BI101" i="4"/>
  <c r="BH101"/>
  <c r="BG101"/>
  <c r="BF101"/>
  <c r="T101"/>
  <c r="T100" s="1"/>
  <c r="R101"/>
  <c r="R100" s="1"/>
  <c r="P101"/>
  <c r="P100" s="1"/>
  <c r="BK101"/>
  <c r="BK100" s="1"/>
  <c r="J100" s="1"/>
  <c r="J61" s="1"/>
  <c r="J101"/>
  <c r="BE101" s="1"/>
  <c r="BI97"/>
  <c r="BH97"/>
  <c r="BG97"/>
  <c r="BF97"/>
  <c r="BE97"/>
  <c r="T97"/>
  <c r="R97"/>
  <c r="P97"/>
  <c r="BK97"/>
  <c r="J97"/>
  <c r="BI95"/>
  <c r="BH95"/>
  <c r="BG95"/>
  <c r="BF95"/>
  <c r="BE95"/>
  <c r="T95"/>
  <c r="T94" s="1"/>
  <c r="R95"/>
  <c r="R94" s="1"/>
  <c r="P95"/>
  <c r="P94" s="1"/>
  <c r="BK95"/>
  <c r="BK94" s="1"/>
  <c r="J94" s="1"/>
  <c r="J60" s="1"/>
  <c r="J95"/>
  <c r="BI90"/>
  <c r="BH90"/>
  <c r="BG90"/>
  <c r="BF90"/>
  <c r="T90"/>
  <c r="T89" s="1"/>
  <c r="R90"/>
  <c r="R89" s="1"/>
  <c r="P90"/>
  <c r="P89" s="1"/>
  <c r="BK90"/>
  <c r="BK89" s="1"/>
  <c r="J89" s="1"/>
  <c r="J59" s="1"/>
  <c r="J90"/>
  <c r="BE90" s="1"/>
  <c r="BI88"/>
  <c r="BH88"/>
  <c r="BG88"/>
  <c r="BF88"/>
  <c r="BE88"/>
  <c r="T88"/>
  <c r="R88"/>
  <c r="P88"/>
  <c r="BK88"/>
  <c r="J88"/>
  <c r="BI87"/>
  <c r="BH87"/>
  <c r="BG87"/>
  <c r="BF87"/>
  <c r="BE87"/>
  <c r="T87"/>
  <c r="R87"/>
  <c r="P87"/>
  <c r="BK87"/>
  <c r="J87"/>
  <c r="BI86"/>
  <c r="BH86"/>
  <c r="BG86"/>
  <c r="BF86"/>
  <c r="BE86"/>
  <c r="T86"/>
  <c r="R86"/>
  <c r="P86"/>
  <c r="BK86"/>
  <c r="J86"/>
  <c r="BI84"/>
  <c r="F34" s="1"/>
  <c r="BD54" i="1" s="1"/>
  <c r="BH84" i="4"/>
  <c r="F33" s="1"/>
  <c r="BC54" i="1" s="1"/>
  <c r="BG84" i="4"/>
  <c r="F32" s="1"/>
  <c r="BB54" i="1" s="1"/>
  <c r="BF84" i="4"/>
  <c r="F31" s="1"/>
  <c r="BA54" i="1" s="1"/>
  <c r="BE84" i="4"/>
  <c r="F30" s="1"/>
  <c r="AZ54" i="1" s="1"/>
  <c r="T84" i="4"/>
  <c r="T83" s="1"/>
  <c r="T82" s="1"/>
  <c r="T81" s="1"/>
  <c r="R84"/>
  <c r="R83" s="1"/>
  <c r="R82" s="1"/>
  <c r="R81" s="1"/>
  <c r="P84"/>
  <c r="P83" s="1"/>
  <c r="P82" s="1"/>
  <c r="P81" s="1"/>
  <c r="AU54" i="1" s="1"/>
  <c r="BK84" i="4"/>
  <c r="BK83" s="1"/>
  <c r="J84"/>
  <c r="J77"/>
  <c r="F75"/>
  <c r="E73"/>
  <c r="J51"/>
  <c r="F49"/>
  <c r="E47"/>
  <c r="J18"/>
  <c r="E18"/>
  <c r="F78" s="1"/>
  <c r="J17"/>
  <c r="J15"/>
  <c r="E15"/>
  <c r="F77" s="1"/>
  <c r="J14"/>
  <c r="J12"/>
  <c r="J49" s="1"/>
  <c r="E7"/>
  <c r="E71" s="1"/>
  <c r="AY53" i="1"/>
  <c r="AX53"/>
  <c r="BI649" i="3"/>
  <c r="BH649"/>
  <c r="BG649"/>
  <c r="BF649"/>
  <c r="BE649"/>
  <c r="T649"/>
  <c r="R649"/>
  <c r="P649"/>
  <c r="BK649"/>
  <c r="J649"/>
  <c r="BI643"/>
  <c r="BH643"/>
  <c r="BG643"/>
  <c r="BF643"/>
  <c r="BE643"/>
  <c r="T643"/>
  <c r="R643"/>
  <c r="P643"/>
  <c r="BK643"/>
  <c r="J643"/>
  <c r="BI641"/>
  <c r="BH641"/>
  <c r="BG641"/>
  <c r="BF641"/>
  <c r="BE641"/>
  <c r="T641"/>
  <c r="R641"/>
  <c r="P641"/>
  <c r="BK641"/>
  <c r="J641"/>
  <c r="BI635"/>
  <c r="BH635"/>
  <c r="BG635"/>
  <c r="BF635"/>
  <c r="BE635"/>
  <c r="T635"/>
  <c r="R635"/>
  <c r="P635"/>
  <c r="BK635"/>
  <c r="J635"/>
  <c r="BI634"/>
  <c r="BH634"/>
  <c r="BG634"/>
  <c r="BF634"/>
  <c r="BE634"/>
  <c r="T634"/>
  <c r="T633" s="1"/>
  <c r="R634"/>
  <c r="R633" s="1"/>
  <c r="P634"/>
  <c r="P633" s="1"/>
  <c r="BK634"/>
  <c r="BK633" s="1"/>
  <c r="J633" s="1"/>
  <c r="J84" s="1"/>
  <c r="J634"/>
  <c r="BI632"/>
  <c r="BH632"/>
  <c r="BG632"/>
  <c r="BF632"/>
  <c r="T632"/>
  <c r="R632"/>
  <c r="P632"/>
  <c r="BK632"/>
  <c r="J632"/>
  <c r="BE632" s="1"/>
  <c r="BI627"/>
  <c r="BH627"/>
  <c r="BG627"/>
  <c r="BF627"/>
  <c r="T627"/>
  <c r="R627"/>
  <c r="P627"/>
  <c r="BK627"/>
  <c r="J627"/>
  <c r="BE627" s="1"/>
  <c r="BI626"/>
  <c r="BH626"/>
  <c r="BG626"/>
  <c r="BF626"/>
  <c r="T626"/>
  <c r="R626"/>
  <c r="P626"/>
  <c r="BK626"/>
  <c r="J626"/>
  <c r="BE626" s="1"/>
  <c r="BI623"/>
  <c r="BH623"/>
  <c r="BG623"/>
  <c r="BF623"/>
  <c r="T623"/>
  <c r="R623"/>
  <c r="P623"/>
  <c r="BK623"/>
  <c r="J623"/>
  <c r="BE623" s="1"/>
  <c r="BI622"/>
  <c r="BH622"/>
  <c r="BG622"/>
  <c r="BF622"/>
  <c r="T622"/>
  <c r="R622"/>
  <c r="P622"/>
  <c r="BK622"/>
  <c r="J622"/>
  <c r="BE622" s="1"/>
  <c r="BI620"/>
  <c r="BH620"/>
  <c r="BG620"/>
  <c r="BF620"/>
  <c r="BE620"/>
  <c r="T620"/>
  <c r="R620"/>
  <c r="P620"/>
  <c r="BK620"/>
  <c r="J620"/>
  <c r="BI614"/>
  <c r="BH614"/>
  <c r="BG614"/>
  <c r="BF614"/>
  <c r="BE614"/>
  <c r="T614"/>
  <c r="T613" s="1"/>
  <c r="R614"/>
  <c r="R613" s="1"/>
  <c r="P614"/>
  <c r="P613" s="1"/>
  <c r="BK614"/>
  <c r="BK613" s="1"/>
  <c r="J613" s="1"/>
  <c r="J83" s="1"/>
  <c r="J614"/>
  <c r="BI612"/>
  <c r="BH612"/>
  <c r="BG612"/>
  <c r="BF612"/>
  <c r="T612"/>
  <c r="R612"/>
  <c r="P612"/>
  <c r="BK612"/>
  <c r="J612"/>
  <c r="BE612" s="1"/>
  <c r="BI606"/>
  <c r="BH606"/>
  <c r="BG606"/>
  <c r="BF606"/>
  <c r="T606"/>
  <c r="R606"/>
  <c r="P606"/>
  <c r="BK606"/>
  <c r="J606"/>
  <c r="BE606" s="1"/>
  <c r="BI605"/>
  <c r="BH605"/>
  <c r="BG605"/>
  <c r="BF605"/>
  <c r="BE605"/>
  <c r="T605"/>
  <c r="R605"/>
  <c r="P605"/>
  <c r="BK605"/>
  <c r="J605"/>
  <c r="BI602"/>
  <c r="BH602"/>
  <c r="BG602"/>
  <c r="BF602"/>
  <c r="BE602"/>
  <c r="T602"/>
  <c r="R602"/>
  <c r="P602"/>
  <c r="BK602"/>
  <c r="J602"/>
  <c r="BI597"/>
  <c r="BH597"/>
  <c r="BG597"/>
  <c r="BF597"/>
  <c r="BE597"/>
  <c r="T597"/>
  <c r="T596" s="1"/>
  <c r="R597"/>
  <c r="R596" s="1"/>
  <c r="P597"/>
  <c r="P596" s="1"/>
  <c r="BK597"/>
  <c r="BK596" s="1"/>
  <c r="J596" s="1"/>
  <c r="J82" s="1"/>
  <c r="J597"/>
  <c r="BI595"/>
  <c r="BH595"/>
  <c r="BG595"/>
  <c r="BF595"/>
  <c r="T595"/>
  <c r="R595"/>
  <c r="P595"/>
  <c r="BK595"/>
  <c r="J595"/>
  <c r="BE595" s="1"/>
  <c r="BI592"/>
  <c r="BH592"/>
  <c r="BG592"/>
  <c r="BF592"/>
  <c r="T592"/>
  <c r="R592"/>
  <c r="P592"/>
  <c r="BK592"/>
  <c r="J592"/>
  <c r="BE592" s="1"/>
  <c r="BI590"/>
  <c r="BH590"/>
  <c r="BG590"/>
  <c r="BF590"/>
  <c r="T590"/>
  <c r="R590"/>
  <c r="P590"/>
  <c r="BK590"/>
  <c r="J590"/>
  <c r="BE590" s="1"/>
  <c r="BI588"/>
  <c r="BH588"/>
  <c r="BG588"/>
  <c r="BF588"/>
  <c r="BE588"/>
  <c r="T588"/>
  <c r="R588"/>
  <c r="P588"/>
  <c r="BK588"/>
  <c r="J588"/>
  <c r="BI585"/>
  <c r="BH585"/>
  <c r="BG585"/>
  <c r="BF585"/>
  <c r="BE585"/>
  <c r="T585"/>
  <c r="R585"/>
  <c r="P585"/>
  <c r="BK585"/>
  <c r="J585"/>
  <c r="BI584"/>
  <c r="BH584"/>
  <c r="BG584"/>
  <c r="BF584"/>
  <c r="BE584"/>
  <c r="T584"/>
  <c r="R584"/>
  <c r="P584"/>
  <c r="BK584"/>
  <c r="J584"/>
  <c r="BI583"/>
  <c r="BH583"/>
  <c r="BG583"/>
  <c r="BF583"/>
  <c r="BE583"/>
  <c r="T583"/>
  <c r="T582" s="1"/>
  <c r="R583"/>
  <c r="R582" s="1"/>
  <c r="P583"/>
  <c r="P582" s="1"/>
  <c r="BK583"/>
  <c r="BK582" s="1"/>
  <c r="J582" s="1"/>
  <c r="J81" s="1"/>
  <c r="J583"/>
  <c r="BI581"/>
  <c r="BH581"/>
  <c r="BG581"/>
  <c r="BF581"/>
  <c r="T581"/>
  <c r="R581"/>
  <c r="P581"/>
  <c r="BK581"/>
  <c r="J581"/>
  <c r="BE581" s="1"/>
  <c r="BI578"/>
  <c r="BH578"/>
  <c r="BG578"/>
  <c r="BF578"/>
  <c r="T578"/>
  <c r="R578"/>
  <c r="P578"/>
  <c r="BK578"/>
  <c r="J578"/>
  <c r="BE578" s="1"/>
  <c r="BI575"/>
  <c r="BH575"/>
  <c r="BG575"/>
  <c r="BF575"/>
  <c r="T575"/>
  <c r="R575"/>
  <c r="P575"/>
  <c r="BK575"/>
  <c r="J575"/>
  <c r="BE575" s="1"/>
  <c r="BI572"/>
  <c r="BH572"/>
  <c r="BG572"/>
  <c r="BF572"/>
  <c r="T572"/>
  <c r="R572"/>
  <c r="P572"/>
  <c r="BK572"/>
  <c r="J572"/>
  <c r="BE572" s="1"/>
  <c r="BI571"/>
  <c r="BH571"/>
  <c r="BG571"/>
  <c r="BF571"/>
  <c r="BE571"/>
  <c r="T571"/>
  <c r="R571"/>
  <c r="P571"/>
  <c r="BK571"/>
  <c r="J571"/>
  <c r="BI568"/>
  <c r="BH568"/>
  <c r="BG568"/>
  <c r="BF568"/>
  <c r="BE568"/>
  <c r="T568"/>
  <c r="R568"/>
  <c r="P568"/>
  <c r="BK568"/>
  <c r="J568"/>
  <c r="BI567"/>
  <c r="BH567"/>
  <c r="BG567"/>
  <c r="BF567"/>
  <c r="BE567"/>
  <c r="T567"/>
  <c r="R567"/>
  <c r="P567"/>
  <c r="BK567"/>
  <c r="J567"/>
  <c r="BI566"/>
  <c r="BH566"/>
  <c r="BG566"/>
  <c r="BF566"/>
  <c r="BE566"/>
  <c r="T566"/>
  <c r="R566"/>
  <c r="P566"/>
  <c r="BK566"/>
  <c r="J566"/>
  <c r="BI565"/>
  <c r="BH565"/>
  <c r="BG565"/>
  <c r="BF565"/>
  <c r="BE565"/>
  <c r="T565"/>
  <c r="R565"/>
  <c r="P565"/>
  <c r="BK565"/>
  <c r="J565"/>
  <c r="BI564"/>
  <c r="BH564"/>
  <c r="BG564"/>
  <c r="BF564"/>
  <c r="BE564"/>
  <c r="T564"/>
  <c r="R564"/>
  <c r="P564"/>
  <c r="BK564"/>
  <c r="J564"/>
  <c r="BI562"/>
  <c r="BH562"/>
  <c r="BG562"/>
  <c r="BF562"/>
  <c r="BE562"/>
  <c r="T562"/>
  <c r="R562"/>
  <c r="P562"/>
  <c r="BK562"/>
  <c r="J562"/>
  <c r="BI560"/>
  <c r="BH560"/>
  <c r="BG560"/>
  <c r="BF560"/>
  <c r="BE560"/>
  <c r="T560"/>
  <c r="R560"/>
  <c r="P560"/>
  <c r="BK560"/>
  <c r="J560"/>
  <c r="BI555"/>
  <c r="BH555"/>
  <c r="BG555"/>
  <c r="BF555"/>
  <c r="BE555"/>
  <c r="T555"/>
  <c r="R555"/>
  <c r="P555"/>
  <c r="BK555"/>
  <c r="J555"/>
  <c r="BI554"/>
  <c r="BH554"/>
  <c r="BG554"/>
  <c r="BF554"/>
  <c r="BE554"/>
  <c r="T554"/>
  <c r="R554"/>
  <c r="P554"/>
  <c r="BK554"/>
  <c r="J554"/>
  <c r="BI549"/>
  <c r="BH549"/>
  <c r="BG549"/>
  <c r="BF549"/>
  <c r="BE549"/>
  <c r="T549"/>
  <c r="R549"/>
  <c r="P549"/>
  <c r="BK549"/>
  <c r="J549"/>
  <c r="BI544"/>
  <c r="BH544"/>
  <c r="BG544"/>
  <c r="BF544"/>
  <c r="BE544"/>
  <c r="T544"/>
  <c r="R544"/>
  <c r="P544"/>
  <c r="BK544"/>
  <c r="J544"/>
  <c r="BI542"/>
  <c r="BH542"/>
  <c r="BG542"/>
  <c r="BF542"/>
  <c r="BE542"/>
  <c r="T542"/>
  <c r="R542"/>
  <c r="P542"/>
  <c r="BK542"/>
  <c r="J542"/>
  <c r="BI538"/>
  <c r="BH538"/>
  <c r="BG538"/>
  <c r="BF538"/>
  <c r="BE538"/>
  <c r="T538"/>
  <c r="R538"/>
  <c r="P538"/>
  <c r="BK538"/>
  <c r="J538"/>
  <c r="BI534"/>
  <c r="BH534"/>
  <c r="BG534"/>
  <c r="BF534"/>
  <c r="BE534"/>
  <c r="T534"/>
  <c r="T533" s="1"/>
  <c r="R534"/>
  <c r="R533" s="1"/>
  <c r="P534"/>
  <c r="P533" s="1"/>
  <c r="BK534"/>
  <c r="BK533" s="1"/>
  <c r="J533" s="1"/>
  <c r="J80" s="1"/>
  <c r="J534"/>
  <c r="BI532"/>
  <c r="BH532"/>
  <c r="BG532"/>
  <c r="BF532"/>
  <c r="T532"/>
  <c r="R532"/>
  <c r="P532"/>
  <c r="BK532"/>
  <c r="J532"/>
  <c r="BE532" s="1"/>
  <c r="BI529"/>
  <c r="BH529"/>
  <c r="BG529"/>
  <c r="BF529"/>
  <c r="T529"/>
  <c r="R529"/>
  <c r="P529"/>
  <c r="BK529"/>
  <c r="J529"/>
  <c r="BE529" s="1"/>
  <c r="BI526"/>
  <c r="BH526"/>
  <c r="BG526"/>
  <c r="BF526"/>
  <c r="T526"/>
  <c r="R526"/>
  <c r="P526"/>
  <c r="BK526"/>
  <c r="J526"/>
  <c r="BE526" s="1"/>
  <c r="BI523"/>
  <c r="BH523"/>
  <c r="BG523"/>
  <c r="BF523"/>
  <c r="T523"/>
  <c r="R523"/>
  <c r="P523"/>
  <c r="BK523"/>
  <c r="J523"/>
  <c r="BE523" s="1"/>
  <c r="BI520"/>
  <c r="BH520"/>
  <c r="BG520"/>
  <c r="BF520"/>
  <c r="T520"/>
  <c r="T519" s="1"/>
  <c r="R520"/>
  <c r="R519" s="1"/>
  <c r="P520"/>
  <c r="P519" s="1"/>
  <c r="BK520"/>
  <c r="BK519" s="1"/>
  <c r="J519" s="1"/>
  <c r="J79" s="1"/>
  <c r="J520"/>
  <c r="BE520" s="1"/>
  <c r="BI518"/>
  <c r="BH518"/>
  <c r="BG518"/>
  <c r="BF518"/>
  <c r="BE518"/>
  <c r="T518"/>
  <c r="R518"/>
  <c r="P518"/>
  <c r="BK518"/>
  <c r="J518"/>
  <c r="BI516"/>
  <c r="BH516"/>
  <c r="BG516"/>
  <c r="BF516"/>
  <c r="BE516"/>
  <c r="T516"/>
  <c r="R516"/>
  <c r="P516"/>
  <c r="BK516"/>
  <c r="J516"/>
  <c r="BI515"/>
  <c r="BH515"/>
  <c r="BG515"/>
  <c r="BF515"/>
  <c r="BE515"/>
  <c r="T515"/>
  <c r="R515"/>
  <c r="P515"/>
  <c r="BK515"/>
  <c r="J515"/>
  <c r="BI512"/>
  <c r="BH512"/>
  <c r="BG512"/>
  <c r="BF512"/>
  <c r="BE512"/>
  <c r="T512"/>
  <c r="T511" s="1"/>
  <c r="R512"/>
  <c r="R511" s="1"/>
  <c r="P512"/>
  <c r="P511" s="1"/>
  <c r="BK512"/>
  <c r="BK511" s="1"/>
  <c r="J511" s="1"/>
  <c r="J78" s="1"/>
  <c r="J512"/>
  <c r="BI510"/>
  <c r="BH510"/>
  <c r="BG510"/>
  <c r="BF510"/>
  <c r="T510"/>
  <c r="R510"/>
  <c r="P510"/>
  <c r="BK510"/>
  <c r="J510"/>
  <c r="BE510" s="1"/>
  <c r="BI507"/>
  <c r="BH507"/>
  <c r="BG507"/>
  <c r="BF507"/>
  <c r="T507"/>
  <c r="R507"/>
  <c r="P507"/>
  <c r="BK507"/>
  <c r="J507"/>
  <c r="BE507" s="1"/>
  <c r="BI503"/>
  <c r="BH503"/>
  <c r="BG503"/>
  <c r="BF503"/>
  <c r="T503"/>
  <c r="R503"/>
  <c r="P503"/>
  <c r="BK503"/>
  <c r="J503"/>
  <c r="BE503" s="1"/>
  <c r="BI502"/>
  <c r="BH502"/>
  <c r="BG502"/>
  <c r="BF502"/>
  <c r="T502"/>
  <c r="R502"/>
  <c r="P502"/>
  <c r="BK502"/>
  <c r="J502"/>
  <c r="BE502" s="1"/>
  <c r="BI496"/>
  <c r="BH496"/>
  <c r="BG496"/>
  <c r="BF496"/>
  <c r="T496"/>
  <c r="R496"/>
  <c r="P496"/>
  <c r="BK496"/>
  <c r="J496"/>
  <c r="BE496" s="1"/>
  <c r="BI494"/>
  <c r="BH494"/>
  <c r="BG494"/>
  <c r="BF494"/>
  <c r="T494"/>
  <c r="R494"/>
  <c r="P494"/>
  <c r="BK494"/>
  <c r="J494"/>
  <c r="BE494" s="1"/>
  <c r="BI491"/>
  <c r="BH491"/>
  <c r="BG491"/>
  <c r="BF491"/>
  <c r="T491"/>
  <c r="R491"/>
  <c r="P491"/>
  <c r="BK491"/>
  <c r="J491"/>
  <c r="BE491" s="1"/>
  <c r="BI489"/>
  <c r="BH489"/>
  <c r="BG489"/>
  <c r="BF489"/>
  <c r="T489"/>
  <c r="R489"/>
  <c r="P489"/>
  <c r="BK489"/>
  <c r="J489"/>
  <c r="BE489" s="1"/>
  <c r="BI486"/>
  <c r="BH486"/>
  <c r="BG486"/>
  <c r="BF486"/>
  <c r="T486"/>
  <c r="R486"/>
  <c r="P486"/>
  <c r="BK486"/>
  <c r="J486"/>
  <c r="BE486" s="1"/>
  <c r="BI485"/>
  <c r="BH485"/>
  <c r="BG485"/>
  <c r="BF485"/>
  <c r="T485"/>
  <c r="R485"/>
  <c r="P485"/>
  <c r="BK485"/>
  <c r="J485"/>
  <c r="BE485" s="1"/>
  <c r="BI482"/>
  <c r="BH482"/>
  <c r="BG482"/>
  <c r="BF482"/>
  <c r="T482"/>
  <c r="R482"/>
  <c r="P482"/>
  <c r="BK482"/>
  <c r="J482"/>
  <c r="BE482" s="1"/>
  <c r="BI480"/>
  <c r="BH480"/>
  <c r="BG480"/>
  <c r="BF480"/>
  <c r="BE480"/>
  <c r="T480"/>
  <c r="R480"/>
  <c r="P480"/>
  <c r="BK480"/>
  <c r="J480"/>
  <c r="BI477"/>
  <c r="BH477"/>
  <c r="BG477"/>
  <c r="BF477"/>
  <c r="BE477"/>
  <c r="T477"/>
  <c r="R477"/>
  <c r="P477"/>
  <c r="BK477"/>
  <c r="J477"/>
  <c r="BI475"/>
  <c r="BH475"/>
  <c r="BG475"/>
  <c r="BF475"/>
  <c r="BE475"/>
  <c r="T475"/>
  <c r="R475"/>
  <c r="P475"/>
  <c r="BK475"/>
  <c r="J475"/>
  <c r="BI472"/>
  <c r="BH472"/>
  <c r="BG472"/>
  <c r="BF472"/>
  <c r="BE472"/>
  <c r="T472"/>
  <c r="T471" s="1"/>
  <c r="R472"/>
  <c r="R471" s="1"/>
  <c r="P472"/>
  <c r="P471" s="1"/>
  <c r="BK472"/>
  <c r="BK471" s="1"/>
  <c r="J471" s="1"/>
  <c r="J77" s="1"/>
  <c r="J472"/>
  <c r="BI470"/>
  <c r="BH470"/>
  <c r="BG470"/>
  <c r="BF470"/>
  <c r="T470"/>
  <c r="T469" s="1"/>
  <c r="R470"/>
  <c r="R469" s="1"/>
  <c r="P470"/>
  <c r="P469" s="1"/>
  <c r="BK470"/>
  <c r="BK469" s="1"/>
  <c r="J469" s="1"/>
  <c r="J76" s="1"/>
  <c r="J470"/>
  <c r="BE470" s="1"/>
  <c r="BI468"/>
  <c r="BH468"/>
  <c r="BG468"/>
  <c r="BF468"/>
  <c r="BE468"/>
  <c r="T468"/>
  <c r="R468"/>
  <c r="P468"/>
  <c r="BK468"/>
  <c r="J468"/>
  <c r="BI467"/>
  <c r="BH467"/>
  <c r="BG467"/>
  <c r="BF467"/>
  <c r="BE467"/>
  <c r="T467"/>
  <c r="R467"/>
  <c r="P467"/>
  <c r="BK467"/>
  <c r="J467"/>
  <c r="BI466"/>
  <c r="BH466"/>
  <c r="BG466"/>
  <c r="BF466"/>
  <c r="BE466"/>
  <c r="T466"/>
  <c r="R466"/>
  <c r="P466"/>
  <c r="BK466"/>
  <c r="J466"/>
  <c r="BI464"/>
  <c r="BH464"/>
  <c r="BG464"/>
  <c r="BF464"/>
  <c r="BE464"/>
  <c r="T464"/>
  <c r="R464"/>
  <c r="P464"/>
  <c r="BK464"/>
  <c r="J464"/>
  <c r="BI461"/>
  <c r="BH461"/>
  <c r="BG461"/>
  <c r="BF461"/>
  <c r="BE461"/>
  <c r="T461"/>
  <c r="R461"/>
  <c r="P461"/>
  <c r="BK461"/>
  <c r="J461"/>
  <c r="BI459"/>
  <c r="BH459"/>
  <c r="BG459"/>
  <c r="BF459"/>
  <c r="BE459"/>
  <c r="T459"/>
  <c r="R459"/>
  <c r="P459"/>
  <c r="BK459"/>
  <c r="J459"/>
  <c r="BI455"/>
  <c r="BH455"/>
  <c r="BG455"/>
  <c r="BF455"/>
  <c r="BE455"/>
  <c r="T455"/>
  <c r="R455"/>
  <c r="P455"/>
  <c r="BK455"/>
  <c r="J455"/>
  <c r="BI451"/>
  <c r="BH451"/>
  <c r="BG451"/>
  <c r="BF451"/>
  <c r="BE451"/>
  <c r="T451"/>
  <c r="R451"/>
  <c r="P451"/>
  <c r="BK451"/>
  <c r="J451"/>
  <c r="BI447"/>
  <c r="BH447"/>
  <c r="BG447"/>
  <c r="BF447"/>
  <c r="BE447"/>
  <c r="T447"/>
  <c r="R447"/>
  <c r="P447"/>
  <c r="BK447"/>
  <c r="J447"/>
  <c r="BI444"/>
  <c r="BH444"/>
  <c r="BG444"/>
  <c r="BF444"/>
  <c r="BE444"/>
  <c r="T444"/>
  <c r="R444"/>
  <c r="P444"/>
  <c r="BK444"/>
  <c r="J444"/>
  <c r="BI441"/>
  <c r="BH441"/>
  <c r="BG441"/>
  <c r="BF441"/>
  <c r="BE441"/>
  <c r="T441"/>
  <c r="T440" s="1"/>
  <c r="R441"/>
  <c r="R440" s="1"/>
  <c r="P441"/>
  <c r="P440" s="1"/>
  <c r="BK441"/>
  <c r="BK440" s="1"/>
  <c r="J440" s="1"/>
  <c r="J75" s="1"/>
  <c r="J441"/>
  <c r="BI439"/>
  <c r="BH439"/>
  <c r="BG439"/>
  <c r="BF439"/>
  <c r="T439"/>
  <c r="R439"/>
  <c r="P439"/>
  <c r="BK439"/>
  <c r="J439"/>
  <c r="BE439" s="1"/>
  <c r="BI437"/>
  <c r="BH437"/>
  <c r="BG437"/>
  <c r="BF437"/>
  <c r="T437"/>
  <c r="R437"/>
  <c r="P437"/>
  <c r="BK437"/>
  <c r="J437"/>
  <c r="BE437" s="1"/>
  <c r="BI436"/>
  <c r="BH436"/>
  <c r="BG436"/>
  <c r="BF436"/>
  <c r="T436"/>
  <c r="R436"/>
  <c r="P436"/>
  <c r="BK436"/>
  <c r="J436"/>
  <c r="BE436" s="1"/>
  <c r="BI434"/>
  <c r="BH434"/>
  <c r="BG434"/>
  <c r="BF434"/>
  <c r="T434"/>
  <c r="R434"/>
  <c r="P434"/>
  <c r="BK434"/>
  <c r="J434"/>
  <c r="BE434" s="1"/>
  <c r="BI431"/>
  <c r="BH431"/>
  <c r="BG431"/>
  <c r="BF431"/>
  <c r="T431"/>
  <c r="R431"/>
  <c r="P431"/>
  <c r="BK431"/>
  <c r="J431"/>
  <c r="BE431" s="1"/>
  <c r="BI429"/>
  <c r="BH429"/>
  <c r="BG429"/>
  <c r="BF429"/>
  <c r="T429"/>
  <c r="R429"/>
  <c r="P429"/>
  <c r="BK429"/>
  <c r="J429"/>
  <c r="BE429" s="1"/>
  <c r="BI428"/>
  <c r="BH428"/>
  <c r="BG428"/>
  <c r="BF428"/>
  <c r="T428"/>
  <c r="R428"/>
  <c r="P428"/>
  <c r="BK428"/>
  <c r="J428"/>
  <c r="BE428" s="1"/>
  <c r="BI426"/>
  <c r="BH426"/>
  <c r="BG426"/>
  <c r="BF426"/>
  <c r="T426"/>
  <c r="R426"/>
  <c r="P426"/>
  <c r="BK426"/>
  <c r="J426"/>
  <c r="BE426" s="1"/>
  <c r="BI422"/>
  <c r="BH422"/>
  <c r="BG422"/>
  <c r="BF422"/>
  <c r="T422"/>
  <c r="T421" s="1"/>
  <c r="T420" s="1"/>
  <c r="R422"/>
  <c r="R421" s="1"/>
  <c r="R420" s="1"/>
  <c r="P422"/>
  <c r="P421" s="1"/>
  <c r="P420" s="1"/>
  <c r="BK422"/>
  <c r="BK421" s="1"/>
  <c r="J422"/>
  <c r="BE422" s="1"/>
  <c r="BI419"/>
  <c r="BH419"/>
  <c r="BG419"/>
  <c r="BF419"/>
  <c r="T419"/>
  <c r="T418" s="1"/>
  <c r="R419"/>
  <c r="R418" s="1"/>
  <c r="P419"/>
  <c r="P418" s="1"/>
  <c r="BK419"/>
  <c r="BK418" s="1"/>
  <c r="J418" s="1"/>
  <c r="J72" s="1"/>
  <c r="J419"/>
  <c r="BE419" s="1"/>
  <c r="BI417"/>
  <c r="BH417"/>
  <c r="BG417"/>
  <c r="BF417"/>
  <c r="BE417"/>
  <c r="T417"/>
  <c r="R417"/>
  <c r="P417"/>
  <c r="BK417"/>
  <c r="J417"/>
  <c r="BI415"/>
  <c r="BH415"/>
  <c r="BG415"/>
  <c r="BF415"/>
  <c r="BE415"/>
  <c r="T415"/>
  <c r="R415"/>
  <c r="P415"/>
  <c r="BK415"/>
  <c r="J415"/>
  <c r="BI414"/>
  <c r="BH414"/>
  <c r="BG414"/>
  <c r="BF414"/>
  <c r="BE414"/>
  <c r="T414"/>
  <c r="R414"/>
  <c r="P414"/>
  <c r="BK414"/>
  <c r="J414"/>
  <c r="BI413"/>
  <c r="BH413"/>
  <c r="BG413"/>
  <c r="BF413"/>
  <c r="BE413"/>
  <c r="T413"/>
  <c r="T412" s="1"/>
  <c r="R413"/>
  <c r="R412" s="1"/>
  <c r="P413"/>
  <c r="P412" s="1"/>
  <c r="BK413"/>
  <c r="BK412" s="1"/>
  <c r="J412" s="1"/>
  <c r="J71" s="1"/>
  <c r="J413"/>
  <c r="BI409"/>
  <c r="BH409"/>
  <c r="BG409"/>
  <c r="BF409"/>
  <c r="T409"/>
  <c r="T408" s="1"/>
  <c r="R409"/>
  <c r="R408" s="1"/>
  <c r="P409"/>
  <c r="P408" s="1"/>
  <c r="BK409"/>
  <c r="BK408" s="1"/>
  <c r="J408" s="1"/>
  <c r="J70" s="1"/>
  <c r="J409"/>
  <c r="BE409" s="1"/>
  <c r="BI405"/>
  <c r="BH405"/>
  <c r="BG405"/>
  <c r="BF405"/>
  <c r="BE405"/>
  <c r="T405"/>
  <c r="R405"/>
  <c r="P405"/>
  <c r="BK405"/>
  <c r="J405"/>
  <c r="BI402"/>
  <c r="BH402"/>
  <c r="BG402"/>
  <c r="BF402"/>
  <c r="BE402"/>
  <c r="T402"/>
  <c r="R402"/>
  <c r="P402"/>
  <c r="BK402"/>
  <c r="J402"/>
  <c r="BI399"/>
  <c r="BH399"/>
  <c r="BG399"/>
  <c r="BF399"/>
  <c r="BE399"/>
  <c r="T399"/>
  <c r="R399"/>
  <c r="P399"/>
  <c r="BK399"/>
  <c r="J399"/>
  <c r="BI395"/>
  <c r="BH395"/>
  <c r="BG395"/>
  <c r="BF395"/>
  <c r="BE395"/>
  <c r="T395"/>
  <c r="R395"/>
  <c r="P395"/>
  <c r="BK395"/>
  <c r="J395"/>
  <c r="BI394"/>
  <c r="BH394"/>
  <c r="BG394"/>
  <c r="BF394"/>
  <c r="BE394"/>
  <c r="T394"/>
  <c r="T393" s="1"/>
  <c r="R394"/>
  <c r="R393" s="1"/>
  <c r="P394"/>
  <c r="P393" s="1"/>
  <c r="BK394"/>
  <c r="BK393" s="1"/>
  <c r="J393" s="1"/>
  <c r="J69" s="1"/>
  <c r="J394"/>
  <c r="BI388"/>
  <c r="BH388"/>
  <c r="BG388"/>
  <c r="BF388"/>
  <c r="T388"/>
  <c r="T387" s="1"/>
  <c r="R388"/>
  <c r="R387" s="1"/>
  <c r="P388"/>
  <c r="P387" s="1"/>
  <c r="BK388"/>
  <c r="BK387" s="1"/>
  <c r="J387" s="1"/>
  <c r="J68" s="1"/>
  <c r="J388"/>
  <c r="BE388" s="1"/>
  <c r="BI386"/>
  <c r="BH386"/>
  <c r="BG386"/>
  <c r="BF386"/>
  <c r="BE386"/>
  <c r="T386"/>
  <c r="R386"/>
  <c r="P386"/>
  <c r="BK386"/>
  <c r="J386"/>
  <c r="BI383"/>
  <c r="BH383"/>
  <c r="BG383"/>
  <c r="BF383"/>
  <c r="BE383"/>
  <c r="T383"/>
  <c r="T382" s="1"/>
  <c r="R383"/>
  <c r="R382" s="1"/>
  <c r="P383"/>
  <c r="P382" s="1"/>
  <c r="BK383"/>
  <c r="BK382" s="1"/>
  <c r="J382" s="1"/>
  <c r="J67" s="1"/>
  <c r="J383"/>
  <c r="BI380"/>
  <c r="BH380"/>
  <c r="BG380"/>
  <c r="BF380"/>
  <c r="T380"/>
  <c r="R380"/>
  <c r="P380"/>
  <c r="BK380"/>
  <c r="J380"/>
  <c r="BE380" s="1"/>
  <c r="BI374"/>
  <c r="BH374"/>
  <c r="BG374"/>
  <c r="BF374"/>
  <c r="T374"/>
  <c r="R374"/>
  <c r="P374"/>
  <c r="BK374"/>
  <c r="J374"/>
  <c r="BE374" s="1"/>
  <c r="BI373"/>
  <c r="BH373"/>
  <c r="BG373"/>
  <c r="BF373"/>
  <c r="T373"/>
  <c r="R373"/>
  <c r="P373"/>
  <c r="BK373"/>
  <c r="J373"/>
  <c r="BE373" s="1"/>
  <c r="BI370"/>
  <c r="BH370"/>
  <c r="BG370"/>
  <c r="BF370"/>
  <c r="T370"/>
  <c r="R370"/>
  <c r="P370"/>
  <c r="BK370"/>
  <c r="J370"/>
  <c r="BE370" s="1"/>
  <c r="BI369"/>
  <c r="BH369"/>
  <c r="BG369"/>
  <c r="BF369"/>
  <c r="T369"/>
  <c r="R369"/>
  <c r="P369"/>
  <c r="BK369"/>
  <c r="J369"/>
  <c r="BE369" s="1"/>
  <c r="BI366"/>
  <c r="BH366"/>
  <c r="BG366"/>
  <c r="BF366"/>
  <c r="T366"/>
  <c r="R366"/>
  <c r="P366"/>
  <c r="BK366"/>
  <c r="J366"/>
  <c r="BE366" s="1"/>
  <c r="BI363"/>
  <c r="BH363"/>
  <c r="BG363"/>
  <c r="BF363"/>
  <c r="T363"/>
  <c r="R363"/>
  <c r="P363"/>
  <c r="BK363"/>
  <c r="J363"/>
  <c r="BE363" s="1"/>
  <c r="BI360"/>
  <c r="BH360"/>
  <c r="BG360"/>
  <c r="BF360"/>
  <c r="T360"/>
  <c r="T359" s="1"/>
  <c r="R360"/>
  <c r="R359" s="1"/>
  <c r="P360"/>
  <c r="P359" s="1"/>
  <c r="BK360"/>
  <c r="BK359" s="1"/>
  <c r="J359" s="1"/>
  <c r="J66" s="1"/>
  <c r="J360"/>
  <c r="BE360" s="1"/>
  <c r="BI350"/>
  <c r="BH350"/>
  <c r="BG350"/>
  <c r="BF350"/>
  <c r="BE350"/>
  <c r="T350"/>
  <c r="R350"/>
  <c r="P350"/>
  <c r="BK350"/>
  <c r="J350"/>
  <c r="BI345"/>
  <c r="BH345"/>
  <c r="BG345"/>
  <c r="BF345"/>
  <c r="BE345"/>
  <c r="T345"/>
  <c r="R345"/>
  <c r="P345"/>
  <c r="BK345"/>
  <c r="J345"/>
  <c r="BI341"/>
  <c r="BH341"/>
  <c r="BG341"/>
  <c r="BF341"/>
  <c r="BE341"/>
  <c r="T341"/>
  <c r="R341"/>
  <c r="P341"/>
  <c r="BK341"/>
  <c r="J341"/>
  <c r="BI340"/>
  <c r="BH340"/>
  <c r="BG340"/>
  <c r="BF340"/>
  <c r="BE340"/>
  <c r="T340"/>
  <c r="R340"/>
  <c r="P340"/>
  <c r="BK340"/>
  <c r="J340"/>
  <c r="BI339"/>
  <c r="BH339"/>
  <c r="BG339"/>
  <c r="BF339"/>
  <c r="BE339"/>
  <c r="T339"/>
  <c r="R339"/>
  <c r="P339"/>
  <c r="BK339"/>
  <c r="J339"/>
  <c r="BI332"/>
  <c r="BH332"/>
  <c r="BG332"/>
  <c r="BF332"/>
  <c r="BE332"/>
  <c r="T332"/>
  <c r="R332"/>
  <c r="P332"/>
  <c r="BK332"/>
  <c r="J332"/>
  <c r="BI331"/>
  <c r="BH331"/>
  <c r="BG331"/>
  <c r="BF331"/>
  <c r="BE331"/>
  <c r="T331"/>
  <c r="R331"/>
  <c r="P331"/>
  <c r="BK331"/>
  <c r="J331"/>
  <c r="BI328"/>
  <c r="BH328"/>
  <c r="BG328"/>
  <c r="BF328"/>
  <c r="BE328"/>
  <c r="T328"/>
  <c r="R328"/>
  <c r="P328"/>
  <c r="BK328"/>
  <c r="J328"/>
  <c r="BI326"/>
  <c r="BH326"/>
  <c r="BG326"/>
  <c r="BF326"/>
  <c r="BE326"/>
  <c r="T326"/>
  <c r="R326"/>
  <c r="P326"/>
  <c r="BK326"/>
  <c r="J326"/>
  <c r="BI323"/>
  <c r="BH323"/>
  <c r="BG323"/>
  <c r="BF323"/>
  <c r="BE323"/>
  <c r="T323"/>
  <c r="R323"/>
  <c r="P323"/>
  <c r="BK323"/>
  <c r="J323"/>
  <c r="BI320"/>
  <c r="BH320"/>
  <c r="BG320"/>
  <c r="BF320"/>
  <c r="BE320"/>
  <c r="T320"/>
  <c r="R320"/>
  <c r="P320"/>
  <c r="BK320"/>
  <c r="J320"/>
  <c r="BI317"/>
  <c r="BH317"/>
  <c r="BG317"/>
  <c r="BF317"/>
  <c r="BE317"/>
  <c r="T317"/>
  <c r="R317"/>
  <c r="P317"/>
  <c r="BK317"/>
  <c r="J317"/>
  <c r="BI314"/>
  <c r="BH314"/>
  <c r="BG314"/>
  <c r="BF314"/>
  <c r="BE314"/>
  <c r="T314"/>
  <c r="R314"/>
  <c r="P314"/>
  <c r="BK314"/>
  <c r="J314"/>
  <c r="BI309"/>
  <c r="BH309"/>
  <c r="BG309"/>
  <c r="BF309"/>
  <c r="BE309"/>
  <c r="T309"/>
  <c r="R309"/>
  <c r="P309"/>
  <c r="BK309"/>
  <c r="J309"/>
  <c r="BI308"/>
  <c r="BH308"/>
  <c r="BG308"/>
  <c r="BF308"/>
  <c r="BE308"/>
  <c r="T308"/>
  <c r="R308"/>
  <c r="P308"/>
  <c r="BK308"/>
  <c r="J308"/>
  <c r="BI306"/>
  <c r="BH306"/>
  <c r="BG306"/>
  <c r="BF306"/>
  <c r="BE306"/>
  <c r="T306"/>
  <c r="R306"/>
  <c r="P306"/>
  <c r="BK306"/>
  <c r="J306"/>
  <c r="BI302"/>
  <c r="BH302"/>
  <c r="BG302"/>
  <c r="BF302"/>
  <c r="BE302"/>
  <c r="T302"/>
  <c r="R302"/>
  <c r="P302"/>
  <c r="BK302"/>
  <c r="J302"/>
  <c r="BI298"/>
  <c r="BH298"/>
  <c r="BG298"/>
  <c r="BF298"/>
  <c r="BE298"/>
  <c r="T298"/>
  <c r="T297" s="1"/>
  <c r="R298"/>
  <c r="R297" s="1"/>
  <c r="P298"/>
  <c r="P297" s="1"/>
  <c r="BK298"/>
  <c r="BK297" s="1"/>
  <c r="J297" s="1"/>
  <c r="J65" s="1"/>
  <c r="J298"/>
  <c r="BI294"/>
  <c r="BH294"/>
  <c r="BG294"/>
  <c r="BF294"/>
  <c r="T294"/>
  <c r="R294"/>
  <c r="P294"/>
  <c r="BK294"/>
  <c r="J294"/>
  <c r="BE294" s="1"/>
  <c r="BI293"/>
  <c r="BH293"/>
  <c r="BG293"/>
  <c r="BF293"/>
  <c r="T293"/>
  <c r="R293"/>
  <c r="P293"/>
  <c r="BK293"/>
  <c r="J293"/>
  <c r="BE293" s="1"/>
  <c r="BI292"/>
  <c r="BH292"/>
  <c r="BG292"/>
  <c r="BF292"/>
  <c r="T292"/>
  <c r="R292"/>
  <c r="P292"/>
  <c r="BK292"/>
  <c r="J292"/>
  <c r="BE292" s="1"/>
  <c r="BI289"/>
  <c r="BH289"/>
  <c r="BG289"/>
  <c r="BF289"/>
  <c r="T289"/>
  <c r="R289"/>
  <c r="P289"/>
  <c r="BK289"/>
  <c r="J289"/>
  <c r="BE289" s="1"/>
  <c r="BI288"/>
  <c r="BH288"/>
  <c r="BG288"/>
  <c r="BF288"/>
  <c r="T288"/>
  <c r="T287" s="1"/>
  <c r="R288"/>
  <c r="R287" s="1"/>
  <c r="P288"/>
  <c r="P287" s="1"/>
  <c r="BK288"/>
  <c r="BK287" s="1"/>
  <c r="J287" s="1"/>
  <c r="J64" s="1"/>
  <c r="J288"/>
  <c r="BE288" s="1"/>
  <c r="BI285"/>
  <c r="BH285"/>
  <c r="BG285"/>
  <c r="BF285"/>
  <c r="BE285"/>
  <c r="T285"/>
  <c r="R285"/>
  <c r="P285"/>
  <c r="BK285"/>
  <c r="J285"/>
  <c r="BI282"/>
  <c r="BH282"/>
  <c r="BG282"/>
  <c r="BF282"/>
  <c r="BE282"/>
  <c r="T282"/>
  <c r="R282"/>
  <c r="P282"/>
  <c r="BK282"/>
  <c r="J282"/>
  <c r="BI280"/>
  <c r="BH280"/>
  <c r="BG280"/>
  <c r="BF280"/>
  <c r="BE280"/>
  <c r="T280"/>
  <c r="R280"/>
  <c r="P280"/>
  <c r="BK280"/>
  <c r="J280"/>
  <c r="BI279"/>
  <c r="BH279"/>
  <c r="BG279"/>
  <c r="BF279"/>
  <c r="BE279"/>
  <c r="T279"/>
  <c r="R279"/>
  <c r="P279"/>
  <c r="BK279"/>
  <c r="J279"/>
  <c r="BI276"/>
  <c r="BH276"/>
  <c r="BG276"/>
  <c r="BF276"/>
  <c r="BE276"/>
  <c r="T276"/>
  <c r="R276"/>
  <c r="P276"/>
  <c r="BK276"/>
  <c r="J276"/>
  <c r="BI275"/>
  <c r="BH275"/>
  <c r="BG275"/>
  <c r="BF275"/>
  <c r="BE275"/>
  <c r="T275"/>
  <c r="R275"/>
  <c r="P275"/>
  <c r="BK275"/>
  <c r="J275"/>
  <c r="BI271"/>
  <c r="BH271"/>
  <c r="BG271"/>
  <c r="BF271"/>
  <c r="BE271"/>
  <c r="T271"/>
  <c r="R271"/>
  <c r="P271"/>
  <c r="BK271"/>
  <c r="J271"/>
  <c r="BI267"/>
  <c r="BH267"/>
  <c r="BG267"/>
  <c r="BF267"/>
  <c r="BE267"/>
  <c r="T267"/>
  <c r="R267"/>
  <c r="P267"/>
  <c r="BK267"/>
  <c r="J267"/>
  <c r="BI265"/>
  <c r="BH265"/>
  <c r="BG265"/>
  <c r="BF265"/>
  <c r="BE265"/>
  <c r="T265"/>
  <c r="R265"/>
  <c r="P265"/>
  <c r="BK265"/>
  <c r="J265"/>
  <c r="BI262"/>
  <c r="BH262"/>
  <c r="BG262"/>
  <c r="BF262"/>
  <c r="BE262"/>
  <c r="T262"/>
  <c r="R262"/>
  <c r="P262"/>
  <c r="BK262"/>
  <c r="J262"/>
  <c r="BI261"/>
  <c r="BH261"/>
  <c r="BG261"/>
  <c r="BF261"/>
  <c r="BE261"/>
  <c r="T261"/>
  <c r="R261"/>
  <c r="P261"/>
  <c r="BK261"/>
  <c r="J261"/>
  <c r="BI258"/>
  <c r="BH258"/>
  <c r="BG258"/>
  <c r="BF258"/>
  <c r="BE258"/>
  <c r="T258"/>
  <c r="R258"/>
  <c r="P258"/>
  <c r="BK258"/>
  <c r="J258"/>
  <c r="BI256"/>
  <c r="BH256"/>
  <c r="BG256"/>
  <c r="BF256"/>
  <c r="BE256"/>
  <c r="T256"/>
  <c r="T255" s="1"/>
  <c r="R256"/>
  <c r="R255" s="1"/>
  <c r="P256"/>
  <c r="P255" s="1"/>
  <c r="BK256"/>
  <c r="BK255" s="1"/>
  <c r="J255" s="1"/>
  <c r="J63" s="1"/>
  <c r="J256"/>
  <c r="BI254"/>
  <c r="BH254"/>
  <c r="BG254"/>
  <c r="BF254"/>
  <c r="T254"/>
  <c r="R254"/>
  <c r="P254"/>
  <c r="BK254"/>
  <c r="J254"/>
  <c r="BE254" s="1"/>
  <c r="BI250"/>
  <c r="BH250"/>
  <c r="BG250"/>
  <c r="BF250"/>
  <c r="T250"/>
  <c r="R250"/>
  <c r="P250"/>
  <c r="BK250"/>
  <c r="J250"/>
  <c r="BE250" s="1"/>
  <c r="BI249"/>
  <c r="BH249"/>
  <c r="BG249"/>
  <c r="BF249"/>
  <c r="T249"/>
  <c r="R249"/>
  <c r="P249"/>
  <c r="BK249"/>
  <c r="J249"/>
  <c r="BE249" s="1"/>
  <c r="BI245"/>
  <c r="BH245"/>
  <c r="BG245"/>
  <c r="BF245"/>
  <c r="T245"/>
  <c r="R245"/>
  <c r="P245"/>
  <c r="BK245"/>
  <c r="J245"/>
  <c r="BE245" s="1"/>
  <c r="BI241"/>
  <c r="BH241"/>
  <c r="BG241"/>
  <c r="BF241"/>
  <c r="T241"/>
  <c r="R241"/>
  <c r="P241"/>
  <c r="BK241"/>
  <c r="J241"/>
  <c r="BE241" s="1"/>
  <c r="BI238"/>
  <c r="BH238"/>
  <c r="BG238"/>
  <c r="BF238"/>
  <c r="T238"/>
  <c r="R238"/>
  <c r="P238"/>
  <c r="BK238"/>
  <c r="J238"/>
  <c r="BE238" s="1"/>
  <c r="BI237"/>
  <c r="BH237"/>
  <c r="BG237"/>
  <c r="BF237"/>
  <c r="T237"/>
  <c r="R237"/>
  <c r="P237"/>
  <c r="BK237"/>
  <c r="J237"/>
  <c r="BE237" s="1"/>
  <c r="BI229"/>
  <c r="BH229"/>
  <c r="BG229"/>
  <c r="BF229"/>
  <c r="T229"/>
  <c r="R229"/>
  <c r="P229"/>
  <c r="BK229"/>
  <c r="J229"/>
  <c r="BE229" s="1"/>
  <c r="BI221"/>
  <c r="BH221"/>
  <c r="BG221"/>
  <c r="BF221"/>
  <c r="T221"/>
  <c r="T220" s="1"/>
  <c r="R221"/>
  <c r="R220" s="1"/>
  <c r="P221"/>
  <c r="P220" s="1"/>
  <c r="BK221"/>
  <c r="BK220" s="1"/>
  <c r="J220" s="1"/>
  <c r="J62" s="1"/>
  <c r="J221"/>
  <c r="BE221" s="1"/>
  <c r="BI217"/>
  <c r="BH217"/>
  <c r="BG217"/>
  <c r="BF217"/>
  <c r="BE217"/>
  <c r="T217"/>
  <c r="R217"/>
  <c r="P217"/>
  <c r="BK217"/>
  <c r="J217"/>
  <c r="BI215"/>
  <c r="BH215"/>
  <c r="BG215"/>
  <c r="BF215"/>
  <c r="BE215"/>
  <c r="T215"/>
  <c r="R215"/>
  <c r="P215"/>
  <c r="BK215"/>
  <c r="J215"/>
  <c r="BI212"/>
  <c r="BH212"/>
  <c r="BG212"/>
  <c r="BF212"/>
  <c r="BE212"/>
  <c r="T212"/>
  <c r="R212"/>
  <c r="P212"/>
  <c r="BK212"/>
  <c r="J212"/>
  <c r="BI211"/>
  <c r="BH211"/>
  <c r="BG211"/>
  <c r="BF211"/>
  <c r="BE211"/>
  <c r="T211"/>
  <c r="R211"/>
  <c r="P211"/>
  <c r="BK211"/>
  <c r="J211"/>
  <c r="BI206"/>
  <c r="BH206"/>
  <c r="BG206"/>
  <c r="BF206"/>
  <c r="BE206"/>
  <c r="T206"/>
  <c r="R206"/>
  <c r="P206"/>
  <c r="BK206"/>
  <c r="J206"/>
  <c r="BI203"/>
  <c r="BH203"/>
  <c r="BG203"/>
  <c r="BF203"/>
  <c r="BE203"/>
  <c r="T203"/>
  <c r="T202" s="1"/>
  <c r="R203"/>
  <c r="R202" s="1"/>
  <c r="P203"/>
  <c r="P202" s="1"/>
  <c r="BK203"/>
  <c r="BK202" s="1"/>
  <c r="J202" s="1"/>
  <c r="J61" s="1"/>
  <c r="J203"/>
  <c r="BI199"/>
  <c r="BH199"/>
  <c r="BG199"/>
  <c r="BF199"/>
  <c r="T199"/>
  <c r="R199"/>
  <c r="P199"/>
  <c r="BK199"/>
  <c r="J199"/>
  <c r="BE199" s="1"/>
  <c r="BI196"/>
  <c r="BH196"/>
  <c r="BG196"/>
  <c r="BF196"/>
  <c r="T196"/>
  <c r="R196"/>
  <c r="P196"/>
  <c r="BK196"/>
  <c r="J196"/>
  <c r="BE196" s="1"/>
  <c r="BI195"/>
  <c r="BH195"/>
  <c r="BG195"/>
  <c r="BF195"/>
  <c r="T195"/>
  <c r="R195"/>
  <c r="P195"/>
  <c r="BK195"/>
  <c r="J195"/>
  <c r="BE195" s="1"/>
  <c r="BI191"/>
  <c r="BH191"/>
  <c r="BG191"/>
  <c r="BF191"/>
  <c r="T191"/>
  <c r="R191"/>
  <c r="P191"/>
  <c r="BK191"/>
  <c r="J191"/>
  <c r="BE191" s="1"/>
  <c r="BI185"/>
  <c r="BH185"/>
  <c r="BG185"/>
  <c r="BF185"/>
  <c r="T185"/>
  <c r="R185"/>
  <c r="P185"/>
  <c r="BK185"/>
  <c r="J185"/>
  <c r="BE185" s="1"/>
  <c r="BI179"/>
  <c r="BH179"/>
  <c r="BG179"/>
  <c r="BF179"/>
  <c r="T179"/>
  <c r="R179"/>
  <c r="P179"/>
  <c r="BK179"/>
  <c r="J179"/>
  <c r="BE179" s="1"/>
  <c r="BI175"/>
  <c r="BH175"/>
  <c r="BG175"/>
  <c r="BF175"/>
  <c r="T175"/>
  <c r="R175"/>
  <c r="P175"/>
  <c r="BK175"/>
  <c r="J175"/>
  <c r="BE175" s="1"/>
  <c r="BI168"/>
  <c r="BH168"/>
  <c r="BG168"/>
  <c r="BF168"/>
  <c r="T168"/>
  <c r="T167" s="1"/>
  <c r="R168"/>
  <c r="R167" s="1"/>
  <c r="P168"/>
  <c r="P167" s="1"/>
  <c r="BK168"/>
  <c r="BK167" s="1"/>
  <c r="J167" s="1"/>
  <c r="J60" s="1"/>
  <c r="J168"/>
  <c r="BE168" s="1"/>
  <c r="BI165"/>
  <c r="BH165"/>
  <c r="BG165"/>
  <c r="BF165"/>
  <c r="BE165"/>
  <c r="T165"/>
  <c r="R165"/>
  <c r="P165"/>
  <c r="BK165"/>
  <c r="J165"/>
  <c r="BI162"/>
  <c r="BH162"/>
  <c r="BG162"/>
  <c r="BF162"/>
  <c r="BE162"/>
  <c r="T162"/>
  <c r="R162"/>
  <c r="P162"/>
  <c r="BK162"/>
  <c r="J162"/>
  <c r="BI160"/>
  <c r="BH160"/>
  <c r="BG160"/>
  <c r="BF160"/>
  <c r="BE160"/>
  <c r="T160"/>
  <c r="R160"/>
  <c r="P160"/>
  <c r="BK160"/>
  <c r="J160"/>
  <c r="BI159"/>
  <c r="BH159"/>
  <c r="BG159"/>
  <c r="BF159"/>
  <c r="BE159"/>
  <c r="T159"/>
  <c r="R159"/>
  <c r="P159"/>
  <c r="BK159"/>
  <c r="J159"/>
  <c r="BI158"/>
  <c r="BH158"/>
  <c r="BG158"/>
  <c r="BF158"/>
  <c r="BE158"/>
  <c r="T158"/>
  <c r="R158"/>
  <c r="P158"/>
  <c r="BK158"/>
  <c r="J158"/>
  <c r="BI156"/>
  <c r="BH156"/>
  <c r="BG156"/>
  <c r="BF156"/>
  <c r="BE156"/>
  <c r="T156"/>
  <c r="R156"/>
  <c r="P156"/>
  <c r="BK156"/>
  <c r="J156"/>
  <c r="BI151"/>
  <c r="BH151"/>
  <c r="BG151"/>
  <c r="BF151"/>
  <c r="BE151"/>
  <c r="T151"/>
  <c r="T150" s="1"/>
  <c r="R151"/>
  <c r="R150" s="1"/>
  <c r="P151"/>
  <c r="P150" s="1"/>
  <c r="BK151"/>
  <c r="BK150" s="1"/>
  <c r="J150" s="1"/>
  <c r="J59" s="1"/>
  <c r="J151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P147"/>
  <c r="BK147"/>
  <c r="J147"/>
  <c r="BE147" s="1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 s="1"/>
  <c r="BI141"/>
  <c r="BH141"/>
  <c r="BG141"/>
  <c r="BF141"/>
  <c r="T141"/>
  <c r="R141"/>
  <c r="P141"/>
  <c r="BK141"/>
  <c r="J141"/>
  <c r="BE141" s="1"/>
  <c r="BI139"/>
  <c r="BH139"/>
  <c r="BG139"/>
  <c r="BF139"/>
  <c r="T139"/>
  <c r="R139"/>
  <c r="P139"/>
  <c r="BK139"/>
  <c r="J139"/>
  <c r="BE139" s="1"/>
  <c r="BI135"/>
  <c r="BH135"/>
  <c r="BG135"/>
  <c r="BF135"/>
  <c r="T135"/>
  <c r="R135"/>
  <c r="P135"/>
  <c r="BK135"/>
  <c r="J135"/>
  <c r="BE135" s="1"/>
  <c r="BI131"/>
  <c r="BH131"/>
  <c r="BG131"/>
  <c r="BF131"/>
  <c r="T131"/>
  <c r="R131"/>
  <c r="P131"/>
  <c r="BK131"/>
  <c r="J131"/>
  <c r="BE131" s="1"/>
  <c r="BI126"/>
  <c r="BH126"/>
  <c r="BG126"/>
  <c r="BF126"/>
  <c r="T126"/>
  <c r="R126"/>
  <c r="P126"/>
  <c r="BK126"/>
  <c r="J126"/>
  <c r="BE126" s="1"/>
  <c r="BI123"/>
  <c r="BH123"/>
  <c r="BG123"/>
  <c r="BF123"/>
  <c r="T123"/>
  <c r="R123"/>
  <c r="P123"/>
  <c r="BK123"/>
  <c r="J123"/>
  <c r="BE123" s="1"/>
  <c r="BI121"/>
  <c r="BH121"/>
  <c r="BG121"/>
  <c r="BF121"/>
  <c r="T121"/>
  <c r="R121"/>
  <c r="P121"/>
  <c r="BK121"/>
  <c r="J121"/>
  <c r="BE121" s="1"/>
  <c r="BI119"/>
  <c r="BH119"/>
  <c r="BG119"/>
  <c r="BF119"/>
  <c r="T119"/>
  <c r="R119"/>
  <c r="P119"/>
  <c r="BK119"/>
  <c r="J119"/>
  <c r="BE119" s="1"/>
  <c r="BI112"/>
  <c r="BH112"/>
  <c r="BG112"/>
  <c r="BF112"/>
  <c r="T112"/>
  <c r="R112"/>
  <c r="P112"/>
  <c r="BK112"/>
  <c r="J112"/>
  <c r="BE112" s="1"/>
  <c r="BI107"/>
  <c r="F34" s="1"/>
  <c r="BD53" i="1" s="1"/>
  <c r="BH107" i="3"/>
  <c r="F33" s="1"/>
  <c r="BC53" i="1" s="1"/>
  <c r="BG107" i="3"/>
  <c r="F32" s="1"/>
  <c r="BB53" i="1" s="1"/>
  <c r="BF107" i="3"/>
  <c r="J31" s="1"/>
  <c r="AW53" i="1" s="1"/>
  <c r="T107" i="3"/>
  <c r="T106" s="1"/>
  <c r="T105" s="1"/>
  <c r="T104" s="1"/>
  <c r="R107"/>
  <c r="R106" s="1"/>
  <c r="R105" s="1"/>
  <c r="R104" s="1"/>
  <c r="P107"/>
  <c r="P106" s="1"/>
  <c r="P105" s="1"/>
  <c r="P104" s="1"/>
  <c r="AU53" i="1" s="1"/>
  <c r="BK107" i="3"/>
  <c r="BK106" s="1"/>
  <c r="J107"/>
  <c r="BE107" s="1"/>
  <c r="J100"/>
  <c r="F98"/>
  <c r="E96"/>
  <c r="F52"/>
  <c r="J51"/>
  <c r="F49"/>
  <c r="E47"/>
  <c r="E45"/>
  <c r="J18"/>
  <c r="E18"/>
  <c r="F101" s="1"/>
  <c r="J17"/>
  <c r="J15"/>
  <c r="E15"/>
  <c r="F100" s="1"/>
  <c r="J14"/>
  <c r="J12"/>
  <c r="J49" s="1"/>
  <c r="E7"/>
  <c r="E94" s="1"/>
  <c r="AY52" i="1"/>
  <c r="AX52"/>
  <c r="BI113" i="2"/>
  <c r="BH113"/>
  <c r="BG113"/>
  <c r="BF113"/>
  <c r="BE113"/>
  <c r="T113"/>
  <c r="R113"/>
  <c r="P113"/>
  <c r="BK113"/>
  <c r="J113"/>
  <c r="BI111"/>
  <c r="BH111"/>
  <c r="BG111"/>
  <c r="BF111"/>
  <c r="BE111"/>
  <c r="T111"/>
  <c r="R111"/>
  <c r="P111"/>
  <c r="BK111"/>
  <c r="J111"/>
  <c r="BI109"/>
  <c r="BH109"/>
  <c r="BG109"/>
  <c r="BF109"/>
  <c r="BE109"/>
  <c r="T109"/>
  <c r="R109"/>
  <c r="P109"/>
  <c r="BK109"/>
  <c r="J109"/>
  <c r="BI107"/>
  <c r="BH107"/>
  <c r="BG107"/>
  <c r="BF107"/>
  <c r="BE107"/>
  <c r="T107"/>
  <c r="R107"/>
  <c r="P107"/>
  <c r="BK107"/>
  <c r="J107"/>
  <c r="BI106"/>
  <c r="BH106"/>
  <c r="BG106"/>
  <c r="BF106"/>
  <c r="BE106"/>
  <c r="T106"/>
  <c r="R106"/>
  <c r="P106"/>
  <c r="BK106"/>
  <c r="J106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102"/>
  <c r="BH102"/>
  <c r="BG102"/>
  <c r="BF102"/>
  <c r="BE102"/>
  <c r="T102"/>
  <c r="T101" s="1"/>
  <c r="R102"/>
  <c r="R101" s="1"/>
  <c r="P102"/>
  <c r="P101" s="1"/>
  <c r="BK102"/>
  <c r="BK101" s="1"/>
  <c r="J101" s="1"/>
  <c r="J59" s="1"/>
  <c r="J102"/>
  <c r="BI97"/>
  <c r="BH97"/>
  <c r="BG97"/>
  <c r="BF97"/>
  <c r="T97"/>
  <c r="R97"/>
  <c r="P97"/>
  <c r="BK97"/>
  <c r="J97"/>
  <c r="BE97" s="1"/>
  <c r="BI92"/>
  <c r="BH92"/>
  <c r="BG92"/>
  <c r="BF92"/>
  <c r="T92"/>
  <c r="R92"/>
  <c r="P92"/>
  <c r="BK92"/>
  <c r="J92"/>
  <c r="BE92" s="1"/>
  <c r="BI90"/>
  <c r="BH90"/>
  <c r="BG90"/>
  <c r="BF90"/>
  <c r="T90"/>
  <c r="R90"/>
  <c r="P90"/>
  <c r="BK90"/>
  <c r="J90"/>
  <c r="BE90" s="1"/>
  <c r="BI88"/>
  <c r="BH88"/>
  <c r="BG88"/>
  <c r="BF88"/>
  <c r="T88"/>
  <c r="R88"/>
  <c r="P88"/>
  <c r="BK88"/>
  <c r="J88"/>
  <c r="BE88" s="1"/>
  <c r="BI84"/>
  <c r="BH84"/>
  <c r="BG84"/>
  <c r="BF84"/>
  <c r="T84"/>
  <c r="R84"/>
  <c r="P84"/>
  <c r="BK84"/>
  <c r="J84"/>
  <c r="BE84" s="1"/>
  <c r="BI83"/>
  <c r="BH83"/>
  <c r="BG83"/>
  <c r="BF83"/>
  <c r="T83"/>
  <c r="R83"/>
  <c r="P83"/>
  <c r="BK83"/>
  <c r="J83"/>
  <c r="BE83" s="1"/>
  <c r="BI82"/>
  <c r="F34" s="1"/>
  <c r="BD52" i="1" s="1"/>
  <c r="BD51" s="1"/>
  <c r="W30" s="1"/>
  <c r="BH82" i="2"/>
  <c r="F33" s="1"/>
  <c r="BC52" i="1" s="1"/>
  <c r="BC51" s="1"/>
  <c r="BG82" i="2"/>
  <c r="F32" s="1"/>
  <c r="BB52" i="1" s="1"/>
  <c r="BB51" s="1"/>
  <c r="BF82" i="2"/>
  <c r="F31" s="1"/>
  <c r="BA52" i="1" s="1"/>
  <c r="T82" i="2"/>
  <c r="T81" s="1"/>
  <c r="T80" s="1"/>
  <c r="T79" s="1"/>
  <c r="R82"/>
  <c r="R81" s="1"/>
  <c r="R80" s="1"/>
  <c r="R79" s="1"/>
  <c r="P82"/>
  <c r="P81" s="1"/>
  <c r="P80" s="1"/>
  <c r="P79" s="1"/>
  <c r="AU52" i="1" s="1"/>
  <c r="AU51" s="1"/>
  <c r="BK82" i="2"/>
  <c r="BK81" s="1"/>
  <c r="J82"/>
  <c r="BE82" s="1"/>
  <c r="J75"/>
  <c r="F73"/>
  <c r="E71"/>
  <c r="F52"/>
  <c r="J51"/>
  <c r="F49"/>
  <c r="E47"/>
  <c r="E45"/>
  <c r="J18"/>
  <c r="E18"/>
  <c r="F76" s="1"/>
  <c r="J17"/>
  <c r="J15"/>
  <c r="E15"/>
  <c r="F75" s="1"/>
  <c r="J14"/>
  <c r="J12"/>
  <c r="J49" s="1"/>
  <c r="E7"/>
  <c r="E69" s="1"/>
  <c r="AS51" i="1"/>
  <c r="L47"/>
  <c r="AM46"/>
  <c r="L46"/>
  <c r="AM44"/>
  <c r="L44"/>
  <c r="L42"/>
  <c r="L41"/>
  <c r="J81" i="2" l="1"/>
  <c r="J58" s="1"/>
  <c r="BK80"/>
  <c r="W29" i="1"/>
  <c r="AY51"/>
  <c r="J30" i="3"/>
  <c r="AV53" i="1" s="1"/>
  <c r="AT53" s="1"/>
  <c r="F30" i="3"/>
  <c r="AZ53" i="1" s="1"/>
  <c r="J421" i="3"/>
  <c r="J74" s="1"/>
  <c r="BK420"/>
  <c r="J420" s="1"/>
  <c r="J73" s="1"/>
  <c r="J83" i="4"/>
  <c r="J58" s="1"/>
  <c r="BK82"/>
  <c r="F30" i="2"/>
  <c r="AZ52" i="1" s="1"/>
  <c r="AZ51" s="1"/>
  <c r="J30" i="2"/>
  <c r="AV52" i="1" s="1"/>
  <c r="W28"/>
  <c r="AX51"/>
  <c r="J106" i="3"/>
  <c r="J58" s="1"/>
  <c r="BK105"/>
  <c r="F51" i="2"/>
  <c r="J73"/>
  <c r="J31"/>
  <c r="AW52" i="1" s="1"/>
  <c r="F51" i="3"/>
  <c r="J98"/>
  <c r="F31"/>
  <c r="BA53" i="1" s="1"/>
  <c r="BA51" s="1"/>
  <c r="E45" i="4"/>
  <c r="F51"/>
  <c r="F52"/>
  <c r="J75"/>
  <c r="J30"/>
  <c r="AV54" i="1" s="1"/>
  <c r="J31" i="4"/>
  <c r="AW54" i="1" s="1"/>
  <c r="AW51" l="1"/>
  <c r="AK27" s="1"/>
  <c r="W27"/>
  <c r="J105" i="3"/>
  <c r="J57" s="1"/>
  <c r="BK104"/>
  <c r="J104" s="1"/>
  <c r="AT52" i="1"/>
  <c r="W26"/>
  <c r="AV51"/>
  <c r="J82" i="4"/>
  <c r="J57" s="1"/>
  <c r="BK81"/>
  <c r="J81" s="1"/>
  <c r="J80" i="2"/>
  <c r="J57" s="1"/>
  <c r="BK79"/>
  <c r="J79" s="1"/>
  <c r="AT54" i="1"/>
  <c r="J56" i="4" l="1"/>
  <c r="J27"/>
  <c r="AK26" i="1"/>
  <c r="AT51"/>
  <c r="J56" i="2"/>
  <c r="J27"/>
  <c r="J27" i="3"/>
  <c r="J56"/>
  <c r="J36" i="2" l="1"/>
  <c r="AG52" i="1"/>
  <c r="AG53"/>
  <c r="AN53" s="1"/>
  <c r="J36" i="3"/>
  <c r="J36" i="4"/>
  <c r="AG54" i="1"/>
  <c r="AN54" s="1"/>
  <c r="AG51" l="1"/>
  <c r="AN52"/>
  <c r="AK23" l="1"/>
  <c r="AK32" s="1"/>
  <c r="AN51"/>
</calcChain>
</file>

<file path=xl/sharedStrings.xml><?xml version="1.0" encoding="utf-8"?>
<sst xmlns="http://schemas.openxmlformats.org/spreadsheetml/2006/main" count="7659" uniqueCount="1446">
  <si>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</si>
  <si>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</si>
  <si>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</si>
  <si>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</si>
  <si>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</si>
  <si>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</si>
  <si>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</si>
  <si>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{ad15a624-8b37-4dec-a0ce-196a55b63ac2}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</si>
  <si>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</si>
  <si>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</si>
  <si>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</si>
  <si>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</si>
  <si>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</si>
  <si>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</si>
  <si>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</si>
  <si>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</si>
  <si>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</si>
  <si>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</si>
  <si>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</si>
  <si>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Zahradní domek - MŠ Strojařů 846, Chrudim IV</t>
  </si>
  <si>
    <t>KSO:</t>
  </si>
  <si>
    <t>815 94 11</t>
  </si>
  <si>
    <t>CC-CZ:</t>
  </si>
  <si>
    <t>12741</t>
  </si>
  <si>
    <t>Místo:</t>
  </si>
  <si>
    <t xml:space="preserve"> </t>
  </si>
  <si>
    <t>Datum:</t>
  </si>
  <si>
    <t>22. 1. 2017</t>
  </si>
  <si>
    <t>CZ-CPV:</t>
  </si>
  <si>
    <t>45000000-7</t>
  </si>
  <si>
    <t>CZ-CPA:</t>
  </si>
  <si>
    <t>41.00.49</t>
  </si>
  <si>
    <t>Zadavatel:</t>
  </si>
  <si>
    <t>IČ:</t>
  </si>
  <si>
    <t/>
  </si>
  <si>
    <t>DIČ:</t>
  </si>
  <si>
    <t>Uchazeč:</t>
  </si>
  <si>
    <t>Vyplň údaj</t>
  </si>
  <si>
    <t>Projektant:</t>
  </si>
  <si>
    <t>Ing. Josef Dvořák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</si>
  <si>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</si>
  <si>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</si>
  <si>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</si>
  <si>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</si>
  <si>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</si>
  <si>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</si>
  <si>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</si>
  <si>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</si>
  <si>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</si>
  <si>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</si>
  <si>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</si>
  <si>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</si>
  <si>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</si>
  <si>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</si>
  <si>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</si>
  <si>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</si>
  <si>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</si>
  <si>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</si>
  <si>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</si>
  <si>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</si>
  <si>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</si>
  <si>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</si>
  <si>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</si>
  <si>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</si>
  <si>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</si>
  <si>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</si>
  <si>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</si>
  <si>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</si>
  <si>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</si>
  <si>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</si>
  <si>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</si>
  <si>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</si>
  <si>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</si>
  <si>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</si>
  <si>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</si>
  <si>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</si>
  <si>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</si>
  <si>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</si>
  <si>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</si>
  <si>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</si>
  <si>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</si>
  <si>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</si>
  <si>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</si>
  <si>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Demolice</t>
  </si>
  <si>
    <t>STA</t>
  </si>
  <si>
    <t>1</t>
  </si>
  <si>
    <t>{c3289c7a-be60-4041-88aa-38b29f214813}</t>
  </si>
  <si>
    <t>2</t>
  </si>
  <si>
    <t>02</t>
  </si>
  <si>
    <t>Zahradní domek</t>
  </si>
  <si>
    <t>{ac4b9eb3-aa9b-4ad2-9fa4-e5732de430b9}</t>
  </si>
  <si>
    <t>09</t>
  </si>
  <si>
    <t>VRN</t>
  </si>
  <si>
    <t>{42f7751a-12ba-42ce-8c9a-6d32686879e3}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</si>
  <si>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</si>
  <si>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</si>
  <si>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</si>
  <si>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</si>
  <si>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</si>
  <si>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</si>
  <si>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</si>
  <si>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Demolice</t>
  </si>
  <si>
    <t>Demolice nadzemní části objektu je po úroveň -0,08 včetně hydroizolace. Konstrukce pod úrovní -0,08 jsou bourány jako jednotlivé konstrukce pro lepší přehlednost pro případné vícepráce a méněpráce.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</si>
  <si>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</si>
  <si>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</si>
  <si>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</si>
  <si>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</si>
  <si>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</si>
  <si>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</si>
  <si>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</si>
  <si>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</si>
  <si>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</si>
  <si>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</si>
  <si>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</si>
  <si>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</si>
  <si>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</si>
  <si>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</si>
  <si>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</si>
  <si>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</si>
  <si>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</si>
  <si>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</si>
  <si>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</si>
  <si>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</si>
  <si>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</si>
  <si>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</si>
  <si>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</si>
  <si>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</si>
  <si>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</si>
  <si>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</si>
  <si>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</si>
  <si>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</si>
  <si>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966071711</t>
  </si>
  <si>
    <t>Bourání plotových sloupků a vzpěr ocelových trubkových nebo profilovaných výšky do 2,50 m zabetonovaných</t>
  </si>
  <si>
    <t>kus</t>
  </si>
  <si>
    <t>CS ÚRS 2017 01</t>
  </si>
  <si>
    <t>4</t>
  </si>
  <si>
    <t>-402720866</t>
  </si>
  <si>
    <t>966071821</t>
  </si>
  <si>
    <t>Rozebrání oplocení z pletiva drátěného se čtvercovými oky, výšky do 1,6 m</t>
  </si>
  <si>
    <t>m</t>
  </si>
  <si>
    <t>-1180465165</t>
  </si>
  <si>
    <t>3</t>
  </si>
  <si>
    <t>113106121</t>
  </si>
  <si>
    <t>Rozebrání dlažeb a dílců komunikací pro pěší, vozovek a ploch s přemístěním hmot na skládku na vzdálenost do 3 m nebo s naložením na dopravní prostředek komunikací pro pěší s ložem z kameniva nebo živice a s výplní spár z betonových nebo kameninových dlaždic, desek nebo tvarovek</t>
  </si>
  <si>
    <t>m2</t>
  </si>
  <si>
    <t>-894817525</t>
  </si>
  <si>
    <t>VV</t>
  </si>
  <si>
    <t>"betonové dlaždice 300/300/40"4,15*(0,6+0,3)+(7,15+0,6+0,3)*0,6+1,2*0,9</t>
  </si>
  <si>
    <t>"odpočet plochy schodů"-1,2*0,3-1,2*0,6</t>
  </si>
  <si>
    <t>Součet</t>
  </si>
  <si>
    <t>981011316</t>
  </si>
  <si>
    <t>Demolice budov postupným rozebíráním z cihel, kamene, smíšeného nebo hrázděného zdiva, tvárnic na maltu vápennou nebo vápenocementovou s podílem konstrukcí přes 30 do 35 %</t>
  </si>
  <si>
    <t>m3</t>
  </si>
  <si>
    <t>-1215982370</t>
  </si>
  <si>
    <t>"obestavěný prostor na -0,08"7,15*4,15*(0,08+2,55+0,16+0,12)</t>
  </si>
  <si>
    <t>5</t>
  </si>
  <si>
    <t>981513114</t>
  </si>
  <si>
    <t>Demolice konstrukcí objektů těžkými mechanizačními prostředky konstrukcí ze železobetonu</t>
  </si>
  <si>
    <t>-553754989</t>
  </si>
  <si>
    <t>"podklaďák, předpoklad kari síť"0,1*(4,15-0,4*2)*(7,15-0,4*2)</t>
  </si>
  <si>
    <t>6</t>
  </si>
  <si>
    <t>981513116</t>
  </si>
  <si>
    <t>Demolice konstrukcí objektů těžkými mechanizačními prostředky konstrukcí z betonu prostého</t>
  </si>
  <si>
    <t>-582926366</t>
  </si>
  <si>
    <t>"D.1.1.102, D.1.1.103"</t>
  </si>
  <si>
    <t>"základy, předpoklad prostý beton, zemní práce pro obnažení základů jsou součástí zemních prací v SO02, cca 90% strojně"0,9*(0,4*1,12*(7,15*2+3,55*2))</t>
  </si>
  <si>
    <t>"schody, odhad"(0,6*0,4*1,2-0,3*0,15*1,2)+(0,3*0,3*1,2)</t>
  </si>
  <si>
    <t>7</t>
  </si>
  <si>
    <t>981511116</t>
  </si>
  <si>
    <t>Demolice konstrukcí objektů postupným rozebíráním konstrukcí z betonu prostého</t>
  </si>
  <si>
    <t>1356705497</t>
  </si>
  <si>
    <t>"ruční bourání základů v místě přípojek, odhad do 10%"0,1*(0,4*1,12*(7,15*2+3,55*2))</t>
  </si>
  <si>
    <t>997</t>
  </si>
  <si>
    <t>Přesun sutě</t>
  </si>
  <si>
    <t>8</t>
  </si>
  <si>
    <t>997006511</t>
  </si>
  <si>
    <t>Vodorovná doprava suti na skládku s naložením na dopravní prostředek a složením do 100 m</t>
  </si>
  <si>
    <t>t</t>
  </si>
  <si>
    <t>1511335784</t>
  </si>
  <si>
    <t>997006512</t>
  </si>
  <si>
    <t>Vodorovná doprava suti na skládku s naložením na dopravní prostředek a složením přes 100 m do 1 km</t>
  </si>
  <si>
    <t>-439101299</t>
  </si>
  <si>
    <t>10</t>
  </si>
  <si>
    <t>997006519</t>
  </si>
  <si>
    <t>Vodorovná doprava suti na skládku s naložením na dopravní prostředek a složením Příplatek k ceně za každý další i započatý 1 km</t>
  </si>
  <si>
    <t>2086999372</t>
  </si>
  <si>
    <t>85,415*16 'Přepočtené koeficientem množství</t>
  </si>
  <si>
    <t>11</t>
  </si>
  <si>
    <t>997006551</t>
  </si>
  <si>
    <t>Hrubé urovnání suti na skládce bez zhutnění</t>
  </si>
  <si>
    <t>939937416</t>
  </si>
  <si>
    <t>12</t>
  </si>
  <si>
    <t>997013801</t>
  </si>
  <si>
    <t>Poplatek za uložení stavebního odpadu na skládce (skládkovné) betonového</t>
  </si>
  <si>
    <t>1986083054</t>
  </si>
  <si>
    <t>85,415*0,3 'Přepočtené koeficientem množství</t>
  </si>
  <si>
    <t>13</t>
  </si>
  <si>
    <t>997013802</t>
  </si>
  <si>
    <t>Poplatek za uložení stavebního odpadu na skládce (skládkovné) železobetonového</t>
  </si>
  <si>
    <t>50115333</t>
  </si>
  <si>
    <t>85,415*0,1 'Přepočtené koeficientem množství</t>
  </si>
  <si>
    <t>14</t>
  </si>
  <si>
    <t>997013803</t>
  </si>
  <si>
    <t>Poplatek za uložení stavebního odpadu na skládce (skládkovné) z keramických materiálů</t>
  </si>
  <si>
    <t>2124629158</t>
  </si>
  <si>
    <t>85,415*0,5 'Přepočtené koeficientem množství</t>
  </si>
  <si>
    <t>997013831</t>
  </si>
  <si>
    <t>Poplatek za uložení stavebního odpadu na skládce (skládkovné) směsného</t>
  </si>
  <si>
    <t>-923208593</t>
  </si>
  <si>
    <t>z</t>
  </si>
  <si>
    <t>zásyp zeminou</t>
  </si>
  <si>
    <t>5,03</t>
  </si>
  <si>
    <t>výkop zeminy</t>
  </si>
  <si>
    <t>19,508</t>
  </si>
  <si>
    <t>kp</t>
  </si>
  <si>
    <t>kraj.pole</t>
  </si>
  <si>
    <t>9,74</t>
  </si>
  <si>
    <t>rp</t>
  </si>
  <si>
    <t>roh.pole</t>
  </si>
  <si>
    <t>7,2</t>
  </si>
  <si>
    <t>fj</t>
  </si>
  <si>
    <t>fasáda jádro</t>
  </si>
  <si>
    <t>52,833</t>
  </si>
  <si>
    <t>och</t>
  </si>
  <si>
    <t>okap chod</t>
  </si>
  <si>
    <t>7,65</t>
  </si>
  <si>
    <t>zd</t>
  </si>
  <si>
    <t>zámkovka</t>
  </si>
  <si>
    <t>33,24</t>
  </si>
  <si>
    <t>02 - Zahradní domek</t>
  </si>
  <si>
    <t xml:space="preserve">    1 - Zemní práce</t>
  </si>
  <si>
    <t xml:space="preserve">    18 - Zemní práce - povrchové úpravy terénu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</si>
  <si>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</si>
  <si>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</si>
  <si>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</si>
  <si>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</si>
  <si>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</si>
  <si>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</si>
  <si>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</si>
  <si>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</si>
  <si>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</si>
  <si>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</si>
  <si>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97 - Prorážení otvorů a ostatní bourací práce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</si>
  <si>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</si>
  <si>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</si>
  <si>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</si>
  <si>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</si>
  <si>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720 - Zdravotechnické instalace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</si>
  <si>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</si>
  <si>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</si>
  <si>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</si>
  <si>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</si>
  <si>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</si>
  <si>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</si>
  <si>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</si>
  <si>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</si>
  <si>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Zemní práce</t>
  </si>
  <si>
    <t>121112112</t>
  </si>
  <si>
    <t>Sejmutí ornice ručně s vodorovným přemístěním do 50 m na dočasné či trvalé skládky nebo na hromady v místě upotřebení tloušťky vrstvy přes 150 mm</t>
  </si>
  <si>
    <t>-1441194196</t>
  </si>
  <si>
    <t>"D.1.1.102, D.1.1.105, D.1.1.107"</t>
  </si>
  <si>
    <t>"zemní práce budou prováděny menší mechanizací, proto je z důvodu cenového zohlednění pracnosti uvažováno s položkou pro ruční sejmutí"</t>
  </si>
  <si>
    <t>"veškerá ornice zůstane na stavbě a bude použita ke konečným terénním úpravám"</t>
  </si>
  <si>
    <t>"tl.ornice cca 30cm, z úrovně -0,1 na -0,4"((9,3+3+2*1)*(5,7+2*1)-(4,15+0,6)*(7,15+0,6+0,3))*0,3</t>
  </si>
  <si>
    <t>131201101</t>
  </si>
  <si>
    <t>Hloubení nezapažených jam a zářezů s urovnáním dna do předepsaného profilu a spádu v hornině tř. 3 do 100 m3</t>
  </si>
  <si>
    <t>-1750343765</t>
  </si>
  <si>
    <t>"D.1.1.105"</t>
  </si>
  <si>
    <t>"z úrovně -0,4 po sejmutí ornice"</t>
  </si>
  <si>
    <t>"na úroveň -0,94"0,54*(10*5,2)</t>
  </si>
  <si>
    <t>"odpočet objemu na úroveň -0,74"-0,2*7,9*2,5</t>
  </si>
  <si>
    <t>"odpočet objemu vybouraných základů v SO01 na úroveň -0,94"-0,4*(0,94-0,4)*(7,15*2+3,55*2)</t>
  </si>
  <si>
    <t>131201109</t>
  </si>
  <si>
    <t>Hloubení nezapažených jam a zářezů s urovnáním dna do předepsaného profilu a spádu Příplatek k cenám za lepivost horniny tř. 3</t>
  </si>
  <si>
    <t>135753593</t>
  </si>
  <si>
    <t>19,508*0,5 'Přepočtené koeficientem množství</t>
  </si>
  <si>
    <t>130001101</t>
  </si>
  <si>
    <t>Příplatek k cenám hloubených vykopávek za ztížení vykopávky v blízkosti podzemního vedení nebo výbušnin pro jakoukoliv třídu horniny</t>
  </si>
  <si>
    <t>845778882</t>
  </si>
  <si>
    <t>19,5063642461848*0,2 'Přepočtené koeficientem množství</t>
  </si>
  <si>
    <t>181951102</t>
  </si>
  <si>
    <t>Úprava pláně vyrovnáním výškových rozdílů v hornině tř. 1 až 4 se zhutněním</t>
  </si>
  <si>
    <t>1458521359</t>
  </si>
  <si>
    <t>"D.1.1.105, D.1.1.106"</t>
  </si>
  <si>
    <t>7,7*2,3+9,6*4,8-8,1*2,7</t>
  </si>
  <si>
    <t>182101101</t>
  </si>
  <si>
    <t>Svahování trvalých svahů do projektovaných profilů s potřebným přemístěním výkopku při svahování v zářezech v hornině tř. 1 až 4</t>
  </si>
  <si>
    <t>-1923470765</t>
  </si>
  <si>
    <t>Sqrt(2*0,2*0,2)*(7,7*2+2,7*2)</t>
  </si>
  <si>
    <t>Sqrt(0,54*0,54+0,4*0,4)*(10,4*2+4,8*2)</t>
  </si>
  <si>
    <t>171151101</t>
  </si>
  <si>
    <t>Hutnění boků násypů z hornin soudržných a sypkých pro jakýkoliv sklon, délku a míru zhutnění svahu</t>
  </si>
  <si>
    <t>977877076</t>
  </si>
  <si>
    <t>174101101</t>
  </si>
  <si>
    <t>Zásyp sypaninou z jakékoliv horniny s uložením výkopku ve vrstvách se zhutněním jam, šachet, rýh nebo kolem objektů v těchto vykopávkách</t>
  </si>
  <si>
    <t>2011420802</t>
  </si>
  <si>
    <t>"D.1.1.105, D.1.1.106, D.1.1.107, D.1.1.108"</t>
  </si>
  <si>
    <t>"venkovní zásyp základů výkopkem z -0,64 na cca -0,4 (úroveň stržené ornice)"</t>
  </si>
  <si>
    <t>0,24*(0,5*(5,6*2+9,6)+1,1*9,6)</t>
  </si>
  <si>
    <t>167101101</t>
  </si>
  <si>
    <t>Nakládání, skládání a překládání neulehlého výkopku nebo sypaniny nakládání, množství do 100 m3, z hornin tř. 1 až 4</t>
  </si>
  <si>
    <t>-495525966</t>
  </si>
  <si>
    <t>"naložení zbylého výkopku k odvozu na skládku"v-z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</si>
  <si>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</si>
  <si>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</si>
  <si>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1296563943</t>
  </si>
  <si>
    <t>"převoz výkopku se složením na těžká auta"v-z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</si>
  <si>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</si>
  <si>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</si>
  <si>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-1878441075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</si>
  <si>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</si>
  <si>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</si>
  <si>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1861808254</t>
  </si>
  <si>
    <t>14,478*7 'Přepočtené koeficientem množství</t>
  </si>
  <si>
    <t>171201201</t>
  </si>
  <si>
    <t>Uložení sypaniny na skládky</t>
  </si>
  <si>
    <t>-67322706</t>
  </si>
  <si>
    <t>171201211</t>
  </si>
  <si>
    <t>Uložení sypaniny poplatek za uložení sypaniny na skládce (skládkovné)</t>
  </si>
  <si>
    <t>-1397212874</t>
  </si>
  <si>
    <t>14,478*1,8 'Přepočtené koeficientem množství</t>
  </si>
  <si>
    <t>18</t>
  </si>
  <si>
    <t>Zemní práce - povrchové úpravy terénu</t>
  </si>
  <si>
    <t>181301105</t>
  </si>
  <si>
    <t>Rozprostření a urovnání ornice v rovině nebo ve svahu sklonu do 1:5 při souvislé ploše do 500 m2, tl. vrstvy přes 250 do 300 mm</t>
  </si>
  <si>
    <t>2147119788</t>
  </si>
  <si>
    <t>"tl.ornice cca 30cm, z úrovně -0,4 na -0,1, přepoklad hromada ornice do 20m od stavby"(9,3+3+2*1)*(5,7+2*1)-12,3*5,7</t>
  </si>
  <si>
    <t>"odpočet okap.chodníku"-0,5*(9,8+5,5)</t>
  </si>
  <si>
    <t>16</t>
  </si>
  <si>
    <t>181301102</t>
  </si>
  <si>
    <t>Rozprostření a urovnání ornice v rovině nebo ve svahu sklonu do 1:5 při souvislé ploše do 500 m2, tl. vrstvy přes 100 do 150 mm</t>
  </si>
  <si>
    <t>1687054631</t>
  </si>
  <si>
    <t>"zapravení příjezdu ke stavbě, odhad"40*2,5</t>
  </si>
  <si>
    <t>17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</si>
  <si>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</si>
  <si>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</si>
  <si>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CS ÚRS 2016 02</t>
  </si>
  <si>
    <t>-964217141</t>
  </si>
  <si>
    <t>181411131</t>
  </si>
  <si>
    <t>Založení trávníku na půdě předem připravené plochy do 1000 m2 výsevem včetně utažení parkového v rovině nebo na svahu do 1:5</t>
  </si>
  <si>
    <t>1945056988</t>
  </si>
  <si>
    <t>19</t>
  </si>
  <si>
    <t>M</t>
  </si>
  <si>
    <t>005724100</t>
  </si>
  <si>
    <t>osivo směs travní parková</t>
  </si>
  <si>
    <t>kg</t>
  </si>
  <si>
    <t>-931282125</t>
  </si>
  <si>
    <t>132,35*0,015 'Přepočtené koeficientem množství</t>
  </si>
  <si>
    <t>20</t>
  </si>
  <si>
    <t>185804312</t>
  </si>
  <si>
    <t>Zalití rostlin vodou plochy záhonů jednotlivě přes 20 m2</t>
  </si>
  <si>
    <t>458139224</t>
  </si>
  <si>
    <t>"není uvažováno s dovozem vody pro zálivku, 7x"</t>
  </si>
  <si>
    <t>132,35*0,02*7</t>
  </si>
  <si>
    <t>082113210</t>
  </si>
  <si>
    <t>voda pitná pro ostatní odběratele</t>
  </si>
  <si>
    <t>-1271401514</t>
  </si>
  <si>
    <t>18,529*1,02 'Přepočtené koeficientem množství</t>
  </si>
  <si>
    <t>Zakládání</t>
  </si>
  <si>
    <t>22</t>
  </si>
  <si>
    <t>213311113</t>
  </si>
  <si>
    <t>Polštáře zhutněné pod základy z kameniva hrubého drceného, frakce 16 - 63 mm</t>
  </si>
  <si>
    <t>347223176</t>
  </si>
  <si>
    <t>"dle PD je materiál štěrk fr.32-64"</t>
  </si>
  <si>
    <t>"tl.400mm"0,4*3*8,4</t>
  </si>
  <si>
    <t>"tl.300mm"0,3*(0,75*(8,1+(3,45+0,16)*2)+1,35*(9,6+0,16))</t>
  </si>
  <si>
    <t>"doplnění rýhy po vybourání základového pasu od -1,2 do - 0,94 (-0,74)"0,4*(1,2-0,94)*(7,15*2+3,55*2)+0,4*(0,94-0,74)*(2,3+1*0,2)</t>
  </si>
  <si>
    <t>23</t>
  </si>
  <si>
    <t>-431028343</t>
  </si>
  <si>
    <t>Sqrt(2*0,3*0,3)*(7,8*2+3*2)</t>
  </si>
  <si>
    <t>24</t>
  </si>
  <si>
    <t>631311113</t>
  </si>
  <si>
    <t>Mazanina z betonu prostého bez zvýšených nároků na prostředí tl. přes 50 do 80 mm tř. C 12/15</t>
  </si>
  <si>
    <t>-658353922</t>
  </si>
  <si>
    <t>"D.1.1.106"</t>
  </si>
  <si>
    <t>"podklaďák s přesahem přes okraj základu cca 100mm"</t>
  </si>
  <si>
    <t>"vodorovný"0,05*(4,6*9,4-8,2*0,6-0,3*(7,8*2+3*2))*1,035</t>
  </si>
  <si>
    <t>"šikmý"0,05*(Sqrt(2*0,3*0,3)*(7,8*2+3*2))*1,035</t>
  </si>
  <si>
    <t>25</t>
  </si>
  <si>
    <t>273321411</t>
  </si>
  <si>
    <t>Základy z betonu železového (bez výztuže) desky z betonu bez zvýšených nároků na prostředí tř. C 20/25</t>
  </si>
  <si>
    <t>720702896</t>
  </si>
  <si>
    <t>0,4*0,5*(8,4*2+4,4*2)</t>
  </si>
  <si>
    <t>0,2*8,4*3</t>
  </si>
  <si>
    <t>(0,3*0,3*0,5)*(8,4*2+2,4*2)</t>
  </si>
  <si>
    <t>26</t>
  </si>
  <si>
    <t>279351101</t>
  </si>
  <si>
    <t>Bednění základových zdí svislé nebo šikmé (odkloněné), půdorysně přímé nebo zalomené ve volných nebo zapažených jámách, rýhách, šachtách, včetně případných vzpěr, jednostranné zřízení</t>
  </si>
  <si>
    <t>250371166</t>
  </si>
  <si>
    <t>"použita položka pro jenostranné bednění, které obsahuje vzpěry"</t>
  </si>
  <si>
    <t>0,5*(9,2*2+4,4*2+0,6*2)</t>
  </si>
  <si>
    <t>27</t>
  </si>
  <si>
    <t>279351102</t>
  </si>
  <si>
    <t>Bednění základových zdí svislé nebo šikmé (odkloněné), půdorysně přímé nebo zalomené ve volných nebo zapažených jámách, rýhách, šachtách, včetně případných vzpěr, jednostranné odstranění</t>
  </si>
  <si>
    <t>253558191</t>
  </si>
  <si>
    <t>28</t>
  </si>
  <si>
    <t>273361821</t>
  </si>
  <si>
    <t>Výztuž základů desek z betonářské oceli 10 505 (R) nebo BSt 500</t>
  </si>
  <si>
    <t>42868698</t>
  </si>
  <si>
    <t>0,001*(216*1,21+1,6*128*0,395)</t>
  </si>
  <si>
    <t>29</t>
  </si>
  <si>
    <t>273362021</t>
  </si>
  <si>
    <t>Výztuž základů desek ze svařovaných sítí z drátů typu KARI</t>
  </si>
  <si>
    <t>195809299</t>
  </si>
  <si>
    <t>0,001*453,5</t>
  </si>
  <si>
    <t>Svislé a kompletní konstrukce</t>
  </si>
  <si>
    <t>30</t>
  </si>
  <si>
    <t>311272123</t>
  </si>
  <si>
    <t>Zdivo z pórobetonových přesných tvárnic nosné z tvárnic hladkých jakékoli pevnosti na tenké maltové lože, tloušťka zdiva 200 mm, objemová hmotnost 500 kg/m3</t>
  </si>
  <si>
    <t>-1760796449</t>
  </si>
  <si>
    <t>"D.1.1.107, D.1.1.108"</t>
  </si>
  <si>
    <t>"první vrstva zdiva"0,2*0,25*(9,2*2+3,4*2+0,6*2*2-1*3)</t>
  </si>
  <si>
    <t>31</t>
  </si>
  <si>
    <t>311272223</t>
  </si>
  <si>
    <t>Zdivo z pórobetonových přesných tvárnic nosné z tvárnic hladkých jakékoli pevnosti na tenké maltové lože, tloušťka zdiva 250 mm, objemová hmotnost 500 kg/m3</t>
  </si>
  <si>
    <t>54334833</t>
  </si>
  <si>
    <t>0,25*(2,5-0,25)*(9,3*2+3,4*2+0,6*2*2-1*3)</t>
  </si>
  <si>
    <t>-0,25*1,5*0,85*2</t>
  </si>
  <si>
    <t>32</t>
  </si>
  <si>
    <t>317143524</t>
  </si>
  <si>
    <t>Překlady nosné prefabrikované z pórobetonu osazené do tenkého maltového lože, ve zdech tloušťky 250 mm, pro světlost otvoru přes 1350 do 1500 mm</t>
  </si>
  <si>
    <t>-1024272449</t>
  </si>
  <si>
    <t>33</t>
  </si>
  <si>
    <t>342272523</t>
  </si>
  <si>
    <t>Příčky z pórobetonových přesných příčkovek hladkých, objemové hmotnosti 500 kg/m3 na tenké maltové lože, tloušťky příčky 150 mm</t>
  </si>
  <si>
    <t>-1447857768</t>
  </si>
  <si>
    <t>2,5*3,4*2</t>
  </si>
  <si>
    <t>34</t>
  </si>
  <si>
    <t>342291121</t>
  </si>
  <si>
    <t>Ukotvení příček plochými kotvami, do konstrukce cihelné</t>
  </si>
  <si>
    <t>1422971655</t>
  </si>
  <si>
    <t>2,5*2*2</t>
  </si>
  <si>
    <t>35</t>
  </si>
  <si>
    <t>342272323</t>
  </si>
  <si>
    <t>Příčky z pórobetonových přesných příčkovek hladkých, objemové hmotnosti 500 kg/m3 na tenké maltové lože, tloušťky příčky 100 mm</t>
  </si>
  <si>
    <t>-777483684</t>
  </si>
  <si>
    <t>"D.1.1.107, D.1.1.108, D.1.1.112"</t>
  </si>
  <si>
    <t>"obezdívka vnějšího obvodu mezi věnec a OSB desky zastřešení"0,22*(9,1+3,9*2)+0,45*(0,6+0,5)*2</t>
  </si>
  <si>
    <t>Vodorovné konstrukce</t>
  </si>
  <si>
    <t>36</t>
  </si>
  <si>
    <t>417321414</t>
  </si>
  <si>
    <t>Ztužující pásy a věnce z betonu železového (bez výztuže) tř. C 20/25</t>
  </si>
  <si>
    <t>1232290348</t>
  </si>
  <si>
    <t>"D.1.1.111"</t>
  </si>
  <si>
    <t>"V1"0,25*0,15*9,3</t>
  </si>
  <si>
    <t>"V1 na V2"0,25*0,175*3,4*2</t>
  </si>
  <si>
    <t>"V2"0,25*0,2*(9,3-1*3)</t>
  </si>
  <si>
    <t>"V3 bude počítán jako průvlak s podepřením"0</t>
  </si>
  <si>
    <t>"V4"0,15*0,175*3,4*2</t>
  </si>
  <si>
    <t>37</t>
  </si>
  <si>
    <t>417351115</t>
  </si>
  <si>
    <t>Bednění bočnic ztužujících pásů a věnců včetně vzpěr zřízení</t>
  </si>
  <si>
    <t>-1058256876</t>
  </si>
  <si>
    <t>"V1"2*0,15*9,3</t>
  </si>
  <si>
    <t>"V1 na V2"2*0,175*3,4*2</t>
  </si>
  <si>
    <t>"V2"2*0,2*(9,3-1*3)</t>
  </si>
  <si>
    <t>"V4"2*0,175*3,4*2</t>
  </si>
  <si>
    <t>38</t>
  </si>
  <si>
    <t>417351116</t>
  </si>
  <si>
    <t>Bednění bočnic ztužujících pásů a věnců včetně vzpěr odstranění</t>
  </si>
  <si>
    <t>387197947</t>
  </si>
  <si>
    <t>39</t>
  </si>
  <si>
    <t>417361821</t>
  </si>
  <si>
    <t>Výztuž ztužujících pásů a věnců z betonářské oceli 10 505 (R) nebo BSt 500</t>
  </si>
  <si>
    <t>-1082417898</t>
  </si>
  <si>
    <t>"výztuž všech věnců V1,V2,V3,V4"141,3*0,001</t>
  </si>
  <si>
    <t>40</t>
  </si>
  <si>
    <t>413321515</t>
  </si>
  <si>
    <t>Nosníky z betonu železového (bez výztuže) včetně stěnových i jeřábových drah, volných trámů, průvlaků, rámových příčlí, ztužidel, konzol, vodorovných táhel apod., tyčových konstrukcí tř. C 20/25</t>
  </si>
  <si>
    <t>430930709</t>
  </si>
  <si>
    <t>"V3 bude počítán jako průvlak s podepřením"0,25*0,2*1*3</t>
  </si>
  <si>
    <t>41</t>
  </si>
  <si>
    <t>413351107</t>
  </si>
  <si>
    <t>Bednění nosníků včetně stěnových i jeřábových drah, volných trámů, průvlaků, rámových příčlí, ztužidel, konzol, vodorovných táhel apod., tyčových konstrukcí bez podpěrné konstrukce, neproměnného nebo proměnného průřezu tvaru zalomeného nebo půdorysně zakřiveného zřízení</t>
  </si>
  <si>
    <t>-550539671</t>
  </si>
  <si>
    <t>"V3 bude počítán jako průvlak s podepřením"(0,25+0,2*2)*1*3</t>
  </si>
  <si>
    <t>42</t>
  </si>
  <si>
    <t>413351108</t>
  </si>
  <si>
    <t>Bednění nosníků včetně stěnových i jeřábových drah, volných trámů, průvlaků, rámových příčlí, ztužidel, konzol, vodorovných táhel apod., tyčových konstrukcí bez podpěrné konstrukce, neproměnného nebo proměnného průřezu tvaru zalomeného nebo půdorysně zakřiveného odstranění</t>
  </si>
  <si>
    <t>-1468293096</t>
  </si>
  <si>
    <t>43</t>
  </si>
  <si>
    <t>413351211</t>
  </si>
  <si>
    <t>Podpěrná konstrukce nosníků a tyčových konstrukcí výšky do 4 m, se zesílením dna bednění, na výměru m2 půdorysu pro zatížení betonovou směsí a výztuží do 5 kPa zřízení</t>
  </si>
  <si>
    <t>-709853462</t>
  </si>
  <si>
    <t>"V3 bude počítán jako průvlak s podepřením"(0,25)*1*3</t>
  </si>
  <si>
    <t>44</t>
  </si>
  <si>
    <t>413351212</t>
  </si>
  <si>
    <t>Podpěrná konstrukce nosníků a tyčových konstrukcí výšky do 4 m, se zesílením dna bednění, na výměru m2 půdorysu pro zatížení betonovou směsí a výztuží do 5 kPa odstranění</t>
  </si>
  <si>
    <t>-1285057029</t>
  </si>
  <si>
    <t>Komunikace pozemní</t>
  </si>
  <si>
    <t>45</t>
  </si>
  <si>
    <t>-409977745</t>
  </si>
  <si>
    <t>och+zd</t>
  </si>
  <si>
    <t>46</t>
  </si>
  <si>
    <t>637211122</t>
  </si>
  <si>
    <t>Okapový chodník z dlaždic betonových se zalitím spár cementovou maltou do písku, tl. dlaždic 60 mm</t>
  </si>
  <si>
    <t>-1396682282</t>
  </si>
  <si>
    <t>0,5*(9,8+5,5)</t>
  </si>
  <si>
    <t>47</t>
  </si>
  <si>
    <t>564861111</t>
  </si>
  <si>
    <t>Podklad ze štěrkodrti ŠD s rozprostřením a zhutněním, po zhutnění tl. 200 mm</t>
  </si>
  <si>
    <t>524722290</t>
  </si>
  <si>
    <t>48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</si>
  <si>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</si>
  <si>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</si>
  <si>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381927680</t>
  </si>
  <si>
    <t>3+5,7+12,3+1,2</t>
  </si>
  <si>
    <t>49</t>
  </si>
  <si>
    <t>592174090</t>
  </si>
  <si>
    <t>obrubník betonový chodníkový vibrolisovaný 100x8x25 cm</t>
  </si>
  <si>
    <t>-1660423964</t>
  </si>
  <si>
    <t>22,2*1,05 'Přepočtené koeficientem množství</t>
  </si>
  <si>
    <t>50</t>
  </si>
  <si>
    <t>561121103</t>
  </si>
  <si>
    <t>Zřízení podkladu nebo ochranné vrstvy vozovky z mechanicky zpevněné zeminy MZ bez přidání pojiva nebo vylepšovacího materiálu, s rozprostřením, vlhčením, promísením a zhutněním, tloušťka po zhutnění 100 mm</t>
  </si>
  <si>
    <t>1426721669</t>
  </si>
  <si>
    <t>"přepoklad úrovně pláně po sejmutí ornice -0,4m, pláň pro skladbu dlažby 25cm je na úrovni -0,3m, rozdíl 10cm bude doplněn zeminou z výkopu"</t>
  </si>
  <si>
    <t>3*5,7+9,3*1,2+8,3*0,6</t>
  </si>
  <si>
    <t>51</t>
  </si>
  <si>
    <t>269149793</t>
  </si>
  <si>
    <t>0,1*(3*5,7+9,3*1,2+8,3*0,6)</t>
  </si>
  <si>
    <t>52</t>
  </si>
  <si>
    <t>1467360015</t>
  </si>
  <si>
    <t>53</t>
  </si>
  <si>
    <t>564851111</t>
  </si>
  <si>
    <t>Podklad ze štěrkodrti ŠD s rozprostřením a zhutněním, po zhutnění tl. 150 mm</t>
  </si>
  <si>
    <t>629111769</t>
  </si>
  <si>
    <t>54</t>
  </si>
  <si>
    <t>596211110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</si>
  <si>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do 50 m2</t>
  </si>
  <si>
    <t>-1567863925</t>
  </si>
  <si>
    <t>55</t>
  </si>
  <si>
    <t>592452180</t>
  </si>
  <si>
    <t>dlažba skladebná betonová základní 19,6x9,6x6 cm přírodní</t>
  </si>
  <si>
    <t>-1535708635</t>
  </si>
  <si>
    <t>33,24*1,03 'Přepočtené koeficientem množství</t>
  </si>
  <si>
    <t>56</t>
  </si>
  <si>
    <t>935112111</t>
  </si>
  <si>
    <t>Osazení betonového příkopového žlabu s vyplněním a zatřením spár cementovou maltou s ložem tl. 100 mm z betonu prostého tř. C 12/15 z betonových příkopových tvárnic šířky do 500 mm</t>
  </si>
  <si>
    <t>864864226</t>
  </si>
  <si>
    <t>"odvedení vody od výtoku dešťového svodu k zelenému pásu (mimo zpevněnou plochu)"3</t>
  </si>
  <si>
    <t>57</t>
  </si>
  <si>
    <t>592275220</t>
  </si>
  <si>
    <t>tvárnice betonová příkopová 25x21x8 cm</t>
  </si>
  <si>
    <t>245935769</t>
  </si>
  <si>
    <t>3*4,12 'Přepočtené koeficientem množství</t>
  </si>
  <si>
    <t>61</t>
  </si>
  <si>
    <t>Úprava povrchů vnitřních</t>
  </si>
  <si>
    <t>58</t>
  </si>
  <si>
    <t>612131121</t>
  </si>
  <si>
    <t>Podkladní a spojovací vrstva vnitřních omítaných ploch penetrace akrylát-silikonová nanášená ručně stěn</t>
  </si>
  <si>
    <t>-599350706</t>
  </si>
  <si>
    <t>59</t>
  </si>
  <si>
    <t>612322141</t>
  </si>
  <si>
    <t>Omítka vápenocementová lehčená vnitřních ploch nanášená ručně dvouvrstvá, tloušťky jádrové omítky do 10 mm a tloušťky štuku do 3 mm štuková svislých konstrukcí stěn</t>
  </si>
  <si>
    <t>1106439178</t>
  </si>
  <si>
    <t>"1.02,03"2,675*(2,1*2+4*2+3,4*4)-1,3*0,5-0,8*2,4*2</t>
  </si>
  <si>
    <t>60</t>
  </si>
  <si>
    <t>612322191</t>
  </si>
  <si>
    <t>Omítka vápenocementová lehčená vnitřních ploch nanášená ručně Příplatek k cenám za každých dalších i započatých 5 mm tloušťky omítky přes 10 mm stěn</t>
  </si>
  <si>
    <t>1424845377</t>
  </si>
  <si>
    <t>612142002</t>
  </si>
  <si>
    <t>Potažení vnitřních ploch pletivem v ploše nebo pruzích, na plném podkladu sklovláknitým provizorním přichycením stěn</t>
  </si>
  <si>
    <t>2140800051</t>
  </si>
  <si>
    <t>62</t>
  </si>
  <si>
    <t>611325222</t>
  </si>
  <si>
    <t>Vápenocementová nebo vápenná omítka jednotlivých malých ploch štuková na stropech, plochy jednotlivě přes 0,09 do 0,25 m2</t>
  </si>
  <si>
    <t>1936111098</t>
  </si>
  <si>
    <t>"1.01 nadpraží okna a dveří"2</t>
  </si>
  <si>
    <t>Úprava povrchů vnějších</t>
  </si>
  <si>
    <t>63</t>
  </si>
  <si>
    <t>621211001</t>
  </si>
  <si>
    <t>Montáž kontaktního zateplení z polystyrenových desek nebo z kombinovaných desek na vnější podhledy, tloušťky desek do 40 mm</t>
  </si>
  <si>
    <t>1165859877</t>
  </si>
  <si>
    <t>"na obklad římsy deskami"(0,6)*8,3</t>
  </si>
  <si>
    <t>64</t>
  </si>
  <si>
    <t>622211001</t>
  </si>
  <si>
    <t>Montáž kontaktního zateplení z polystyrenových desek nebo z kombinovaných desek na vnější stěny, tloušťky desek do 40 mm</t>
  </si>
  <si>
    <t>1667050715</t>
  </si>
  <si>
    <t>"na obklad římsy deskami-čelo"(0,48)*8,3</t>
  </si>
  <si>
    <t>65</t>
  </si>
  <si>
    <t>283758770r</t>
  </si>
  <si>
    <t>deska z pěnového polystyrenu pro vysoce zatížené konstrukce 1000 x 500 x 20 mm</t>
  </si>
  <si>
    <t>-1161097188</t>
  </si>
  <si>
    <t>8,964*1,02 'Přepočtené koeficientem množství</t>
  </si>
  <si>
    <t>66</t>
  </si>
  <si>
    <t>622252002</t>
  </si>
  <si>
    <t>Montáž lišt kontaktního zateplení ostatních stěnových, dilatačních apod. lepených do tmelu</t>
  </si>
  <si>
    <t>1826483450</t>
  </si>
  <si>
    <t>67</t>
  </si>
  <si>
    <t>590515100</t>
  </si>
  <si>
    <t>profil okenní s nepřiznanou podomítkovou okapnicí PVC 2,0 m</t>
  </si>
  <si>
    <t>-1280708588</t>
  </si>
  <si>
    <t>"na hranu obkladu římsy-čeloxpodhled, bude použito po odsouhlasení TDI"8,3</t>
  </si>
  <si>
    <t>8,3*1,05 'Přepočtené koeficientem množství</t>
  </si>
  <si>
    <t>68</t>
  </si>
  <si>
    <t>590515000</t>
  </si>
  <si>
    <t>profil dilatační stěnový , dl. 2,5 m</t>
  </si>
  <si>
    <t>-860654913</t>
  </si>
  <si>
    <t>"čelo římsy x zdivo, bude použito po odsouhlasení TDI"0,48*2</t>
  </si>
  <si>
    <t>0,96*1,05 'Přepočtené koeficientem množství</t>
  </si>
  <si>
    <t>69</t>
  </si>
  <si>
    <t>590515020</t>
  </si>
  <si>
    <t>profil dilatační rohový , dl. 2,5 m</t>
  </si>
  <si>
    <t>942866971</t>
  </si>
  <si>
    <t>"podhled římsy x zdivo, bude použito po odsouhlasení TDI"0,6*2</t>
  </si>
  <si>
    <t>1,2*1,05 'Přepočtené koeficientem množství</t>
  </si>
  <si>
    <t>70</t>
  </si>
  <si>
    <t>590515180</t>
  </si>
  <si>
    <t>páska začišťovací okenní PVC profil 9 mm dl 1,4m</t>
  </si>
  <si>
    <t>1455323074</t>
  </si>
  <si>
    <t>"kolem rámu oken, bude použito po odsouhlasení TDI"(0,6*2+1,5)*2</t>
  </si>
  <si>
    <t>5,4*1,05 'Přepočtené koeficientem množství</t>
  </si>
  <si>
    <t>71</t>
  </si>
  <si>
    <t>-1175994610</t>
  </si>
  <si>
    <t>0,5*(9,3*2+4,5*2+0,6*2)-0,8*0,25*3</t>
  </si>
  <si>
    <t>72</t>
  </si>
  <si>
    <t>283764160</t>
  </si>
  <si>
    <t>deska z polystyrénu XPS, hrana polodrážková a hladký povrch tl 40 mm</t>
  </si>
  <si>
    <t>-1193799148</t>
  </si>
  <si>
    <t>13,8*1,02 'Přepočtené koeficientem množství</t>
  </si>
  <si>
    <t>73</t>
  </si>
  <si>
    <t>622511111</t>
  </si>
  <si>
    <t>Omítka tenkovrstvá akrylátová vnějších ploch probarvená, včetně penetrace podkladu mozaiková střednězrnná stěn</t>
  </si>
  <si>
    <t>1830866332</t>
  </si>
  <si>
    <t>0,3*(9,3+4,5*2+0,5*2+0,6*2)</t>
  </si>
  <si>
    <t>74</t>
  </si>
  <si>
    <t>622131121</t>
  </si>
  <si>
    <t>Podkladní a spojovací vrstva vnějších omítaných ploch penetrace akrylát-silikonová nanášená ručně stěn</t>
  </si>
  <si>
    <t>-862811866</t>
  </si>
  <si>
    <t>75</t>
  </si>
  <si>
    <t>622322121</t>
  </si>
  <si>
    <t>Omítka vápenocementová lehčená vnějších ploch nanášená ručně jednovrstvá, tloušťky do 15 mm hladká stěn</t>
  </si>
  <si>
    <t>-840343821</t>
  </si>
  <si>
    <t>"D.1.1.107, D.1.1.108, D.1.1.110"</t>
  </si>
  <si>
    <t>(2,8-0,16)*9,3</t>
  </si>
  <si>
    <t>(2,835-0,16)*4,5*2-1,3*0,5*2</t>
  </si>
  <si>
    <t>(2,87-0,16)*0,5*2</t>
  </si>
  <si>
    <t>(2,39-0,16+0,1)*0,6*2</t>
  </si>
  <si>
    <t>76</t>
  </si>
  <si>
    <t>622322191</t>
  </si>
  <si>
    <t>Omítka vápenocementová lehčená vnějších ploch nanášená ručně Příplatek k cenám za každých dalších i započatých 5 mm tloušťky omítky přes 15 mm stěn</t>
  </si>
  <si>
    <t>194927347</t>
  </si>
  <si>
    <t>77</t>
  </si>
  <si>
    <t>622142002</t>
  </si>
  <si>
    <t>Potažení vnějších ploch pletivem v ploše nebo pruzích, na plném podkladu sklovláknitým provizorním přichycením stěn</t>
  </si>
  <si>
    <t>-587404674</t>
  </si>
  <si>
    <t>78</t>
  </si>
  <si>
    <t>621521011</t>
  </si>
  <si>
    <t>Omítka tenkovrstvá silikátová vnějších ploch probarvená, včetně penetrace podkladu zrnitá, tloušťky 1,5 mm podhledů</t>
  </si>
  <si>
    <t>-985854277</t>
  </si>
  <si>
    <t>79</t>
  </si>
  <si>
    <t>622521011</t>
  </si>
  <si>
    <t>Omítka tenkovrstvá silikátová vnějších ploch probarvená, včetně penetrace podkladu zrnitá, tloušťky 1,5 mm stěn</t>
  </si>
  <si>
    <t>2032152734</t>
  </si>
  <si>
    <t>80</t>
  </si>
  <si>
    <t>629991011</t>
  </si>
  <si>
    <t>Zakrytí vnějších ploch před znečištěním včetně pozdějšího odkrytí výplní otvorů a svislých ploch fólií přilepenou lepící páskou</t>
  </si>
  <si>
    <t>1331723606</t>
  </si>
  <si>
    <t>"pro fasádu - venek"</t>
  </si>
  <si>
    <t>"okna"1,5*0,6*2</t>
  </si>
  <si>
    <t>"dveře"1*2,41*3</t>
  </si>
  <si>
    <t>"vnitřek"</t>
  </si>
  <si>
    <t>Podlahy a podlahové konstrukce</t>
  </si>
  <si>
    <t>81</t>
  </si>
  <si>
    <t>634111113</t>
  </si>
  <si>
    <t>Obvodová dilatace mezi stěnou a mazaninou pružnou těsnicí páskou výšky 80 mm</t>
  </si>
  <si>
    <t>1705714753</t>
  </si>
  <si>
    <t>"1.01"2,4*2+3,4*2</t>
  </si>
  <si>
    <t>82</t>
  </si>
  <si>
    <t>634111114</t>
  </si>
  <si>
    <t>Obvodová dilatace mezi stěnou a mazaninou pružnou těsnicí páskou výšky 100 mm</t>
  </si>
  <si>
    <t>2015508898</t>
  </si>
  <si>
    <t>"1.02,03"2,1*2+4*2+3,4*4</t>
  </si>
  <si>
    <t>83</t>
  </si>
  <si>
    <t>631311115</t>
  </si>
  <si>
    <t>Mazanina z betonu prostého bez zvýšených nároků na prostředí tl. přes 50 do 80 mm tř. C 20/25</t>
  </si>
  <si>
    <t>-740603117</t>
  </si>
  <si>
    <t>"1.01"8,32*0,073</t>
  </si>
  <si>
    <t>84</t>
  </si>
  <si>
    <t>631319181</t>
  </si>
  <si>
    <t>Příplatek k cenám mazanin za sklon přes 15 st. do 35 st. od vodorovné roviny mazanina tl. přes 50 do 80 mm</t>
  </si>
  <si>
    <t>-1121930320</t>
  </si>
  <si>
    <t>85</t>
  </si>
  <si>
    <t>631311125</t>
  </si>
  <si>
    <t>Mazanina z betonu prostého bez zvýšených nároků na prostředí tl. přes 80 do 120 mm tř. C 20/25</t>
  </si>
  <si>
    <t>-31319614</t>
  </si>
  <si>
    <t>"1.02,03"(7,3+13,76)*0,09</t>
  </si>
  <si>
    <t>86</t>
  </si>
  <si>
    <t>631319012</t>
  </si>
  <si>
    <t>Příplatek k cenám mazanin za úpravu povrchu mazaniny přehlazením, mazanina tl. přes 80 do 120 mm</t>
  </si>
  <si>
    <t>-47126667</t>
  </si>
  <si>
    <t>87</t>
  </si>
  <si>
    <t>633811111</t>
  </si>
  <si>
    <t>Broušení betonových podlah nerovností do 2 mm (stržení šlemu)</t>
  </si>
  <si>
    <t>1246822292</t>
  </si>
  <si>
    <t>"obroušení před konečnou úpravou podlahy"</t>
  </si>
  <si>
    <t>"1.01"8,32</t>
  </si>
  <si>
    <t>"1.02,03"(7,3+13,76)</t>
  </si>
  <si>
    <t>88</t>
  </si>
  <si>
    <t>632450121</t>
  </si>
  <si>
    <t>Potěr cementový vyrovnávací ze suchých směsí v pásu o průměrné (střední) tl. od 10 do 20 mm</t>
  </si>
  <si>
    <t>1459510536</t>
  </si>
  <si>
    <t>"pod vnitřní parapety"1,5*0,1*2</t>
  </si>
  <si>
    <t>Osazování výplní otvorů</t>
  </si>
  <si>
    <t>89</t>
  </si>
  <si>
    <t>644941112</t>
  </si>
  <si>
    <t>Montáž průvětrníků nebo mřížek odvětrávacích velikosti přes 150 x 200 do 300 x 300 mm</t>
  </si>
  <si>
    <t>889532231</t>
  </si>
  <si>
    <t>"D.1.1.113"</t>
  </si>
  <si>
    <t>"O5"12</t>
  </si>
  <si>
    <t>90</t>
  </si>
  <si>
    <t>562456030</t>
  </si>
  <si>
    <t>mřížka větrací plast 200x200 bílá se síťovinou</t>
  </si>
  <si>
    <t>-296031907</t>
  </si>
  <si>
    <t>94</t>
  </si>
  <si>
    <t>Lešení a stavební výtahy</t>
  </si>
  <si>
    <t>91</t>
  </si>
  <si>
    <t>949101111</t>
  </si>
  <si>
    <t>Lešení pomocné pracovní pro objekty pozemních staveb pro zatížení do 150 kg/m2, o výšce lešeňové podlahy do 1,9 m</t>
  </si>
  <si>
    <t>-992989650</t>
  </si>
  <si>
    <t>"D.1.1.107, D.1.1.108,  D.1.1.109"</t>
  </si>
  <si>
    <t>"pro fasádu, venek"1,2*(10*2+5*2)</t>
  </si>
  <si>
    <t>"vnitřek"8,32+7,3+13,76</t>
  </si>
  <si>
    <t>95</t>
  </si>
  <si>
    <t>Různé dokončovací konstrukce a práce pozemních staveb</t>
  </si>
  <si>
    <t>92</t>
  </si>
  <si>
    <t>95PHP21</t>
  </si>
  <si>
    <t>PHP 21A 6kg d,m</t>
  </si>
  <si>
    <t>537874130</t>
  </si>
  <si>
    <t>93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</si>
  <si>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</si>
  <si>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</si>
  <si>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210130562</t>
  </si>
  <si>
    <t>8,32+7,3+13,76</t>
  </si>
  <si>
    <t>133202011</t>
  </si>
  <si>
    <t>Hloubení zapažených i nezapažených šachet plocha výkopu do 20 m2 ručním nebo pneumatickým nářadím s případným nutným přemístěním výkopku ve výkopišti v horninách soudržných tř. 3, plocha výkopu do 4 m2</t>
  </si>
  <si>
    <t>-245921472</t>
  </si>
  <si>
    <t>"D.1.1.107, D.1.1.102"</t>
  </si>
  <si>
    <t>"jamky pro sloupky"2*0,3*0,3*0,7</t>
  </si>
  <si>
    <t>338171123</t>
  </si>
  <si>
    <t>Osazování sloupků a vzpěr plotových ocelových trubkových nebo profilovaných výšky do 2,60 m se zabetonováním (tř. C 25/30) do 0,08 m3 do připravených jamek</t>
  </si>
  <si>
    <t>-400144187</t>
  </si>
  <si>
    <t>"sloupky budou stávající"2</t>
  </si>
  <si>
    <t>96</t>
  </si>
  <si>
    <t>348401130</t>
  </si>
  <si>
    <t>Osazení oplocení ze strojového pletiva s napínacími dráty do 15 st. sklonu svahu, výšky přes 1,6 do 2,0 m</t>
  </si>
  <si>
    <t>2018225399</t>
  </si>
  <si>
    <t>"pletivo stávající"2</t>
  </si>
  <si>
    <t>97</t>
  </si>
  <si>
    <t>Prorážení otvorů a ostatní bourací práce</t>
  </si>
  <si>
    <t>977151123</t>
  </si>
  <si>
    <t>Jádrové vrty diamantovými korunkami do stavebních materiálů (železobetonu, betonu, cihel, obkladů, dlažeb, kamene) průměru přes 130 do 150 mm</t>
  </si>
  <si>
    <t>-750488259</t>
  </si>
  <si>
    <t>6*0,25</t>
  </si>
  <si>
    <t>98</t>
  </si>
  <si>
    <t>997013211</t>
  </si>
  <si>
    <t>Vnitrostaveništní doprava suti a vybouraných hmot vodorovně do 50 m svisle ručně (nošením po schodech) pro budovy a haly výšky do 6 m</t>
  </si>
  <si>
    <t>356331435</t>
  </si>
  <si>
    <t>99</t>
  </si>
  <si>
    <t>997013501</t>
  </si>
  <si>
    <t>Odvoz suti a vybouraných hmot na skládku nebo meziskládku se složením, na vzdálenost do 1 km</t>
  </si>
  <si>
    <t>-210547831</t>
  </si>
  <si>
    <t>100</t>
  </si>
  <si>
    <t>997013509</t>
  </si>
  <si>
    <t>Odvoz suti a vybouraných hmot na skládku nebo meziskládku se složením, na vzdálenost Příplatek k ceně za každý další i započatý 1 km přes 1 km</t>
  </si>
  <si>
    <t>735596526</t>
  </si>
  <si>
    <t>0,105*16 'Přepočtené koeficientem množství</t>
  </si>
  <si>
    <t>101</t>
  </si>
  <si>
    <t>-794655262</t>
  </si>
  <si>
    <t>998</t>
  </si>
  <si>
    <t>Přesun hmot</t>
  </si>
  <si>
    <t>102</t>
  </si>
  <si>
    <t>998017001</t>
  </si>
  <si>
    <t>Přesun hmot pro budovy občanské výstavby, bydlení, výrobu a služby s omezením mechanizace vodorovná dopravní vzdálenost do 100 m pro budovy s jakoukoliv nosnou konstrukcí výšky do 6 m</t>
  </si>
  <si>
    <t>-217771696</t>
  </si>
  <si>
    <t>PSV</t>
  </si>
  <si>
    <t>Práce a dodávky PSV</t>
  </si>
  <si>
    <t>711</t>
  </si>
  <si>
    <t>Izolace proti vodě, vlhkosti a plynům</t>
  </si>
  <si>
    <t>103</t>
  </si>
  <si>
    <t>711111001</t>
  </si>
  <si>
    <t>Provedení izolace proti zemní vlhkosti natěradly a tmely za studena na ploše vodorovné V nátěrem penetračním</t>
  </si>
  <si>
    <t>1952053667</t>
  </si>
  <si>
    <t>"vodorovný"4,4*9,2-8,4*0,6</t>
  </si>
  <si>
    <t>104</t>
  </si>
  <si>
    <t>111631500</t>
  </si>
  <si>
    <t>lak asfaltový penetrační (MJ t) bal 9 kg</t>
  </si>
  <si>
    <t>-1471036705</t>
  </si>
  <si>
    <t>35,44*0,0003 'Přepočtené koeficientem množství</t>
  </si>
  <si>
    <t>105</t>
  </si>
  <si>
    <t>711141559</t>
  </si>
  <si>
    <t>Provedení izolace proti zemní vlhkosti pásy přitavením NAIP na ploše vodorovné V</t>
  </si>
  <si>
    <t>1592524771</t>
  </si>
  <si>
    <t>106</t>
  </si>
  <si>
    <t>628522640</t>
  </si>
  <si>
    <t>pásy s modifikovaným asfaltem vložka skelná tkanina minerální posyp</t>
  </si>
  <si>
    <t>47300566</t>
  </si>
  <si>
    <t>35,44*1,15 'Přepočtené koeficientem množství</t>
  </si>
  <si>
    <t>107</t>
  </si>
  <si>
    <t>711112001</t>
  </si>
  <si>
    <t>Provedení izolace proti zemní vlhkosti natěradly a tmely za studena na ploše svislé S nátěrem penetračním</t>
  </si>
  <si>
    <t>911771029</t>
  </si>
  <si>
    <t>"D.1.1.106, D.1.1.107, D.1.1.108"</t>
  </si>
  <si>
    <t>0,5*(9,2*2+4,4*2+0,6*2)-0,8*0,25*3</t>
  </si>
  <si>
    <t>108</t>
  </si>
  <si>
    <t>-1749672831</t>
  </si>
  <si>
    <t>13,6*0,00035 'Přepočtené koeficientem množství</t>
  </si>
  <si>
    <t>109</t>
  </si>
  <si>
    <t>711142559</t>
  </si>
  <si>
    <t>Provedení izolace proti zemní vlhkosti pásy přitavením NAIP na ploše svislé S</t>
  </si>
  <si>
    <t>-233823442</t>
  </si>
  <si>
    <t>110</t>
  </si>
  <si>
    <t>947795563</t>
  </si>
  <si>
    <t>13,6*1,2 'Přepočtené koeficientem množství</t>
  </si>
  <si>
    <t>111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</si>
  <si>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</si>
  <si>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</si>
  <si>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</si>
  <si>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-350531080</t>
  </si>
  <si>
    <t>712</t>
  </si>
  <si>
    <t>Povlakové krytiny</t>
  </si>
  <si>
    <t>112</t>
  </si>
  <si>
    <t>712363317</t>
  </si>
  <si>
    <t>Povlakové krytiny střech plochých do 10 st. z tvarovaných poplastovaných lišt pro mPVC, délka 2 m okapnice rš 250 mm</t>
  </si>
  <si>
    <t>849908689</t>
  </si>
  <si>
    <t>"D.1.1.108, D.1.1.109, D.1.1.114"</t>
  </si>
  <si>
    <t>"K3 - 9,5m"5</t>
  </si>
  <si>
    <t>113</t>
  </si>
  <si>
    <t>712363318</t>
  </si>
  <si>
    <t>Povlakové krytiny střech plochých do 10 st. z tvarovaných poplastovaných lišt pro mPVC, délka 2 m závětrná lišta rš 250 mm</t>
  </si>
  <si>
    <t>-993393757</t>
  </si>
  <si>
    <t>"K2 - 19m"10</t>
  </si>
  <si>
    <t>114</t>
  </si>
  <si>
    <t>712363411</t>
  </si>
  <si>
    <t>Provedení povlakové krytiny střech plochých do 10 st. s mechanicky kotvenou izolací včetně položení fólie a horkovzdušného svaření tl. tepelné izolace do 100 mm budovy výšky do 18 m, kotvené do trapézového plechu nebo do dřeva vnitřní plocha</t>
  </si>
  <si>
    <t>-781949584</t>
  </si>
  <si>
    <t>"D.1.1.108, D.1.1.109"</t>
  </si>
  <si>
    <t>"h=cca 3m, kratší strana e=4,6m, e/10=0,5m,e/4=1,2m,  delší strana e=6m, e/10=0,6m,e/4=1,5m"</t>
  </si>
  <si>
    <t>9,3*4,58-rp-kp</t>
  </si>
  <si>
    <t>115</t>
  </si>
  <si>
    <t>712363412</t>
  </si>
  <si>
    <t>Provedení povlakové krytiny střech plochých do 10 st. s mechanicky kotvenou izolací včetně položení fólie a horkovzdušného svaření tl. tepelné izolace do 100 mm budovy výšky do 18 m, kotvené do trapézového plechu nebo do dřeva okraj</t>
  </si>
  <si>
    <t>-1896170946</t>
  </si>
  <si>
    <t>6,3*0,6*2+2,18*0,5*2</t>
  </si>
  <si>
    <t>116</t>
  </si>
  <si>
    <t>712363413</t>
  </si>
  <si>
    <t>Provedení povlakové krytiny střech plochých do 10 st. s mechanicky kotvenou izolací včetně položení fólie a horkovzdušného svaření tl. tepelné izolace do 100 mm budovy výšky do 18 m, kotvené do trapézového plechu nebo do dřeva roh</t>
  </si>
  <si>
    <t>-1711167063</t>
  </si>
  <si>
    <t>1,2*0,5*4+(1,5+0,5)*0,6*4</t>
  </si>
  <si>
    <t>117</t>
  </si>
  <si>
    <t>283220120</t>
  </si>
  <si>
    <t>fólie hydroizolační střešní mPVC, tl. 1,5 mm š 1300 mm šedá</t>
  </si>
  <si>
    <t>1627317448</t>
  </si>
  <si>
    <t>42,594*1,15 'Přepočtené koeficientem množství</t>
  </si>
  <si>
    <t>118</t>
  </si>
  <si>
    <t>712391171</t>
  </si>
  <si>
    <t>Provedení povlakové krytiny střech plochých do 10 st. -ostatní práce provedení vrstvy textilní podkladní</t>
  </si>
  <si>
    <t>-1939585984</t>
  </si>
  <si>
    <t>"D.1.1.109"</t>
  </si>
  <si>
    <t>9,3*4,58</t>
  </si>
  <si>
    <t>119</t>
  </si>
  <si>
    <t>693110730</t>
  </si>
  <si>
    <t>geotextilie z polypropylenových vláken netkaná, šíře 500 cm, 300 g/m2</t>
  </si>
  <si>
    <t>-180824579</t>
  </si>
  <si>
    <t>120</t>
  </si>
  <si>
    <t>71201</t>
  </si>
  <si>
    <t>Plastový komínek odvětrání kanalizace s integrovanou manžetou DN100 d,m</t>
  </si>
  <si>
    <t>-973032806</t>
  </si>
  <si>
    <t>121</t>
  </si>
  <si>
    <t>71202</t>
  </si>
  <si>
    <t>Plastový komínek odvětrání kanalizace s integrovanou manžetou DN50 d,m</t>
  </si>
  <si>
    <t>1192918781</t>
  </si>
  <si>
    <t>122</t>
  </si>
  <si>
    <t>998712201</t>
  </si>
  <si>
    <t>Přesun hmot pro povlakové krytiny stanovený procentní sazbou (%) z ceny vodorovná dopravní vzdálenost do 50 m v objektech výšky do 6 m</t>
  </si>
  <si>
    <t>499313195</t>
  </si>
  <si>
    <t>720</t>
  </si>
  <si>
    <t>Zdravotechnické instalace</t>
  </si>
  <si>
    <t>123</t>
  </si>
  <si>
    <t>72001</t>
  </si>
  <si>
    <t>ZTI - dle samostatného rozpočtu</t>
  </si>
  <si>
    <t>kpl</t>
  </si>
  <si>
    <t>-871085049</t>
  </si>
  <si>
    <t>762</t>
  </si>
  <si>
    <t>Konstrukce tesařské</t>
  </si>
  <si>
    <t>124</t>
  </si>
  <si>
    <t>711131101</t>
  </si>
  <si>
    <t>Provedení izolace proti zemní vlhkosti pásy na sucho AIP nebo tkaniny na ploše vodorovné V</t>
  </si>
  <si>
    <t>-985143643</t>
  </si>
  <si>
    <t>"D.1.1.112"</t>
  </si>
  <si>
    <t>"pod pozednice 140/80"9,1*2*0,15</t>
  </si>
  <si>
    <t>125</t>
  </si>
  <si>
    <t>628321340</t>
  </si>
  <si>
    <t>pás těžký asfaltovaný V60 S40</t>
  </si>
  <si>
    <t>1230188796</t>
  </si>
  <si>
    <t>2,73*1,15 'Přepočtené koeficientem množství</t>
  </si>
  <si>
    <t>126</t>
  </si>
  <si>
    <t>762332531</t>
  </si>
  <si>
    <t>Montáž vázaných konstrukcí krovů střech pultových, sedlových, valbových, stanových čtvercového nebo obdélníkového půdorysu, z řeziva hoblovaného průřezové plochy do 120 cm2</t>
  </si>
  <si>
    <t>1152276920</t>
  </si>
  <si>
    <t>"pozednice 140/80"9,1*2</t>
  </si>
  <si>
    <t>127</t>
  </si>
  <si>
    <t>612211360</t>
  </si>
  <si>
    <t>hranol konstrukční masivní smrk nepohledový 80 x 140 x 13000 mm, vlhkostí do 15%</t>
  </si>
  <si>
    <t>412864441</t>
  </si>
  <si>
    <t>18,2*1,1 'Přepočtené koeficientem množství</t>
  </si>
  <si>
    <t>128</t>
  </si>
  <si>
    <t>953961213</t>
  </si>
  <si>
    <t>Kotvy chemické s vyvrtáním otvoru do betonu, železobetonu nebo tvrdého kamene chemická patrona, velikost M 12, hloubka 110 mm</t>
  </si>
  <si>
    <t>-787249793</t>
  </si>
  <si>
    <t>"kotvení pozednice po 1500mm"7*2</t>
  </si>
  <si>
    <t>129</t>
  </si>
  <si>
    <t>953965122</t>
  </si>
  <si>
    <t>Kotvy chemické s vyvrtáním otvoru kotevní šrouby pro chemické kotvy, velikost M 12, délka 220 mm</t>
  </si>
  <si>
    <t>323735618</t>
  </si>
  <si>
    <t>130</t>
  </si>
  <si>
    <t>762332532</t>
  </si>
  <si>
    <t>Montáž vázaných konstrukcí krovů střech pultových, sedlových, valbových, stanových čtvercového nebo obdélníkového půdorysu, z řeziva hoblovaného průřezové plochy přes 120 do 224 cm2</t>
  </si>
  <si>
    <t>1713610613</t>
  </si>
  <si>
    <t>"krokve 100/160"4,31*11</t>
  </si>
  <si>
    <t>131</t>
  </si>
  <si>
    <t>612221150</t>
  </si>
  <si>
    <t>hranol konstrukční masivní smrk pohledový 100 x 160 x 13000 mm, vlhkostí do 15%</t>
  </si>
  <si>
    <t>769500585</t>
  </si>
  <si>
    <t>47,41*1,1 'Přepočtené koeficientem množství</t>
  </si>
  <si>
    <t>132</t>
  </si>
  <si>
    <t>762429001</t>
  </si>
  <si>
    <t>Obložení stropů nebo střešních podhledů montáž roštu podkladového</t>
  </si>
  <si>
    <t>1746118540</t>
  </si>
  <si>
    <t>"rošt pro obklad římsy"8,3*3+1,5*9</t>
  </si>
  <si>
    <t>133</t>
  </si>
  <si>
    <t>612211220</t>
  </si>
  <si>
    <t>hranol konstrukční masivní smrk nepohledový 60 x 80 x 13000 mm, vlhkostí do 15%</t>
  </si>
  <si>
    <t>-148849562</t>
  </si>
  <si>
    <t>38,4*1,1 'Přepočtené koeficientem množství</t>
  </si>
  <si>
    <t>134</t>
  </si>
  <si>
    <t>762395000</t>
  </si>
  <si>
    <t>Spojovací prostředky krovů, bednění a laťování, nadstřešních konstrukcí svory, prkna, hřebíky, pásová ocel, vruty</t>
  </si>
  <si>
    <t>-145493751</t>
  </si>
  <si>
    <t>"pozednice 140/80"9,1*2*1,1*0,14*0,08</t>
  </si>
  <si>
    <t>"krokve 100/160"4,31*11*1,1*0,1*0,16</t>
  </si>
  <si>
    <t>"rošt pro obklad římsy"(8,3*3+1,5*9)*1,1*0,06*0,08</t>
  </si>
  <si>
    <t>135</t>
  </si>
  <si>
    <t>762083111</t>
  </si>
  <si>
    <t>Práce společné pro tesařské konstrukce impregnace řeziva máčením proti dřevokaznému hmyzu a houbám, třída ohrožení 1 a 2 (dřevo v interiéru)</t>
  </si>
  <si>
    <t>935326683</t>
  </si>
  <si>
    <t>136</t>
  </si>
  <si>
    <t>762420011</t>
  </si>
  <si>
    <t>Obložení stropů nebo střešních podhledů z cementotřískových desek šroubovaných na sraz, tloušťky desky 12 mm</t>
  </si>
  <si>
    <t>-2101324958</t>
  </si>
  <si>
    <t>"obklad římsy deskami, použita položka s tl.12mm v PD je tl.9mm!!!, platí 9mm, zohledněte v ceně"(0,6+0,48)*8,3</t>
  </si>
  <si>
    <t>137</t>
  </si>
  <si>
    <t>762341027</t>
  </si>
  <si>
    <t>Bednění a laťování bednění střech rovných sklonu do 60 st. s vyřezáním otvorů z dřevoštěpkových desek šroubovaných na krokve 25 mm na pero a drážku, tloušťky desky</t>
  </si>
  <si>
    <t>-266721000</t>
  </si>
  <si>
    <t>138</t>
  </si>
  <si>
    <t>998762201</t>
  </si>
  <si>
    <t>Přesun hmot pro konstrukce tesařské stanovený procentní sazbou (%) z ceny vodorovná dopravní vzdálenost do 50 m v objektech výšky do 6 m</t>
  </si>
  <si>
    <t>-290691720</t>
  </si>
  <si>
    <t>763</t>
  </si>
  <si>
    <t>Konstrukce suché výstavby</t>
  </si>
  <si>
    <t>139</t>
  </si>
  <si>
    <t>763131451</t>
  </si>
  <si>
    <t>Podhled ze sádrokartonových desek dvouvrstvá zavěšená spodní konstrukce z ocelových profilů CD, UD jednoduše opláštěná deskou impregnovanou H2, tl. 12,5 mm, bez TI</t>
  </si>
  <si>
    <t>-1222500797</t>
  </si>
  <si>
    <t>"1.01"2,4*3,4</t>
  </si>
  <si>
    <t>140</t>
  </si>
  <si>
    <t>763131752</t>
  </si>
  <si>
    <t>Podhled ze sádrokartonových desek ostatní práce a konstrukce na podhledech ze sádrokartonových desek montáž jedné vrstvy tepelné izolace</t>
  </si>
  <si>
    <t>-1546057700</t>
  </si>
  <si>
    <t>141</t>
  </si>
  <si>
    <t>631481030</t>
  </si>
  <si>
    <t>deska izolační minerální střešní λ-0.038 600x1200 mm tl. 80 mm</t>
  </si>
  <si>
    <t>-1056551079</t>
  </si>
  <si>
    <t>8,16*1,02 'Přepočtené koeficientem množství</t>
  </si>
  <si>
    <t>142</t>
  </si>
  <si>
    <t>998763401</t>
  </si>
  <si>
    <t>Přesun hmot pro konstrukce montované z desek stanovený procentní sazbou (%) z ceny vodorovná dopravní vzdálenost do 50 m v objektech výšky do 6 m</t>
  </si>
  <si>
    <t>1763098487</t>
  </si>
  <si>
    <t>764</t>
  </si>
  <si>
    <t>Konstrukce klempířské</t>
  </si>
  <si>
    <t>143</t>
  </si>
  <si>
    <t>764212662</t>
  </si>
  <si>
    <t>Oplechování střešních prvků z pozinkovaného plechu s povrchovou úpravou okapu okapovým plechem střechy rovné rš 200 mm</t>
  </si>
  <si>
    <t>-334425044</t>
  </si>
  <si>
    <t>"D.1.1.114"</t>
  </si>
  <si>
    <t>"zvolena položka obdobné pracnosti pro K4"9,5</t>
  </si>
  <si>
    <t>144</t>
  </si>
  <si>
    <t>764216602</t>
  </si>
  <si>
    <t>Oplechování parapetů z pozinkovaného plechu s povrchovou úpravou rovných mechanicky kotvené, bez rohů rš 200 mm</t>
  </si>
  <si>
    <t>502789820</t>
  </si>
  <si>
    <t>"K1"1,55*2</t>
  </si>
  <si>
    <t>145</t>
  </si>
  <si>
    <t>764511602</t>
  </si>
  <si>
    <t>Žlab podokapní z pozinkovaného plechu s povrchovou úpravou včetně háků a čel půlkruhový rš 330 mm</t>
  </si>
  <si>
    <t>2064358302</t>
  </si>
  <si>
    <t>"K5"9,3</t>
  </si>
  <si>
    <t>146</t>
  </si>
  <si>
    <t>764518621</t>
  </si>
  <si>
    <t>Svod z pozinkovaného plechu s upraveným povrchem včetně objímek, kolen a odskoků kruhový, průměru 87 mm</t>
  </si>
  <si>
    <t>-1322357609</t>
  </si>
  <si>
    <t>"zvolena položka obdobné pracnosti pro K6 pr.70mm"3</t>
  </si>
  <si>
    <t>147</t>
  </si>
  <si>
    <t>998764201</t>
  </si>
  <si>
    <t>Přesun hmot pro konstrukce klempířské stanovený procentní sazbou (%) z ceny vodorovná dopravní vzdálenost do 50 m v objektech výšky do 6 m</t>
  </si>
  <si>
    <t>1202788993</t>
  </si>
  <si>
    <t>766</t>
  </si>
  <si>
    <t>Konstrukce truhlářské</t>
  </si>
  <si>
    <t>148</t>
  </si>
  <si>
    <t>766412214</t>
  </si>
  <si>
    <t>Montáž obložení stěn plochy přes 1 m2 palubkami na pero a drážku z měkkého dřeva, šířky přes 100 mm</t>
  </si>
  <si>
    <t>387490255</t>
  </si>
  <si>
    <t>"stěna"(8,3-1*3)*2,41</t>
  </si>
  <si>
    <t>149</t>
  </si>
  <si>
    <t>766492100</t>
  </si>
  <si>
    <t>Ostatní práce montáž dřevěného obložení ostění</t>
  </si>
  <si>
    <t>-589924971</t>
  </si>
  <si>
    <t>"ostění"0,14*(2,41*2+1)*3</t>
  </si>
  <si>
    <t>150</t>
  </si>
  <si>
    <t>611911550</t>
  </si>
  <si>
    <t>palubky obkladové SM profil klasický 19 x 116 mm A/B</t>
  </si>
  <si>
    <t>-540114376</t>
  </si>
  <si>
    <t>15,217*1,04 'Přepočtené koeficientem množství</t>
  </si>
  <si>
    <t>151</t>
  </si>
  <si>
    <t>766417211</t>
  </si>
  <si>
    <t>Montáž obložení stěn rošt podkladový</t>
  </si>
  <si>
    <t>198724968</t>
  </si>
  <si>
    <t>"stěna"(8,3-1*3)*4</t>
  </si>
  <si>
    <t>"ostění"(2,41*2+1)*3</t>
  </si>
  <si>
    <t>152</t>
  </si>
  <si>
    <t>605110450</t>
  </si>
  <si>
    <t>řezivo jehličnaté středové SM/BO dl 4 m tl. 24 mm, šířka 120, 150 jakost II-III</t>
  </si>
  <si>
    <t>-1042723227</t>
  </si>
  <si>
    <t>"stěna"(8,3-1*3)*4*1,04*0,08*0,03</t>
  </si>
  <si>
    <t>"ostění"(2,41*2+1)*3*1,04*0,08*0,03</t>
  </si>
  <si>
    <t>153</t>
  </si>
  <si>
    <t>659093859</t>
  </si>
  <si>
    <t>154</t>
  </si>
  <si>
    <t>766699762</t>
  </si>
  <si>
    <t>Montáž ostatních truhlářských konstrukcí překrytí spár stěn lištou rohovou</t>
  </si>
  <si>
    <t>-406972827</t>
  </si>
  <si>
    <t>"stěna"(8,3-1*3)*2+2,41*2</t>
  </si>
  <si>
    <t>155</t>
  </si>
  <si>
    <t>614181540</t>
  </si>
  <si>
    <t>lišta podlahová dřevěná smrk 28x28 mm</t>
  </si>
  <si>
    <t>522124303</t>
  </si>
  <si>
    <t>32,88*1,1 'Přepočtené koeficientem množství</t>
  </si>
  <si>
    <t>156</t>
  </si>
  <si>
    <t>953945111</t>
  </si>
  <si>
    <t>Kotvy mechanické s vyvrtáním otvoru do betonu, železobetonu nebo tvrdého kamene pro střední zatížení průvlekové, velikost M 8, délka 75 mm</t>
  </si>
  <si>
    <t>-829835873</t>
  </si>
  <si>
    <t>"pro ukotvení roštu do zdiva, odhad"50</t>
  </si>
  <si>
    <t>157</t>
  </si>
  <si>
    <t>766O1</t>
  </si>
  <si>
    <t>O1 - plastové vstupní dveře 1000x2410 mm d,m dle popisu ve výpisu prvků</t>
  </si>
  <si>
    <t>211192753</t>
  </si>
  <si>
    <t>158</t>
  </si>
  <si>
    <t>766O2</t>
  </si>
  <si>
    <t>O2 - plastové vstupní dveře 1000x2410 mm d,m dle popisu ve výpisu prvků</t>
  </si>
  <si>
    <t>1744257252</t>
  </si>
  <si>
    <t>159</t>
  </si>
  <si>
    <t>766O3</t>
  </si>
  <si>
    <t>O1 - plastové okno 1500x600 mm s pákovým ovl. d,m dle popisu ve výpisu prvků</t>
  </si>
  <si>
    <t>228422746</t>
  </si>
  <si>
    <t>160</t>
  </si>
  <si>
    <t>766694112</t>
  </si>
  <si>
    <t>Montáž ostatních truhlářských konstrukcí parapetních desek dřevěných nebo plastových šířky do 300 mm, délky přes 1000 do 1600 mm</t>
  </si>
  <si>
    <t>148642540</t>
  </si>
  <si>
    <t>161</t>
  </si>
  <si>
    <t>611444000</t>
  </si>
  <si>
    <t>parapet plastový vnitřní - komůrkový 18 x 2 x 100 cm</t>
  </si>
  <si>
    <t>1616393627</t>
  </si>
  <si>
    <t>"O4"1,5</t>
  </si>
  <si>
    <t>162</t>
  </si>
  <si>
    <t>611444150</t>
  </si>
  <si>
    <t>koncovka k parapetu plastovému vnitřnímu 1 pár</t>
  </si>
  <si>
    <t>-562214931</t>
  </si>
  <si>
    <t>163</t>
  </si>
  <si>
    <t>763411211</t>
  </si>
  <si>
    <t>Sanitární příčky vhodné do mokrého prostředí dělící přepážky k pisoárům z dřevotřískových desek s HPL-laminátem tl. 19,6 mm</t>
  </si>
  <si>
    <t>-1417186280</t>
  </si>
  <si>
    <t>"O6"0,6*0,8*3</t>
  </si>
  <si>
    <t>164</t>
  </si>
  <si>
    <t>549164090</t>
  </si>
  <si>
    <t>kování pro WC boxy - nerez, stavitelná nožka 140 mm</t>
  </si>
  <si>
    <t>1441506613</t>
  </si>
  <si>
    <t>"O6"1*3</t>
  </si>
  <si>
    <t>165</t>
  </si>
  <si>
    <t>549164100</t>
  </si>
  <si>
    <t>kování pro WC boxy - nerez,U - držák - stěna/bok</t>
  </si>
  <si>
    <t>1509391669</t>
  </si>
  <si>
    <t>"O6"2*3</t>
  </si>
  <si>
    <t>166</t>
  </si>
  <si>
    <t>998766201</t>
  </si>
  <si>
    <t>Přesun hmot pro konstrukce truhlářské stanovený procentní sazbou (%) z ceny vodorovná dopravní vzdálenost do 50 m v objektech výšky do 6 m</t>
  </si>
  <si>
    <t>-1872214689</t>
  </si>
  <si>
    <t>771</t>
  </si>
  <si>
    <t>Podlahy z dlaždic</t>
  </si>
  <si>
    <t>167</t>
  </si>
  <si>
    <t>776111311</t>
  </si>
  <si>
    <t>Příprava podkladu vysátí podlah</t>
  </si>
  <si>
    <t>1154621812</t>
  </si>
  <si>
    <t>168</t>
  </si>
  <si>
    <t>771591111</t>
  </si>
  <si>
    <t>Podlahy - ostatní práce penetrace podkladu</t>
  </si>
  <si>
    <t>1993262495</t>
  </si>
  <si>
    <t>169</t>
  </si>
  <si>
    <t>771574113</t>
  </si>
  <si>
    <t>Montáž podlah z dlaždic keramických lepených flexibilním lepidlem režných nebo glazovaných hladkých přes 9 do 12 ks/ m2</t>
  </si>
  <si>
    <t>-1177818704</t>
  </si>
  <si>
    <t>170</t>
  </si>
  <si>
    <t>597614190</t>
  </si>
  <si>
    <t>dlaždice keramické slinuté neglazované mrazuvzdorné  29,8 x 29,8 x 0,9 cm</t>
  </si>
  <si>
    <t>228509735</t>
  </si>
  <si>
    <t>8,32*1,1 'Přepočtené koeficientem množství</t>
  </si>
  <si>
    <t>171</t>
  </si>
  <si>
    <t>771591185</t>
  </si>
  <si>
    <t>Podlahy - ostatní práce řezání dlaždic keramických rovné</t>
  </si>
  <si>
    <t>-1001098446</t>
  </si>
  <si>
    <t>"předběžný odhad"45</t>
  </si>
  <si>
    <t>172</t>
  </si>
  <si>
    <t>771591115</t>
  </si>
  <si>
    <t>Podlahy - ostatní práce spárování silikonem</t>
  </si>
  <si>
    <t>1288551882</t>
  </si>
  <si>
    <t>173</t>
  </si>
  <si>
    <t>998771201</t>
  </si>
  <si>
    <t>Přesun hmot pro podlahy z dlaždic stanovený procentní sazbou (%) z ceny vodorovná dopravní vzdálenost do 50 m v objektech výšky do 6 m</t>
  </si>
  <si>
    <t>-1617984501</t>
  </si>
  <si>
    <t>781</t>
  </si>
  <si>
    <t>Dokončovací práce - obklady</t>
  </si>
  <si>
    <t>174</t>
  </si>
  <si>
    <t>781495111</t>
  </si>
  <si>
    <t>Ostatní prvky ostatní práce penetrace podkladu</t>
  </si>
  <si>
    <t>-1121129434</t>
  </si>
  <si>
    <t>"1.01"2,5*(2,4*2+3,4*2)-1,3*0,6-0,8*2,41</t>
  </si>
  <si>
    <t>"parapet"1,5*0,1</t>
  </si>
  <si>
    <t>175</t>
  </si>
  <si>
    <t>781474115</t>
  </si>
  <si>
    <t>Montáž obkladů vnitřních stěn z dlaždic keramických lepených flexibilním lepidlem režných nebo glazovaných hladkých přes 22 do 25 ks/m2</t>
  </si>
  <si>
    <t>817913110</t>
  </si>
  <si>
    <t>176</t>
  </si>
  <si>
    <t>781674112</t>
  </si>
  <si>
    <t>Montáž obkladů parapetů z dlaždic keramických lepených flexibilním lepidlem, šířky parapetu přes 100 do 150 mm</t>
  </si>
  <si>
    <t>1263008895</t>
  </si>
  <si>
    <t>177</t>
  </si>
  <si>
    <t>597611180</t>
  </si>
  <si>
    <t>dlaždice keramické - koupelny  (barevné) 20 x 20 x 0,8 cm I. j.</t>
  </si>
  <si>
    <t>688400144</t>
  </si>
  <si>
    <t>26,442*1,1 'Přepočtené koeficientem množství</t>
  </si>
  <si>
    <t>178</t>
  </si>
  <si>
    <t>998781201</t>
  </si>
  <si>
    <t>Přesun hmot pro obklady keramické stanovený procentní sazbou (%) z ceny vodorovná dopravní vzdálenost do 50 m v objektech výšky do 6 m</t>
  </si>
  <si>
    <t>1289350479</t>
  </si>
  <si>
    <t>783</t>
  </si>
  <si>
    <t>Dokončovací práce - nátěry</t>
  </si>
  <si>
    <t>179</t>
  </si>
  <si>
    <t>783124101</t>
  </si>
  <si>
    <t>Základní nátěr truhlářských konstrukcí jednonásobný akrylátový</t>
  </si>
  <si>
    <t>-1033433025</t>
  </si>
  <si>
    <t>"palubky"</t>
  </si>
  <si>
    <t>180</t>
  </si>
  <si>
    <t>783128101</t>
  </si>
  <si>
    <t>Lazurovací nátěr truhlářských konstrukcí jednonásobný akrylátový</t>
  </si>
  <si>
    <t>-1675298655</t>
  </si>
  <si>
    <t>15,217*2 'Přepočtené koeficientem množství</t>
  </si>
  <si>
    <t>181</t>
  </si>
  <si>
    <t>783901451</t>
  </si>
  <si>
    <t>Příprava podkladu betonových podlah před provedením nátěru zametením</t>
  </si>
  <si>
    <t>-2027308513</t>
  </si>
  <si>
    <t>182</t>
  </si>
  <si>
    <t>783901453</t>
  </si>
  <si>
    <t>Příprava podkladu betonových podlah před provedením nátěru vysátím</t>
  </si>
  <si>
    <t>-530806022</t>
  </si>
  <si>
    <t>"1.02,03 stržení šlemu"(7,3+13,76)</t>
  </si>
  <si>
    <t>183</t>
  </si>
  <si>
    <t>783933151</t>
  </si>
  <si>
    <t>Penetrační nátěr betonových podlah hladkých (z pohledového nebo gletovaného betonu, stěrky apod.) epoxidový</t>
  </si>
  <si>
    <t>-99901437</t>
  </si>
  <si>
    <t>184</t>
  </si>
  <si>
    <t>783937163</t>
  </si>
  <si>
    <t>Krycí (uzavírací) nátěr betonových podlah dvojnásobný epoxidový rozpouštědlový</t>
  </si>
  <si>
    <t>1336576752</t>
  </si>
  <si>
    <t>"1.02,03 vytažení 100mm na stěnu"0,1*(2,1*2+4*2+3,4*4-0,8*2)</t>
  </si>
  <si>
    <t>185</t>
  </si>
  <si>
    <t>783997151</t>
  </si>
  <si>
    <t>Krycí (uzavírací) nátěr betonových podlah Příplatek k cenám za provedení protiskluzné vrstvy prosypem křemičitým pískem nebo skleněnými kuličkami</t>
  </si>
  <si>
    <t>729797182</t>
  </si>
  <si>
    <t>784</t>
  </si>
  <si>
    <t>Dokončovací práce - malby a tapety</t>
  </si>
  <si>
    <t>186</t>
  </si>
  <si>
    <t>784111001</t>
  </si>
  <si>
    <t>Oprášení (ometení) podkladu v místnostech výšky do 3,80 m</t>
  </si>
  <si>
    <t>625583127</t>
  </si>
  <si>
    <t>187</t>
  </si>
  <si>
    <t>784171001</t>
  </si>
  <si>
    <t>Olepování vnitřních ploch (materiál ve specifikaci) včetně pozdějšího odlepení páskou nebo fólií v místnostech výšky do 3,80 m</t>
  </si>
  <si>
    <t>-68984690</t>
  </si>
  <si>
    <t>"1.02,03 sokl a osb"(2,1*2+4*2+3,4*4-0,8*2)*2</t>
  </si>
  <si>
    <t>"1.02,03 otvory"1,5*2+0,6*2+(1+2,41*2)*2</t>
  </si>
  <si>
    <t>"1.01 u nadpraží"1,5+1</t>
  </si>
  <si>
    <t>188</t>
  </si>
  <si>
    <t>581248400</t>
  </si>
  <si>
    <t>páska pro malířské potřeby maskovací, UV odolná, PVC, rýhovaná 38mm x 33 m</t>
  </si>
  <si>
    <t>-1208345463</t>
  </si>
  <si>
    <t>66,74*1,05 'Přepočtené koeficientem množství</t>
  </si>
  <si>
    <t>189</t>
  </si>
  <si>
    <t>784181121</t>
  </si>
  <si>
    <t>Penetrace podkladu jednonásobná hloubková v místnostech výšky do 3,80 m</t>
  </si>
  <si>
    <t>521856889</t>
  </si>
  <si>
    <t>"1.02,03"(2,675-0,09-0,1)*(2,1*2+4*2+3,4*4)-1,3*0,5-0,8*2,21*2</t>
  </si>
  <si>
    <t>"1.01 nadpraží"0,1*(1,5+1)</t>
  </si>
  <si>
    <t>"1.01 podhled"8,32</t>
  </si>
  <si>
    <t>190</t>
  </si>
  <si>
    <t>784211111</t>
  </si>
  <si>
    <t>Malby z malířských směsí otěruvzdorných za mokra dvojnásobné, bílé za mokra otěruvzdorné velmi dobře v místnostech výšky do 3,80 m</t>
  </si>
  <si>
    <t>1470752979</t>
  </si>
  <si>
    <t>09 -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</si>
  <si>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</si>
  <si>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</si>
  <si>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</si>
  <si>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</si>
  <si>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</si>
  <si>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</si>
  <si>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</si>
  <si>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</si>
  <si>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011002000</t>
  </si>
  <si>
    <t>Hlavní tituly průvodních činností a nákladů průzkumné, geodetické a projektové práce průzkumné práce</t>
  </si>
  <si>
    <t>1024</t>
  </si>
  <si>
    <t>311465151</t>
  </si>
  <si>
    <t>"vytyčení stávajících sítí, odpojení sítí před bouráním, kopaná sonda pro ověření polohy vedení podzemního NN 2ks"1</t>
  </si>
  <si>
    <t>012203000</t>
  </si>
  <si>
    <t>Průzkumné, geodetické a projektové práce geodetické práce při provádění stavby</t>
  </si>
  <si>
    <t>-823788362</t>
  </si>
  <si>
    <t>012303000</t>
  </si>
  <si>
    <t>Průzkumné, geodetické a projektové práce geodetické práce po výstavbě</t>
  </si>
  <si>
    <t>-1334518005</t>
  </si>
  <si>
    <t>013254000</t>
  </si>
  <si>
    <t>Průzkumné, geodetické a projektové práce projektové práce dokumentace stavby (výkresová a textová) skutečného provedení stavby</t>
  </si>
  <si>
    <t>-1509918869</t>
  </si>
  <si>
    <t>VRN3</t>
  </si>
  <si>
    <t>Zařízení staveniště</t>
  </si>
  <si>
    <t>030001000</t>
  </si>
  <si>
    <t>Základní rozdělení průvodních činností a nákladů zařízení staveniště</t>
  </si>
  <si>
    <t>-927419086</t>
  </si>
  <si>
    <t>"zřízení, provoz a zrušení ZS, ochranné zábralí, mobilní oplocení, dočasné dopravní značení, mobilní WC"1</t>
  </si>
  <si>
    <t>"dočasná ochrana vzrostlé zeleně, atd."</t>
  </si>
  <si>
    <t>VRN4</t>
  </si>
  <si>
    <t>Inženýrská činnost</t>
  </si>
  <si>
    <t>043002000</t>
  </si>
  <si>
    <t>Hlavní tituly průvodních činností a nákladů inženýrská činnost zkoušky a ostatní měření</t>
  </si>
  <si>
    <t>1417053206</t>
  </si>
  <si>
    <t>"hutnící zkoušky, odtrhové zkoušky, atd."1</t>
  </si>
  <si>
    <t>045002000</t>
  </si>
  <si>
    <t>Hlavní tituly průvodních činností a nákladů inženýrská činnost kompletační a koordinační činnost</t>
  </si>
  <si>
    <t>19874856</t>
  </si>
  <si>
    <t>"např. koordinace s instalacemi, doklady dle SoD, týdenní HMG atd."1</t>
  </si>
  <si>
    <t>VRN7</t>
  </si>
  <si>
    <t>Provozní vlivy</t>
  </si>
  <si>
    <t>071103000</t>
  </si>
  <si>
    <t>Provozní vlivy provoz investora, třetích osob provoz investora</t>
  </si>
  <si>
    <t>1343231306</t>
  </si>
  <si>
    <t>"práce budou probíhat za provozu školky a mohou z toho vyplývat nějaká omezení (hlučnost, prašnost, BOZP,...)"1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</si>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</sst>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80"/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5" t="s">
        <v>16</v>
      </c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28"/>
      <c r="AQ5" s="30"/>
      <c r="BE5" s="343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7" t="s">
        <v>19</v>
      </c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28"/>
      <c r="AQ6" s="30"/>
      <c r="BE6" s="344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23</v>
      </c>
      <c r="AO7" s="28"/>
      <c r="AP7" s="28"/>
      <c r="AQ7" s="30"/>
      <c r="BE7" s="344"/>
      <c r="BS7" s="23" t="s">
        <v>8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44"/>
      <c r="BS8" s="23" t="s">
        <v>8</v>
      </c>
    </row>
    <row r="9" spans="1:74" ht="29.25" customHeight="1">
      <c r="B9" s="27"/>
      <c r="C9" s="28"/>
      <c r="D9" s="33" t="s">
        <v>28</v>
      </c>
      <c r="E9" s="28"/>
      <c r="F9" s="28"/>
      <c r="G9" s="28"/>
      <c r="H9" s="28"/>
      <c r="I9" s="28"/>
      <c r="J9" s="28"/>
      <c r="K9" s="38" t="s">
        <v>29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33" t="s">
        <v>30</v>
      </c>
      <c r="AL9" s="28"/>
      <c r="AM9" s="28"/>
      <c r="AN9" s="38" t="s">
        <v>31</v>
      </c>
      <c r="AO9" s="28"/>
      <c r="AP9" s="28"/>
      <c r="AQ9" s="30"/>
      <c r="BE9" s="344"/>
      <c r="BS9" s="23" t="s">
        <v>8</v>
      </c>
    </row>
    <row r="10" spans="1:74" ht="14.45" customHeight="1">
      <c r="B10" s="27"/>
      <c r="C10" s="28"/>
      <c r="D10" s="36" t="s">
        <v>32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33</v>
      </c>
      <c r="AL10" s="28"/>
      <c r="AM10" s="28"/>
      <c r="AN10" s="34" t="s">
        <v>34</v>
      </c>
      <c r="AO10" s="28"/>
      <c r="AP10" s="28"/>
      <c r="AQ10" s="30"/>
      <c r="BE10" s="344"/>
      <c r="BS10" s="23" t="s">
        <v>8</v>
      </c>
    </row>
    <row r="11" spans="1:74" ht="18.399999999999999" customHeight="1">
      <c r="B11" s="27"/>
      <c r="C11" s="28"/>
      <c r="D11" s="28"/>
      <c r="E11" s="34" t="s">
        <v>25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35</v>
      </c>
      <c r="AL11" s="28"/>
      <c r="AM11" s="28"/>
      <c r="AN11" s="34" t="s">
        <v>34</v>
      </c>
      <c r="AO11" s="28"/>
      <c r="AP11" s="28"/>
      <c r="AQ11" s="30"/>
      <c r="BE11" s="344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4"/>
      <c r="BS12" s="23" t="s">
        <v>8</v>
      </c>
    </row>
    <row r="13" spans="1:74" ht="14.45" customHeight="1">
      <c r="B13" s="27"/>
      <c r="C13" s="28"/>
      <c r="D13" s="36" t="s">
        <v>36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33</v>
      </c>
      <c r="AL13" s="28"/>
      <c r="AM13" s="28"/>
      <c r="AN13" s="39" t="s">
        <v>37</v>
      </c>
      <c r="AO13" s="28"/>
      <c r="AP13" s="28"/>
      <c r="AQ13" s="30"/>
      <c r="BE13" s="344"/>
      <c r="BS13" s="23" t="s">
        <v>8</v>
      </c>
    </row>
    <row r="14" spans="1:74">
      <c r="B14" s="27"/>
      <c r="C14" s="28"/>
      <c r="D14" s="28"/>
      <c r="E14" s="348" t="s">
        <v>37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6" t="s">
        <v>35</v>
      </c>
      <c r="AL14" s="28"/>
      <c r="AM14" s="28"/>
      <c r="AN14" s="39" t="s">
        <v>37</v>
      </c>
      <c r="AO14" s="28"/>
      <c r="AP14" s="28"/>
      <c r="AQ14" s="30"/>
      <c r="BE14" s="344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4"/>
      <c r="BS15" s="23" t="s">
        <v>6</v>
      </c>
    </row>
    <row r="16" spans="1:74" ht="14.45" customHeight="1">
      <c r="B16" s="27"/>
      <c r="C16" s="28"/>
      <c r="D16" s="36" t="s">
        <v>38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33</v>
      </c>
      <c r="AL16" s="28"/>
      <c r="AM16" s="28"/>
      <c r="AN16" s="34" t="s">
        <v>34</v>
      </c>
      <c r="AO16" s="28"/>
      <c r="AP16" s="28"/>
      <c r="AQ16" s="30"/>
      <c r="BE16" s="344"/>
      <c r="BS16" s="23" t="s">
        <v>6</v>
      </c>
    </row>
    <row r="17" spans="2:71" ht="18.399999999999999" customHeight="1">
      <c r="B17" s="27"/>
      <c r="C17" s="28"/>
      <c r="D17" s="28"/>
      <c r="E17" s="34" t="s">
        <v>39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35</v>
      </c>
      <c r="AL17" s="28"/>
      <c r="AM17" s="28"/>
      <c r="AN17" s="34" t="s">
        <v>34</v>
      </c>
      <c r="AO17" s="28"/>
      <c r="AP17" s="28"/>
      <c r="AQ17" s="30"/>
      <c r="BE17" s="344"/>
      <c r="BS17" s="23" t="s">
        <v>40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4"/>
      <c r="BS18" s="23" t="s">
        <v>8</v>
      </c>
    </row>
    <row r="19" spans="2:71" ht="14.45" customHeight="1">
      <c r="B19" s="27"/>
      <c r="C19" s="28"/>
      <c r="D19" s="36" t="s">
        <v>41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4"/>
      <c r="BS19" s="23" t="s">
        <v>8</v>
      </c>
    </row>
    <row r="20" spans="2:71" ht="48.75" customHeight="1">
      <c r="B20" s="27"/>
      <c r="C20" s="28"/>
      <c r="D20" s="28"/>
      <c r="E20" s="350" t="s">
        <v>42</v>
      </c>
      <c r="F20" s="350"/>
      <c r="G20" s="350"/>
      <c r="H20" s="350"/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W20" s="350"/>
      <c r="X20" s="350"/>
      <c r="Y20" s="350"/>
      <c r="Z20" s="350"/>
      <c r="AA20" s="350"/>
      <c r="AB20" s="350"/>
      <c r="AC20" s="350"/>
      <c r="AD20" s="350"/>
      <c r="AE20" s="350"/>
      <c r="AF20" s="350"/>
      <c r="AG20" s="350"/>
      <c r="AH20" s="350"/>
      <c r="AI20" s="350"/>
      <c r="AJ20" s="350"/>
      <c r="AK20" s="350"/>
      <c r="AL20" s="350"/>
      <c r="AM20" s="350"/>
      <c r="AN20" s="350"/>
      <c r="AO20" s="28"/>
      <c r="AP20" s="28"/>
      <c r="AQ20" s="30"/>
      <c r="BE20" s="344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4"/>
    </row>
    <row r="22" spans="2:71" ht="6.95" customHeight="1">
      <c r="B22" s="27"/>
      <c r="C22" s="28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8"/>
      <c r="AQ22" s="30"/>
      <c r="BE22" s="344"/>
    </row>
    <row r="23" spans="2:71" s="1" customFormat="1" ht="25.9" customHeight="1">
      <c r="B23" s="41"/>
      <c r="C23" s="42"/>
      <c r="D23" s="43" t="s">
        <v>43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1">
        <f>ROUND(AG51,2)</f>
        <v>0</v>
      </c>
      <c r="AL23" s="352"/>
      <c r="AM23" s="352"/>
      <c r="AN23" s="352"/>
      <c r="AO23" s="352"/>
      <c r="AP23" s="42"/>
      <c r="AQ23" s="45"/>
      <c r="BE23" s="344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4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3" t="s">
        <v>44</v>
      </c>
      <c r="M25" s="353"/>
      <c r="N25" s="353"/>
      <c r="O25" s="353"/>
      <c r="P25" s="42"/>
      <c r="Q25" s="42"/>
      <c r="R25" s="42"/>
      <c r="S25" s="42"/>
      <c r="T25" s="42"/>
      <c r="U25" s="42"/>
      <c r="V25" s="42"/>
      <c r="W25" s="353" t="s">
        <v>45</v>
      </c>
      <c r="X25" s="353"/>
      <c r="Y25" s="353"/>
      <c r="Z25" s="353"/>
      <c r="AA25" s="353"/>
      <c r="AB25" s="353"/>
      <c r="AC25" s="353"/>
      <c r="AD25" s="353"/>
      <c r="AE25" s="353"/>
      <c r="AF25" s="42"/>
      <c r="AG25" s="42"/>
      <c r="AH25" s="42"/>
      <c r="AI25" s="42"/>
      <c r="AJ25" s="42"/>
      <c r="AK25" s="353" t="s">
        <v>46</v>
      </c>
      <c r="AL25" s="353"/>
      <c r="AM25" s="353"/>
      <c r="AN25" s="353"/>
      <c r="AO25" s="353"/>
      <c r="AP25" s="42"/>
      <c r="AQ25" s="45"/>
      <c r="BE25" s="344"/>
    </row>
    <row r="26" spans="2:71" s="2" customFormat="1" ht="14.45" customHeight="1">
      <c r="B26" s="47"/>
      <c r="C26" s="48"/>
      <c r="D26" s="49" t="s">
        <v>47</v>
      </c>
      <c r="E26" s="48"/>
      <c r="F26" s="49" t="s">
        <v>48</v>
      </c>
      <c r="G26" s="48"/>
      <c r="H26" s="48"/>
      <c r="I26" s="48"/>
      <c r="J26" s="48"/>
      <c r="K26" s="48"/>
      <c r="L26" s="354">
        <v>0.21</v>
      </c>
      <c r="M26" s="355"/>
      <c r="N26" s="355"/>
      <c r="O26" s="355"/>
      <c r="P26" s="48"/>
      <c r="Q26" s="48"/>
      <c r="R26" s="48"/>
      <c r="S26" s="48"/>
      <c r="T26" s="48"/>
      <c r="U26" s="48"/>
      <c r="V26" s="48"/>
      <c r="W26" s="356">
        <f>ROUND(AZ51,2)</f>
        <v>0</v>
      </c>
      <c r="X26" s="355"/>
      <c r="Y26" s="355"/>
      <c r="Z26" s="355"/>
      <c r="AA26" s="355"/>
      <c r="AB26" s="355"/>
      <c r="AC26" s="355"/>
      <c r="AD26" s="355"/>
      <c r="AE26" s="355"/>
      <c r="AF26" s="48"/>
      <c r="AG26" s="48"/>
      <c r="AH26" s="48"/>
      <c r="AI26" s="48"/>
      <c r="AJ26" s="48"/>
      <c r="AK26" s="356">
        <f>ROUND(AV51,2)</f>
        <v>0</v>
      </c>
      <c r="AL26" s="355"/>
      <c r="AM26" s="355"/>
      <c r="AN26" s="355"/>
      <c r="AO26" s="355"/>
      <c r="AP26" s="48"/>
      <c r="AQ26" s="50"/>
      <c r="BE26" s="344"/>
    </row>
    <row r="27" spans="2:71" s="2" customFormat="1" ht="14.45" customHeight="1">
      <c r="B27" s="47"/>
      <c r="C27" s="48"/>
      <c r="D27" s="48"/>
      <c r="E27" s="48"/>
      <c r="F27" s="49" t="s">
        <v>49</v>
      </c>
      <c r="G27" s="48"/>
      <c r="H27" s="48"/>
      <c r="I27" s="48"/>
      <c r="J27" s="48"/>
      <c r="K27" s="48"/>
      <c r="L27" s="354">
        <v>0.15</v>
      </c>
      <c r="M27" s="355"/>
      <c r="N27" s="355"/>
      <c r="O27" s="355"/>
      <c r="P27" s="48"/>
      <c r="Q27" s="48"/>
      <c r="R27" s="48"/>
      <c r="S27" s="48"/>
      <c r="T27" s="48"/>
      <c r="U27" s="48"/>
      <c r="V27" s="48"/>
      <c r="W27" s="356">
        <f>ROUND(BA51,2)</f>
        <v>0</v>
      </c>
      <c r="X27" s="355"/>
      <c r="Y27" s="355"/>
      <c r="Z27" s="355"/>
      <c r="AA27" s="355"/>
      <c r="AB27" s="355"/>
      <c r="AC27" s="355"/>
      <c r="AD27" s="355"/>
      <c r="AE27" s="355"/>
      <c r="AF27" s="48"/>
      <c r="AG27" s="48"/>
      <c r="AH27" s="48"/>
      <c r="AI27" s="48"/>
      <c r="AJ27" s="48"/>
      <c r="AK27" s="356">
        <f>ROUND(AW51,2)</f>
        <v>0</v>
      </c>
      <c r="AL27" s="355"/>
      <c r="AM27" s="355"/>
      <c r="AN27" s="355"/>
      <c r="AO27" s="355"/>
      <c r="AP27" s="48"/>
      <c r="AQ27" s="50"/>
      <c r="BE27" s="344"/>
    </row>
    <row r="28" spans="2:71" s="2" customFormat="1" ht="14.45" hidden="1" customHeight="1">
      <c r="B28" s="47"/>
      <c r="C28" s="48"/>
      <c r="D28" s="48"/>
      <c r="E28" s="48"/>
      <c r="F28" s="49" t="s">
        <v>50</v>
      </c>
      <c r="G28" s="48"/>
      <c r="H28" s="48"/>
      <c r="I28" s="48"/>
      <c r="J28" s="48"/>
      <c r="K28" s="48"/>
      <c r="L28" s="354">
        <v>0.21</v>
      </c>
      <c r="M28" s="355"/>
      <c r="N28" s="355"/>
      <c r="O28" s="355"/>
      <c r="P28" s="48"/>
      <c r="Q28" s="48"/>
      <c r="R28" s="48"/>
      <c r="S28" s="48"/>
      <c r="T28" s="48"/>
      <c r="U28" s="48"/>
      <c r="V28" s="48"/>
      <c r="W28" s="356">
        <f>ROUND(BB51,2)</f>
        <v>0</v>
      </c>
      <c r="X28" s="355"/>
      <c r="Y28" s="355"/>
      <c r="Z28" s="355"/>
      <c r="AA28" s="355"/>
      <c r="AB28" s="355"/>
      <c r="AC28" s="355"/>
      <c r="AD28" s="355"/>
      <c r="AE28" s="355"/>
      <c r="AF28" s="48"/>
      <c r="AG28" s="48"/>
      <c r="AH28" s="48"/>
      <c r="AI28" s="48"/>
      <c r="AJ28" s="48"/>
      <c r="AK28" s="356">
        <v>0</v>
      </c>
      <c r="AL28" s="355"/>
      <c r="AM28" s="355"/>
      <c r="AN28" s="355"/>
      <c r="AO28" s="355"/>
      <c r="AP28" s="48"/>
      <c r="AQ28" s="50"/>
      <c r="BE28" s="344"/>
    </row>
    <row r="29" spans="2:71" s="2" customFormat="1" ht="14.45" hidden="1" customHeight="1">
      <c r="B29" s="47"/>
      <c r="C29" s="48"/>
      <c r="D29" s="48"/>
      <c r="E29" s="48"/>
      <c r="F29" s="49" t="s">
        <v>51</v>
      </c>
      <c r="G29" s="48"/>
      <c r="H29" s="48"/>
      <c r="I29" s="48"/>
      <c r="J29" s="48"/>
      <c r="K29" s="48"/>
      <c r="L29" s="354">
        <v>0.15</v>
      </c>
      <c r="M29" s="355"/>
      <c r="N29" s="355"/>
      <c r="O29" s="355"/>
      <c r="P29" s="48"/>
      <c r="Q29" s="48"/>
      <c r="R29" s="48"/>
      <c r="S29" s="48"/>
      <c r="T29" s="48"/>
      <c r="U29" s="48"/>
      <c r="V29" s="48"/>
      <c r="W29" s="356">
        <f>ROUND(BC51,2)</f>
        <v>0</v>
      </c>
      <c r="X29" s="355"/>
      <c r="Y29" s="355"/>
      <c r="Z29" s="355"/>
      <c r="AA29" s="355"/>
      <c r="AB29" s="355"/>
      <c r="AC29" s="355"/>
      <c r="AD29" s="355"/>
      <c r="AE29" s="355"/>
      <c r="AF29" s="48"/>
      <c r="AG29" s="48"/>
      <c r="AH29" s="48"/>
      <c r="AI29" s="48"/>
      <c r="AJ29" s="48"/>
      <c r="AK29" s="356">
        <v>0</v>
      </c>
      <c r="AL29" s="355"/>
      <c r="AM29" s="355"/>
      <c r="AN29" s="355"/>
      <c r="AO29" s="355"/>
      <c r="AP29" s="48"/>
      <c r="AQ29" s="50"/>
      <c r="BE29" s="344"/>
    </row>
    <row r="30" spans="2:71" s="2" customFormat="1" ht="14.45" hidden="1" customHeight="1">
      <c r="B30" s="47"/>
      <c r="C30" s="48"/>
      <c r="D30" s="48"/>
      <c r="E30" s="48"/>
      <c r="F30" s="49" t="s">
        <v>52</v>
      </c>
      <c r="G30" s="48"/>
      <c r="H30" s="48"/>
      <c r="I30" s="48"/>
      <c r="J30" s="48"/>
      <c r="K30" s="48"/>
      <c r="L30" s="354">
        <v>0</v>
      </c>
      <c r="M30" s="355"/>
      <c r="N30" s="355"/>
      <c r="O30" s="355"/>
      <c r="P30" s="48"/>
      <c r="Q30" s="48"/>
      <c r="R30" s="48"/>
      <c r="S30" s="48"/>
      <c r="T30" s="48"/>
      <c r="U30" s="48"/>
      <c r="V30" s="48"/>
      <c r="W30" s="356">
        <f>ROUND(BD51,2)</f>
        <v>0</v>
      </c>
      <c r="X30" s="355"/>
      <c r="Y30" s="355"/>
      <c r="Z30" s="355"/>
      <c r="AA30" s="355"/>
      <c r="AB30" s="355"/>
      <c r="AC30" s="355"/>
      <c r="AD30" s="355"/>
      <c r="AE30" s="355"/>
      <c r="AF30" s="48"/>
      <c r="AG30" s="48"/>
      <c r="AH30" s="48"/>
      <c r="AI30" s="48"/>
      <c r="AJ30" s="48"/>
      <c r="AK30" s="356">
        <v>0</v>
      </c>
      <c r="AL30" s="355"/>
      <c r="AM30" s="355"/>
      <c r="AN30" s="355"/>
      <c r="AO30" s="355"/>
      <c r="AP30" s="48"/>
      <c r="AQ30" s="50"/>
      <c r="BE30" s="344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4"/>
    </row>
    <row r="32" spans="2:71" s="1" customFormat="1" ht="25.9" customHeight="1">
      <c r="B32" s="41"/>
      <c r="C32" s="51"/>
      <c r="D32" s="52" t="s">
        <v>53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54</v>
      </c>
      <c r="U32" s="53"/>
      <c r="V32" s="53"/>
      <c r="W32" s="53"/>
      <c r="X32" s="357" t="s">
        <v>55</v>
      </c>
      <c r="Y32" s="358"/>
      <c r="Z32" s="358"/>
      <c r="AA32" s="358"/>
      <c r="AB32" s="358"/>
      <c r="AC32" s="53"/>
      <c r="AD32" s="53"/>
      <c r="AE32" s="53"/>
      <c r="AF32" s="53"/>
      <c r="AG32" s="53"/>
      <c r="AH32" s="53"/>
      <c r="AI32" s="53"/>
      <c r="AJ32" s="53"/>
      <c r="AK32" s="359">
        <f>SUM(AK23:AK30)</f>
        <v>0</v>
      </c>
      <c r="AL32" s="358"/>
      <c r="AM32" s="358"/>
      <c r="AN32" s="358"/>
      <c r="AO32" s="360"/>
      <c r="AP32" s="51"/>
      <c r="AQ32" s="55"/>
      <c r="BE32" s="344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56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201702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1" t="str">
        <f>K6</f>
        <v>Zahradní domek - MŠ Strojařů 846, Chrudim IV</v>
      </c>
      <c r="M42" s="362"/>
      <c r="N42" s="362"/>
      <c r="O42" s="362"/>
      <c r="P42" s="362"/>
      <c r="Q42" s="362"/>
      <c r="R42" s="362"/>
      <c r="S42" s="362"/>
      <c r="T42" s="362"/>
      <c r="U42" s="362"/>
      <c r="V42" s="362"/>
      <c r="W42" s="362"/>
      <c r="X42" s="362"/>
      <c r="Y42" s="362"/>
      <c r="Z42" s="362"/>
      <c r="AA42" s="362"/>
      <c r="AB42" s="362"/>
      <c r="AC42" s="362"/>
      <c r="AD42" s="362"/>
      <c r="AE42" s="362"/>
      <c r="AF42" s="362"/>
      <c r="AG42" s="362"/>
      <c r="AH42" s="362"/>
      <c r="AI42" s="362"/>
      <c r="AJ42" s="362"/>
      <c r="AK42" s="362"/>
      <c r="AL42" s="362"/>
      <c r="AM42" s="362"/>
      <c r="AN42" s="362"/>
      <c r="AO42" s="362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24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26</v>
      </c>
      <c r="AJ44" s="63"/>
      <c r="AK44" s="63"/>
      <c r="AL44" s="63"/>
      <c r="AM44" s="363" t="str">
        <f>IF(AN8= "","",AN8)</f>
        <v>22. 1. 2017</v>
      </c>
      <c r="AN44" s="363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32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 xml:space="preserve"> 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38</v>
      </c>
      <c r="AJ46" s="63"/>
      <c r="AK46" s="63"/>
      <c r="AL46" s="63"/>
      <c r="AM46" s="364" t="str">
        <f>IF(E17="","",E17)</f>
        <v>Ing. Josef Dvořák</v>
      </c>
      <c r="AN46" s="364"/>
      <c r="AO46" s="364"/>
      <c r="AP46" s="364"/>
      <c r="AQ46" s="63"/>
      <c r="AR46" s="61"/>
      <c r="AS46" s="365" t="s">
        <v>57</v>
      </c>
      <c r="AT46" s="366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36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7"/>
      <c r="AT47" s="368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9"/>
      <c r="AT48" s="370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1" t="s">
        <v>58</v>
      </c>
      <c r="D49" s="372"/>
      <c r="E49" s="372"/>
      <c r="F49" s="372"/>
      <c r="G49" s="372"/>
      <c r="H49" s="79"/>
      <c r="I49" s="373" t="s">
        <v>59</v>
      </c>
      <c r="J49" s="372"/>
      <c r="K49" s="372"/>
      <c r="L49" s="372"/>
      <c r="M49" s="372"/>
      <c r="N49" s="372"/>
      <c r="O49" s="372"/>
      <c r="P49" s="372"/>
      <c r="Q49" s="372"/>
      <c r="R49" s="372"/>
      <c r="S49" s="372"/>
      <c r="T49" s="372"/>
      <c r="U49" s="372"/>
      <c r="V49" s="372"/>
      <c r="W49" s="372"/>
      <c r="X49" s="372"/>
      <c r="Y49" s="372"/>
      <c r="Z49" s="372"/>
      <c r="AA49" s="372"/>
      <c r="AB49" s="372"/>
      <c r="AC49" s="372"/>
      <c r="AD49" s="372"/>
      <c r="AE49" s="372"/>
      <c r="AF49" s="372"/>
      <c r="AG49" s="374" t="s">
        <v>60</v>
      </c>
      <c r="AH49" s="372"/>
      <c r="AI49" s="372"/>
      <c r="AJ49" s="372"/>
      <c r="AK49" s="372"/>
      <c r="AL49" s="372"/>
      <c r="AM49" s="372"/>
      <c r="AN49" s="373" t="s">
        <v>61</v>
      </c>
      <c r="AO49" s="372"/>
      <c r="AP49" s="372"/>
      <c r="AQ49" s="80" t="s">
        <v>62</v>
      </c>
      <c r="AR49" s="61"/>
      <c r="AS49" s="81" t="s">
        <v>63</v>
      </c>
      <c r="AT49" s="82" t="s">
        <v>64</v>
      </c>
      <c r="AU49" s="82" t="s">
        <v>65</v>
      </c>
      <c r="AV49" s="82" t="s">
        <v>66</v>
      </c>
      <c r="AW49" s="82" t="s">
        <v>67</v>
      </c>
      <c r="AX49" s="82" t="s">
        <v>68</v>
      </c>
      <c r="AY49" s="82" t="s">
        <v>69</v>
      </c>
      <c r="AZ49" s="82" t="s">
        <v>70</v>
      </c>
      <c r="BA49" s="82" t="s">
        <v>71</v>
      </c>
      <c r="BB49" s="82" t="s">
        <v>72</v>
      </c>
      <c r="BC49" s="82" t="s">
        <v>73</v>
      </c>
      <c r="BD49" s="83" t="s">
        <v>74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75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78">
        <f>ROUND(SUM(AG52:AG54),2)</f>
        <v>0</v>
      </c>
      <c r="AH51" s="378"/>
      <c r="AI51" s="378"/>
      <c r="AJ51" s="378"/>
      <c r="AK51" s="378"/>
      <c r="AL51" s="378"/>
      <c r="AM51" s="378"/>
      <c r="AN51" s="379">
        <f>SUM(AG51,AT51)</f>
        <v>0</v>
      </c>
      <c r="AO51" s="379"/>
      <c r="AP51" s="379"/>
      <c r="AQ51" s="89" t="s">
        <v>34</v>
      </c>
      <c r="AR51" s="71"/>
      <c r="AS51" s="90">
        <f>ROUND(SUM(AS52:AS54),2)</f>
        <v>0</v>
      </c>
      <c r="AT51" s="91">
        <f>ROUND(SUM(AV51:AW51),2)</f>
        <v>0</v>
      </c>
      <c r="AU51" s="92">
        <f>ROUND(SUM(AU52:AU54),5)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ROUND(SUM(AZ52:AZ54),2)</f>
        <v>0</v>
      </c>
      <c r="BA51" s="91">
        <f>ROUND(SUM(BA52:BA54),2)</f>
        <v>0</v>
      </c>
      <c r="BB51" s="91">
        <f>ROUND(SUM(BB52:BB54),2)</f>
        <v>0</v>
      </c>
      <c r="BC51" s="91">
        <f>ROUND(SUM(BC52:BC54),2)</f>
        <v>0</v>
      </c>
      <c r="BD51" s="93">
        <f>ROUND(SUM(BD52:BD54),2)</f>
        <v>0</v>
      </c>
      <c r="BS51" s="94" t="s">
        <v>76</v>
      </c>
      <c r="BT51" s="94" t="s">
        <v>77</v>
      </c>
      <c r="BU51" s="95" t="s">
        <v>78</v>
      </c>
      <c r="BV51" s="94" t="s">
        <v>79</v>
      </c>
      <c r="BW51" s="94" t="s">
        <v>7</v>
      </c>
      <c r="BX51" s="94" t="s">
        <v>80</v>
      </c>
      <c r="CL51" s="94" t="s">
        <v>21</v>
      </c>
    </row>
    <row r="52" spans="1:91" s="5" customFormat="1" ht="22.5" customHeight="1">
      <c r="A52" s="96" t="s">
        <v>81</v>
      </c>
      <c r="B52" s="97"/>
      <c r="C52" s="98"/>
      <c r="D52" s="377" t="s">
        <v>82</v>
      </c>
      <c r="E52" s="377"/>
      <c r="F52" s="377"/>
      <c r="G52" s="377"/>
      <c r="H52" s="377"/>
      <c r="I52" s="99"/>
      <c r="J52" s="377" t="s">
        <v>83</v>
      </c>
      <c r="K52" s="377"/>
      <c r="L52" s="377"/>
      <c r="M52" s="377"/>
      <c r="N52" s="377"/>
      <c r="O52" s="377"/>
      <c r="P52" s="377"/>
      <c r="Q52" s="377"/>
      <c r="R52" s="377"/>
      <c r="S52" s="377"/>
      <c r="T52" s="377"/>
      <c r="U52" s="377"/>
      <c r="V52" s="377"/>
      <c r="W52" s="377"/>
      <c r="X52" s="377"/>
      <c r="Y52" s="377"/>
      <c r="Z52" s="377"/>
      <c r="AA52" s="377"/>
      <c r="AB52" s="377"/>
      <c r="AC52" s="377"/>
      <c r="AD52" s="377"/>
      <c r="AE52" s="377"/>
      <c r="AF52" s="377"/>
      <c r="AG52" s="375">
        <f>'01 - Demolice'!J27</f>
        <v>0</v>
      </c>
      <c r="AH52" s="376"/>
      <c r="AI52" s="376"/>
      <c r="AJ52" s="376"/>
      <c r="AK52" s="376"/>
      <c r="AL52" s="376"/>
      <c r="AM52" s="376"/>
      <c r="AN52" s="375">
        <f>SUM(AG52,AT52)</f>
        <v>0</v>
      </c>
      <c r="AO52" s="376"/>
      <c r="AP52" s="376"/>
      <c r="AQ52" s="100" t="s">
        <v>84</v>
      </c>
      <c r="AR52" s="101"/>
      <c r="AS52" s="102">
        <v>0</v>
      </c>
      <c r="AT52" s="103">
        <f>ROUND(SUM(AV52:AW52),2)</f>
        <v>0</v>
      </c>
      <c r="AU52" s="104">
        <f>'01 - Demolice'!P79</f>
        <v>0</v>
      </c>
      <c r="AV52" s="103">
        <f>'01 - Demolice'!J30</f>
        <v>0</v>
      </c>
      <c r="AW52" s="103">
        <f>'01 - Demolice'!J31</f>
        <v>0</v>
      </c>
      <c r="AX52" s="103">
        <f>'01 - Demolice'!J32</f>
        <v>0</v>
      </c>
      <c r="AY52" s="103">
        <f>'01 - Demolice'!J33</f>
        <v>0</v>
      </c>
      <c r="AZ52" s="103">
        <f>'01 - Demolice'!F30</f>
        <v>0</v>
      </c>
      <c r="BA52" s="103">
        <f>'01 - Demolice'!F31</f>
        <v>0</v>
      </c>
      <c r="BB52" s="103">
        <f>'01 - Demolice'!F32</f>
        <v>0</v>
      </c>
      <c r="BC52" s="103">
        <f>'01 - Demolice'!F33</f>
        <v>0</v>
      </c>
      <c r="BD52" s="105">
        <f>'01 - Demolice'!F34</f>
        <v>0</v>
      </c>
      <c r="BT52" s="106" t="s">
        <v>85</v>
      </c>
      <c r="BV52" s="106" t="s">
        <v>79</v>
      </c>
      <c r="BW52" s="106" t="s">
        <v>86</v>
      </c>
      <c r="BX52" s="106" t="s">
        <v>7</v>
      </c>
      <c r="CL52" s="106" t="s">
        <v>21</v>
      </c>
      <c r="CM52" s="106" t="s">
        <v>87</v>
      </c>
    </row>
    <row r="53" spans="1:91" s="5" customFormat="1" ht="22.5" customHeight="1">
      <c r="A53" s="96" t="s">
        <v>81</v>
      </c>
      <c r="B53" s="97"/>
      <c r="C53" s="98"/>
      <c r="D53" s="377" t="s">
        <v>88</v>
      </c>
      <c r="E53" s="377"/>
      <c r="F53" s="377"/>
      <c r="G53" s="377"/>
      <c r="H53" s="377"/>
      <c r="I53" s="99"/>
      <c r="J53" s="377" t="s">
        <v>89</v>
      </c>
      <c r="K53" s="377"/>
      <c r="L53" s="377"/>
      <c r="M53" s="377"/>
      <c r="N53" s="377"/>
      <c r="O53" s="377"/>
      <c r="P53" s="377"/>
      <c r="Q53" s="377"/>
      <c r="R53" s="377"/>
      <c r="S53" s="377"/>
      <c r="T53" s="377"/>
      <c r="U53" s="377"/>
      <c r="V53" s="377"/>
      <c r="W53" s="377"/>
      <c r="X53" s="377"/>
      <c r="Y53" s="377"/>
      <c r="Z53" s="377"/>
      <c r="AA53" s="377"/>
      <c r="AB53" s="377"/>
      <c r="AC53" s="377"/>
      <c r="AD53" s="377"/>
      <c r="AE53" s="377"/>
      <c r="AF53" s="377"/>
      <c r="AG53" s="375">
        <f>'02 - Zahradní domek'!J27</f>
        <v>0</v>
      </c>
      <c r="AH53" s="376"/>
      <c r="AI53" s="376"/>
      <c r="AJ53" s="376"/>
      <c r="AK53" s="376"/>
      <c r="AL53" s="376"/>
      <c r="AM53" s="376"/>
      <c r="AN53" s="375">
        <f>SUM(AG53,AT53)</f>
        <v>0</v>
      </c>
      <c r="AO53" s="376"/>
      <c r="AP53" s="376"/>
      <c r="AQ53" s="100" t="s">
        <v>84</v>
      </c>
      <c r="AR53" s="101"/>
      <c r="AS53" s="102">
        <v>0</v>
      </c>
      <c r="AT53" s="103">
        <f>ROUND(SUM(AV53:AW53),2)</f>
        <v>0</v>
      </c>
      <c r="AU53" s="104">
        <f>'02 - Zahradní domek'!P104</f>
        <v>0</v>
      </c>
      <c r="AV53" s="103">
        <f>'02 - Zahradní domek'!J30</f>
        <v>0</v>
      </c>
      <c r="AW53" s="103">
        <f>'02 - Zahradní domek'!J31</f>
        <v>0</v>
      </c>
      <c r="AX53" s="103">
        <f>'02 - Zahradní domek'!J32</f>
        <v>0</v>
      </c>
      <c r="AY53" s="103">
        <f>'02 - Zahradní domek'!J33</f>
        <v>0</v>
      </c>
      <c r="AZ53" s="103">
        <f>'02 - Zahradní domek'!F30</f>
        <v>0</v>
      </c>
      <c r="BA53" s="103">
        <f>'02 - Zahradní domek'!F31</f>
        <v>0</v>
      </c>
      <c r="BB53" s="103">
        <f>'02 - Zahradní domek'!F32</f>
        <v>0</v>
      </c>
      <c r="BC53" s="103">
        <f>'02 - Zahradní domek'!F33</f>
        <v>0</v>
      </c>
      <c r="BD53" s="105">
        <f>'02 - Zahradní domek'!F34</f>
        <v>0</v>
      </c>
      <c r="BT53" s="106" t="s">
        <v>85</v>
      </c>
      <c r="BV53" s="106" t="s">
        <v>79</v>
      </c>
      <c r="BW53" s="106" t="s">
        <v>90</v>
      </c>
      <c r="BX53" s="106" t="s">
        <v>7</v>
      </c>
      <c r="CL53" s="106" t="s">
        <v>21</v>
      </c>
      <c r="CM53" s="106" t="s">
        <v>87</v>
      </c>
    </row>
    <row r="54" spans="1:91" s="5" customFormat="1" ht="22.5" customHeight="1">
      <c r="A54" s="96" t="s">
        <v>81</v>
      </c>
      <c r="B54" s="97"/>
      <c r="C54" s="98"/>
      <c r="D54" s="377" t="s">
        <v>91</v>
      </c>
      <c r="E54" s="377"/>
      <c r="F54" s="377"/>
      <c r="G54" s="377"/>
      <c r="H54" s="377"/>
      <c r="I54" s="99"/>
      <c r="J54" s="377" t="s">
        <v>92</v>
      </c>
      <c r="K54" s="377"/>
      <c r="L54" s="377"/>
      <c r="M54" s="377"/>
      <c r="N54" s="377"/>
      <c r="O54" s="377"/>
      <c r="P54" s="377"/>
      <c r="Q54" s="377"/>
      <c r="R54" s="377"/>
      <c r="S54" s="377"/>
      <c r="T54" s="377"/>
      <c r="U54" s="377"/>
      <c r="V54" s="377"/>
      <c r="W54" s="377"/>
      <c r="X54" s="377"/>
      <c r="Y54" s="377"/>
      <c r="Z54" s="377"/>
      <c r="AA54" s="377"/>
      <c r="AB54" s="377"/>
      <c r="AC54" s="377"/>
      <c r="AD54" s="377"/>
      <c r="AE54" s="377"/>
      <c r="AF54" s="377"/>
      <c r="AG54" s="375">
        <f>'09 - VRN'!J27</f>
        <v>0</v>
      </c>
      <c r="AH54" s="376"/>
      <c r="AI54" s="376"/>
      <c r="AJ54" s="376"/>
      <c r="AK54" s="376"/>
      <c r="AL54" s="376"/>
      <c r="AM54" s="376"/>
      <c r="AN54" s="375">
        <f>SUM(AG54,AT54)</f>
        <v>0</v>
      </c>
      <c r="AO54" s="376"/>
      <c r="AP54" s="376"/>
      <c r="AQ54" s="100" t="s">
        <v>84</v>
      </c>
      <c r="AR54" s="101"/>
      <c r="AS54" s="107">
        <v>0</v>
      </c>
      <c r="AT54" s="108">
        <f>ROUND(SUM(AV54:AW54),2)</f>
        <v>0</v>
      </c>
      <c r="AU54" s="109">
        <f>'09 - VRN'!P81</f>
        <v>0</v>
      </c>
      <c r="AV54" s="108">
        <f>'09 - VRN'!J30</f>
        <v>0</v>
      </c>
      <c r="AW54" s="108">
        <f>'09 - VRN'!J31</f>
        <v>0</v>
      </c>
      <c r="AX54" s="108">
        <f>'09 - VRN'!J32</f>
        <v>0</v>
      </c>
      <c r="AY54" s="108">
        <f>'09 - VRN'!J33</f>
        <v>0</v>
      </c>
      <c r="AZ54" s="108">
        <f>'09 - VRN'!F30</f>
        <v>0</v>
      </c>
      <c r="BA54" s="108">
        <f>'09 - VRN'!F31</f>
        <v>0</v>
      </c>
      <c r="BB54" s="108">
        <f>'09 - VRN'!F32</f>
        <v>0</v>
      </c>
      <c r="BC54" s="108">
        <f>'09 - VRN'!F33</f>
        <v>0</v>
      </c>
      <c r="BD54" s="110">
        <f>'09 - VRN'!F34</f>
        <v>0</v>
      </c>
      <c r="BT54" s="106" t="s">
        <v>85</v>
      </c>
      <c r="BV54" s="106" t="s">
        <v>79</v>
      </c>
      <c r="BW54" s="106" t="s">
        <v>93</v>
      </c>
      <c r="BX54" s="106" t="s">
        <v>7</v>
      </c>
      <c r="CL54" s="106" t="s">
        <v>21</v>
      </c>
      <c r="CM54" s="106" t="s">
        <v>87</v>
      </c>
    </row>
    <row r="55" spans="1:91" s="1" customFormat="1" ht="30" customHeight="1">
      <c r="B55" s="41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1"/>
    </row>
    <row r="56" spans="1:91" s="1" customFormat="1" ht="6.95" customHeight="1">
      <c r="B56" s="56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61"/>
    </row>
  </sheetData>
  <sheetProtection password="CC35" sheet="1" objects="1" scenarios="1" formatCells="0" formatColumns="0" formatRows="0" sort="0" autoFilter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Demolice'!C2" display="/"/>
    <hyperlink ref="A53" location="'02 - Zahradní domek'!C2" display="/"/>
    <hyperlink ref="A54" location="'09 - VR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2"/>
      <c r="C1" s="112"/>
      <c r="D1" s="113" t="s">
        <v>1</v>
      </c>
      <c r="E1" s="112"/>
      <c r="F1" s="114" t="s">
        <v>94</v>
      </c>
      <c r="G1" s="388" t="s">
        <v>95</v>
      </c>
      <c r="H1" s="388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86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87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22.5" customHeight="1">
      <c r="B7" s="27"/>
      <c r="C7" s="28"/>
      <c r="D7" s="28"/>
      <c r="E7" s="381" t="str">
        <f>'Rekapitulace stavby'!K6</f>
        <v>Zahradní domek - MŠ Strojařů 846, Chrudim IV</v>
      </c>
      <c r="F7" s="382"/>
      <c r="G7" s="382"/>
      <c r="H7" s="382"/>
      <c r="I7" s="117"/>
      <c r="J7" s="28"/>
      <c r="K7" s="30"/>
    </row>
    <row r="8" spans="1:70" s="1" customFormat="1">
      <c r="B8" s="41"/>
      <c r="C8" s="42"/>
      <c r="D8" s="36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3" t="s">
        <v>101</v>
      </c>
      <c r="F9" s="384"/>
      <c r="G9" s="384"/>
      <c r="H9" s="384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6" t="s">
        <v>20</v>
      </c>
      <c r="E11" s="42"/>
      <c r="F11" s="34" t="s">
        <v>21</v>
      </c>
      <c r="G11" s="42"/>
      <c r="H11" s="42"/>
      <c r="I11" s="119" t="s">
        <v>22</v>
      </c>
      <c r="J11" s="34" t="s">
        <v>34</v>
      </c>
      <c r="K11" s="45"/>
    </row>
    <row r="12" spans="1:70" s="1" customFormat="1" ht="14.45" customHeight="1">
      <c r="B12" s="41"/>
      <c r="C12" s="42"/>
      <c r="D12" s="36" t="s">
        <v>24</v>
      </c>
      <c r="E12" s="42"/>
      <c r="F12" s="34" t="s">
        <v>25</v>
      </c>
      <c r="G12" s="42"/>
      <c r="H12" s="42"/>
      <c r="I12" s="119" t="s">
        <v>26</v>
      </c>
      <c r="J12" s="120" t="str">
        <f>'Rekapitulace stavby'!AN8</f>
        <v>22. 1. 2017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6" t="s">
        <v>32</v>
      </c>
      <c r="E14" s="42"/>
      <c r="F14" s="42"/>
      <c r="G14" s="42"/>
      <c r="H14" s="42"/>
      <c r="I14" s="119" t="s">
        <v>33</v>
      </c>
      <c r="J14" s="34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4" t="str">
        <f>IF('Rekapitulace stavby'!E11="","",'Rekapitulace stavby'!E11)</f>
        <v xml:space="preserve"> </v>
      </c>
      <c r="F15" s="42"/>
      <c r="G15" s="42"/>
      <c r="H15" s="42"/>
      <c r="I15" s="119" t="s">
        <v>35</v>
      </c>
      <c r="J15" s="34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6" t="s">
        <v>36</v>
      </c>
      <c r="E17" s="42"/>
      <c r="F17" s="42"/>
      <c r="G17" s="42"/>
      <c r="H17" s="42"/>
      <c r="I17" s="119" t="s">
        <v>33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35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6" t="s">
        <v>38</v>
      </c>
      <c r="E20" s="42"/>
      <c r="F20" s="42"/>
      <c r="G20" s="42"/>
      <c r="H20" s="42"/>
      <c r="I20" s="119" t="s">
        <v>33</v>
      </c>
      <c r="J20" s="34" t="s">
        <v>34</v>
      </c>
      <c r="K20" s="45"/>
    </row>
    <row r="21" spans="2:11" s="1" customFormat="1" ht="18" customHeight="1">
      <c r="B21" s="41"/>
      <c r="C21" s="42"/>
      <c r="D21" s="42"/>
      <c r="E21" s="34" t="s">
        <v>39</v>
      </c>
      <c r="F21" s="42"/>
      <c r="G21" s="42"/>
      <c r="H21" s="42"/>
      <c r="I21" s="119" t="s">
        <v>35</v>
      </c>
      <c r="J21" s="34" t="s">
        <v>34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6" t="s">
        <v>41</v>
      </c>
      <c r="E23" s="42"/>
      <c r="F23" s="42"/>
      <c r="G23" s="42"/>
      <c r="H23" s="42"/>
      <c r="I23" s="118"/>
      <c r="J23" s="42"/>
      <c r="K23" s="45"/>
    </row>
    <row r="24" spans="2:11" s="6" customFormat="1" ht="34.5" customHeight="1">
      <c r="B24" s="121"/>
      <c r="C24" s="122"/>
      <c r="D24" s="122"/>
      <c r="E24" s="350" t="s">
        <v>102</v>
      </c>
      <c r="F24" s="350"/>
      <c r="G24" s="350"/>
      <c r="H24" s="350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43</v>
      </c>
      <c r="E27" s="42"/>
      <c r="F27" s="42"/>
      <c r="G27" s="42"/>
      <c r="H27" s="42"/>
      <c r="I27" s="118"/>
      <c r="J27" s="128">
        <f>ROUND(J79,2)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45</v>
      </c>
      <c r="G29" s="42"/>
      <c r="H29" s="42"/>
      <c r="I29" s="129" t="s">
        <v>44</v>
      </c>
      <c r="J29" s="46" t="s">
        <v>46</v>
      </c>
      <c r="K29" s="45"/>
    </row>
    <row r="30" spans="2:11" s="1" customFormat="1" ht="14.45" customHeight="1">
      <c r="B30" s="41"/>
      <c r="C30" s="42"/>
      <c r="D30" s="49" t="s">
        <v>47</v>
      </c>
      <c r="E30" s="49" t="s">
        <v>48</v>
      </c>
      <c r="F30" s="130">
        <f>ROUND(SUM(BE79:BE114), 2)</f>
        <v>0</v>
      </c>
      <c r="G30" s="42"/>
      <c r="H30" s="42"/>
      <c r="I30" s="131">
        <v>0.21</v>
      </c>
      <c r="J30" s="130">
        <f>ROUND(ROUND((SUM(BE79:BE114)),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49</v>
      </c>
      <c r="F31" s="130">
        <f>ROUND(SUM(BF79:BF114), 2)</f>
        <v>0</v>
      </c>
      <c r="G31" s="42"/>
      <c r="H31" s="42"/>
      <c r="I31" s="131">
        <v>0.15</v>
      </c>
      <c r="J31" s="130">
        <f>ROUND(ROUND((SUM(BF79:BF114)),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50</v>
      </c>
      <c r="F32" s="130">
        <f>ROUND(SUM(BG79:BG114),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51</v>
      </c>
      <c r="F33" s="130">
        <f>ROUND(SUM(BH79:BH114),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52</v>
      </c>
      <c r="F34" s="130">
        <f>ROUND(SUM(BI79:BI114),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53</v>
      </c>
      <c r="E36" s="79"/>
      <c r="F36" s="79"/>
      <c r="G36" s="134" t="s">
        <v>54</v>
      </c>
      <c r="H36" s="135" t="s">
        <v>55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29" t="s">
        <v>103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1" t="str">
        <f>E7</f>
        <v>Zahradní domek - MŠ Strojařů 846, Chrudim IV</v>
      </c>
      <c r="F45" s="382"/>
      <c r="G45" s="382"/>
      <c r="H45" s="382"/>
      <c r="I45" s="118"/>
      <c r="J45" s="42"/>
      <c r="K45" s="45"/>
    </row>
    <row r="46" spans="2:11" s="1" customFormat="1" ht="14.45" customHeight="1">
      <c r="B46" s="41"/>
      <c r="C46" s="36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83" t="str">
        <f>E9</f>
        <v>01 - Demolice</v>
      </c>
      <c r="F47" s="384"/>
      <c r="G47" s="384"/>
      <c r="H47" s="384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6" t="s">
        <v>24</v>
      </c>
      <c r="D49" s="42"/>
      <c r="E49" s="42"/>
      <c r="F49" s="34" t="str">
        <f>F12</f>
        <v xml:space="preserve"> </v>
      </c>
      <c r="G49" s="42"/>
      <c r="H49" s="42"/>
      <c r="I49" s="119" t="s">
        <v>26</v>
      </c>
      <c r="J49" s="120" t="str">
        <f>IF(J12="","",J12)</f>
        <v>22. 1. 2017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6" t="s">
        <v>32</v>
      </c>
      <c r="D51" s="42"/>
      <c r="E51" s="42"/>
      <c r="F51" s="34" t="str">
        <f>E15</f>
        <v xml:space="preserve"> </v>
      </c>
      <c r="G51" s="42"/>
      <c r="H51" s="42"/>
      <c r="I51" s="119" t="s">
        <v>38</v>
      </c>
      <c r="J51" s="34" t="str">
        <f>E21</f>
        <v>Ing. Josef Dvořák</v>
      </c>
      <c r="K51" s="45"/>
    </row>
    <row r="52" spans="2:47" s="1" customFormat="1" ht="14.45" customHeight="1">
      <c r="B52" s="41"/>
      <c r="C52" s="36" t="s">
        <v>36</v>
      </c>
      <c r="D52" s="42"/>
      <c r="E52" s="42"/>
      <c r="F52" s="34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104</v>
      </c>
      <c r="D54" s="132"/>
      <c r="E54" s="132"/>
      <c r="F54" s="132"/>
      <c r="G54" s="132"/>
      <c r="H54" s="132"/>
      <c r="I54" s="145"/>
      <c r="J54" s="146" t="s">
        <v>105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106</v>
      </c>
      <c r="D56" s="42"/>
      <c r="E56" s="42"/>
      <c r="F56" s="42"/>
      <c r="G56" s="42"/>
      <c r="H56" s="42"/>
      <c r="I56" s="118"/>
      <c r="J56" s="128">
        <f>J79</f>
        <v>0</v>
      </c>
      <c r="K56" s="45"/>
      <c r="AU56" s="23" t="s">
        <v>107</v>
      </c>
    </row>
    <row r="57" spans="2:47" s="7" customFormat="1" ht="24.95" customHeight="1">
      <c r="B57" s="149"/>
      <c r="C57" s="150"/>
      <c r="D57" s="151" t="s">
        <v>108</v>
      </c>
      <c r="E57" s="152"/>
      <c r="F57" s="152"/>
      <c r="G57" s="152"/>
      <c r="H57" s="152"/>
      <c r="I57" s="153"/>
      <c r="J57" s="154">
        <f>J80</f>
        <v>0</v>
      </c>
      <c r="K57" s="155"/>
    </row>
    <row r="58" spans="2:47" s="8" customFormat="1" ht="19.899999999999999" customHeight="1">
      <c r="B58" s="156"/>
      <c r="C58" s="157"/>
      <c r="D58" s="158" t="s">
        <v>109</v>
      </c>
      <c r="E58" s="159"/>
      <c r="F58" s="159"/>
      <c r="G58" s="159"/>
      <c r="H58" s="159"/>
      <c r="I58" s="160"/>
      <c r="J58" s="161">
        <f>J81</f>
        <v>0</v>
      </c>
      <c r="K58" s="162"/>
    </row>
    <row r="59" spans="2:47" s="8" customFormat="1" ht="19.899999999999999" customHeight="1">
      <c r="B59" s="156"/>
      <c r="C59" s="157"/>
      <c r="D59" s="158" t="s">
        <v>110</v>
      </c>
      <c r="E59" s="159"/>
      <c r="F59" s="159"/>
      <c r="G59" s="159"/>
      <c r="H59" s="159"/>
      <c r="I59" s="160"/>
      <c r="J59" s="161">
        <f>J101</f>
        <v>0</v>
      </c>
      <c r="K59" s="162"/>
    </row>
    <row r="60" spans="2:47" s="1" customFormat="1" ht="21.75" customHeight="1">
      <c r="B60" s="41"/>
      <c r="C60" s="42"/>
      <c r="D60" s="42"/>
      <c r="E60" s="42"/>
      <c r="F60" s="42"/>
      <c r="G60" s="42"/>
      <c r="H60" s="42"/>
      <c r="I60" s="118"/>
      <c r="J60" s="42"/>
      <c r="K60" s="45"/>
    </row>
    <row r="61" spans="2:47" s="1" customFormat="1" ht="6.95" customHeight="1">
      <c r="B61" s="56"/>
      <c r="C61" s="57"/>
      <c r="D61" s="57"/>
      <c r="E61" s="57"/>
      <c r="F61" s="57"/>
      <c r="G61" s="57"/>
      <c r="H61" s="57"/>
      <c r="I61" s="139"/>
      <c r="J61" s="57"/>
      <c r="K61" s="58"/>
    </row>
    <row r="65" spans="2:63" s="1" customFormat="1" ht="6.95" customHeight="1">
      <c r="B65" s="59"/>
      <c r="C65" s="60"/>
      <c r="D65" s="60"/>
      <c r="E65" s="60"/>
      <c r="F65" s="60"/>
      <c r="G65" s="60"/>
      <c r="H65" s="60"/>
      <c r="I65" s="142"/>
      <c r="J65" s="60"/>
      <c r="K65" s="60"/>
      <c r="L65" s="61"/>
    </row>
    <row r="66" spans="2:63" s="1" customFormat="1" ht="36.950000000000003" customHeight="1">
      <c r="B66" s="41"/>
      <c r="C66" s="62" t="s">
        <v>111</v>
      </c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6.95" customHeight="1">
      <c r="B67" s="41"/>
      <c r="C67" s="63"/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14.45" customHeight="1">
      <c r="B68" s="41"/>
      <c r="C68" s="65" t="s">
        <v>18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22.5" customHeight="1">
      <c r="B69" s="41"/>
      <c r="C69" s="63"/>
      <c r="D69" s="63"/>
      <c r="E69" s="385" t="str">
        <f>E7</f>
        <v>Zahradní domek - MŠ Strojařů 846, Chrudim IV</v>
      </c>
      <c r="F69" s="386"/>
      <c r="G69" s="386"/>
      <c r="H69" s="386"/>
      <c r="I69" s="163"/>
      <c r="J69" s="63"/>
      <c r="K69" s="63"/>
      <c r="L69" s="61"/>
    </row>
    <row r="70" spans="2:63" s="1" customFormat="1" ht="14.45" customHeight="1">
      <c r="B70" s="41"/>
      <c r="C70" s="65" t="s">
        <v>100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63" s="1" customFormat="1" ht="23.25" customHeight="1">
      <c r="B71" s="41"/>
      <c r="C71" s="63"/>
      <c r="D71" s="63"/>
      <c r="E71" s="361" t="str">
        <f>E9</f>
        <v>01 - Demolice</v>
      </c>
      <c r="F71" s="387"/>
      <c r="G71" s="387"/>
      <c r="H71" s="387"/>
      <c r="I71" s="163"/>
      <c r="J71" s="63"/>
      <c r="K71" s="63"/>
      <c r="L71" s="61"/>
    </row>
    <row r="72" spans="2:63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63" s="1" customFormat="1" ht="18" customHeight="1">
      <c r="B73" s="41"/>
      <c r="C73" s="65" t="s">
        <v>24</v>
      </c>
      <c r="D73" s="63"/>
      <c r="E73" s="63"/>
      <c r="F73" s="164" t="str">
        <f>F12</f>
        <v xml:space="preserve"> </v>
      </c>
      <c r="G73" s="63"/>
      <c r="H73" s="63"/>
      <c r="I73" s="165" t="s">
        <v>26</v>
      </c>
      <c r="J73" s="73" t="str">
        <f>IF(J12="","",J12)</f>
        <v>22. 1. 2017</v>
      </c>
      <c r="K73" s="63"/>
      <c r="L73" s="61"/>
    </row>
    <row r="74" spans="2:63" s="1" customFormat="1" ht="6.95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63" s="1" customFormat="1">
      <c r="B75" s="41"/>
      <c r="C75" s="65" t="s">
        <v>32</v>
      </c>
      <c r="D75" s="63"/>
      <c r="E75" s="63"/>
      <c r="F75" s="164" t="str">
        <f>E15</f>
        <v xml:space="preserve"> </v>
      </c>
      <c r="G75" s="63"/>
      <c r="H75" s="63"/>
      <c r="I75" s="165" t="s">
        <v>38</v>
      </c>
      <c r="J75" s="164" t="str">
        <f>E21</f>
        <v>Ing. Josef Dvořák</v>
      </c>
      <c r="K75" s="63"/>
      <c r="L75" s="61"/>
    </row>
    <row r="76" spans="2:63" s="1" customFormat="1" ht="14.45" customHeight="1">
      <c r="B76" s="41"/>
      <c r="C76" s="65" t="s">
        <v>36</v>
      </c>
      <c r="D76" s="63"/>
      <c r="E76" s="63"/>
      <c r="F76" s="164" t="str">
        <f>IF(E18="","",E18)</f>
        <v/>
      </c>
      <c r="G76" s="63"/>
      <c r="H76" s="63"/>
      <c r="I76" s="163"/>
      <c r="J76" s="63"/>
      <c r="K76" s="63"/>
      <c r="L76" s="61"/>
    </row>
    <row r="77" spans="2:63" s="1" customFormat="1" ht="10.3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63" s="9" customFormat="1" ht="29.25" customHeight="1">
      <c r="B78" s="166"/>
      <c r="C78" s="167" t="s">
        <v>112</v>
      </c>
      <c r="D78" s="168" t="s">
        <v>62</v>
      </c>
      <c r="E78" s="168" t="s">
        <v>58</v>
      </c>
      <c r="F78" s="168" t="s">
        <v>113</v>
      </c>
      <c r="G78" s="168" t="s">
        <v>114</v>
      </c>
      <c r="H78" s="168" t="s">
        <v>115</v>
      </c>
      <c r="I78" s="169" t="s">
        <v>116</v>
      </c>
      <c r="J78" s="168" t="s">
        <v>105</v>
      </c>
      <c r="K78" s="170" t="s">
        <v>117</v>
      </c>
      <c r="L78" s="171"/>
      <c r="M78" s="81" t="s">
        <v>118</v>
      </c>
      <c r="N78" s="82" t="s">
        <v>47</v>
      </c>
      <c r="O78" s="82" t="s">
        <v>119</v>
      </c>
      <c r="P78" s="82" t="s">
        <v>120</v>
      </c>
      <c r="Q78" s="82" t="s">
        <v>121</v>
      </c>
      <c r="R78" s="82" t="s">
        <v>122</v>
      </c>
      <c r="S78" s="82" t="s">
        <v>123</v>
      </c>
      <c r="T78" s="83" t="s">
        <v>124</v>
      </c>
    </row>
    <row r="79" spans="2:63" s="1" customFormat="1" ht="29.25" customHeight="1">
      <c r="B79" s="41"/>
      <c r="C79" s="87" t="s">
        <v>106</v>
      </c>
      <c r="D79" s="63"/>
      <c r="E79" s="63"/>
      <c r="F79" s="63"/>
      <c r="G79" s="63"/>
      <c r="H79" s="63"/>
      <c r="I79" s="163"/>
      <c r="J79" s="172">
        <f>BK79</f>
        <v>0</v>
      </c>
      <c r="K79" s="63"/>
      <c r="L79" s="61"/>
      <c r="M79" s="84"/>
      <c r="N79" s="85"/>
      <c r="O79" s="85"/>
      <c r="P79" s="173">
        <f>P80</f>
        <v>0</v>
      </c>
      <c r="Q79" s="85"/>
      <c r="R79" s="173">
        <f>R80</f>
        <v>0</v>
      </c>
      <c r="S79" s="85"/>
      <c r="T79" s="174">
        <f>T80</f>
        <v>85.414854999999989</v>
      </c>
      <c r="AT79" s="23" t="s">
        <v>76</v>
      </c>
      <c r="AU79" s="23" t="s">
        <v>107</v>
      </c>
      <c r="BK79" s="175">
        <f>BK80</f>
        <v>0</v>
      </c>
    </row>
    <row r="80" spans="2:63" s="10" customFormat="1" ht="37.35" customHeight="1">
      <c r="B80" s="176"/>
      <c r="C80" s="177"/>
      <c r="D80" s="178" t="s">
        <v>76</v>
      </c>
      <c r="E80" s="179" t="s">
        <v>125</v>
      </c>
      <c r="F80" s="179" t="s">
        <v>126</v>
      </c>
      <c r="G80" s="177"/>
      <c r="H80" s="177"/>
      <c r="I80" s="180"/>
      <c r="J80" s="181">
        <f>BK80</f>
        <v>0</v>
      </c>
      <c r="K80" s="177"/>
      <c r="L80" s="182"/>
      <c r="M80" s="183"/>
      <c r="N80" s="184"/>
      <c r="O80" s="184"/>
      <c r="P80" s="185">
        <f>P81+P101</f>
        <v>0</v>
      </c>
      <c r="Q80" s="184"/>
      <c r="R80" s="185">
        <f>R81+R101</f>
        <v>0</v>
      </c>
      <c r="S80" s="184"/>
      <c r="T80" s="186">
        <f>T81+T101</f>
        <v>85.414854999999989</v>
      </c>
      <c r="AR80" s="187" t="s">
        <v>85</v>
      </c>
      <c r="AT80" s="188" t="s">
        <v>76</v>
      </c>
      <c r="AU80" s="188" t="s">
        <v>77</v>
      </c>
      <c r="AY80" s="187" t="s">
        <v>127</v>
      </c>
      <c r="BK80" s="189">
        <f>BK81+BK101</f>
        <v>0</v>
      </c>
    </row>
    <row r="81" spans="2:65" s="10" customFormat="1" ht="19.899999999999999" customHeight="1">
      <c r="B81" s="176"/>
      <c r="C81" s="177"/>
      <c r="D81" s="190" t="s">
        <v>76</v>
      </c>
      <c r="E81" s="191" t="s">
        <v>128</v>
      </c>
      <c r="F81" s="191" t="s">
        <v>129</v>
      </c>
      <c r="G81" s="177"/>
      <c r="H81" s="177"/>
      <c r="I81" s="180"/>
      <c r="J81" s="192">
        <f>BK81</f>
        <v>0</v>
      </c>
      <c r="K81" s="177"/>
      <c r="L81" s="182"/>
      <c r="M81" s="183"/>
      <c r="N81" s="184"/>
      <c r="O81" s="184"/>
      <c r="P81" s="185">
        <f>SUM(P82:P100)</f>
        <v>0</v>
      </c>
      <c r="Q81" s="184"/>
      <c r="R81" s="185">
        <f>SUM(R82:R100)</f>
        <v>0</v>
      </c>
      <c r="S81" s="184"/>
      <c r="T81" s="186">
        <f>SUM(T82:T100)</f>
        <v>85.414854999999989</v>
      </c>
      <c r="AR81" s="187" t="s">
        <v>85</v>
      </c>
      <c r="AT81" s="188" t="s">
        <v>76</v>
      </c>
      <c r="AU81" s="188" t="s">
        <v>85</v>
      </c>
      <c r="AY81" s="187" t="s">
        <v>127</v>
      </c>
      <c r="BK81" s="189">
        <f>SUM(BK82:BK100)</f>
        <v>0</v>
      </c>
    </row>
    <row r="82" spans="2:65" s="1" customFormat="1" ht="31.5" customHeight="1">
      <c r="B82" s="41"/>
      <c r="C82" s="193" t="s">
        <v>85</v>
      </c>
      <c r="D82" s="193" t="s">
        <v>130</v>
      </c>
      <c r="E82" s="194" t="s">
        <v>131</v>
      </c>
      <c r="F82" s="195" t="s">
        <v>132</v>
      </c>
      <c r="G82" s="196" t="s">
        <v>133</v>
      </c>
      <c r="H82" s="197">
        <v>2</v>
      </c>
      <c r="I82" s="198"/>
      <c r="J82" s="199">
        <f>ROUND(I82*H82,2)</f>
        <v>0</v>
      </c>
      <c r="K82" s="195" t="s">
        <v>134</v>
      </c>
      <c r="L82" s="61"/>
      <c r="M82" s="200" t="s">
        <v>34</v>
      </c>
      <c r="N82" s="201" t="s">
        <v>48</v>
      </c>
      <c r="O82" s="42"/>
      <c r="P82" s="202">
        <f>O82*H82</f>
        <v>0</v>
      </c>
      <c r="Q82" s="202">
        <v>0</v>
      </c>
      <c r="R82" s="202">
        <f>Q82*H82</f>
        <v>0</v>
      </c>
      <c r="S82" s="202">
        <v>6.5699999999999995E-2</v>
      </c>
      <c r="T82" s="203">
        <f>S82*H82</f>
        <v>0.13139999999999999</v>
      </c>
      <c r="AR82" s="23" t="s">
        <v>135</v>
      </c>
      <c r="AT82" s="23" t="s">
        <v>130</v>
      </c>
      <c r="AU82" s="23" t="s">
        <v>87</v>
      </c>
      <c r="AY82" s="23" t="s">
        <v>127</v>
      </c>
      <c r="BE82" s="204">
        <f>IF(N82="základní",J82,0)</f>
        <v>0</v>
      </c>
      <c r="BF82" s="204">
        <f>IF(N82="snížená",J82,0)</f>
        <v>0</v>
      </c>
      <c r="BG82" s="204">
        <f>IF(N82="zákl. přenesená",J82,0)</f>
        <v>0</v>
      </c>
      <c r="BH82" s="204">
        <f>IF(N82="sníž. přenesená",J82,0)</f>
        <v>0</v>
      </c>
      <c r="BI82" s="204">
        <f>IF(N82="nulová",J82,0)</f>
        <v>0</v>
      </c>
      <c r="BJ82" s="23" t="s">
        <v>85</v>
      </c>
      <c r="BK82" s="204">
        <f>ROUND(I82*H82,2)</f>
        <v>0</v>
      </c>
      <c r="BL82" s="23" t="s">
        <v>135</v>
      </c>
      <c r="BM82" s="23" t="s">
        <v>136</v>
      </c>
    </row>
    <row r="83" spans="2:65" s="1" customFormat="1" ht="22.5" customHeight="1">
      <c r="B83" s="41"/>
      <c r="C83" s="193" t="s">
        <v>87</v>
      </c>
      <c r="D83" s="193" t="s">
        <v>130</v>
      </c>
      <c r="E83" s="194" t="s">
        <v>137</v>
      </c>
      <c r="F83" s="195" t="s">
        <v>138</v>
      </c>
      <c r="G83" s="196" t="s">
        <v>139</v>
      </c>
      <c r="H83" s="197">
        <v>2</v>
      </c>
      <c r="I83" s="198"/>
      <c r="J83" s="199">
        <f>ROUND(I83*H83,2)</f>
        <v>0</v>
      </c>
      <c r="K83" s="195" t="s">
        <v>134</v>
      </c>
      <c r="L83" s="61"/>
      <c r="M83" s="200" t="s">
        <v>34</v>
      </c>
      <c r="N83" s="201" t="s">
        <v>48</v>
      </c>
      <c r="O83" s="42"/>
      <c r="P83" s="202">
        <f>O83*H83</f>
        <v>0</v>
      </c>
      <c r="Q83" s="202">
        <v>0</v>
      </c>
      <c r="R83" s="202">
        <f>Q83*H83</f>
        <v>0</v>
      </c>
      <c r="S83" s="202">
        <v>1.98E-3</v>
      </c>
      <c r="T83" s="203">
        <f>S83*H83</f>
        <v>3.96E-3</v>
      </c>
      <c r="AR83" s="23" t="s">
        <v>135</v>
      </c>
      <c r="AT83" s="23" t="s">
        <v>130</v>
      </c>
      <c r="AU83" s="23" t="s">
        <v>87</v>
      </c>
      <c r="AY83" s="23" t="s">
        <v>127</v>
      </c>
      <c r="BE83" s="204">
        <f>IF(N83="základní",J83,0)</f>
        <v>0</v>
      </c>
      <c r="BF83" s="204">
        <f>IF(N83="snížená",J83,0)</f>
        <v>0</v>
      </c>
      <c r="BG83" s="204">
        <f>IF(N83="zákl. přenesená",J83,0)</f>
        <v>0</v>
      </c>
      <c r="BH83" s="204">
        <f>IF(N83="sníž. přenesená",J83,0)</f>
        <v>0</v>
      </c>
      <c r="BI83" s="204">
        <f>IF(N83="nulová",J83,0)</f>
        <v>0</v>
      </c>
      <c r="BJ83" s="23" t="s">
        <v>85</v>
      </c>
      <c r="BK83" s="204">
        <f>ROUND(I83*H83,2)</f>
        <v>0</v>
      </c>
      <c r="BL83" s="23" t="s">
        <v>135</v>
      </c>
      <c r="BM83" s="23" t="s">
        <v>140</v>
      </c>
    </row>
    <row r="84" spans="2:65" s="1" customFormat="1" ht="57" customHeight="1">
      <c r="B84" s="41"/>
      <c r="C84" s="193" t="s">
        <v>141</v>
      </c>
      <c r="D84" s="193" t="s">
        <v>130</v>
      </c>
      <c r="E84" s="194" t="s">
        <v>142</v>
      </c>
      <c r="F84" s="195" t="s">
        <v>143</v>
      </c>
      <c r="G84" s="196" t="s">
        <v>144</v>
      </c>
      <c r="H84" s="197">
        <v>8.5649999999999995</v>
      </c>
      <c r="I84" s="198"/>
      <c r="J84" s="199">
        <f>ROUND(I84*H84,2)</f>
        <v>0</v>
      </c>
      <c r="K84" s="195" t="s">
        <v>134</v>
      </c>
      <c r="L84" s="61"/>
      <c r="M84" s="200" t="s">
        <v>34</v>
      </c>
      <c r="N84" s="201" t="s">
        <v>48</v>
      </c>
      <c r="O84" s="42"/>
      <c r="P84" s="202">
        <f>O84*H84</f>
        <v>0</v>
      </c>
      <c r="Q84" s="202">
        <v>0</v>
      </c>
      <c r="R84" s="202">
        <f>Q84*H84</f>
        <v>0</v>
      </c>
      <c r="S84" s="202">
        <v>0.255</v>
      </c>
      <c r="T84" s="203">
        <f>S84*H84</f>
        <v>2.184075</v>
      </c>
      <c r="AR84" s="23" t="s">
        <v>135</v>
      </c>
      <c r="AT84" s="23" t="s">
        <v>130</v>
      </c>
      <c r="AU84" s="23" t="s">
        <v>87</v>
      </c>
      <c r="AY84" s="23" t="s">
        <v>127</v>
      </c>
      <c r="BE84" s="204">
        <f>IF(N84="základní",J84,0)</f>
        <v>0</v>
      </c>
      <c r="BF84" s="204">
        <f>IF(N84="snížená",J84,0)</f>
        <v>0</v>
      </c>
      <c r="BG84" s="204">
        <f>IF(N84="zákl. přenesená",J84,0)</f>
        <v>0</v>
      </c>
      <c r="BH84" s="204">
        <f>IF(N84="sníž. přenesená",J84,0)</f>
        <v>0</v>
      </c>
      <c r="BI84" s="204">
        <f>IF(N84="nulová",J84,0)</f>
        <v>0</v>
      </c>
      <c r="BJ84" s="23" t="s">
        <v>85</v>
      </c>
      <c r="BK84" s="204">
        <f>ROUND(I84*H84,2)</f>
        <v>0</v>
      </c>
      <c r="BL84" s="23" t="s">
        <v>135</v>
      </c>
      <c r="BM84" s="23" t="s">
        <v>145</v>
      </c>
    </row>
    <row r="85" spans="2:65" s="11" customFormat="1" ht="13.5">
      <c r="B85" s="205"/>
      <c r="C85" s="206"/>
      <c r="D85" s="207" t="s">
        <v>146</v>
      </c>
      <c r="E85" s="208" t="s">
        <v>34</v>
      </c>
      <c r="F85" s="209" t="s">
        <v>147</v>
      </c>
      <c r="G85" s="206"/>
      <c r="H85" s="210">
        <v>9.6449999999999996</v>
      </c>
      <c r="I85" s="211"/>
      <c r="J85" s="206"/>
      <c r="K85" s="206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146</v>
      </c>
      <c r="AU85" s="216" t="s">
        <v>87</v>
      </c>
      <c r="AV85" s="11" t="s">
        <v>87</v>
      </c>
      <c r="AW85" s="11" t="s">
        <v>40</v>
      </c>
      <c r="AX85" s="11" t="s">
        <v>77</v>
      </c>
      <c r="AY85" s="216" t="s">
        <v>127</v>
      </c>
    </row>
    <row r="86" spans="2:65" s="11" customFormat="1" ht="13.5">
      <c r="B86" s="205"/>
      <c r="C86" s="206"/>
      <c r="D86" s="207" t="s">
        <v>146</v>
      </c>
      <c r="E86" s="208" t="s">
        <v>34</v>
      </c>
      <c r="F86" s="209" t="s">
        <v>148</v>
      </c>
      <c r="G86" s="206"/>
      <c r="H86" s="210">
        <v>-1.08</v>
      </c>
      <c r="I86" s="211"/>
      <c r="J86" s="206"/>
      <c r="K86" s="206"/>
      <c r="L86" s="212"/>
      <c r="M86" s="213"/>
      <c r="N86" s="214"/>
      <c r="O86" s="214"/>
      <c r="P86" s="214"/>
      <c r="Q86" s="214"/>
      <c r="R86" s="214"/>
      <c r="S86" s="214"/>
      <c r="T86" s="215"/>
      <c r="AT86" s="216" t="s">
        <v>146</v>
      </c>
      <c r="AU86" s="216" t="s">
        <v>87</v>
      </c>
      <c r="AV86" s="11" t="s">
        <v>87</v>
      </c>
      <c r="AW86" s="11" t="s">
        <v>40</v>
      </c>
      <c r="AX86" s="11" t="s">
        <v>77</v>
      </c>
      <c r="AY86" s="216" t="s">
        <v>127</v>
      </c>
    </row>
    <row r="87" spans="2:65" s="12" customFormat="1" ht="13.5">
      <c r="B87" s="217"/>
      <c r="C87" s="218"/>
      <c r="D87" s="219" t="s">
        <v>146</v>
      </c>
      <c r="E87" s="220" t="s">
        <v>34</v>
      </c>
      <c r="F87" s="221" t="s">
        <v>149</v>
      </c>
      <c r="G87" s="218"/>
      <c r="H87" s="222">
        <v>8.5649999999999995</v>
      </c>
      <c r="I87" s="223"/>
      <c r="J87" s="218"/>
      <c r="K87" s="218"/>
      <c r="L87" s="224"/>
      <c r="M87" s="225"/>
      <c r="N87" s="226"/>
      <c r="O87" s="226"/>
      <c r="P87" s="226"/>
      <c r="Q87" s="226"/>
      <c r="R87" s="226"/>
      <c r="S87" s="226"/>
      <c r="T87" s="227"/>
      <c r="AT87" s="228" t="s">
        <v>146</v>
      </c>
      <c r="AU87" s="228" t="s">
        <v>87</v>
      </c>
      <c r="AV87" s="12" t="s">
        <v>135</v>
      </c>
      <c r="AW87" s="12" t="s">
        <v>40</v>
      </c>
      <c r="AX87" s="12" t="s">
        <v>85</v>
      </c>
      <c r="AY87" s="228" t="s">
        <v>127</v>
      </c>
    </row>
    <row r="88" spans="2:65" s="1" customFormat="1" ht="44.25" customHeight="1">
      <c r="B88" s="41"/>
      <c r="C88" s="193" t="s">
        <v>135</v>
      </c>
      <c r="D88" s="193" t="s">
        <v>130</v>
      </c>
      <c r="E88" s="194" t="s">
        <v>150</v>
      </c>
      <c r="F88" s="195" t="s">
        <v>151</v>
      </c>
      <c r="G88" s="196" t="s">
        <v>152</v>
      </c>
      <c r="H88" s="197">
        <v>86.346999999999994</v>
      </c>
      <c r="I88" s="198"/>
      <c r="J88" s="199">
        <f>ROUND(I88*H88,2)</f>
        <v>0</v>
      </c>
      <c r="K88" s="195" t="s">
        <v>134</v>
      </c>
      <c r="L88" s="61"/>
      <c r="M88" s="200" t="s">
        <v>34</v>
      </c>
      <c r="N88" s="201" t="s">
        <v>48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0.65</v>
      </c>
      <c r="T88" s="203">
        <f>S88*H88</f>
        <v>56.125549999999997</v>
      </c>
      <c r="AR88" s="23" t="s">
        <v>135</v>
      </c>
      <c r="AT88" s="23" t="s">
        <v>130</v>
      </c>
      <c r="AU88" s="23" t="s">
        <v>87</v>
      </c>
      <c r="AY88" s="23" t="s">
        <v>127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3" t="s">
        <v>85</v>
      </c>
      <c r="BK88" s="204">
        <f>ROUND(I88*H88,2)</f>
        <v>0</v>
      </c>
      <c r="BL88" s="23" t="s">
        <v>135</v>
      </c>
      <c r="BM88" s="23" t="s">
        <v>153</v>
      </c>
    </row>
    <row r="89" spans="2:65" s="11" customFormat="1" ht="13.5">
      <c r="B89" s="205"/>
      <c r="C89" s="206"/>
      <c r="D89" s="219" t="s">
        <v>146</v>
      </c>
      <c r="E89" s="229" t="s">
        <v>34</v>
      </c>
      <c r="F89" s="230" t="s">
        <v>154</v>
      </c>
      <c r="G89" s="206"/>
      <c r="H89" s="231">
        <v>86.346999999999994</v>
      </c>
      <c r="I89" s="211"/>
      <c r="J89" s="206"/>
      <c r="K89" s="206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146</v>
      </c>
      <c r="AU89" s="216" t="s">
        <v>87</v>
      </c>
      <c r="AV89" s="11" t="s">
        <v>87</v>
      </c>
      <c r="AW89" s="11" t="s">
        <v>40</v>
      </c>
      <c r="AX89" s="11" t="s">
        <v>77</v>
      </c>
      <c r="AY89" s="216" t="s">
        <v>127</v>
      </c>
    </row>
    <row r="90" spans="2:65" s="1" customFormat="1" ht="31.5" customHeight="1">
      <c r="B90" s="41"/>
      <c r="C90" s="193" t="s">
        <v>155</v>
      </c>
      <c r="D90" s="193" t="s">
        <v>130</v>
      </c>
      <c r="E90" s="194" t="s">
        <v>156</v>
      </c>
      <c r="F90" s="195" t="s">
        <v>157</v>
      </c>
      <c r="G90" s="196" t="s">
        <v>152</v>
      </c>
      <c r="H90" s="197">
        <v>2.1269999999999998</v>
      </c>
      <c r="I90" s="198"/>
      <c r="J90" s="199">
        <f>ROUND(I90*H90,2)</f>
        <v>0</v>
      </c>
      <c r="K90" s="195" t="s">
        <v>134</v>
      </c>
      <c r="L90" s="61"/>
      <c r="M90" s="200" t="s">
        <v>34</v>
      </c>
      <c r="N90" s="201" t="s">
        <v>48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2.41</v>
      </c>
      <c r="T90" s="203">
        <f>S90*H90</f>
        <v>5.1260699999999995</v>
      </c>
      <c r="AR90" s="23" t="s">
        <v>135</v>
      </c>
      <c r="AT90" s="23" t="s">
        <v>130</v>
      </c>
      <c r="AU90" s="23" t="s">
        <v>87</v>
      </c>
      <c r="AY90" s="23" t="s">
        <v>127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3" t="s">
        <v>85</v>
      </c>
      <c r="BK90" s="204">
        <f>ROUND(I90*H90,2)</f>
        <v>0</v>
      </c>
      <c r="BL90" s="23" t="s">
        <v>135</v>
      </c>
      <c r="BM90" s="23" t="s">
        <v>158</v>
      </c>
    </row>
    <row r="91" spans="2:65" s="11" customFormat="1" ht="13.5">
      <c r="B91" s="205"/>
      <c r="C91" s="206"/>
      <c r="D91" s="219" t="s">
        <v>146</v>
      </c>
      <c r="E91" s="229" t="s">
        <v>34</v>
      </c>
      <c r="F91" s="230" t="s">
        <v>159</v>
      </c>
      <c r="G91" s="206"/>
      <c r="H91" s="231">
        <v>2.1269999999999998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146</v>
      </c>
      <c r="AU91" s="216" t="s">
        <v>87</v>
      </c>
      <c r="AV91" s="11" t="s">
        <v>87</v>
      </c>
      <c r="AW91" s="11" t="s">
        <v>40</v>
      </c>
      <c r="AX91" s="11" t="s">
        <v>85</v>
      </c>
      <c r="AY91" s="216" t="s">
        <v>127</v>
      </c>
    </row>
    <row r="92" spans="2:65" s="1" customFormat="1" ht="31.5" customHeight="1">
      <c r="B92" s="41"/>
      <c r="C92" s="193" t="s">
        <v>160</v>
      </c>
      <c r="D92" s="193" t="s">
        <v>130</v>
      </c>
      <c r="E92" s="194" t="s">
        <v>161</v>
      </c>
      <c r="F92" s="195" t="s">
        <v>162</v>
      </c>
      <c r="G92" s="196" t="s">
        <v>152</v>
      </c>
      <c r="H92" s="197">
        <v>8.9700000000000006</v>
      </c>
      <c r="I92" s="198"/>
      <c r="J92" s="199">
        <f>ROUND(I92*H92,2)</f>
        <v>0</v>
      </c>
      <c r="K92" s="195" t="s">
        <v>134</v>
      </c>
      <c r="L92" s="61"/>
      <c r="M92" s="200" t="s">
        <v>34</v>
      </c>
      <c r="N92" s="201" t="s">
        <v>48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2.2000000000000002</v>
      </c>
      <c r="T92" s="203">
        <f>S92*H92</f>
        <v>19.734000000000002</v>
      </c>
      <c r="AR92" s="23" t="s">
        <v>135</v>
      </c>
      <c r="AT92" s="23" t="s">
        <v>130</v>
      </c>
      <c r="AU92" s="23" t="s">
        <v>87</v>
      </c>
      <c r="AY92" s="23" t="s">
        <v>127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3" t="s">
        <v>85</v>
      </c>
      <c r="BK92" s="204">
        <f>ROUND(I92*H92,2)</f>
        <v>0</v>
      </c>
      <c r="BL92" s="23" t="s">
        <v>135</v>
      </c>
      <c r="BM92" s="23" t="s">
        <v>163</v>
      </c>
    </row>
    <row r="93" spans="2:65" s="13" customFormat="1" ht="13.5">
      <c r="B93" s="232"/>
      <c r="C93" s="233"/>
      <c r="D93" s="207" t="s">
        <v>146</v>
      </c>
      <c r="E93" s="234" t="s">
        <v>34</v>
      </c>
      <c r="F93" s="235" t="s">
        <v>164</v>
      </c>
      <c r="G93" s="233"/>
      <c r="H93" s="236" t="s">
        <v>34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146</v>
      </c>
      <c r="AU93" s="242" t="s">
        <v>87</v>
      </c>
      <c r="AV93" s="13" t="s">
        <v>85</v>
      </c>
      <c r="AW93" s="13" t="s">
        <v>40</v>
      </c>
      <c r="AX93" s="13" t="s">
        <v>77</v>
      </c>
      <c r="AY93" s="242" t="s">
        <v>127</v>
      </c>
    </row>
    <row r="94" spans="2:65" s="11" customFormat="1" ht="27">
      <c r="B94" s="205"/>
      <c r="C94" s="206"/>
      <c r="D94" s="207" t="s">
        <v>146</v>
      </c>
      <c r="E94" s="208" t="s">
        <v>34</v>
      </c>
      <c r="F94" s="209" t="s">
        <v>165</v>
      </c>
      <c r="G94" s="206"/>
      <c r="H94" s="210">
        <v>8.6280000000000001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146</v>
      </c>
      <c r="AU94" s="216" t="s">
        <v>87</v>
      </c>
      <c r="AV94" s="11" t="s">
        <v>87</v>
      </c>
      <c r="AW94" s="11" t="s">
        <v>40</v>
      </c>
      <c r="AX94" s="11" t="s">
        <v>77</v>
      </c>
      <c r="AY94" s="216" t="s">
        <v>127</v>
      </c>
    </row>
    <row r="95" spans="2:65" s="11" customFormat="1" ht="13.5">
      <c r="B95" s="205"/>
      <c r="C95" s="206"/>
      <c r="D95" s="207" t="s">
        <v>146</v>
      </c>
      <c r="E95" s="208" t="s">
        <v>34</v>
      </c>
      <c r="F95" s="209" t="s">
        <v>166</v>
      </c>
      <c r="G95" s="206"/>
      <c r="H95" s="210">
        <v>0.34200000000000003</v>
      </c>
      <c r="I95" s="211"/>
      <c r="J95" s="206"/>
      <c r="K95" s="206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146</v>
      </c>
      <c r="AU95" s="216" t="s">
        <v>87</v>
      </c>
      <c r="AV95" s="11" t="s">
        <v>87</v>
      </c>
      <c r="AW95" s="11" t="s">
        <v>40</v>
      </c>
      <c r="AX95" s="11" t="s">
        <v>77</v>
      </c>
      <c r="AY95" s="216" t="s">
        <v>127</v>
      </c>
    </row>
    <row r="96" spans="2:65" s="12" customFormat="1" ht="13.5">
      <c r="B96" s="217"/>
      <c r="C96" s="218"/>
      <c r="D96" s="219" t="s">
        <v>146</v>
      </c>
      <c r="E96" s="220" t="s">
        <v>34</v>
      </c>
      <c r="F96" s="221" t="s">
        <v>149</v>
      </c>
      <c r="G96" s="218"/>
      <c r="H96" s="222">
        <v>8.9700000000000006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146</v>
      </c>
      <c r="AU96" s="228" t="s">
        <v>87</v>
      </c>
      <c r="AV96" s="12" t="s">
        <v>135</v>
      </c>
      <c r="AW96" s="12" t="s">
        <v>40</v>
      </c>
      <c r="AX96" s="12" t="s">
        <v>85</v>
      </c>
      <c r="AY96" s="228" t="s">
        <v>127</v>
      </c>
    </row>
    <row r="97" spans="2:65" s="1" customFormat="1" ht="22.5" customHeight="1">
      <c r="B97" s="41"/>
      <c r="C97" s="193" t="s">
        <v>167</v>
      </c>
      <c r="D97" s="193" t="s">
        <v>130</v>
      </c>
      <c r="E97" s="194" t="s">
        <v>168</v>
      </c>
      <c r="F97" s="195" t="s">
        <v>169</v>
      </c>
      <c r="G97" s="196" t="s">
        <v>152</v>
      </c>
      <c r="H97" s="197">
        <v>0.95899999999999996</v>
      </c>
      <c r="I97" s="198"/>
      <c r="J97" s="199">
        <f>ROUND(I97*H97,2)</f>
        <v>0</v>
      </c>
      <c r="K97" s="195" t="s">
        <v>134</v>
      </c>
      <c r="L97" s="61"/>
      <c r="M97" s="200" t="s">
        <v>34</v>
      </c>
      <c r="N97" s="201" t="s">
        <v>48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2.2000000000000002</v>
      </c>
      <c r="T97" s="203">
        <f>S97*H97</f>
        <v>2.1097999999999999</v>
      </c>
      <c r="AR97" s="23" t="s">
        <v>135</v>
      </c>
      <c r="AT97" s="23" t="s">
        <v>130</v>
      </c>
      <c r="AU97" s="23" t="s">
        <v>87</v>
      </c>
      <c r="AY97" s="23" t="s">
        <v>127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3" t="s">
        <v>85</v>
      </c>
      <c r="BK97" s="204">
        <f>ROUND(I97*H97,2)</f>
        <v>0</v>
      </c>
      <c r="BL97" s="23" t="s">
        <v>135</v>
      </c>
      <c r="BM97" s="23" t="s">
        <v>170</v>
      </c>
    </row>
    <row r="98" spans="2:65" s="13" customFormat="1" ht="13.5">
      <c r="B98" s="232"/>
      <c r="C98" s="233"/>
      <c r="D98" s="207" t="s">
        <v>146</v>
      </c>
      <c r="E98" s="234" t="s">
        <v>34</v>
      </c>
      <c r="F98" s="235" t="s">
        <v>164</v>
      </c>
      <c r="G98" s="233"/>
      <c r="H98" s="236" t="s">
        <v>34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146</v>
      </c>
      <c r="AU98" s="242" t="s">
        <v>87</v>
      </c>
      <c r="AV98" s="13" t="s">
        <v>85</v>
      </c>
      <c r="AW98" s="13" t="s">
        <v>40</v>
      </c>
      <c r="AX98" s="13" t="s">
        <v>77</v>
      </c>
      <c r="AY98" s="242" t="s">
        <v>127</v>
      </c>
    </row>
    <row r="99" spans="2:65" s="11" customFormat="1" ht="13.5">
      <c r="B99" s="205"/>
      <c r="C99" s="206"/>
      <c r="D99" s="207" t="s">
        <v>146</v>
      </c>
      <c r="E99" s="208" t="s">
        <v>34</v>
      </c>
      <c r="F99" s="209" t="s">
        <v>171</v>
      </c>
      <c r="G99" s="206"/>
      <c r="H99" s="210">
        <v>0.95899999999999996</v>
      </c>
      <c r="I99" s="211"/>
      <c r="J99" s="206"/>
      <c r="K99" s="206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146</v>
      </c>
      <c r="AU99" s="216" t="s">
        <v>87</v>
      </c>
      <c r="AV99" s="11" t="s">
        <v>87</v>
      </c>
      <c r="AW99" s="11" t="s">
        <v>40</v>
      </c>
      <c r="AX99" s="11" t="s">
        <v>77</v>
      </c>
      <c r="AY99" s="216" t="s">
        <v>127</v>
      </c>
    </row>
    <row r="100" spans="2:65" s="12" customFormat="1" ht="13.5">
      <c r="B100" s="217"/>
      <c r="C100" s="218"/>
      <c r="D100" s="207" t="s">
        <v>146</v>
      </c>
      <c r="E100" s="243" t="s">
        <v>34</v>
      </c>
      <c r="F100" s="244" t="s">
        <v>149</v>
      </c>
      <c r="G100" s="218"/>
      <c r="H100" s="245">
        <v>0.95899999999999996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146</v>
      </c>
      <c r="AU100" s="228" t="s">
        <v>87</v>
      </c>
      <c r="AV100" s="12" t="s">
        <v>135</v>
      </c>
      <c r="AW100" s="12" t="s">
        <v>40</v>
      </c>
      <c r="AX100" s="12" t="s">
        <v>85</v>
      </c>
      <c r="AY100" s="228" t="s">
        <v>127</v>
      </c>
    </row>
    <row r="101" spans="2:65" s="10" customFormat="1" ht="29.85" customHeight="1">
      <c r="B101" s="176"/>
      <c r="C101" s="177"/>
      <c r="D101" s="190" t="s">
        <v>76</v>
      </c>
      <c r="E101" s="191" t="s">
        <v>172</v>
      </c>
      <c r="F101" s="191" t="s">
        <v>173</v>
      </c>
      <c r="G101" s="177"/>
      <c r="H101" s="177"/>
      <c r="I101" s="180"/>
      <c r="J101" s="192">
        <f>BK101</f>
        <v>0</v>
      </c>
      <c r="K101" s="177"/>
      <c r="L101" s="182"/>
      <c r="M101" s="183"/>
      <c r="N101" s="184"/>
      <c r="O101" s="184"/>
      <c r="P101" s="185">
        <f>SUM(P102:P114)</f>
        <v>0</v>
      </c>
      <c r="Q101" s="184"/>
      <c r="R101" s="185">
        <f>SUM(R102:R114)</f>
        <v>0</v>
      </c>
      <c r="S101" s="184"/>
      <c r="T101" s="186">
        <f>SUM(T102:T114)</f>
        <v>0</v>
      </c>
      <c r="AR101" s="187" t="s">
        <v>85</v>
      </c>
      <c r="AT101" s="188" t="s">
        <v>76</v>
      </c>
      <c r="AU101" s="188" t="s">
        <v>85</v>
      </c>
      <c r="AY101" s="187" t="s">
        <v>127</v>
      </c>
      <c r="BK101" s="189">
        <f>SUM(BK102:BK114)</f>
        <v>0</v>
      </c>
    </row>
    <row r="102" spans="2:65" s="1" customFormat="1" ht="31.5" customHeight="1">
      <c r="B102" s="41"/>
      <c r="C102" s="193" t="s">
        <v>174</v>
      </c>
      <c r="D102" s="193" t="s">
        <v>130</v>
      </c>
      <c r="E102" s="194" t="s">
        <v>175</v>
      </c>
      <c r="F102" s="195" t="s">
        <v>176</v>
      </c>
      <c r="G102" s="196" t="s">
        <v>177</v>
      </c>
      <c r="H102" s="197">
        <v>85.415000000000006</v>
      </c>
      <c r="I102" s="198"/>
      <c r="J102" s="199">
        <f>ROUND(I102*H102,2)</f>
        <v>0</v>
      </c>
      <c r="K102" s="195" t="s">
        <v>134</v>
      </c>
      <c r="L102" s="61"/>
      <c r="M102" s="200" t="s">
        <v>34</v>
      </c>
      <c r="N102" s="201" t="s">
        <v>48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3" t="s">
        <v>135</v>
      </c>
      <c r="AT102" s="23" t="s">
        <v>130</v>
      </c>
      <c r="AU102" s="23" t="s">
        <v>87</v>
      </c>
      <c r="AY102" s="23" t="s">
        <v>127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3" t="s">
        <v>85</v>
      </c>
      <c r="BK102" s="204">
        <f>ROUND(I102*H102,2)</f>
        <v>0</v>
      </c>
      <c r="BL102" s="23" t="s">
        <v>135</v>
      </c>
      <c r="BM102" s="23" t="s">
        <v>178</v>
      </c>
    </row>
    <row r="103" spans="2:65" s="1" customFormat="1" ht="31.5" customHeight="1">
      <c r="B103" s="41"/>
      <c r="C103" s="193" t="s">
        <v>128</v>
      </c>
      <c r="D103" s="193" t="s">
        <v>130</v>
      </c>
      <c r="E103" s="194" t="s">
        <v>179</v>
      </c>
      <c r="F103" s="195" t="s">
        <v>180</v>
      </c>
      <c r="G103" s="196" t="s">
        <v>177</v>
      </c>
      <c r="H103" s="197">
        <v>85.415000000000006</v>
      </c>
      <c r="I103" s="198"/>
      <c r="J103" s="199">
        <f>ROUND(I103*H103,2)</f>
        <v>0</v>
      </c>
      <c r="K103" s="195" t="s">
        <v>134</v>
      </c>
      <c r="L103" s="61"/>
      <c r="M103" s="200" t="s">
        <v>34</v>
      </c>
      <c r="N103" s="201" t="s">
        <v>48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3" t="s">
        <v>135</v>
      </c>
      <c r="AT103" s="23" t="s">
        <v>130</v>
      </c>
      <c r="AU103" s="23" t="s">
        <v>87</v>
      </c>
      <c r="AY103" s="23" t="s">
        <v>127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3" t="s">
        <v>85</v>
      </c>
      <c r="BK103" s="204">
        <f>ROUND(I103*H103,2)</f>
        <v>0</v>
      </c>
      <c r="BL103" s="23" t="s">
        <v>135</v>
      </c>
      <c r="BM103" s="23" t="s">
        <v>181</v>
      </c>
    </row>
    <row r="104" spans="2:65" s="1" customFormat="1" ht="31.5" customHeight="1">
      <c r="B104" s="41"/>
      <c r="C104" s="193" t="s">
        <v>182</v>
      </c>
      <c r="D104" s="193" t="s">
        <v>130</v>
      </c>
      <c r="E104" s="194" t="s">
        <v>183</v>
      </c>
      <c r="F104" s="195" t="s">
        <v>184</v>
      </c>
      <c r="G104" s="196" t="s">
        <v>177</v>
      </c>
      <c r="H104" s="197">
        <v>1366.64</v>
      </c>
      <c r="I104" s="198"/>
      <c r="J104" s="199">
        <f>ROUND(I104*H104,2)</f>
        <v>0</v>
      </c>
      <c r="K104" s="195" t="s">
        <v>134</v>
      </c>
      <c r="L104" s="61"/>
      <c r="M104" s="200" t="s">
        <v>34</v>
      </c>
      <c r="N104" s="201" t="s">
        <v>48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3" t="s">
        <v>135</v>
      </c>
      <c r="AT104" s="23" t="s">
        <v>130</v>
      </c>
      <c r="AU104" s="23" t="s">
        <v>87</v>
      </c>
      <c r="AY104" s="23" t="s">
        <v>127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3" t="s">
        <v>85</v>
      </c>
      <c r="BK104" s="204">
        <f>ROUND(I104*H104,2)</f>
        <v>0</v>
      </c>
      <c r="BL104" s="23" t="s">
        <v>135</v>
      </c>
      <c r="BM104" s="23" t="s">
        <v>185</v>
      </c>
    </row>
    <row r="105" spans="2:65" s="11" customFormat="1" ht="13.5">
      <c r="B105" s="205"/>
      <c r="C105" s="206"/>
      <c r="D105" s="219" t="s">
        <v>146</v>
      </c>
      <c r="E105" s="206"/>
      <c r="F105" s="230" t="s">
        <v>186</v>
      </c>
      <c r="G105" s="206"/>
      <c r="H105" s="231">
        <v>1366.64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146</v>
      </c>
      <c r="AU105" s="216" t="s">
        <v>87</v>
      </c>
      <c r="AV105" s="11" t="s">
        <v>87</v>
      </c>
      <c r="AW105" s="11" t="s">
        <v>6</v>
      </c>
      <c r="AX105" s="11" t="s">
        <v>85</v>
      </c>
      <c r="AY105" s="216" t="s">
        <v>127</v>
      </c>
    </row>
    <row r="106" spans="2:65" s="1" customFormat="1" ht="22.5" customHeight="1">
      <c r="B106" s="41"/>
      <c r="C106" s="193" t="s">
        <v>187</v>
      </c>
      <c r="D106" s="193" t="s">
        <v>130</v>
      </c>
      <c r="E106" s="194" t="s">
        <v>188</v>
      </c>
      <c r="F106" s="195" t="s">
        <v>189</v>
      </c>
      <c r="G106" s="196" t="s">
        <v>177</v>
      </c>
      <c r="H106" s="197">
        <v>85.415000000000006</v>
      </c>
      <c r="I106" s="198"/>
      <c r="J106" s="199">
        <f>ROUND(I106*H106,2)</f>
        <v>0</v>
      </c>
      <c r="K106" s="195" t="s">
        <v>134</v>
      </c>
      <c r="L106" s="61"/>
      <c r="M106" s="200" t="s">
        <v>34</v>
      </c>
      <c r="N106" s="201" t="s">
        <v>48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3" t="s">
        <v>135</v>
      </c>
      <c r="AT106" s="23" t="s">
        <v>130</v>
      </c>
      <c r="AU106" s="23" t="s">
        <v>87</v>
      </c>
      <c r="AY106" s="23" t="s">
        <v>127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3" t="s">
        <v>85</v>
      </c>
      <c r="BK106" s="204">
        <f>ROUND(I106*H106,2)</f>
        <v>0</v>
      </c>
      <c r="BL106" s="23" t="s">
        <v>135</v>
      </c>
      <c r="BM106" s="23" t="s">
        <v>190</v>
      </c>
    </row>
    <row r="107" spans="2:65" s="1" customFormat="1" ht="22.5" customHeight="1">
      <c r="B107" s="41"/>
      <c r="C107" s="193" t="s">
        <v>191</v>
      </c>
      <c r="D107" s="193" t="s">
        <v>130</v>
      </c>
      <c r="E107" s="194" t="s">
        <v>192</v>
      </c>
      <c r="F107" s="195" t="s">
        <v>193</v>
      </c>
      <c r="G107" s="196" t="s">
        <v>177</v>
      </c>
      <c r="H107" s="197">
        <v>25.625</v>
      </c>
      <c r="I107" s="198"/>
      <c r="J107" s="199">
        <f>ROUND(I107*H107,2)</f>
        <v>0</v>
      </c>
      <c r="K107" s="195" t="s">
        <v>134</v>
      </c>
      <c r="L107" s="61"/>
      <c r="M107" s="200" t="s">
        <v>34</v>
      </c>
      <c r="N107" s="201" t="s">
        <v>48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3" t="s">
        <v>135</v>
      </c>
      <c r="AT107" s="23" t="s">
        <v>130</v>
      </c>
      <c r="AU107" s="23" t="s">
        <v>87</v>
      </c>
      <c r="AY107" s="23" t="s">
        <v>127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3" t="s">
        <v>85</v>
      </c>
      <c r="BK107" s="204">
        <f>ROUND(I107*H107,2)</f>
        <v>0</v>
      </c>
      <c r="BL107" s="23" t="s">
        <v>135</v>
      </c>
      <c r="BM107" s="23" t="s">
        <v>194</v>
      </c>
    </row>
    <row r="108" spans="2:65" s="11" customFormat="1" ht="13.5">
      <c r="B108" s="205"/>
      <c r="C108" s="206"/>
      <c r="D108" s="219" t="s">
        <v>146</v>
      </c>
      <c r="E108" s="206"/>
      <c r="F108" s="230" t="s">
        <v>195</v>
      </c>
      <c r="G108" s="206"/>
      <c r="H108" s="231">
        <v>25.625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146</v>
      </c>
      <c r="AU108" s="216" t="s">
        <v>87</v>
      </c>
      <c r="AV108" s="11" t="s">
        <v>87</v>
      </c>
      <c r="AW108" s="11" t="s">
        <v>6</v>
      </c>
      <c r="AX108" s="11" t="s">
        <v>85</v>
      </c>
      <c r="AY108" s="216" t="s">
        <v>127</v>
      </c>
    </row>
    <row r="109" spans="2:65" s="1" customFormat="1" ht="22.5" customHeight="1">
      <c r="B109" s="41"/>
      <c r="C109" s="193" t="s">
        <v>196</v>
      </c>
      <c r="D109" s="193" t="s">
        <v>130</v>
      </c>
      <c r="E109" s="194" t="s">
        <v>197</v>
      </c>
      <c r="F109" s="195" t="s">
        <v>198</v>
      </c>
      <c r="G109" s="196" t="s">
        <v>177</v>
      </c>
      <c r="H109" s="197">
        <v>8.5419999999999998</v>
      </c>
      <c r="I109" s="198"/>
      <c r="J109" s="199">
        <f>ROUND(I109*H109,2)</f>
        <v>0</v>
      </c>
      <c r="K109" s="195" t="s">
        <v>134</v>
      </c>
      <c r="L109" s="61"/>
      <c r="M109" s="200" t="s">
        <v>34</v>
      </c>
      <c r="N109" s="201" t="s">
        <v>48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3" t="s">
        <v>135</v>
      </c>
      <c r="AT109" s="23" t="s">
        <v>130</v>
      </c>
      <c r="AU109" s="23" t="s">
        <v>87</v>
      </c>
      <c r="AY109" s="23" t="s">
        <v>127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3" t="s">
        <v>85</v>
      </c>
      <c r="BK109" s="204">
        <f>ROUND(I109*H109,2)</f>
        <v>0</v>
      </c>
      <c r="BL109" s="23" t="s">
        <v>135</v>
      </c>
      <c r="BM109" s="23" t="s">
        <v>199</v>
      </c>
    </row>
    <row r="110" spans="2:65" s="11" customFormat="1" ht="13.5">
      <c r="B110" s="205"/>
      <c r="C110" s="206"/>
      <c r="D110" s="219" t="s">
        <v>146</v>
      </c>
      <c r="E110" s="206"/>
      <c r="F110" s="230" t="s">
        <v>200</v>
      </c>
      <c r="G110" s="206"/>
      <c r="H110" s="231">
        <v>8.5419999999999998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146</v>
      </c>
      <c r="AU110" s="216" t="s">
        <v>87</v>
      </c>
      <c r="AV110" s="11" t="s">
        <v>87</v>
      </c>
      <c r="AW110" s="11" t="s">
        <v>6</v>
      </c>
      <c r="AX110" s="11" t="s">
        <v>85</v>
      </c>
      <c r="AY110" s="216" t="s">
        <v>127</v>
      </c>
    </row>
    <row r="111" spans="2:65" s="1" customFormat="1" ht="22.5" customHeight="1">
      <c r="B111" s="41"/>
      <c r="C111" s="193" t="s">
        <v>201</v>
      </c>
      <c r="D111" s="193" t="s">
        <v>130</v>
      </c>
      <c r="E111" s="194" t="s">
        <v>202</v>
      </c>
      <c r="F111" s="195" t="s">
        <v>203</v>
      </c>
      <c r="G111" s="196" t="s">
        <v>177</v>
      </c>
      <c r="H111" s="197">
        <v>42.707999999999998</v>
      </c>
      <c r="I111" s="198"/>
      <c r="J111" s="199">
        <f>ROUND(I111*H111,2)</f>
        <v>0</v>
      </c>
      <c r="K111" s="195" t="s">
        <v>134</v>
      </c>
      <c r="L111" s="61"/>
      <c r="M111" s="200" t="s">
        <v>34</v>
      </c>
      <c r="N111" s="201" t="s">
        <v>48</v>
      </c>
      <c r="O111" s="42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AR111" s="23" t="s">
        <v>135</v>
      </c>
      <c r="AT111" s="23" t="s">
        <v>130</v>
      </c>
      <c r="AU111" s="23" t="s">
        <v>87</v>
      </c>
      <c r="AY111" s="23" t="s">
        <v>127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3" t="s">
        <v>85</v>
      </c>
      <c r="BK111" s="204">
        <f>ROUND(I111*H111,2)</f>
        <v>0</v>
      </c>
      <c r="BL111" s="23" t="s">
        <v>135</v>
      </c>
      <c r="BM111" s="23" t="s">
        <v>204</v>
      </c>
    </row>
    <row r="112" spans="2:65" s="11" customFormat="1" ht="13.5">
      <c r="B112" s="205"/>
      <c r="C112" s="206"/>
      <c r="D112" s="219" t="s">
        <v>146</v>
      </c>
      <c r="E112" s="206"/>
      <c r="F112" s="230" t="s">
        <v>205</v>
      </c>
      <c r="G112" s="206"/>
      <c r="H112" s="231">
        <v>42.707999999999998</v>
      </c>
      <c r="I112" s="211"/>
      <c r="J112" s="206"/>
      <c r="K112" s="206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146</v>
      </c>
      <c r="AU112" s="216" t="s">
        <v>87</v>
      </c>
      <c r="AV112" s="11" t="s">
        <v>87</v>
      </c>
      <c r="AW112" s="11" t="s">
        <v>6</v>
      </c>
      <c r="AX112" s="11" t="s">
        <v>85</v>
      </c>
      <c r="AY112" s="216" t="s">
        <v>127</v>
      </c>
    </row>
    <row r="113" spans="2:65" s="1" customFormat="1" ht="22.5" customHeight="1">
      <c r="B113" s="41"/>
      <c r="C113" s="193" t="s">
        <v>10</v>
      </c>
      <c r="D113" s="193" t="s">
        <v>130</v>
      </c>
      <c r="E113" s="194" t="s">
        <v>206</v>
      </c>
      <c r="F113" s="195" t="s">
        <v>207</v>
      </c>
      <c r="G113" s="196" t="s">
        <v>177</v>
      </c>
      <c r="H113" s="197">
        <v>8.5419999999999998</v>
      </c>
      <c r="I113" s="198"/>
      <c r="J113" s="199">
        <f>ROUND(I113*H113,2)</f>
        <v>0</v>
      </c>
      <c r="K113" s="195" t="s">
        <v>134</v>
      </c>
      <c r="L113" s="61"/>
      <c r="M113" s="200" t="s">
        <v>34</v>
      </c>
      <c r="N113" s="201" t="s">
        <v>48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3" t="s">
        <v>135</v>
      </c>
      <c r="AT113" s="23" t="s">
        <v>130</v>
      </c>
      <c r="AU113" s="23" t="s">
        <v>87</v>
      </c>
      <c r="AY113" s="23" t="s">
        <v>127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3" t="s">
        <v>85</v>
      </c>
      <c r="BK113" s="204">
        <f>ROUND(I113*H113,2)</f>
        <v>0</v>
      </c>
      <c r="BL113" s="23" t="s">
        <v>135</v>
      </c>
      <c r="BM113" s="23" t="s">
        <v>208</v>
      </c>
    </row>
    <row r="114" spans="2:65" s="11" customFormat="1" ht="13.5">
      <c r="B114" s="205"/>
      <c r="C114" s="206"/>
      <c r="D114" s="207" t="s">
        <v>146</v>
      </c>
      <c r="E114" s="206"/>
      <c r="F114" s="209" t="s">
        <v>200</v>
      </c>
      <c r="G114" s="206"/>
      <c r="H114" s="210">
        <v>8.5419999999999998</v>
      </c>
      <c r="I114" s="211"/>
      <c r="J114" s="206"/>
      <c r="K114" s="206"/>
      <c r="L114" s="212"/>
      <c r="M114" s="246"/>
      <c r="N114" s="247"/>
      <c r="O114" s="247"/>
      <c r="P114" s="247"/>
      <c r="Q114" s="247"/>
      <c r="R114" s="247"/>
      <c r="S114" s="247"/>
      <c r="T114" s="248"/>
      <c r="AT114" s="216" t="s">
        <v>146</v>
      </c>
      <c r="AU114" s="216" t="s">
        <v>87</v>
      </c>
      <c r="AV114" s="11" t="s">
        <v>87</v>
      </c>
      <c r="AW114" s="11" t="s">
        <v>6</v>
      </c>
      <c r="AX114" s="11" t="s">
        <v>85</v>
      </c>
      <c r="AY114" s="216" t="s">
        <v>127</v>
      </c>
    </row>
    <row r="115" spans="2:65" s="1" customFormat="1" ht="6.95" customHeight="1">
      <c r="B115" s="56"/>
      <c r="C115" s="57"/>
      <c r="D115" s="57"/>
      <c r="E115" s="57"/>
      <c r="F115" s="57"/>
      <c r="G115" s="57"/>
      <c r="H115" s="57"/>
      <c r="I115" s="139"/>
      <c r="J115" s="57"/>
      <c r="K115" s="57"/>
      <c r="L115" s="61"/>
    </row>
  </sheetData>
  <sheetProtection password="CC35" sheet="1" objects="1" scenarios="1" formatCells="0" formatColumns="0" formatRows="0" sort="0" autoFilter="0"/>
  <autoFilter ref="C78:K114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6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2"/>
      <c r="C1" s="112"/>
      <c r="D1" s="113" t="s">
        <v>1</v>
      </c>
      <c r="E1" s="112"/>
      <c r="F1" s="114" t="s">
        <v>94</v>
      </c>
      <c r="G1" s="388" t="s">
        <v>95</v>
      </c>
      <c r="H1" s="388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90</v>
      </c>
      <c r="AZ2" s="249" t="s">
        <v>209</v>
      </c>
      <c r="BA2" s="249" t="s">
        <v>210</v>
      </c>
      <c r="BB2" s="249" t="s">
        <v>152</v>
      </c>
      <c r="BC2" s="249" t="s">
        <v>211</v>
      </c>
      <c r="BD2" s="249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87</v>
      </c>
      <c r="AZ3" s="249" t="s">
        <v>54</v>
      </c>
      <c r="BA3" s="249" t="s">
        <v>212</v>
      </c>
      <c r="BB3" s="249" t="s">
        <v>152</v>
      </c>
      <c r="BC3" s="249" t="s">
        <v>213</v>
      </c>
      <c r="BD3" s="249" t="s">
        <v>87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  <c r="AZ4" s="249" t="s">
        <v>214</v>
      </c>
      <c r="BA4" s="249" t="s">
        <v>215</v>
      </c>
      <c r="BB4" s="249" t="s">
        <v>144</v>
      </c>
      <c r="BC4" s="249" t="s">
        <v>216</v>
      </c>
      <c r="BD4" s="249" t="s">
        <v>87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  <c r="AZ5" s="249" t="s">
        <v>217</v>
      </c>
      <c r="BA5" s="249" t="s">
        <v>218</v>
      </c>
      <c r="BB5" s="249" t="s">
        <v>144</v>
      </c>
      <c r="BC5" s="249" t="s">
        <v>219</v>
      </c>
      <c r="BD5" s="249" t="s">
        <v>87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  <c r="AZ6" s="249" t="s">
        <v>220</v>
      </c>
      <c r="BA6" s="249" t="s">
        <v>221</v>
      </c>
      <c r="BB6" s="249" t="s">
        <v>144</v>
      </c>
      <c r="BC6" s="249" t="s">
        <v>222</v>
      </c>
      <c r="BD6" s="249" t="s">
        <v>87</v>
      </c>
    </row>
    <row r="7" spans="1:70" ht="22.5" customHeight="1">
      <c r="B7" s="27"/>
      <c r="C7" s="28"/>
      <c r="D7" s="28"/>
      <c r="E7" s="381" t="str">
        <f>'Rekapitulace stavby'!K6</f>
        <v>Zahradní domek - MŠ Strojařů 846, Chrudim IV</v>
      </c>
      <c r="F7" s="382"/>
      <c r="G7" s="382"/>
      <c r="H7" s="382"/>
      <c r="I7" s="117"/>
      <c r="J7" s="28"/>
      <c r="K7" s="30"/>
      <c r="AZ7" s="249" t="s">
        <v>223</v>
      </c>
      <c r="BA7" s="249" t="s">
        <v>224</v>
      </c>
      <c r="BB7" s="249" t="s">
        <v>144</v>
      </c>
      <c r="BC7" s="249" t="s">
        <v>225</v>
      </c>
      <c r="BD7" s="249" t="s">
        <v>87</v>
      </c>
    </row>
    <row r="8" spans="1:70" s="1" customFormat="1">
      <c r="B8" s="41"/>
      <c r="C8" s="42"/>
      <c r="D8" s="36" t="s">
        <v>100</v>
      </c>
      <c r="E8" s="42"/>
      <c r="F8" s="42"/>
      <c r="G8" s="42"/>
      <c r="H8" s="42"/>
      <c r="I8" s="118"/>
      <c r="J8" s="42"/>
      <c r="K8" s="45"/>
      <c r="AZ8" s="249" t="s">
        <v>226</v>
      </c>
      <c r="BA8" s="249" t="s">
        <v>227</v>
      </c>
      <c r="BB8" s="249" t="s">
        <v>144</v>
      </c>
      <c r="BC8" s="249" t="s">
        <v>228</v>
      </c>
      <c r="BD8" s="249" t="s">
        <v>87</v>
      </c>
    </row>
    <row r="9" spans="1:70" s="1" customFormat="1" ht="36.950000000000003" customHeight="1">
      <c r="B9" s="41"/>
      <c r="C9" s="42"/>
      <c r="D9" s="42"/>
      <c r="E9" s="383" t="s">
        <v>229</v>
      </c>
      <c r="F9" s="384"/>
      <c r="G9" s="384"/>
      <c r="H9" s="384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6" t="s">
        <v>20</v>
      </c>
      <c r="E11" s="42"/>
      <c r="F11" s="34" t="s">
        <v>21</v>
      </c>
      <c r="G11" s="42"/>
      <c r="H11" s="42"/>
      <c r="I11" s="119" t="s">
        <v>22</v>
      </c>
      <c r="J11" s="34" t="s">
        <v>34</v>
      </c>
      <c r="K11" s="45"/>
    </row>
    <row r="12" spans="1:70" s="1" customFormat="1" ht="14.45" customHeight="1">
      <c r="B12" s="41"/>
      <c r="C12" s="42"/>
      <c r="D12" s="36" t="s">
        <v>24</v>
      </c>
      <c r="E12" s="42"/>
      <c r="F12" s="34" t="s">
        <v>25</v>
      </c>
      <c r="G12" s="42"/>
      <c r="H12" s="42"/>
      <c r="I12" s="119" t="s">
        <v>26</v>
      </c>
      <c r="J12" s="120" t="str">
        <f>'Rekapitulace stavby'!AN8</f>
        <v>22. 1. 2017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6" t="s">
        <v>32</v>
      </c>
      <c r="E14" s="42"/>
      <c r="F14" s="42"/>
      <c r="G14" s="42"/>
      <c r="H14" s="42"/>
      <c r="I14" s="119" t="s">
        <v>33</v>
      </c>
      <c r="J14" s="34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4" t="str">
        <f>IF('Rekapitulace stavby'!E11="","",'Rekapitulace stavby'!E11)</f>
        <v xml:space="preserve"> </v>
      </c>
      <c r="F15" s="42"/>
      <c r="G15" s="42"/>
      <c r="H15" s="42"/>
      <c r="I15" s="119" t="s">
        <v>35</v>
      </c>
      <c r="J15" s="34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6" t="s">
        <v>36</v>
      </c>
      <c r="E17" s="42"/>
      <c r="F17" s="42"/>
      <c r="G17" s="42"/>
      <c r="H17" s="42"/>
      <c r="I17" s="119" t="s">
        <v>33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35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6" t="s">
        <v>38</v>
      </c>
      <c r="E20" s="42"/>
      <c r="F20" s="42"/>
      <c r="G20" s="42"/>
      <c r="H20" s="42"/>
      <c r="I20" s="119" t="s">
        <v>33</v>
      </c>
      <c r="J20" s="34" t="s">
        <v>34</v>
      </c>
      <c r="K20" s="45"/>
    </row>
    <row r="21" spans="2:11" s="1" customFormat="1" ht="18" customHeight="1">
      <c r="B21" s="41"/>
      <c r="C21" s="42"/>
      <c r="D21" s="42"/>
      <c r="E21" s="34" t="s">
        <v>39</v>
      </c>
      <c r="F21" s="42"/>
      <c r="G21" s="42"/>
      <c r="H21" s="42"/>
      <c r="I21" s="119" t="s">
        <v>35</v>
      </c>
      <c r="J21" s="34" t="s">
        <v>34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6" t="s">
        <v>41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50" t="s">
        <v>34</v>
      </c>
      <c r="F24" s="350"/>
      <c r="G24" s="350"/>
      <c r="H24" s="350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43</v>
      </c>
      <c r="E27" s="42"/>
      <c r="F27" s="42"/>
      <c r="G27" s="42"/>
      <c r="H27" s="42"/>
      <c r="I27" s="118"/>
      <c r="J27" s="128">
        <f>ROUND(J104,2)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45</v>
      </c>
      <c r="G29" s="42"/>
      <c r="H29" s="42"/>
      <c r="I29" s="129" t="s">
        <v>44</v>
      </c>
      <c r="J29" s="46" t="s">
        <v>46</v>
      </c>
      <c r="K29" s="45"/>
    </row>
    <row r="30" spans="2:11" s="1" customFormat="1" ht="14.45" customHeight="1">
      <c r="B30" s="41"/>
      <c r="C30" s="42"/>
      <c r="D30" s="49" t="s">
        <v>47</v>
      </c>
      <c r="E30" s="49" t="s">
        <v>48</v>
      </c>
      <c r="F30" s="130">
        <f>ROUND(SUM(BE104:BE649), 2)</f>
        <v>0</v>
      </c>
      <c r="G30" s="42"/>
      <c r="H30" s="42"/>
      <c r="I30" s="131">
        <v>0.21</v>
      </c>
      <c r="J30" s="130">
        <f>ROUND(ROUND((SUM(BE104:BE649)),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49</v>
      </c>
      <c r="F31" s="130">
        <f>ROUND(SUM(BF104:BF649), 2)</f>
        <v>0</v>
      </c>
      <c r="G31" s="42"/>
      <c r="H31" s="42"/>
      <c r="I31" s="131">
        <v>0.15</v>
      </c>
      <c r="J31" s="130">
        <f>ROUND(ROUND((SUM(BF104:BF649)),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50</v>
      </c>
      <c r="F32" s="130">
        <f>ROUND(SUM(BG104:BG649),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51</v>
      </c>
      <c r="F33" s="130">
        <f>ROUND(SUM(BH104:BH649),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52</v>
      </c>
      <c r="F34" s="130">
        <f>ROUND(SUM(BI104:BI649),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53</v>
      </c>
      <c r="E36" s="79"/>
      <c r="F36" s="79"/>
      <c r="G36" s="134" t="s">
        <v>54</v>
      </c>
      <c r="H36" s="135" t="s">
        <v>55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29" t="s">
        <v>103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1" t="str">
        <f>E7</f>
        <v>Zahradní domek - MŠ Strojařů 846, Chrudim IV</v>
      </c>
      <c r="F45" s="382"/>
      <c r="G45" s="382"/>
      <c r="H45" s="382"/>
      <c r="I45" s="118"/>
      <c r="J45" s="42"/>
      <c r="K45" s="45"/>
    </row>
    <row r="46" spans="2:11" s="1" customFormat="1" ht="14.45" customHeight="1">
      <c r="B46" s="41"/>
      <c r="C46" s="36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83" t="str">
        <f>E9</f>
        <v>02 - Zahradní domek</v>
      </c>
      <c r="F47" s="384"/>
      <c r="G47" s="384"/>
      <c r="H47" s="384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6" t="s">
        <v>24</v>
      </c>
      <c r="D49" s="42"/>
      <c r="E49" s="42"/>
      <c r="F49" s="34" t="str">
        <f>F12</f>
        <v xml:space="preserve"> </v>
      </c>
      <c r="G49" s="42"/>
      <c r="H49" s="42"/>
      <c r="I49" s="119" t="s">
        <v>26</v>
      </c>
      <c r="J49" s="120" t="str">
        <f>IF(J12="","",J12)</f>
        <v>22. 1. 2017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6" t="s">
        <v>32</v>
      </c>
      <c r="D51" s="42"/>
      <c r="E51" s="42"/>
      <c r="F51" s="34" t="str">
        <f>E15</f>
        <v xml:space="preserve"> </v>
      </c>
      <c r="G51" s="42"/>
      <c r="H51" s="42"/>
      <c r="I51" s="119" t="s">
        <v>38</v>
      </c>
      <c r="J51" s="34" t="str">
        <f>E21</f>
        <v>Ing. Josef Dvořák</v>
      </c>
      <c r="K51" s="45"/>
    </row>
    <row r="52" spans="2:47" s="1" customFormat="1" ht="14.45" customHeight="1">
      <c r="B52" s="41"/>
      <c r="C52" s="36" t="s">
        <v>36</v>
      </c>
      <c r="D52" s="42"/>
      <c r="E52" s="42"/>
      <c r="F52" s="34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104</v>
      </c>
      <c r="D54" s="132"/>
      <c r="E54" s="132"/>
      <c r="F54" s="132"/>
      <c r="G54" s="132"/>
      <c r="H54" s="132"/>
      <c r="I54" s="145"/>
      <c r="J54" s="146" t="s">
        <v>105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106</v>
      </c>
      <c r="D56" s="42"/>
      <c r="E56" s="42"/>
      <c r="F56" s="42"/>
      <c r="G56" s="42"/>
      <c r="H56" s="42"/>
      <c r="I56" s="118"/>
      <c r="J56" s="128">
        <f>J104</f>
        <v>0</v>
      </c>
      <c r="K56" s="45"/>
      <c r="AU56" s="23" t="s">
        <v>107</v>
      </c>
    </row>
    <row r="57" spans="2:47" s="7" customFormat="1" ht="24.95" customHeight="1">
      <c r="B57" s="149"/>
      <c r="C57" s="150"/>
      <c r="D57" s="151" t="s">
        <v>108</v>
      </c>
      <c r="E57" s="152"/>
      <c r="F57" s="152"/>
      <c r="G57" s="152"/>
      <c r="H57" s="152"/>
      <c r="I57" s="153"/>
      <c r="J57" s="154">
        <f>J105</f>
        <v>0</v>
      </c>
      <c r="K57" s="155"/>
    </row>
    <row r="58" spans="2:47" s="8" customFormat="1" ht="19.899999999999999" customHeight="1">
      <c r="B58" s="156"/>
      <c r="C58" s="157"/>
      <c r="D58" s="158" t="s">
        <v>230</v>
      </c>
      <c r="E58" s="159"/>
      <c r="F58" s="159"/>
      <c r="G58" s="159"/>
      <c r="H58" s="159"/>
      <c r="I58" s="160"/>
      <c r="J58" s="161">
        <f>J106</f>
        <v>0</v>
      </c>
      <c r="K58" s="162"/>
    </row>
    <row r="59" spans="2:47" s="8" customFormat="1" ht="19.899999999999999" customHeight="1">
      <c r="B59" s="156"/>
      <c r="C59" s="157"/>
      <c r="D59" s="158" t="s">
        <v>231</v>
      </c>
      <c r="E59" s="159"/>
      <c r="F59" s="159"/>
      <c r="G59" s="159"/>
      <c r="H59" s="159"/>
      <c r="I59" s="160"/>
      <c r="J59" s="161">
        <f>J150</f>
        <v>0</v>
      </c>
      <c r="K59" s="162"/>
    </row>
    <row r="60" spans="2:47" s="8" customFormat="1" ht="19.899999999999999" customHeight="1">
      <c r="B60" s="156"/>
      <c r="C60" s="157"/>
      <c r="D60" s="158" t="s">
        <v>232</v>
      </c>
      <c r="E60" s="159"/>
      <c r="F60" s="159"/>
      <c r="G60" s="159"/>
      <c r="H60" s="159"/>
      <c r="I60" s="160"/>
      <c r="J60" s="161">
        <f>J167</f>
        <v>0</v>
      </c>
      <c r="K60" s="162"/>
    </row>
    <row r="61" spans="2:47" s="8" customFormat="1" ht="19.899999999999999" customHeight="1">
      <c r="B61" s="156"/>
      <c r="C61" s="157"/>
      <c r="D61" s="158" t="s">
        <v>233</v>
      </c>
      <c r="E61" s="159"/>
      <c r="F61" s="159"/>
      <c r="G61" s="159"/>
      <c r="H61" s="159"/>
      <c r="I61" s="160"/>
      <c r="J61" s="161">
        <f>J202</f>
        <v>0</v>
      </c>
      <c r="K61" s="162"/>
    </row>
    <row r="62" spans="2:47" s="8" customFormat="1" ht="19.899999999999999" customHeight="1">
      <c r="B62" s="156"/>
      <c r="C62" s="157"/>
      <c r="D62" s="158" t="s">
        <v>234</v>
      </c>
      <c r="E62" s="159"/>
      <c r="F62" s="159"/>
      <c r="G62" s="159"/>
      <c r="H62" s="159"/>
      <c r="I62" s="160"/>
      <c r="J62" s="161">
        <f>J220</f>
        <v>0</v>
      </c>
      <c r="K62" s="162"/>
    </row>
    <row r="63" spans="2:47" s="8" customFormat="1" ht="19.899999999999999" customHeight="1">
      <c r="B63" s="156"/>
      <c r="C63" s="157"/>
      <c r="D63" s="158" t="s">
        <v>235</v>
      </c>
      <c r="E63" s="159"/>
      <c r="F63" s="159"/>
      <c r="G63" s="159"/>
      <c r="H63" s="159"/>
      <c r="I63" s="160"/>
      <c r="J63" s="161">
        <f>J255</f>
        <v>0</v>
      </c>
      <c r="K63" s="162"/>
    </row>
    <row r="64" spans="2:47" s="8" customFormat="1" ht="19.899999999999999" customHeight="1">
      <c r="B64" s="156"/>
      <c r="C64" s="157"/>
      <c r="D64" s="158" t="s">
        <v>236</v>
      </c>
      <c r="E64" s="159"/>
      <c r="F64" s="159"/>
      <c r="G64" s="159"/>
      <c r="H64" s="159"/>
      <c r="I64" s="160"/>
      <c r="J64" s="161">
        <f>J287</f>
        <v>0</v>
      </c>
      <c r="K64" s="162"/>
    </row>
    <row r="65" spans="2:11" s="8" customFormat="1" ht="19.899999999999999" customHeight="1">
      <c r="B65" s="156"/>
      <c r="C65" s="157"/>
      <c r="D65" s="158" t="s">
        <v>237</v>
      </c>
      <c r="E65" s="159"/>
      <c r="F65" s="159"/>
      <c r="G65" s="159"/>
      <c r="H65" s="159"/>
      <c r="I65" s="160"/>
      <c r="J65" s="161">
        <f>J297</f>
        <v>0</v>
      </c>
      <c r="K65" s="162"/>
    </row>
    <row r="66" spans="2:11" s="8" customFormat="1" ht="19.899999999999999" customHeight="1">
      <c r="B66" s="156"/>
      <c r="C66" s="157"/>
      <c r="D66" s="158" t="s">
        <v>238</v>
      </c>
      <c r="E66" s="159"/>
      <c r="F66" s="159"/>
      <c r="G66" s="159"/>
      <c r="H66" s="159"/>
      <c r="I66" s="160"/>
      <c r="J66" s="161">
        <f>J359</f>
        <v>0</v>
      </c>
      <c r="K66" s="162"/>
    </row>
    <row r="67" spans="2:11" s="8" customFormat="1" ht="19.899999999999999" customHeight="1">
      <c r="B67" s="156"/>
      <c r="C67" s="157"/>
      <c r="D67" s="158" t="s">
        <v>239</v>
      </c>
      <c r="E67" s="159"/>
      <c r="F67" s="159"/>
      <c r="G67" s="159"/>
      <c r="H67" s="159"/>
      <c r="I67" s="160"/>
      <c r="J67" s="161">
        <f>J382</f>
        <v>0</v>
      </c>
      <c r="K67" s="162"/>
    </row>
    <row r="68" spans="2:11" s="8" customFormat="1" ht="19.899999999999999" customHeight="1">
      <c r="B68" s="156"/>
      <c r="C68" s="157"/>
      <c r="D68" s="158" t="s">
        <v>240</v>
      </c>
      <c r="E68" s="159"/>
      <c r="F68" s="159"/>
      <c r="G68" s="159"/>
      <c r="H68" s="159"/>
      <c r="I68" s="160"/>
      <c r="J68" s="161">
        <f>J387</f>
        <v>0</v>
      </c>
      <c r="K68" s="162"/>
    </row>
    <row r="69" spans="2:11" s="8" customFormat="1" ht="19.899999999999999" customHeight="1">
      <c r="B69" s="156"/>
      <c r="C69" s="157"/>
      <c r="D69" s="158" t="s">
        <v>241</v>
      </c>
      <c r="E69" s="159"/>
      <c r="F69" s="159"/>
      <c r="G69" s="159"/>
      <c r="H69" s="159"/>
      <c r="I69" s="160"/>
      <c r="J69" s="161">
        <f>J393</f>
        <v>0</v>
      </c>
      <c r="K69" s="162"/>
    </row>
    <row r="70" spans="2:11" s="8" customFormat="1" ht="19.899999999999999" customHeight="1">
      <c r="B70" s="156"/>
      <c r="C70" s="157"/>
      <c r="D70" s="158" t="s">
        <v>242</v>
      </c>
      <c r="E70" s="159"/>
      <c r="F70" s="159"/>
      <c r="G70" s="159"/>
      <c r="H70" s="159"/>
      <c r="I70" s="160"/>
      <c r="J70" s="161">
        <f>J408</f>
        <v>0</v>
      </c>
      <c r="K70" s="162"/>
    </row>
    <row r="71" spans="2:11" s="8" customFormat="1" ht="19.899999999999999" customHeight="1">
      <c r="B71" s="156"/>
      <c r="C71" s="157"/>
      <c r="D71" s="158" t="s">
        <v>110</v>
      </c>
      <c r="E71" s="159"/>
      <c r="F71" s="159"/>
      <c r="G71" s="159"/>
      <c r="H71" s="159"/>
      <c r="I71" s="160"/>
      <c r="J71" s="161">
        <f>J412</f>
        <v>0</v>
      </c>
      <c r="K71" s="162"/>
    </row>
    <row r="72" spans="2:11" s="8" customFormat="1" ht="19.899999999999999" customHeight="1">
      <c r="B72" s="156"/>
      <c r="C72" s="157"/>
      <c r="D72" s="158" t="s">
        <v>243</v>
      </c>
      <c r="E72" s="159"/>
      <c r="F72" s="159"/>
      <c r="G72" s="159"/>
      <c r="H72" s="159"/>
      <c r="I72" s="160"/>
      <c r="J72" s="161">
        <f>J418</f>
        <v>0</v>
      </c>
      <c r="K72" s="162"/>
    </row>
    <row r="73" spans="2:11" s="7" customFormat="1" ht="24.95" customHeight="1">
      <c r="B73" s="149"/>
      <c r="C73" s="150"/>
      <c r="D73" s="151" t="s">
        <v>244</v>
      </c>
      <c r="E73" s="152"/>
      <c r="F73" s="152"/>
      <c r="G73" s="152"/>
      <c r="H73" s="152"/>
      <c r="I73" s="153"/>
      <c r="J73" s="154">
        <f>J420</f>
        <v>0</v>
      </c>
      <c r="K73" s="155"/>
    </row>
    <row r="74" spans="2:11" s="8" customFormat="1" ht="19.899999999999999" customHeight="1">
      <c r="B74" s="156"/>
      <c r="C74" s="157"/>
      <c r="D74" s="158" t="s">
        <v>245</v>
      </c>
      <c r="E74" s="159"/>
      <c r="F74" s="159"/>
      <c r="G74" s="159"/>
      <c r="H74" s="159"/>
      <c r="I74" s="160"/>
      <c r="J74" s="161">
        <f>J421</f>
        <v>0</v>
      </c>
      <c r="K74" s="162"/>
    </row>
    <row r="75" spans="2:11" s="8" customFormat="1" ht="19.899999999999999" customHeight="1">
      <c r="B75" s="156"/>
      <c r="C75" s="157"/>
      <c r="D75" s="158" t="s">
        <v>246</v>
      </c>
      <c r="E75" s="159"/>
      <c r="F75" s="159"/>
      <c r="G75" s="159"/>
      <c r="H75" s="159"/>
      <c r="I75" s="160"/>
      <c r="J75" s="161">
        <f>J440</f>
        <v>0</v>
      </c>
      <c r="K75" s="162"/>
    </row>
    <row r="76" spans="2:11" s="8" customFormat="1" ht="19.899999999999999" customHeight="1">
      <c r="B76" s="156"/>
      <c r="C76" s="157"/>
      <c r="D76" s="158" t="s">
        <v>247</v>
      </c>
      <c r="E76" s="159"/>
      <c r="F76" s="159"/>
      <c r="G76" s="159"/>
      <c r="H76" s="159"/>
      <c r="I76" s="160"/>
      <c r="J76" s="161">
        <f>J469</f>
        <v>0</v>
      </c>
      <c r="K76" s="162"/>
    </row>
    <row r="77" spans="2:11" s="8" customFormat="1" ht="19.899999999999999" customHeight="1">
      <c r="B77" s="156"/>
      <c r="C77" s="157"/>
      <c r="D77" s="158" t="s">
        <v>248</v>
      </c>
      <c r="E77" s="159"/>
      <c r="F77" s="159"/>
      <c r="G77" s="159"/>
      <c r="H77" s="159"/>
      <c r="I77" s="160"/>
      <c r="J77" s="161">
        <f>J471</f>
        <v>0</v>
      </c>
      <c r="K77" s="162"/>
    </row>
    <row r="78" spans="2:11" s="8" customFormat="1" ht="19.899999999999999" customHeight="1">
      <c r="B78" s="156"/>
      <c r="C78" s="157"/>
      <c r="D78" s="158" t="s">
        <v>249</v>
      </c>
      <c r="E78" s="159"/>
      <c r="F78" s="159"/>
      <c r="G78" s="159"/>
      <c r="H78" s="159"/>
      <c r="I78" s="160"/>
      <c r="J78" s="161">
        <f>J511</f>
        <v>0</v>
      </c>
      <c r="K78" s="162"/>
    </row>
    <row r="79" spans="2:11" s="8" customFormat="1" ht="19.899999999999999" customHeight="1">
      <c r="B79" s="156"/>
      <c r="C79" s="157"/>
      <c r="D79" s="158" t="s">
        <v>250</v>
      </c>
      <c r="E79" s="159"/>
      <c r="F79" s="159"/>
      <c r="G79" s="159"/>
      <c r="H79" s="159"/>
      <c r="I79" s="160"/>
      <c r="J79" s="161">
        <f>J519</f>
        <v>0</v>
      </c>
      <c r="K79" s="162"/>
    </row>
    <row r="80" spans="2:11" s="8" customFormat="1" ht="19.899999999999999" customHeight="1">
      <c r="B80" s="156"/>
      <c r="C80" s="157"/>
      <c r="D80" s="158" t="s">
        <v>251</v>
      </c>
      <c r="E80" s="159"/>
      <c r="F80" s="159"/>
      <c r="G80" s="159"/>
      <c r="H80" s="159"/>
      <c r="I80" s="160"/>
      <c r="J80" s="161">
        <f>J533</f>
        <v>0</v>
      </c>
      <c r="K80" s="162"/>
    </row>
    <row r="81" spans="2:12" s="8" customFormat="1" ht="19.899999999999999" customHeight="1">
      <c r="B81" s="156"/>
      <c r="C81" s="157"/>
      <c r="D81" s="158" t="s">
        <v>252</v>
      </c>
      <c r="E81" s="159"/>
      <c r="F81" s="159"/>
      <c r="G81" s="159"/>
      <c r="H81" s="159"/>
      <c r="I81" s="160"/>
      <c r="J81" s="161">
        <f>J582</f>
        <v>0</v>
      </c>
      <c r="K81" s="162"/>
    </row>
    <row r="82" spans="2:12" s="8" customFormat="1" ht="19.899999999999999" customHeight="1">
      <c r="B82" s="156"/>
      <c r="C82" s="157"/>
      <c r="D82" s="158" t="s">
        <v>253</v>
      </c>
      <c r="E82" s="159"/>
      <c r="F82" s="159"/>
      <c r="G82" s="159"/>
      <c r="H82" s="159"/>
      <c r="I82" s="160"/>
      <c r="J82" s="161">
        <f>J596</f>
        <v>0</v>
      </c>
      <c r="K82" s="162"/>
    </row>
    <row r="83" spans="2:12" s="8" customFormat="1" ht="19.899999999999999" customHeight="1">
      <c r="B83" s="156"/>
      <c r="C83" s="157"/>
      <c r="D83" s="158" t="s">
        <v>254</v>
      </c>
      <c r="E83" s="159"/>
      <c r="F83" s="159"/>
      <c r="G83" s="159"/>
      <c r="H83" s="159"/>
      <c r="I83" s="160"/>
      <c r="J83" s="161">
        <f>J613</f>
        <v>0</v>
      </c>
      <c r="K83" s="162"/>
    </row>
    <row r="84" spans="2:12" s="8" customFormat="1" ht="19.899999999999999" customHeight="1">
      <c r="B84" s="156"/>
      <c r="C84" s="157"/>
      <c r="D84" s="158" t="s">
        <v>255</v>
      </c>
      <c r="E84" s="159"/>
      <c r="F84" s="159"/>
      <c r="G84" s="159"/>
      <c r="H84" s="159"/>
      <c r="I84" s="160"/>
      <c r="J84" s="161">
        <f>J633</f>
        <v>0</v>
      </c>
      <c r="K84" s="162"/>
    </row>
    <row r="85" spans="2:12" s="1" customFormat="1" ht="21.75" customHeight="1">
      <c r="B85" s="41"/>
      <c r="C85" s="42"/>
      <c r="D85" s="42"/>
      <c r="E85" s="42"/>
      <c r="F85" s="42"/>
      <c r="G85" s="42"/>
      <c r="H85" s="42"/>
      <c r="I85" s="118"/>
      <c r="J85" s="42"/>
      <c r="K85" s="45"/>
    </row>
    <row r="86" spans="2:12" s="1" customFormat="1" ht="6.95" customHeight="1">
      <c r="B86" s="56"/>
      <c r="C86" s="57"/>
      <c r="D86" s="57"/>
      <c r="E86" s="57"/>
      <c r="F86" s="57"/>
      <c r="G86" s="57"/>
      <c r="H86" s="57"/>
      <c r="I86" s="139"/>
      <c r="J86" s="57"/>
      <c r="K86" s="58"/>
    </row>
    <row r="90" spans="2:12" s="1" customFormat="1" ht="6.95" customHeight="1">
      <c r="B90" s="59"/>
      <c r="C90" s="60"/>
      <c r="D90" s="60"/>
      <c r="E90" s="60"/>
      <c r="F90" s="60"/>
      <c r="G90" s="60"/>
      <c r="H90" s="60"/>
      <c r="I90" s="142"/>
      <c r="J90" s="60"/>
      <c r="K90" s="60"/>
      <c r="L90" s="61"/>
    </row>
    <row r="91" spans="2:12" s="1" customFormat="1" ht="36.950000000000003" customHeight="1">
      <c r="B91" s="41"/>
      <c r="C91" s="62" t="s">
        <v>111</v>
      </c>
      <c r="D91" s="63"/>
      <c r="E91" s="63"/>
      <c r="F91" s="63"/>
      <c r="G91" s="63"/>
      <c r="H91" s="63"/>
      <c r="I91" s="163"/>
      <c r="J91" s="63"/>
      <c r="K91" s="63"/>
      <c r="L91" s="61"/>
    </row>
    <row r="92" spans="2:12" s="1" customFormat="1" ht="6.95" customHeight="1">
      <c r="B92" s="41"/>
      <c r="C92" s="63"/>
      <c r="D92" s="63"/>
      <c r="E92" s="63"/>
      <c r="F92" s="63"/>
      <c r="G92" s="63"/>
      <c r="H92" s="63"/>
      <c r="I92" s="163"/>
      <c r="J92" s="63"/>
      <c r="K92" s="63"/>
      <c r="L92" s="61"/>
    </row>
    <row r="93" spans="2:12" s="1" customFormat="1" ht="14.45" customHeight="1">
      <c r="B93" s="41"/>
      <c r="C93" s="65" t="s">
        <v>18</v>
      </c>
      <c r="D93" s="63"/>
      <c r="E93" s="63"/>
      <c r="F93" s="63"/>
      <c r="G93" s="63"/>
      <c r="H93" s="63"/>
      <c r="I93" s="163"/>
      <c r="J93" s="63"/>
      <c r="K93" s="63"/>
      <c r="L93" s="61"/>
    </row>
    <row r="94" spans="2:12" s="1" customFormat="1" ht="22.5" customHeight="1">
      <c r="B94" s="41"/>
      <c r="C94" s="63"/>
      <c r="D94" s="63"/>
      <c r="E94" s="385" t="str">
        <f>E7</f>
        <v>Zahradní domek - MŠ Strojařů 846, Chrudim IV</v>
      </c>
      <c r="F94" s="386"/>
      <c r="G94" s="386"/>
      <c r="H94" s="386"/>
      <c r="I94" s="163"/>
      <c r="J94" s="63"/>
      <c r="K94" s="63"/>
      <c r="L94" s="61"/>
    </row>
    <row r="95" spans="2:12" s="1" customFormat="1" ht="14.45" customHeight="1">
      <c r="B95" s="41"/>
      <c r="C95" s="65" t="s">
        <v>100</v>
      </c>
      <c r="D95" s="63"/>
      <c r="E95" s="63"/>
      <c r="F95" s="63"/>
      <c r="G95" s="63"/>
      <c r="H95" s="63"/>
      <c r="I95" s="163"/>
      <c r="J95" s="63"/>
      <c r="K95" s="63"/>
      <c r="L95" s="61"/>
    </row>
    <row r="96" spans="2:12" s="1" customFormat="1" ht="23.25" customHeight="1">
      <c r="B96" s="41"/>
      <c r="C96" s="63"/>
      <c r="D96" s="63"/>
      <c r="E96" s="361" t="str">
        <f>E9</f>
        <v>02 - Zahradní domek</v>
      </c>
      <c r="F96" s="387"/>
      <c r="G96" s="387"/>
      <c r="H96" s="387"/>
      <c r="I96" s="163"/>
      <c r="J96" s="63"/>
      <c r="K96" s="63"/>
      <c r="L96" s="61"/>
    </row>
    <row r="97" spans="2:65" s="1" customFormat="1" ht="6.95" customHeight="1">
      <c r="B97" s="41"/>
      <c r="C97" s="63"/>
      <c r="D97" s="63"/>
      <c r="E97" s="63"/>
      <c r="F97" s="63"/>
      <c r="G97" s="63"/>
      <c r="H97" s="63"/>
      <c r="I97" s="163"/>
      <c r="J97" s="63"/>
      <c r="K97" s="63"/>
      <c r="L97" s="61"/>
    </row>
    <row r="98" spans="2:65" s="1" customFormat="1" ht="18" customHeight="1">
      <c r="B98" s="41"/>
      <c r="C98" s="65" t="s">
        <v>24</v>
      </c>
      <c r="D98" s="63"/>
      <c r="E98" s="63"/>
      <c r="F98" s="164" t="str">
        <f>F12</f>
        <v xml:space="preserve"> </v>
      </c>
      <c r="G98" s="63"/>
      <c r="H98" s="63"/>
      <c r="I98" s="165" t="s">
        <v>26</v>
      </c>
      <c r="J98" s="73" t="str">
        <f>IF(J12="","",J12)</f>
        <v>22. 1. 2017</v>
      </c>
      <c r="K98" s="63"/>
      <c r="L98" s="61"/>
    </row>
    <row r="99" spans="2:65" s="1" customFormat="1" ht="6.95" customHeight="1">
      <c r="B99" s="41"/>
      <c r="C99" s="63"/>
      <c r="D99" s="63"/>
      <c r="E99" s="63"/>
      <c r="F99" s="63"/>
      <c r="G99" s="63"/>
      <c r="H99" s="63"/>
      <c r="I99" s="163"/>
      <c r="J99" s="63"/>
      <c r="K99" s="63"/>
      <c r="L99" s="61"/>
    </row>
    <row r="100" spans="2:65" s="1" customFormat="1">
      <c r="B100" s="41"/>
      <c r="C100" s="65" t="s">
        <v>32</v>
      </c>
      <c r="D100" s="63"/>
      <c r="E100" s="63"/>
      <c r="F100" s="164" t="str">
        <f>E15</f>
        <v xml:space="preserve"> </v>
      </c>
      <c r="G100" s="63"/>
      <c r="H100" s="63"/>
      <c r="I100" s="165" t="s">
        <v>38</v>
      </c>
      <c r="J100" s="164" t="str">
        <f>E21</f>
        <v>Ing. Josef Dvořák</v>
      </c>
      <c r="K100" s="63"/>
      <c r="L100" s="61"/>
    </row>
    <row r="101" spans="2:65" s="1" customFormat="1" ht="14.45" customHeight="1">
      <c r="B101" s="41"/>
      <c r="C101" s="65" t="s">
        <v>36</v>
      </c>
      <c r="D101" s="63"/>
      <c r="E101" s="63"/>
      <c r="F101" s="164" t="str">
        <f>IF(E18="","",E18)</f>
        <v/>
      </c>
      <c r="G101" s="63"/>
      <c r="H101" s="63"/>
      <c r="I101" s="163"/>
      <c r="J101" s="63"/>
      <c r="K101" s="63"/>
      <c r="L101" s="61"/>
    </row>
    <row r="102" spans="2:65" s="1" customFormat="1" ht="10.35" customHeight="1">
      <c r="B102" s="41"/>
      <c r="C102" s="63"/>
      <c r="D102" s="63"/>
      <c r="E102" s="63"/>
      <c r="F102" s="63"/>
      <c r="G102" s="63"/>
      <c r="H102" s="63"/>
      <c r="I102" s="163"/>
      <c r="J102" s="63"/>
      <c r="K102" s="63"/>
      <c r="L102" s="61"/>
    </row>
    <row r="103" spans="2:65" s="9" customFormat="1" ht="29.25" customHeight="1">
      <c r="B103" s="166"/>
      <c r="C103" s="167" t="s">
        <v>112</v>
      </c>
      <c r="D103" s="168" t="s">
        <v>62</v>
      </c>
      <c r="E103" s="168" t="s">
        <v>58</v>
      </c>
      <c r="F103" s="168" t="s">
        <v>113</v>
      </c>
      <c r="G103" s="168" t="s">
        <v>114</v>
      </c>
      <c r="H103" s="168" t="s">
        <v>115</v>
      </c>
      <c r="I103" s="169" t="s">
        <v>116</v>
      </c>
      <c r="J103" s="168" t="s">
        <v>105</v>
      </c>
      <c r="K103" s="170" t="s">
        <v>117</v>
      </c>
      <c r="L103" s="171"/>
      <c r="M103" s="81" t="s">
        <v>118</v>
      </c>
      <c r="N103" s="82" t="s">
        <v>47</v>
      </c>
      <c r="O103" s="82" t="s">
        <v>119</v>
      </c>
      <c r="P103" s="82" t="s">
        <v>120</v>
      </c>
      <c r="Q103" s="82" t="s">
        <v>121</v>
      </c>
      <c r="R103" s="82" t="s">
        <v>122</v>
      </c>
      <c r="S103" s="82" t="s">
        <v>123</v>
      </c>
      <c r="T103" s="83" t="s">
        <v>124</v>
      </c>
    </row>
    <row r="104" spans="2:65" s="1" customFormat="1" ht="29.25" customHeight="1">
      <c r="B104" s="41"/>
      <c r="C104" s="87" t="s">
        <v>106</v>
      </c>
      <c r="D104" s="63"/>
      <c r="E104" s="63"/>
      <c r="F104" s="63"/>
      <c r="G104" s="63"/>
      <c r="H104" s="63"/>
      <c r="I104" s="163"/>
      <c r="J104" s="172">
        <f>BK104</f>
        <v>0</v>
      </c>
      <c r="K104" s="63"/>
      <c r="L104" s="61"/>
      <c r="M104" s="84"/>
      <c r="N104" s="85"/>
      <c r="O104" s="85"/>
      <c r="P104" s="173">
        <f>P105+P420</f>
        <v>0</v>
      </c>
      <c r="Q104" s="85"/>
      <c r="R104" s="173">
        <f>R105+R420</f>
        <v>130.56809713999999</v>
      </c>
      <c r="S104" s="85"/>
      <c r="T104" s="174">
        <f>T105+T420</f>
        <v>0.10500000000000001</v>
      </c>
      <c r="AT104" s="23" t="s">
        <v>76</v>
      </c>
      <c r="AU104" s="23" t="s">
        <v>107</v>
      </c>
      <c r="BK104" s="175">
        <f>BK105+BK420</f>
        <v>0</v>
      </c>
    </row>
    <row r="105" spans="2:65" s="10" customFormat="1" ht="37.35" customHeight="1">
      <c r="B105" s="176"/>
      <c r="C105" s="177"/>
      <c r="D105" s="178" t="s">
        <v>76</v>
      </c>
      <c r="E105" s="179" t="s">
        <v>125</v>
      </c>
      <c r="F105" s="179" t="s">
        <v>126</v>
      </c>
      <c r="G105" s="177"/>
      <c r="H105" s="177"/>
      <c r="I105" s="180"/>
      <c r="J105" s="181">
        <f>BK105</f>
        <v>0</v>
      </c>
      <c r="K105" s="177"/>
      <c r="L105" s="182"/>
      <c r="M105" s="183"/>
      <c r="N105" s="184"/>
      <c r="O105" s="184"/>
      <c r="P105" s="185">
        <f>P106+P150+P167+P202+P220+P255+P287+P297+P359+P382+P387+P393+P408+P412+P418</f>
        <v>0</v>
      </c>
      <c r="Q105" s="184"/>
      <c r="R105" s="185">
        <f>R106+R150+R167+R202+R220+R255+R287+R297+R359+R382+R387+R393+R408+R412+R418</f>
        <v>127.44811050999999</v>
      </c>
      <c r="S105" s="184"/>
      <c r="T105" s="186">
        <f>T106+T150+T167+T202+T220+T255+T287+T297+T359+T382+T387+T393+T408+T412+T418</f>
        <v>0.10500000000000001</v>
      </c>
      <c r="AR105" s="187" t="s">
        <v>85</v>
      </c>
      <c r="AT105" s="188" t="s">
        <v>76</v>
      </c>
      <c r="AU105" s="188" t="s">
        <v>77</v>
      </c>
      <c r="AY105" s="187" t="s">
        <v>127</v>
      </c>
      <c r="BK105" s="189">
        <f>BK106+BK150+BK167+BK202+BK220+BK255+BK287+BK297+BK359+BK382+BK387+BK393+BK408+BK412+BK418</f>
        <v>0</v>
      </c>
    </row>
    <row r="106" spans="2:65" s="10" customFormat="1" ht="19.899999999999999" customHeight="1">
      <c r="B106" s="176"/>
      <c r="C106" s="177"/>
      <c r="D106" s="190" t="s">
        <v>76</v>
      </c>
      <c r="E106" s="191" t="s">
        <v>85</v>
      </c>
      <c r="F106" s="191" t="s">
        <v>256</v>
      </c>
      <c r="G106" s="177"/>
      <c r="H106" s="177"/>
      <c r="I106" s="180"/>
      <c r="J106" s="192">
        <f>BK106</f>
        <v>0</v>
      </c>
      <c r="K106" s="177"/>
      <c r="L106" s="182"/>
      <c r="M106" s="183"/>
      <c r="N106" s="184"/>
      <c r="O106" s="184"/>
      <c r="P106" s="185">
        <f>SUM(P107:P149)</f>
        <v>0</v>
      </c>
      <c r="Q106" s="184"/>
      <c r="R106" s="185">
        <f>SUM(R107:R149)</f>
        <v>0</v>
      </c>
      <c r="S106" s="184"/>
      <c r="T106" s="186">
        <f>SUM(T107:T149)</f>
        <v>0</v>
      </c>
      <c r="AR106" s="187" t="s">
        <v>85</v>
      </c>
      <c r="AT106" s="188" t="s">
        <v>76</v>
      </c>
      <c r="AU106" s="188" t="s">
        <v>85</v>
      </c>
      <c r="AY106" s="187" t="s">
        <v>127</v>
      </c>
      <c r="BK106" s="189">
        <f>SUM(BK107:BK149)</f>
        <v>0</v>
      </c>
    </row>
    <row r="107" spans="2:65" s="1" customFormat="1" ht="31.5" customHeight="1">
      <c r="B107" s="41"/>
      <c r="C107" s="193" t="s">
        <v>85</v>
      </c>
      <c r="D107" s="193" t="s">
        <v>130</v>
      </c>
      <c r="E107" s="194" t="s">
        <v>257</v>
      </c>
      <c r="F107" s="195" t="s">
        <v>258</v>
      </c>
      <c r="G107" s="196" t="s">
        <v>152</v>
      </c>
      <c r="H107" s="197">
        <v>21.562000000000001</v>
      </c>
      <c r="I107" s="198"/>
      <c r="J107" s="199">
        <f>ROUND(I107*H107,2)</f>
        <v>0</v>
      </c>
      <c r="K107" s="195" t="s">
        <v>134</v>
      </c>
      <c r="L107" s="61"/>
      <c r="M107" s="200" t="s">
        <v>34</v>
      </c>
      <c r="N107" s="201" t="s">
        <v>48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3" t="s">
        <v>135</v>
      </c>
      <c r="AT107" s="23" t="s">
        <v>130</v>
      </c>
      <c r="AU107" s="23" t="s">
        <v>87</v>
      </c>
      <c r="AY107" s="23" t="s">
        <v>127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3" t="s">
        <v>85</v>
      </c>
      <c r="BK107" s="204">
        <f>ROUND(I107*H107,2)</f>
        <v>0</v>
      </c>
      <c r="BL107" s="23" t="s">
        <v>135</v>
      </c>
      <c r="BM107" s="23" t="s">
        <v>259</v>
      </c>
    </row>
    <row r="108" spans="2:65" s="13" customFormat="1" ht="13.5">
      <c r="B108" s="232"/>
      <c r="C108" s="233"/>
      <c r="D108" s="207" t="s">
        <v>146</v>
      </c>
      <c r="E108" s="234" t="s">
        <v>34</v>
      </c>
      <c r="F108" s="235" t="s">
        <v>260</v>
      </c>
      <c r="G108" s="233"/>
      <c r="H108" s="236" t="s">
        <v>34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146</v>
      </c>
      <c r="AU108" s="242" t="s">
        <v>87</v>
      </c>
      <c r="AV108" s="13" t="s">
        <v>85</v>
      </c>
      <c r="AW108" s="13" t="s">
        <v>40</v>
      </c>
      <c r="AX108" s="13" t="s">
        <v>77</v>
      </c>
      <c r="AY108" s="242" t="s">
        <v>127</v>
      </c>
    </row>
    <row r="109" spans="2:65" s="13" customFormat="1" ht="27">
      <c r="B109" s="232"/>
      <c r="C109" s="233"/>
      <c r="D109" s="207" t="s">
        <v>146</v>
      </c>
      <c r="E109" s="234" t="s">
        <v>34</v>
      </c>
      <c r="F109" s="235" t="s">
        <v>261</v>
      </c>
      <c r="G109" s="233"/>
      <c r="H109" s="236" t="s">
        <v>34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146</v>
      </c>
      <c r="AU109" s="242" t="s">
        <v>87</v>
      </c>
      <c r="AV109" s="13" t="s">
        <v>85</v>
      </c>
      <c r="AW109" s="13" t="s">
        <v>40</v>
      </c>
      <c r="AX109" s="13" t="s">
        <v>77</v>
      </c>
      <c r="AY109" s="242" t="s">
        <v>127</v>
      </c>
    </row>
    <row r="110" spans="2:65" s="13" customFormat="1" ht="13.5">
      <c r="B110" s="232"/>
      <c r="C110" s="233"/>
      <c r="D110" s="207" t="s">
        <v>146</v>
      </c>
      <c r="E110" s="234" t="s">
        <v>34</v>
      </c>
      <c r="F110" s="235" t="s">
        <v>262</v>
      </c>
      <c r="G110" s="233"/>
      <c r="H110" s="236" t="s">
        <v>34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146</v>
      </c>
      <c r="AU110" s="242" t="s">
        <v>87</v>
      </c>
      <c r="AV110" s="13" t="s">
        <v>85</v>
      </c>
      <c r="AW110" s="13" t="s">
        <v>40</v>
      </c>
      <c r="AX110" s="13" t="s">
        <v>77</v>
      </c>
      <c r="AY110" s="242" t="s">
        <v>127</v>
      </c>
    </row>
    <row r="111" spans="2:65" s="11" customFormat="1" ht="27">
      <c r="B111" s="205"/>
      <c r="C111" s="206"/>
      <c r="D111" s="219" t="s">
        <v>146</v>
      </c>
      <c r="E111" s="229" t="s">
        <v>34</v>
      </c>
      <c r="F111" s="230" t="s">
        <v>263</v>
      </c>
      <c r="G111" s="206"/>
      <c r="H111" s="231">
        <v>21.562000000000001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146</v>
      </c>
      <c r="AU111" s="216" t="s">
        <v>87</v>
      </c>
      <c r="AV111" s="11" t="s">
        <v>87</v>
      </c>
      <c r="AW111" s="11" t="s">
        <v>40</v>
      </c>
      <c r="AX111" s="11" t="s">
        <v>85</v>
      </c>
      <c r="AY111" s="216" t="s">
        <v>127</v>
      </c>
    </row>
    <row r="112" spans="2:65" s="1" customFormat="1" ht="31.5" customHeight="1">
      <c r="B112" s="41"/>
      <c r="C112" s="193" t="s">
        <v>87</v>
      </c>
      <c r="D112" s="193" t="s">
        <v>130</v>
      </c>
      <c r="E112" s="194" t="s">
        <v>264</v>
      </c>
      <c r="F112" s="195" t="s">
        <v>265</v>
      </c>
      <c r="G112" s="196" t="s">
        <v>152</v>
      </c>
      <c r="H112" s="197">
        <v>19.507999999999999</v>
      </c>
      <c r="I112" s="198"/>
      <c r="J112" s="199">
        <f>ROUND(I112*H112,2)</f>
        <v>0</v>
      </c>
      <c r="K112" s="195" t="s">
        <v>134</v>
      </c>
      <c r="L112" s="61"/>
      <c r="M112" s="200" t="s">
        <v>34</v>
      </c>
      <c r="N112" s="201" t="s">
        <v>48</v>
      </c>
      <c r="O112" s="42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23" t="s">
        <v>135</v>
      </c>
      <c r="AT112" s="23" t="s">
        <v>130</v>
      </c>
      <c r="AU112" s="23" t="s">
        <v>87</v>
      </c>
      <c r="AY112" s="23" t="s">
        <v>127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3" t="s">
        <v>85</v>
      </c>
      <c r="BK112" s="204">
        <f>ROUND(I112*H112,2)</f>
        <v>0</v>
      </c>
      <c r="BL112" s="23" t="s">
        <v>135</v>
      </c>
      <c r="BM112" s="23" t="s">
        <v>266</v>
      </c>
    </row>
    <row r="113" spans="2:65" s="13" customFormat="1" ht="13.5">
      <c r="B113" s="232"/>
      <c r="C113" s="233"/>
      <c r="D113" s="207" t="s">
        <v>146</v>
      </c>
      <c r="E113" s="234" t="s">
        <v>34</v>
      </c>
      <c r="F113" s="235" t="s">
        <v>267</v>
      </c>
      <c r="G113" s="233"/>
      <c r="H113" s="236" t="s">
        <v>34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146</v>
      </c>
      <c r="AU113" s="242" t="s">
        <v>87</v>
      </c>
      <c r="AV113" s="13" t="s">
        <v>85</v>
      </c>
      <c r="AW113" s="13" t="s">
        <v>40</v>
      </c>
      <c r="AX113" s="13" t="s">
        <v>77</v>
      </c>
      <c r="AY113" s="242" t="s">
        <v>127</v>
      </c>
    </row>
    <row r="114" spans="2:65" s="13" customFormat="1" ht="13.5">
      <c r="B114" s="232"/>
      <c r="C114" s="233"/>
      <c r="D114" s="207" t="s">
        <v>146</v>
      </c>
      <c r="E114" s="234" t="s">
        <v>34</v>
      </c>
      <c r="F114" s="235" t="s">
        <v>268</v>
      </c>
      <c r="G114" s="233"/>
      <c r="H114" s="236" t="s">
        <v>34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146</v>
      </c>
      <c r="AU114" s="242" t="s">
        <v>87</v>
      </c>
      <c r="AV114" s="13" t="s">
        <v>85</v>
      </c>
      <c r="AW114" s="13" t="s">
        <v>40</v>
      </c>
      <c r="AX114" s="13" t="s">
        <v>77</v>
      </c>
      <c r="AY114" s="242" t="s">
        <v>127</v>
      </c>
    </row>
    <row r="115" spans="2:65" s="11" customFormat="1" ht="13.5">
      <c r="B115" s="205"/>
      <c r="C115" s="206"/>
      <c r="D115" s="207" t="s">
        <v>146</v>
      </c>
      <c r="E115" s="208" t="s">
        <v>34</v>
      </c>
      <c r="F115" s="209" t="s">
        <v>269</v>
      </c>
      <c r="G115" s="206"/>
      <c r="H115" s="210">
        <v>28.08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146</v>
      </c>
      <c r="AU115" s="216" t="s">
        <v>87</v>
      </c>
      <c r="AV115" s="11" t="s">
        <v>87</v>
      </c>
      <c r="AW115" s="11" t="s">
        <v>40</v>
      </c>
      <c r="AX115" s="11" t="s">
        <v>77</v>
      </c>
      <c r="AY115" s="216" t="s">
        <v>127</v>
      </c>
    </row>
    <row r="116" spans="2:65" s="11" customFormat="1" ht="13.5">
      <c r="B116" s="205"/>
      <c r="C116" s="206"/>
      <c r="D116" s="207" t="s">
        <v>146</v>
      </c>
      <c r="E116" s="208" t="s">
        <v>34</v>
      </c>
      <c r="F116" s="209" t="s">
        <v>270</v>
      </c>
      <c r="G116" s="206"/>
      <c r="H116" s="210">
        <v>-3.95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146</v>
      </c>
      <c r="AU116" s="216" t="s">
        <v>87</v>
      </c>
      <c r="AV116" s="11" t="s">
        <v>87</v>
      </c>
      <c r="AW116" s="11" t="s">
        <v>40</v>
      </c>
      <c r="AX116" s="11" t="s">
        <v>77</v>
      </c>
      <c r="AY116" s="216" t="s">
        <v>127</v>
      </c>
    </row>
    <row r="117" spans="2:65" s="11" customFormat="1" ht="27">
      <c r="B117" s="205"/>
      <c r="C117" s="206"/>
      <c r="D117" s="207" t="s">
        <v>146</v>
      </c>
      <c r="E117" s="208" t="s">
        <v>34</v>
      </c>
      <c r="F117" s="209" t="s">
        <v>271</v>
      </c>
      <c r="G117" s="206"/>
      <c r="H117" s="210">
        <v>-4.6219999999999999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146</v>
      </c>
      <c r="AU117" s="216" t="s">
        <v>87</v>
      </c>
      <c r="AV117" s="11" t="s">
        <v>87</v>
      </c>
      <c r="AW117" s="11" t="s">
        <v>40</v>
      </c>
      <c r="AX117" s="11" t="s">
        <v>77</v>
      </c>
      <c r="AY117" s="216" t="s">
        <v>127</v>
      </c>
    </row>
    <row r="118" spans="2:65" s="12" customFormat="1" ht="13.5">
      <c r="B118" s="217"/>
      <c r="C118" s="218"/>
      <c r="D118" s="219" t="s">
        <v>146</v>
      </c>
      <c r="E118" s="220" t="s">
        <v>54</v>
      </c>
      <c r="F118" s="221" t="s">
        <v>149</v>
      </c>
      <c r="G118" s="218"/>
      <c r="H118" s="222">
        <v>19.507999999999999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146</v>
      </c>
      <c r="AU118" s="228" t="s">
        <v>87</v>
      </c>
      <c r="AV118" s="12" t="s">
        <v>135</v>
      </c>
      <c r="AW118" s="12" t="s">
        <v>40</v>
      </c>
      <c r="AX118" s="12" t="s">
        <v>85</v>
      </c>
      <c r="AY118" s="228" t="s">
        <v>127</v>
      </c>
    </row>
    <row r="119" spans="2:65" s="1" customFormat="1" ht="31.5" customHeight="1">
      <c r="B119" s="41"/>
      <c r="C119" s="193" t="s">
        <v>141</v>
      </c>
      <c r="D119" s="193" t="s">
        <v>130</v>
      </c>
      <c r="E119" s="194" t="s">
        <v>272</v>
      </c>
      <c r="F119" s="195" t="s">
        <v>273</v>
      </c>
      <c r="G119" s="196" t="s">
        <v>152</v>
      </c>
      <c r="H119" s="197">
        <v>9.7539999999999996</v>
      </c>
      <c r="I119" s="198"/>
      <c r="J119" s="199">
        <f>ROUND(I119*H119,2)</f>
        <v>0</v>
      </c>
      <c r="K119" s="195" t="s">
        <v>134</v>
      </c>
      <c r="L119" s="61"/>
      <c r="M119" s="200" t="s">
        <v>34</v>
      </c>
      <c r="N119" s="201" t="s">
        <v>48</v>
      </c>
      <c r="O119" s="42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23" t="s">
        <v>135</v>
      </c>
      <c r="AT119" s="23" t="s">
        <v>130</v>
      </c>
      <c r="AU119" s="23" t="s">
        <v>87</v>
      </c>
      <c r="AY119" s="23" t="s">
        <v>127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3" t="s">
        <v>85</v>
      </c>
      <c r="BK119" s="204">
        <f>ROUND(I119*H119,2)</f>
        <v>0</v>
      </c>
      <c r="BL119" s="23" t="s">
        <v>135</v>
      </c>
      <c r="BM119" s="23" t="s">
        <v>274</v>
      </c>
    </row>
    <row r="120" spans="2:65" s="11" customFormat="1" ht="13.5">
      <c r="B120" s="205"/>
      <c r="C120" s="206"/>
      <c r="D120" s="219" t="s">
        <v>146</v>
      </c>
      <c r="E120" s="206"/>
      <c r="F120" s="230" t="s">
        <v>275</v>
      </c>
      <c r="G120" s="206"/>
      <c r="H120" s="231">
        <v>9.7539999999999996</v>
      </c>
      <c r="I120" s="211"/>
      <c r="J120" s="206"/>
      <c r="K120" s="206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146</v>
      </c>
      <c r="AU120" s="216" t="s">
        <v>87</v>
      </c>
      <c r="AV120" s="11" t="s">
        <v>87</v>
      </c>
      <c r="AW120" s="11" t="s">
        <v>6</v>
      </c>
      <c r="AX120" s="11" t="s">
        <v>85</v>
      </c>
      <c r="AY120" s="216" t="s">
        <v>127</v>
      </c>
    </row>
    <row r="121" spans="2:65" s="1" customFormat="1" ht="31.5" customHeight="1">
      <c r="B121" s="41"/>
      <c r="C121" s="193" t="s">
        <v>135</v>
      </c>
      <c r="D121" s="193" t="s">
        <v>130</v>
      </c>
      <c r="E121" s="194" t="s">
        <v>276</v>
      </c>
      <c r="F121" s="195" t="s">
        <v>277</v>
      </c>
      <c r="G121" s="196" t="s">
        <v>152</v>
      </c>
      <c r="H121" s="197">
        <v>3.9009999999999998</v>
      </c>
      <c r="I121" s="198"/>
      <c r="J121" s="199">
        <f>ROUND(I121*H121,2)</f>
        <v>0</v>
      </c>
      <c r="K121" s="195" t="s">
        <v>134</v>
      </c>
      <c r="L121" s="61"/>
      <c r="M121" s="200" t="s">
        <v>34</v>
      </c>
      <c r="N121" s="201" t="s">
        <v>48</v>
      </c>
      <c r="O121" s="42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AR121" s="23" t="s">
        <v>135</v>
      </c>
      <c r="AT121" s="23" t="s">
        <v>130</v>
      </c>
      <c r="AU121" s="23" t="s">
        <v>87</v>
      </c>
      <c r="AY121" s="23" t="s">
        <v>127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3" t="s">
        <v>85</v>
      </c>
      <c r="BK121" s="204">
        <f>ROUND(I121*H121,2)</f>
        <v>0</v>
      </c>
      <c r="BL121" s="23" t="s">
        <v>135</v>
      </c>
      <c r="BM121" s="23" t="s">
        <v>278</v>
      </c>
    </row>
    <row r="122" spans="2:65" s="11" customFormat="1" ht="13.5">
      <c r="B122" s="205"/>
      <c r="C122" s="206"/>
      <c r="D122" s="219" t="s">
        <v>146</v>
      </c>
      <c r="E122" s="206"/>
      <c r="F122" s="230" t="s">
        <v>279</v>
      </c>
      <c r="G122" s="206"/>
      <c r="H122" s="231">
        <v>3.9009999999999998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146</v>
      </c>
      <c r="AU122" s="216" t="s">
        <v>87</v>
      </c>
      <c r="AV122" s="11" t="s">
        <v>87</v>
      </c>
      <c r="AW122" s="11" t="s">
        <v>6</v>
      </c>
      <c r="AX122" s="11" t="s">
        <v>85</v>
      </c>
      <c r="AY122" s="216" t="s">
        <v>127</v>
      </c>
    </row>
    <row r="123" spans="2:65" s="1" customFormat="1" ht="22.5" customHeight="1">
      <c r="B123" s="41"/>
      <c r="C123" s="193" t="s">
        <v>155</v>
      </c>
      <c r="D123" s="193" t="s">
        <v>130</v>
      </c>
      <c r="E123" s="194" t="s">
        <v>280</v>
      </c>
      <c r="F123" s="195" t="s">
        <v>281</v>
      </c>
      <c r="G123" s="196" t="s">
        <v>144</v>
      </c>
      <c r="H123" s="197">
        <v>41.92</v>
      </c>
      <c r="I123" s="198"/>
      <c r="J123" s="199">
        <f>ROUND(I123*H123,2)</f>
        <v>0</v>
      </c>
      <c r="K123" s="195" t="s">
        <v>134</v>
      </c>
      <c r="L123" s="61"/>
      <c r="M123" s="200" t="s">
        <v>34</v>
      </c>
      <c r="N123" s="201" t="s">
        <v>48</v>
      </c>
      <c r="O123" s="42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23" t="s">
        <v>135</v>
      </c>
      <c r="AT123" s="23" t="s">
        <v>130</v>
      </c>
      <c r="AU123" s="23" t="s">
        <v>87</v>
      </c>
      <c r="AY123" s="23" t="s">
        <v>127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3" t="s">
        <v>85</v>
      </c>
      <c r="BK123" s="204">
        <f>ROUND(I123*H123,2)</f>
        <v>0</v>
      </c>
      <c r="BL123" s="23" t="s">
        <v>135</v>
      </c>
      <c r="BM123" s="23" t="s">
        <v>282</v>
      </c>
    </row>
    <row r="124" spans="2:65" s="13" customFormat="1" ht="13.5">
      <c r="B124" s="232"/>
      <c r="C124" s="233"/>
      <c r="D124" s="207" t="s">
        <v>146</v>
      </c>
      <c r="E124" s="234" t="s">
        <v>34</v>
      </c>
      <c r="F124" s="235" t="s">
        <v>283</v>
      </c>
      <c r="G124" s="233"/>
      <c r="H124" s="236" t="s">
        <v>34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146</v>
      </c>
      <c r="AU124" s="242" t="s">
        <v>87</v>
      </c>
      <c r="AV124" s="13" t="s">
        <v>85</v>
      </c>
      <c r="AW124" s="13" t="s">
        <v>40</v>
      </c>
      <c r="AX124" s="13" t="s">
        <v>77</v>
      </c>
      <c r="AY124" s="242" t="s">
        <v>127</v>
      </c>
    </row>
    <row r="125" spans="2:65" s="11" customFormat="1" ht="13.5">
      <c r="B125" s="205"/>
      <c r="C125" s="206"/>
      <c r="D125" s="219" t="s">
        <v>146</v>
      </c>
      <c r="E125" s="229" t="s">
        <v>34</v>
      </c>
      <c r="F125" s="230" t="s">
        <v>284</v>
      </c>
      <c r="G125" s="206"/>
      <c r="H125" s="231">
        <v>41.92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146</v>
      </c>
      <c r="AU125" s="216" t="s">
        <v>87</v>
      </c>
      <c r="AV125" s="11" t="s">
        <v>87</v>
      </c>
      <c r="AW125" s="11" t="s">
        <v>40</v>
      </c>
      <c r="AX125" s="11" t="s">
        <v>85</v>
      </c>
      <c r="AY125" s="216" t="s">
        <v>127</v>
      </c>
    </row>
    <row r="126" spans="2:65" s="1" customFormat="1" ht="31.5" customHeight="1">
      <c r="B126" s="41"/>
      <c r="C126" s="193" t="s">
        <v>160</v>
      </c>
      <c r="D126" s="193" t="s">
        <v>130</v>
      </c>
      <c r="E126" s="194" t="s">
        <v>285</v>
      </c>
      <c r="F126" s="195" t="s">
        <v>286</v>
      </c>
      <c r="G126" s="196" t="s">
        <v>144</v>
      </c>
      <c r="H126" s="197">
        <v>26.312000000000001</v>
      </c>
      <c r="I126" s="198"/>
      <c r="J126" s="199">
        <f>ROUND(I126*H126,2)</f>
        <v>0</v>
      </c>
      <c r="K126" s="195" t="s">
        <v>134</v>
      </c>
      <c r="L126" s="61"/>
      <c r="M126" s="200" t="s">
        <v>34</v>
      </c>
      <c r="N126" s="201" t="s">
        <v>48</v>
      </c>
      <c r="O126" s="42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AR126" s="23" t="s">
        <v>135</v>
      </c>
      <c r="AT126" s="23" t="s">
        <v>130</v>
      </c>
      <c r="AU126" s="23" t="s">
        <v>87</v>
      </c>
      <c r="AY126" s="23" t="s">
        <v>127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3" t="s">
        <v>85</v>
      </c>
      <c r="BK126" s="204">
        <f>ROUND(I126*H126,2)</f>
        <v>0</v>
      </c>
      <c r="BL126" s="23" t="s">
        <v>135</v>
      </c>
      <c r="BM126" s="23" t="s">
        <v>287</v>
      </c>
    </row>
    <row r="127" spans="2:65" s="13" customFormat="1" ht="13.5">
      <c r="B127" s="232"/>
      <c r="C127" s="233"/>
      <c r="D127" s="207" t="s">
        <v>146</v>
      </c>
      <c r="E127" s="234" t="s">
        <v>34</v>
      </c>
      <c r="F127" s="235" t="s">
        <v>283</v>
      </c>
      <c r="G127" s="233"/>
      <c r="H127" s="236" t="s">
        <v>34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146</v>
      </c>
      <c r="AU127" s="242" t="s">
        <v>87</v>
      </c>
      <c r="AV127" s="13" t="s">
        <v>85</v>
      </c>
      <c r="AW127" s="13" t="s">
        <v>40</v>
      </c>
      <c r="AX127" s="13" t="s">
        <v>77</v>
      </c>
      <c r="AY127" s="242" t="s">
        <v>127</v>
      </c>
    </row>
    <row r="128" spans="2:65" s="11" customFormat="1" ht="13.5">
      <c r="B128" s="205"/>
      <c r="C128" s="206"/>
      <c r="D128" s="207" t="s">
        <v>146</v>
      </c>
      <c r="E128" s="208" t="s">
        <v>34</v>
      </c>
      <c r="F128" s="209" t="s">
        <v>288</v>
      </c>
      <c r="G128" s="206"/>
      <c r="H128" s="210">
        <v>5.883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146</v>
      </c>
      <c r="AU128" s="216" t="s">
        <v>87</v>
      </c>
      <c r="AV128" s="11" t="s">
        <v>87</v>
      </c>
      <c r="AW128" s="11" t="s">
        <v>40</v>
      </c>
      <c r="AX128" s="11" t="s">
        <v>77</v>
      </c>
      <c r="AY128" s="216" t="s">
        <v>127</v>
      </c>
    </row>
    <row r="129" spans="2:65" s="11" customFormat="1" ht="13.5">
      <c r="B129" s="205"/>
      <c r="C129" s="206"/>
      <c r="D129" s="207" t="s">
        <v>146</v>
      </c>
      <c r="E129" s="208" t="s">
        <v>34</v>
      </c>
      <c r="F129" s="209" t="s">
        <v>289</v>
      </c>
      <c r="G129" s="206"/>
      <c r="H129" s="210">
        <v>20.428999999999998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146</v>
      </c>
      <c r="AU129" s="216" t="s">
        <v>87</v>
      </c>
      <c r="AV129" s="11" t="s">
        <v>87</v>
      </c>
      <c r="AW129" s="11" t="s">
        <v>40</v>
      </c>
      <c r="AX129" s="11" t="s">
        <v>77</v>
      </c>
      <c r="AY129" s="216" t="s">
        <v>127</v>
      </c>
    </row>
    <row r="130" spans="2:65" s="12" customFormat="1" ht="13.5">
      <c r="B130" s="217"/>
      <c r="C130" s="218"/>
      <c r="D130" s="219" t="s">
        <v>146</v>
      </c>
      <c r="E130" s="220" t="s">
        <v>34</v>
      </c>
      <c r="F130" s="221" t="s">
        <v>149</v>
      </c>
      <c r="G130" s="218"/>
      <c r="H130" s="222">
        <v>26.312000000000001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146</v>
      </c>
      <c r="AU130" s="228" t="s">
        <v>87</v>
      </c>
      <c r="AV130" s="12" t="s">
        <v>135</v>
      </c>
      <c r="AW130" s="12" t="s">
        <v>40</v>
      </c>
      <c r="AX130" s="12" t="s">
        <v>85</v>
      </c>
      <c r="AY130" s="228" t="s">
        <v>127</v>
      </c>
    </row>
    <row r="131" spans="2:65" s="1" customFormat="1" ht="31.5" customHeight="1">
      <c r="B131" s="41"/>
      <c r="C131" s="193" t="s">
        <v>167</v>
      </c>
      <c r="D131" s="193" t="s">
        <v>130</v>
      </c>
      <c r="E131" s="194" t="s">
        <v>290</v>
      </c>
      <c r="F131" s="195" t="s">
        <v>291</v>
      </c>
      <c r="G131" s="196" t="s">
        <v>144</v>
      </c>
      <c r="H131" s="197">
        <v>5.883</v>
      </c>
      <c r="I131" s="198"/>
      <c r="J131" s="199">
        <f>ROUND(I131*H131,2)</f>
        <v>0</v>
      </c>
      <c r="K131" s="195" t="s">
        <v>134</v>
      </c>
      <c r="L131" s="61"/>
      <c r="M131" s="200" t="s">
        <v>34</v>
      </c>
      <c r="N131" s="201" t="s">
        <v>48</v>
      </c>
      <c r="O131" s="42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AR131" s="23" t="s">
        <v>135</v>
      </c>
      <c r="AT131" s="23" t="s">
        <v>130</v>
      </c>
      <c r="AU131" s="23" t="s">
        <v>87</v>
      </c>
      <c r="AY131" s="23" t="s">
        <v>127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23" t="s">
        <v>85</v>
      </c>
      <c r="BK131" s="204">
        <f>ROUND(I131*H131,2)</f>
        <v>0</v>
      </c>
      <c r="BL131" s="23" t="s">
        <v>135</v>
      </c>
      <c r="BM131" s="23" t="s">
        <v>292</v>
      </c>
    </row>
    <row r="132" spans="2:65" s="13" customFormat="1" ht="13.5">
      <c r="B132" s="232"/>
      <c r="C132" s="233"/>
      <c r="D132" s="207" t="s">
        <v>146</v>
      </c>
      <c r="E132" s="234" t="s">
        <v>34</v>
      </c>
      <c r="F132" s="235" t="s">
        <v>283</v>
      </c>
      <c r="G132" s="233"/>
      <c r="H132" s="236" t="s">
        <v>34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146</v>
      </c>
      <c r="AU132" s="242" t="s">
        <v>87</v>
      </c>
      <c r="AV132" s="13" t="s">
        <v>85</v>
      </c>
      <c r="AW132" s="13" t="s">
        <v>40</v>
      </c>
      <c r="AX132" s="13" t="s">
        <v>77</v>
      </c>
      <c r="AY132" s="242" t="s">
        <v>127</v>
      </c>
    </row>
    <row r="133" spans="2:65" s="11" customFormat="1" ht="13.5">
      <c r="B133" s="205"/>
      <c r="C133" s="206"/>
      <c r="D133" s="207" t="s">
        <v>146</v>
      </c>
      <c r="E133" s="208" t="s">
        <v>34</v>
      </c>
      <c r="F133" s="209" t="s">
        <v>288</v>
      </c>
      <c r="G133" s="206"/>
      <c r="H133" s="210">
        <v>5.883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146</v>
      </c>
      <c r="AU133" s="216" t="s">
        <v>87</v>
      </c>
      <c r="AV133" s="11" t="s">
        <v>87</v>
      </c>
      <c r="AW133" s="11" t="s">
        <v>40</v>
      </c>
      <c r="AX133" s="11" t="s">
        <v>77</v>
      </c>
      <c r="AY133" s="216" t="s">
        <v>127</v>
      </c>
    </row>
    <row r="134" spans="2:65" s="12" customFormat="1" ht="13.5">
      <c r="B134" s="217"/>
      <c r="C134" s="218"/>
      <c r="D134" s="219" t="s">
        <v>146</v>
      </c>
      <c r="E134" s="220" t="s">
        <v>34</v>
      </c>
      <c r="F134" s="221" t="s">
        <v>149</v>
      </c>
      <c r="G134" s="218"/>
      <c r="H134" s="222">
        <v>5.883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146</v>
      </c>
      <c r="AU134" s="228" t="s">
        <v>87</v>
      </c>
      <c r="AV134" s="12" t="s">
        <v>135</v>
      </c>
      <c r="AW134" s="12" t="s">
        <v>40</v>
      </c>
      <c r="AX134" s="12" t="s">
        <v>85</v>
      </c>
      <c r="AY134" s="228" t="s">
        <v>127</v>
      </c>
    </row>
    <row r="135" spans="2:65" s="1" customFormat="1" ht="31.5" customHeight="1">
      <c r="B135" s="41"/>
      <c r="C135" s="193" t="s">
        <v>174</v>
      </c>
      <c r="D135" s="193" t="s">
        <v>130</v>
      </c>
      <c r="E135" s="194" t="s">
        <v>293</v>
      </c>
      <c r="F135" s="195" t="s">
        <v>294</v>
      </c>
      <c r="G135" s="196" t="s">
        <v>152</v>
      </c>
      <c r="H135" s="197">
        <v>5.03</v>
      </c>
      <c r="I135" s="198"/>
      <c r="J135" s="199">
        <f>ROUND(I135*H135,2)</f>
        <v>0</v>
      </c>
      <c r="K135" s="195" t="s">
        <v>134</v>
      </c>
      <c r="L135" s="61"/>
      <c r="M135" s="200" t="s">
        <v>34</v>
      </c>
      <c r="N135" s="201" t="s">
        <v>48</v>
      </c>
      <c r="O135" s="42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AR135" s="23" t="s">
        <v>135</v>
      </c>
      <c r="AT135" s="23" t="s">
        <v>130</v>
      </c>
      <c r="AU135" s="23" t="s">
        <v>87</v>
      </c>
      <c r="AY135" s="23" t="s">
        <v>127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3" t="s">
        <v>85</v>
      </c>
      <c r="BK135" s="204">
        <f>ROUND(I135*H135,2)</f>
        <v>0</v>
      </c>
      <c r="BL135" s="23" t="s">
        <v>135</v>
      </c>
      <c r="BM135" s="23" t="s">
        <v>295</v>
      </c>
    </row>
    <row r="136" spans="2:65" s="13" customFormat="1" ht="13.5">
      <c r="B136" s="232"/>
      <c r="C136" s="233"/>
      <c r="D136" s="207" t="s">
        <v>146</v>
      </c>
      <c r="E136" s="234" t="s">
        <v>34</v>
      </c>
      <c r="F136" s="235" t="s">
        <v>296</v>
      </c>
      <c r="G136" s="233"/>
      <c r="H136" s="236" t="s">
        <v>34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146</v>
      </c>
      <c r="AU136" s="242" t="s">
        <v>87</v>
      </c>
      <c r="AV136" s="13" t="s">
        <v>85</v>
      </c>
      <c r="AW136" s="13" t="s">
        <v>40</v>
      </c>
      <c r="AX136" s="13" t="s">
        <v>77</v>
      </c>
      <c r="AY136" s="242" t="s">
        <v>127</v>
      </c>
    </row>
    <row r="137" spans="2:65" s="13" customFormat="1" ht="13.5">
      <c r="B137" s="232"/>
      <c r="C137" s="233"/>
      <c r="D137" s="207" t="s">
        <v>146</v>
      </c>
      <c r="E137" s="234" t="s">
        <v>34</v>
      </c>
      <c r="F137" s="235" t="s">
        <v>297</v>
      </c>
      <c r="G137" s="233"/>
      <c r="H137" s="236" t="s">
        <v>34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146</v>
      </c>
      <c r="AU137" s="242" t="s">
        <v>87</v>
      </c>
      <c r="AV137" s="13" t="s">
        <v>85</v>
      </c>
      <c r="AW137" s="13" t="s">
        <v>40</v>
      </c>
      <c r="AX137" s="13" t="s">
        <v>77</v>
      </c>
      <c r="AY137" s="242" t="s">
        <v>127</v>
      </c>
    </row>
    <row r="138" spans="2:65" s="11" customFormat="1" ht="13.5">
      <c r="B138" s="205"/>
      <c r="C138" s="206"/>
      <c r="D138" s="219" t="s">
        <v>146</v>
      </c>
      <c r="E138" s="229" t="s">
        <v>209</v>
      </c>
      <c r="F138" s="230" t="s">
        <v>298</v>
      </c>
      <c r="G138" s="206"/>
      <c r="H138" s="231">
        <v>5.03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146</v>
      </c>
      <c r="AU138" s="216" t="s">
        <v>87</v>
      </c>
      <c r="AV138" s="11" t="s">
        <v>87</v>
      </c>
      <c r="AW138" s="11" t="s">
        <v>40</v>
      </c>
      <c r="AX138" s="11" t="s">
        <v>85</v>
      </c>
      <c r="AY138" s="216" t="s">
        <v>127</v>
      </c>
    </row>
    <row r="139" spans="2:65" s="1" customFormat="1" ht="31.5" customHeight="1">
      <c r="B139" s="41"/>
      <c r="C139" s="193" t="s">
        <v>128</v>
      </c>
      <c r="D139" s="193" t="s">
        <v>130</v>
      </c>
      <c r="E139" s="194" t="s">
        <v>299</v>
      </c>
      <c r="F139" s="195" t="s">
        <v>300</v>
      </c>
      <c r="G139" s="196" t="s">
        <v>152</v>
      </c>
      <c r="H139" s="197">
        <v>14.478</v>
      </c>
      <c r="I139" s="198"/>
      <c r="J139" s="199">
        <f>ROUND(I139*H139,2)</f>
        <v>0</v>
      </c>
      <c r="K139" s="195" t="s">
        <v>134</v>
      </c>
      <c r="L139" s="61"/>
      <c r="M139" s="200" t="s">
        <v>34</v>
      </c>
      <c r="N139" s="201" t="s">
        <v>48</v>
      </c>
      <c r="O139" s="42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AR139" s="23" t="s">
        <v>135</v>
      </c>
      <c r="AT139" s="23" t="s">
        <v>130</v>
      </c>
      <c r="AU139" s="23" t="s">
        <v>87</v>
      </c>
      <c r="AY139" s="23" t="s">
        <v>127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3" t="s">
        <v>85</v>
      </c>
      <c r="BK139" s="204">
        <f>ROUND(I139*H139,2)</f>
        <v>0</v>
      </c>
      <c r="BL139" s="23" t="s">
        <v>135</v>
      </c>
      <c r="BM139" s="23" t="s">
        <v>301</v>
      </c>
    </row>
    <row r="140" spans="2:65" s="11" customFormat="1" ht="13.5">
      <c r="B140" s="205"/>
      <c r="C140" s="206"/>
      <c r="D140" s="219" t="s">
        <v>146</v>
      </c>
      <c r="E140" s="229" t="s">
        <v>34</v>
      </c>
      <c r="F140" s="230" t="s">
        <v>302</v>
      </c>
      <c r="G140" s="206"/>
      <c r="H140" s="231">
        <v>14.478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146</v>
      </c>
      <c r="AU140" s="216" t="s">
        <v>87</v>
      </c>
      <c r="AV140" s="11" t="s">
        <v>87</v>
      </c>
      <c r="AW140" s="11" t="s">
        <v>40</v>
      </c>
      <c r="AX140" s="11" t="s">
        <v>85</v>
      </c>
      <c r="AY140" s="216" t="s">
        <v>127</v>
      </c>
    </row>
    <row r="141" spans="2:65" s="1" customFormat="1" ht="44.25" customHeight="1">
      <c r="B141" s="41"/>
      <c r="C141" s="193" t="s">
        <v>182</v>
      </c>
      <c r="D141" s="193" t="s">
        <v>130</v>
      </c>
      <c r="E141" s="194" t="s">
        <v>303</v>
      </c>
      <c r="F141" s="195" t="s">
        <v>304</v>
      </c>
      <c r="G141" s="196" t="s">
        <v>152</v>
      </c>
      <c r="H141" s="197">
        <v>14.478</v>
      </c>
      <c r="I141" s="198"/>
      <c r="J141" s="199">
        <f>ROUND(I141*H141,2)</f>
        <v>0</v>
      </c>
      <c r="K141" s="195" t="s">
        <v>134</v>
      </c>
      <c r="L141" s="61"/>
      <c r="M141" s="200" t="s">
        <v>34</v>
      </c>
      <c r="N141" s="201" t="s">
        <v>48</v>
      </c>
      <c r="O141" s="42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AR141" s="23" t="s">
        <v>135</v>
      </c>
      <c r="AT141" s="23" t="s">
        <v>130</v>
      </c>
      <c r="AU141" s="23" t="s">
        <v>87</v>
      </c>
      <c r="AY141" s="23" t="s">
        <v>127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3" t="s">
        <v>85</v>
      </c>
      <c r="BK141" s="204">
        <f>ROUND(I141*H141,2)</f>
        <v>0</v>
      </c>
      <c r="BL141" s="23" t="s">
        <v>135</v>
      </c>
      <c r="BM141" s="23" t="s">
        <v>305</v>
      </c>
    </row>
    <row r="142" spans="2:65" s="11" customFormat="1" ht="13.5">
      <c r="B142" s="205"/>
      <c r="C142" s="206"/>
      <c r="D142" s="207" t="s">
        <v>146</v>
      </c>
      <c r="E142" s="208" t="s">
        <v>34</v>
      </c>
      <c r="F142" s="209" t="s">
        <v>306</v>
      </c>
      <c r="G142" s="206"/>
      <c r="H142" s="210">
        <v>14.478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146</v>
      </c>
      <c r="AU142" s="216" t="s">
        <v>87</v>
      </c>
      <c r="AV142" s="11" t="s">
        <v>87</v>
      </c>
      <c r="AW142" s="11" t="s">
        <v>40</v>
      </c>
      <c r="AX142" s="11" t="s">
        <v>77</v>
      </c>
      <c r="AY142" s="216" t="s">
        <v>127</v>
      </c>
    </row>
    <row r="143" spans="2:65" s="12" customFormat="1" ht="13.5">
      <c r="B143" s="217"/>
      <c r="C143" s="218"/>
      <c r="D143" s="219" t="s">
        <v>146</v>
      </c>
      <c r="E143" s="220" t="s">
        <v>34</v>
      </c>
      <c r="F143" s="221" t="s">
        <v>149</v>
      </c>
      <c r="G143" s="218"/>
      <c r="H143" s="222">
        <v>14.478</v>
      </c>
      <c r="I143" s="223"/>
      <c r="J143" s="218"/>
      <c r="K143" s="218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146</v>
      </c>
      <c r="AU143" s="228" t="s">
        <v>87</v>
      </c>
      <c r="AV143" s="12" t="s">
        <v>135</v>
      </c>
      <c r="AW143" s="12" t="s">
        <v>40</v>
      </c>
      <c r="AX143" s="12" t="s">
        <v>85</v>
      </c>
      <c r="AY143" s="228" t="s">
        <v>127</v>
      </c>
    </row>
    <row r="144" spans="2:65" s="1" customFormat="1" ht="44.25" customHeight="1">
      <c r="B144" s="41"/>
      <c r="C144" s="193" t="s">
        <v>187</v>
      </c>
      <c r="D144" s="193" t="s">
        <v>130</v>
      </c>
      <c r="E144" s="194" t="s">
        <v>307</v>
      </c>
      <c r="F144" s="195" t="s">
        <v>308</v>
      </c>
      <c r="G144" s="196" t="s">
        <v>152</v>
      </c>
      <c r="H144" s="197">
        <v>14.478</v>
      </c>
      <c r="I144" s="198"/>
      <c r="J144" s="199">
        <f>ROUND(I144*H144,2)</f>
        <v>0</v>
      </c>
      <c r="K144" s="195" t="s">
        <v>134</v>
      </c>
      <c r="L144" s="61"/>
      <c r="M144" s="200" t="s">
        <v>34</v>
      </c>
      <c r="N144" s="201" t="s">
        <v>48</v>
      </c>
      <c r="O144" s="42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AR144" s="23" t="s">
        <v>135</v>
      </c>
      <c r="AT144" s="23" t="s">
        <v>130</v>
      </c>
      <c r="AU144" s="23" t="s">
        <v>87</v>
      </c>
      <c r="AY144" s="23" t="s">
        <v>127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23" t="s">
        <v>85</v>
      </c>
      <c r="BK144" s="204">
        <f>ROUND(I144*H144,2)</f>
        <v>0</v>
      </c>
      <c r="BL144" s="23" t="s">
        <v>135</v>
      </c>
      <c r="BM144" s="23" t="s">
        <v>309</v>
      </c>
    </row>
    <row r="145" spans="2:65" s="1" customFormat="1" ht="44.25" customHeight="1">
      <c r="B145" s="41"/>
      <c r="C145" s="193" t="s">
        <v>191</v>
      </c>
      <c r="D145" s="193" t="s">
        <v>130</v>
      </c>
      <c r="E145" s="194" t="s">
        <v>310</v>
      </c>
      <c r="F145" s="195" t="s">
        <v>311</v>
      </c>
      <c r="G145" s="196" t="s">
        <v>152</v>
      </c>
      <c r="H145" s="197">
        <v>101.346</v>
      </c>
      <c r="I145" s="198"/>
      <c r="J145" s="199">
        <f>ROUND(I145*H145,2)</f>
        <v>0</v>
      </c>
      <c r="K145" s="195" t="s">
        <v>134</v>
      </c>
      <c r="L145" s="61"/>
      <c r="M145" s="200" t="s">
        <v>34</v>
      </c>
      <c r="N145" s="201" t="s">
        <v>48</v>
      </c>
      <c r="O145" s="42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AR145" s="23" t="s">
        <v>135</v>
      </c>
      <c r="AT145" s="23" t="s">
        <v>130</v>
      </c>
      <c r="AU145" s="23" t="s">
        <v>87</v>
      </c>
      <c r="AY145" s="23" t="s">
        <v>127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3" t="s">
        <v>85</v>
      </c>
      <c r="BK145" s="204">
        <f>ROUND(I145*H145,2)</f>
        <v>0</v>
      </c>
      <c r="BL145" s="23" t="s">
        <v>135</v>
      </c>
      <c r="BM145" s="23" t="s">
        <v>312</v>
      </c>
    </row>
    <row r="146" spans="2:65" s="11" customFormat="1" ht="13.5">
      <c r="B146" s="205"/>
      <c r="C146" s="206"/>
      <c r="D146" s="219" t="s">
        <v>146</v>
      </c>
      <c r="E146" s="206"/>
      <c r="F146" s="230" t="s">
        <v>313</v>
      </c>
      <c r="G146" s="206"/>
      <c r="H146" s="231">
        <v>101.346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146</v>
      </c>
      <c r="AU146" s="216" t="s">
        <v>87</v>
      </c>
      <c r="AV146" s="11" t="s">
        <v>87</v>
      </c>
      <c r="AW146" s="11" t="s">
        <v>6</v>
      </c>
      <c r="AX146" s="11" t="s">
        <v>85</v>
      </c>
      <c r="AY146" s="216" t="s">
        <v>127</v>
      </c>
    </row>
    <row r="147" spans="2:65" s="1" customFormat="1" ht="22.5" customHeight="1">
      <c r="B147" s="41"/>
      <c r="C147" s="193" t="s">
        <v>196</v>
      </c>
      <c r="D147" s="193" t="s">
        <v>130</v>
      </c>
      <c r="E147" s="194" t="s">
        <v>314</v>
      </c>
      <c r="F147" s="195" t="s">
        <v>315</v>
      </c>
      <c r="G147" s="196" t="s">
        <v>152</v>
      </c>
      <c r="H147" s="197">
        <v>14.478</v>
      </c>
      <c r="I147" s="198"/>
      <c r="J147" s="199">
        <f>ROUND(I147*H147,2)</f>
        <v>0</v>
      </c>
      <c r="K147" s="195" t="s">
        <v>134</v>
      </c>
      <c r="L147" s="61"/>
      <c r="M147" s="200" t="s">
        <v>34</v>
      </c>
      <c r="N147" s="201" t="s">
        <v>48</v>
      </c>
      <c r="O147" s="42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AR147" s="23" t="s">
        <v>135</v>
      </c>
      <c r="AT147" s="23" t="s">
        <v>130</v>
      </c>
      <c r="AU147" s="23" t="s">
        <v>87</v>
      </c>
      <c r="AY147" s="23" t="s">
        <v>127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23" t="s">
        <v>85</v>
      </c>
      <c r="BK147" s="204">
        <f>ROUND(I147*H147,2)</f>
        <v>0</v>
      </c>
      <c r="BL147" s="23" t="s">
        <v>135</v>
      </c>
      <c r="BM147" s="23" t="s">
        <v>316</v>
      </c>
    </row>
    <row r="148" spans="2:65" s="1" customFormat="1" ht="22.5" customHeight="1">
      <c r="B148" s="41"/>
      <c r="C148" s="193" t="s">
        <v>201</v>
      </c>
      <c r="D148" s="193" t="s">
        <v>130</v>
      </c>
      <c r="E148" s="194" t="s">
        <v>317</v>
      </c>
      <c r="F148" s="195" t="s">
        <v>318</v>
      </c>
      <c r="G148" s="196" t="s">
        <v>177</v>
      </c>
      <c r="H148" s="197">
        <v>26.06</v>
      </c>
      <c r="I148" s="198"/>
      <c r="J148" s="199">
        <f>ROUND(I148*H148,2)</f>
        <v>0</v>
      </c>
      <c r="K148" s="195" t="s">
        <v>134</v>
      </c>
      <c r="L148" s="61"/>
      <c r="M148" s="200" t="s">
        <v>34</v>
      </c>
      <c r="N148" s="201" t="s">
        <v>48</v>
      </c>
      <c r="O148" s="42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AR148" s="23" t="s">
        <v>135</v>
      </c>
      <c r="AT148" s="23" t="s">
        <v>130</v>
      </c>
      <c r="AU148" s="23" t="s">
        <v>87</v>
      </c>
      <c r="AY148" s="23" t="s">
        <v>127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3" t="s">
        <v>85</v>
      </c>
      <c r="BK148" s="204">
        <f>ROUND(I148*H148,2)</f>
        <v>0</v>
      </c>
      <c r="BL148" s="23" t="s">
        <v>135</v>
      </c>
      <c r="BM148" s="23" t="s">
        <v>319</v>
      </c>
    </row>
    <row r="149" spans="2:65" s="11" customFormat="1" ht="13.5">
      <c r="B149" s="205"/>
      <c r="C149" s="206"/>
      <c r="D149" s="207" t="s">
        <v>146</v>
      </c>
      <c r="E149" s="206"/>
      <c r="F149" s="209" t="s">
        <v>320</v>
      </c>
      <c r="G149" s="206"/>
      <c r="H149" s="210">
        <v>26.06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146</v>
      </c>
      <c r="AU149" s="216" t="s">
        <v>87</v>
      </c>
      <c r="AV149" s="11" t="s">
        <v>87</v>
      </c>
      <c r="AW149" s="11" t="s">
        <v>6</v>
      </c>
      <c r="AX149" s="11" t="s">
        <v>85</v>
      </c>
      <c r="AY149" s="216" t="s">
        <v>127</v>
      </c>
    </row>
    <row r="150" spans="2:65" s="10" customFormat="1" ht="29.85" customHeight="1">
      <c r="B150" s="176"/>
      <c r="C150" s="177"/>
      <c r="D150" s="190" t="s">
        <v>76</v>
      </c>
      <c r="E150" s="191" t="s">
        <v>321</v>
      </c>
      <c r="F150" s="191" t="s">
        <v>322</v>
      </c>
      <c r="G150" s="177"/>
      <c r="H150" s="177"/>
      <c r="I150" s="180"/>
      <c r="J150" s="192">
        <f>BK150</f>
        <v>0</v>
      </c>
      <c r="K150" s="177"/>
      <c r="L150" s="182"/>
      <c r="M150" s="183"/>
      <c r="N150" s="184"/>
      <c r="O150" s="184"/>
      <c r="P150" s="185">
        <f>SUM(P151:P166)</f>
        <v>0</v>
      </c>
      <c r="Q150" s="184"/>
      <c r="R150" s="185">
        <f>SUM(R151:R166)</f>
        <v>1.9850000000000002E-3</v>
      </c>
      <c r="S150" s="184"/>
      <c r="T150" s="186">
        <f>SUM(T151:T166)</f>
        <v>0</v>
      </c>
      <c r="AR150" s="187" t="s">
        <v>85</v>
      </c>
      <c r="AT150" s="188" t="s">
        <v>76</v>
      </c>
      <c r="AU150" s="188" t="s">
        <v>85</v>
      </c>
      <c r="AY150" s="187" t="s">
        <v>127</v>
      </c>
      <c r="BK150" s="189">
        <f>SUM(BK151:BK166)</f>
        <v>0</v>
      </c>
    </row>
    <row r="151" spans="2:65" s="1" customFormat="1" ht="31.5" customHeight="1">
      <c r="B151" s="41"/>
      <c r="C151" s="193" t="s">
        <v>10</v>
      </c>
      <c r="D151" s="193" t="s">
        <v>130</v>
      </c>
      <c r="E151" s="194" t="s">
        <v>323</v>
      </c>
      <c r="F151" s="195" t="s">
        <v>324</v>
      </c>
      <c r="G151" s="196" t="s">
        <v>144</v>
      </c>
      <c r="H151" s="197">
        <v>32.35</v>
      </c>
      <c r="I151" s="198"/>
      <c r="J151" s="199">
        <f>ROUND(I151*H151,2)</f>
        <v>0</v>
      </c>
      <c r="K151" s="195" t="s">
        <v>134</v>
      </c>
      <c r="L151" s="61"/>
      <c r="M151" s="200" t="s">
        <v>34</v>
      </c>
      <c r="N151" s="201" t="s">
        <v>48</v>
      </c>
      <c r="O151" s="42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AR151" s="23" t="s">
        <v>135</v>
      </c>
      <c r="AT151" s="23" t="s">
        <v>130</v>
      </c>
      <c r="AU151" s="23" t="s">
        <v>87</v>
      </c>
      <c r="AY151" s="23" t="s">
        <v>127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3" t="s">
        <v>85</v>
      </c>
      <c r="BK151" s="204">
        <f>ROUND(I151*H151,2)</f>
        <v>0</v>
      </c>
      <c r="BL151" s="23" t="s">
        <v>135</v>
      </c>
      <c r="BM151" s="23" t="s">
        <v>325</v>
      </c>
    </row>
    <row r="152" spans="2:65" s="13" customFormat="1" ht="13.5">
      <c r="B152" s="232"/>
      <c r="C152" s="233"/>
      <c r="D152" s="207" t="s">
        <v>146</v>
      </c>
      <c r="E152" s="234" t="s">
        <v>34</v>
      </c>
      <c r="F152" s="235" t="s">
        <v>260</v>
      </c>
      <c r="G152" s="233"/>
      <c r="H152" s="236" t="s">
        <v>34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146</v>
      </c>
      <c r="AU152" s="242" t="s">
        <v>87</v>
      </c>
      <c r="AV152" s="13" t="s">
        <v>85</v>
      </c>
      <c r="AW152" s="13" t="s">
        <v>40</v>
      </c>
      <c r="AX152" s="13" t="s">
        <v>77</v>
      </c>
      <c r="AY152" s="242" t="s">
        <v>127</v>
      </c>
    </row>
    <row r="153" spans="2:65" s="11" customFormat="1" ht="27">
      <c r="B153" s="205"/>
      <c r="C153" s="206"/>
      <c r="D153" s="207" t="s">
        <v>146</v>
      </c>
      <c r="E153" s="208" t="s">
        <v>34</v>
      </c>
      <c r="F153" s="209" t="s">
        <v>326</v>
      </c>
      <c r="G153" s="206"/>
      <c r="H153" s="210">
        <v>40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146</v>
      </c>
      <c r="AU153" s="216" t="s">
        <v>87</v>
      </c>
      <c r="AV153" s="11" t="s">
        <v>87</v>
      </c>
      <c r="AW153" s="11" t="s">
        <v>40</v>
      </c>
      <c r="AX153" s="11" t="s">
        <v>77</v>
      </c>
      <c r="AY153" s="216" t="s">
        <v>127</v>
      </c>
    </row>
    <row r="154" spans="2:65" s="11" customFormat="1" ht="13.5">
      <c r="B154" s="205"/>
      <c r="C154" s="206"/>
      <c r="D154" s="207" t="s">
        <v>146</v>
      </c>
      <c r="E154" s="208" t="s">
        <v>34</v>
      </c>
      <c r="F154" s="209" t="s">
        <v>327</v>
      </c>
      <c r="G154" s="206"/>
      <c r="H154" s="210">
        <v>-7.65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146</v>
      </c>
      <c r="AU154" s="216" t="s">
        <v>87</v>
      </c>
      <c r="AV154" s="11" t="s">
        <v>87</v>
      </c>
      <c r="AW154" s="11" t="s">
        <v>40</v>
      </c>
      <c r="AX154" s="11" t="s">
        <v>77</v>
      </c>
      <c r="AY154" s="216" t="s">
        <v>127</v>
      </c>
    </row>
    <row r="155" spans="2:65" s="12" customFormat="1" ht="13.5">
      <c r="B155" s="217"/>
      <c r="C155" s="218"/>
      <c r="D155" s="219" t="s">
        <v>146</v>
      </c>
      <c r="E155" s="220" t="s">
        <v>34</v>
      </c>
      <c r="F155" s="221" t="s">
        <v>149</v>
      </c>
      <c r="G155" s="218"/>
      <c r="H155" s="222">
        <v>32.35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146</v>
      </c>
      <c r="AU155" s="228" t="s">
        <v>87</v>
      </c>
      <c r="AV155" s="12" t="s">
        <v>135</v>
      </c>
      <c r="AW155" s="12" t="s">
        <v>40</v>
      </c>
      <c r="AX155" s="12" t="s">
        <v>85</v>
      </c>
      <c r="AY155" s="228" t="s">
        <v>127</v>
      </c>
    </row>
    <row r="156" spans="2:65" s="1" customFormat="1" ht="31.5" customHeight="1">
      <c r="B156" s="41"/>
      <c r="C156" s="193" t="s">
        <v>328</v>
      </c>
      <c r="D156" s="193" t="s">
        <v>130</v>
      </c>
      <c r="E156" s="194" t="s">
        <v>329</v>
      </c>
      <c r="F156" s="195" t="s">
        <v>330</v>
      </c>
      <c r="G156" s="196" t="s">
        <v>144</v>
      </c>
      <c r="H156" s="197">
        <v>100</v>
      </c>
      <c r="I156" s="198"/>
      <c r="J156" s="199">
        <f>ROUND(I156*H156,2)</f>
        <v>0</v>
      </c>
      <c r="K156" s="195" t="s">
        <v>134</v>
      </c>
      <c r="L156" s="61"/>
      <c r="M156" s="200" t="s">
        <v>34</v>
      </c>
      <c r="N156" s="201" t="s">
        <v>48</v>
      </c>
      <c r="O156" s="42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AR156" s="23" t="s">
        <v>135</v>
      </c>
      <c r="AT156" s="23" t="s">
        <v>130</v>
      </c>
      <c r="AU156" s="23" t="s">
        <v>87</v>
      </c>
      <c r="AY156" s="23" t="s">
        <v>127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23" t="s">
        <v>85</v>
      </c>
      <c r="BK156" s="204">
        <f>ROUND(I156*H156,2)</f>
        <v>0</v>
      </c>
      <c r="BL156" s="23" t="s">
        <v>135</v>
      </c>
      <c r="BM156" s="23" t="s">
        <v>331</v>
      </c>
    </row>
    <row r="157" spans="2:65" s="11" customFormat="1" ht="13.5">
      <c r="B157" s="205"/>
      <c r="C157" s="206"/>
      <c r="D157" s="219" t="s">
        <v>146</v>
      </c>
      <c r="E157" s="229" t="s">
        <v>34</v>
      </c>
      <c r="F157" s="230" t="s">
        <v>332</v>
      </c>
      <c r="G157" s="206"/>
      <c r="H157" s="231">
        <v>100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146</v>
      </c>
      <c r="AU157" s="216" t="s">
        <v>87</v>
      </c>
      <c r="AV157" s="11" t="s">
        <v>87</v>
      </c>
      <c r="AW157" s="11" t="s">
        <v>40</v>
      </c>
      <c r="AX157" s="11" t="s">
        <v>85</v>
      </c>
      <c r="AY157" s="216" t="s">
        <v>127</v>
      </c>
    </row>
    <row r="158" spans="2:65" s="1" customFormat="1" ht="44.25" customHeight="1">
      <c r="B158" s="41"/>
      <c r="C158" s="193" t="s">
        <v>333</v>
      </c>
      <c r="D158" s="193" t="s">
        <v>130</v>
      </c>
      <c r="E158" s="194" t="s">
        <v>334</v>
      </c>
      <c r="F158" s="195" t="s">
        <v>335</v>
      </c>
      <c r="G158" s="196" t="s">
        <v>144</v>
      </c>
      <c r="H158" s="197">
        <v>132.35</v>
      </c>
      <c r="I158" s="198"/>
      <c r="J158" s="199">
        <f>ROUND(I158*H158,2)</f>
        <v>0</v>
      </c>
      <c r="K158" s="195" t="s">
        <v>336</v>
      </c>
      <c r="L158" s="61"/>
      <c r="M158" s="200" t="s">
        <v>34</v>
      </c>
      <c r="N158" s="201" t="s">
        <v>48</v>
      </c>
      <c r="O158" s="42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AR158" s="23" t="s">
        <v>135</v>
      </c>
      <c r="AT158" s="23" t="s">
        <v>130</v>
      </c>
      <c r="AU158" s="23" t="s">
        <v>87</v>
      </c>
      <c r="AY158" s="23" t="s">
        <v>127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23" t="s">
        <v>85</v>
      </c>
      <c r="BK158" s="204">
        <f>ROUND(I158*H158,2)</f>
        <v>0</v>
      </c>
      <c r="BL158" s="23" t="s">
        <v>135</v>
      </c>
      <c r="BM158" s="23" t="s">
        <v>337</v>
      </c>
    </row>
    <row r="159" spans="2:65" s="1" customFormat="1" ht="31.5" customHeight="1">
      <c r="B159" s="41"/>
      <c r="C159" s="193" t="s">
        <v>321</v>
      </c>
      <c r="D159" s="193" t="s">
        <v>130</v>
      </c>
      <c r="E159" s="194" t="s">
        <v>338</v>
      </c>
      <c r="F159" s="195" t="s">
        <v>339</v>
      </c>
      <c r="G159" s="196" t="s">
        <v>144</v>
      </c>
      <c r="H159" s="197">
        <v>132.35</v>
      </c>
      <c r="I159" s="198"/>
      <c r="J159" s="199">
        <f>ROUND(I159*H159,2)</f>
        <v>0</v>
      </c>
      <c r="K159" s="195" t="s">
        <v>336</v>
      </c>
      <c r="L159" s="61"/>
      <c r="M159" s="200" t="s">
        <v>34</v>
      </c>
      <c r="N159" s="201" t="s">
        <v>48</v>
      </c>
      <c r="O159" s="42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AR159" s="23" t="s">
        <v>135</v>
      </c>
      <c r="AT159" s="23" t="s">
        <v>130</v>
      </c>
      <c r="AU159" s="23" t="s">
        <v>87</v>
      </c>
      <c r="AY159" s="23" t="s">
        <v>127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23" t="s">
        <v>85</v>
      </c>
      <c r="BK159" s="204">
        <f>ROUND(I159*H159,2)</f>
        <v>0</v>
      </c>
      <c r="BL159" s="23" t="s">
        <v>135</v>
      </c>
      <c r="BM159" s="23" t="s">
        <v>340</v>
      </c>
    </row>
    <row r="160" spans="2:65" s="1" customFormat="1" ht="22.5" customHeight="1">
      <c r="B160" s="41"/>
      <c r="C160" s="250" t="s">
        <v>341</v>
      </c>
      <c r="D160" s="250" t="s">
        <v>342</v>
      </c>
      <c r="E160" s="251" t="s">
        <v>343</v>
      </c>
      <c r="F160" s="252" t="s">
        <v>344</v>
      </c>
      <c r="G160" s="253" t="s">
        <v>345</v>
      </c>
      <c r="H160" s="254">
        <v>1.9850000000000001</v>
      </c>
      <c r="I160" s="255"/>
      <c r="J160" s="256">
        <f>ROUND(I160*H160,2)</f>
        <v>0</v>
      </c>
      <c r="K160" s="252" t="s">
        <v>336</v>
      </c>
      <c r="L160" s="257"/>
      <c r="M160" s="258" t="s">
        <v>34</v>
      </c>
      <c r="N160" s="259" t="s">
        <v>48</v>
      </c>
      <c r="O160" s="42"/>
      <c r="P160" s="202">
        <f>O160*H160</f>
        <v>0</v>
      </c>
      <c r="Q160" s="202">
        <v>1E-3</v>
      </c>
      <c r="R160" s="202">
        <f>Q160*H160</f>
        <v>1.9850000000000002E-3</v>
      </c>
      <c r="S160" s="202">
        <v>0</v>
      </c>
      <c r="T160" s="203">
        <f>S160*H160</f>
        <v>0</v>
      </c>
      <c r="AR160" s="23" t="s">
        <v>174</v>
      </c>
      <c r="AT160" s="23" t="s">
        <v>342</v>
      </c>
      <c r="AU160" s="23" t="s">
        <v>87</v>
      </c>
      <c r="AY160" s="23" t="s">
        <v>127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23" t="s">
        <v>85</v>
      </c>
      <c r="BK160" s="204">
        <f>ROUND(I160*H160,2)</f>
        <v>0</v>
      </c>
      <c r="BL160" s="23" t="s">
        <v>135</v>
      </c>
      <c r="BM160" s="23" t="s">
        <v>346</v>
      </c>
    </row>
    <row r="161" spans="2:65" s="11" customFormat="1" ht="13.5">
      <c r="B161" s="205"/>
      <c r="C161" s="206"/>
      <c r="D161" s="219" t="s">
        <v>146</v>
      </c>
      <c r="E161" s="206"/>
      <c r="F161" s="230" t="s">
        <v>347</v>
      </c>
      <c r="G161" s="206"/>
      <c r="H161" s="231">
        <v>1.9850000000000001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146</v>
      </c>
      <c r="AU161" s="216" t="s">
        <v>87</v>
      </c>
      <c r="AV161" s="11" t="s">
        <v>87</v>
      </c>
      <c r="AW161" s="11" t="s">
        <v>6</v>
      </c>
      <c r="AX161" s="11" t="s">
        <v>85</v>
      </c>
      <c r="AY161" s="216" t="s">
        <v>127</v>
      </c>
    </row>
    <row r="162" spans="2:65" s="1" customFormat="1" ht="22.5" customHeight="1">
      <c r="B162" s="41"/>
      <c r="C162" s="193" t="s">
        <v>348</v>
      </c>
      <c r="D162" s="193" t="s">
        <v>130</v>
      </c>
      <c r="E162" s="194" t="s">
        <v>349</v>
      </c>
      <c r="F162" s="195" t="s">
        <v>350</v>
      </c>
      <c r="G162" s="196" t="s">
        <v>152</v>
      </c>
      <c r="H162" s="197">
        <v>18.529</v>
      </c>
      <c r="I162" s="198"/>
      <c r="J162" s="199">
        <f>ROUND(I162*H162,2)</f>
        <v>0</v>
      </c>
      <c r="K162" s="195" t="s">
        <v>336</v>
      </c>
      <c r="L162" s="61"/>
      <c r="M162" s="200" t="s">
        <v>34</v>
      </c>
      <c r="N162" s="201" t="s">
        <v>48</v>
      </c>
      <c r="O162" s="42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AR162" s="23" t="s">
        <v>135</v>
      </c>
      <c r="AT162" s="23" t="s">
        <v>130</v>
      </c>
      <c r="AU162" s="23" t="s">
        <v>87</v>
      </c>
      <c r="AY162" s="23" t="s">
        <v>127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23" t="s">
        <v>85</v>
      </c>
      <c r="BK162" s="204">
        <f>ROUND(I162*H162,2)</f>
        <v>0</v>
      </c>
      <c r="BL162" s="23" t="s">
        <v>135</v>
      </c>
      <c r="BM162" s="23" t="s">
        <v>351</v>
      </c>
    </row>
    <row r="163" spans="2:65" s="13" customFormat="1" ht="13.5">
      <c r="B163" s="232"/>
      <c r="C163" s="233"/>
      <c r="D163" s="207" t="s">
        <v>146</v>
      </c>
      <c r="E163" s="234" t="s">
        <v>34</v>
      </c>
      <c r="F163" s="235" t="s">
        <v>352</v>
      </c>
      <c r="G163" s="233"/>
      <c r="H163" s="236" t="s">
        <v>34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146</v>
      </c>
      <c r="AU163" s="242" t="s">
        <v>87</v>
      </c>
      <c r="AV163" s="13" t="s">
        <v>85</v>
      </c>
      <c r="AW163" s="13" t="s">
        <v>40</v>
      </c>
      <c r="AX163" s="13" t="s">
        <v>77</v>
      </c>
      <c r="AY163" s="242" t="s">
        <v>127</v>
      </c>
    </row>
    <row r="164" spans="2:65" s="11" customFormat="1" ht="13.5">
      <c r="B164" s="205"/>
      <c r="C164" s="206"/>
      <c r="D164" s="219" t="s">
        <v>146</v>
      </c>
      <c r="E164" s="229" t="s">
        <v>34</v>
      </c>
      <c r="F164" s="230" t="s">
        <v>353</v>
      </c>
      <c r="G164" s="206"/>
      <c r="H164" s="231">
        <v>18.529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146</v>
      </c>
      <c r="AU164" s="216" t="s">
        <v>87</v>
      </c>
      <c r="AV164" s="11" t="s">
        <v>87</v>
      </c>
      <c r="AW164" s="11" t="s">
        <v>40</v>
      </c>
      <c r="AX164" s="11" t="s">
        <v>85</v>
      </c>
      <c r="AY164" s="216" t="s">
        <v>127</v>
      </c>
    </row>
    <row r="165" spans="2:65" s="1" customFormat="1" ht="22.5" customHeight="1">
      <c r="B165" s="41"/>
      <c r="C165" s="250" t="s">
        <v>9</v>
      </c>
      <c r="D165" s="250" t="s">
        <v>342</v>
      </c>
      <c r="E165" s="251" t="s">
        <v>354</v>
      </c>
      <c r="F165" s="252" t="s">
        <v>355</v>
      </c>
      <c r="G165" s="253" t="s">
        <v>152</v>
      </c>
      <c r="H165" s="254">
        <v>18.899999999999999</v>
      </c>
      <c r="I165" s="255"/>
      <c r="J165" s="256">
        <f>ROUND(I165*H165,2)</f>
        <v>0</v>
      </c>
      <c r="K165" s="252" t="s">
        <v>336</v>
      </c>
      <c r="L165" s="257"/>
      <c r="M165" s="258" t="s">
        <v>34</v>
      </c>
      <c r="N165" s="259" t="s">
        <v>48</v>
      </c>
      <c r="O165" s="42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AR165" s="23" t="s">
        <v>174</v>
      </c>
      <c r="AT165" s="23" t="s">
        <v>342</v>
      </c>
      <c r="AU165" s="23" t="s">
        <v>87</v>
      </c>
      <c r="AY165" s="23" t="s">
        <v>127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23" t="s">
        <v>85</v>
      </c>
      <c r="BK165" s="204">
        <f>ROUND(I165*H165,2)</f>
        <v>0</v>
      </c>
      <c r="BL165" s="23" t="s">
        <v>135</v>
      </c>
      <c r="BM165" s="23" t="s">
        <v>356</v>
      </c>
    </row>
    <row r="166" spans="2:65" s="11" customFormat="1" ht="13.5">
      <c r="B166" s="205"/>
      <c r="C166" s="206"/>
      <c r="D166" s="207" t="s">
        <v>146</v>
      </c>
      <c r="E166" s="206"/>
      <c r="F166" s="209" t="s">
        <v>357</v>
      </c>
      <c r="G166" s="206"/>
      <c r="H166" s="210">
        <v>18.899999999999999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146</v>
      </c>
      <c r="AU166" s="216" t="s">
        <v>87</v>
      </c>
      <c r="AV166" s="11" t="s">
        <v>87</v>
      </c>
      <c r="AW166" s="11" t="s">
        <v>6</v>
      </c>
      <c r="AX166" s="11" t="s">
        <v>85</v>
      </c>
      <c r="AY166" s="216" t="s">
        <v>127</v>
      </c>
    </row>
    <row r="167" spans="2:65" s="10" customFormat="1" ht="29.85" customHeight="1">
      <c r="B167" s="176"/>
      <c r="C167" s="177"/>
      <c r="D167" s="190" t="s">
        <v>76</v>
      </c>
      <c r="E167" s="191" t="s">
        <v>87</v>
      </c>
      <c r="F167" s="191" t="s">
        <v>358</v>
      </c>
      <c r="G167" s="177"/>
      <c r="H167" s="177"/>
      <c r="I167" s="180"/>
      <c r="J167" s="192">
        <f>BK167</f>
        <v>0</v>
      </c>
      <c r="K167" s="177"/>
      <c r="L167" s="182"/>
      <c r="M167" s="183"/>
      <c r="N167" s="184"/>
      <c r="O167" s="184"/>
      <c r="P167" s="185">
        <f>SUM(P168:P201)</f>
        <v>0</v>
      </c>
      <c r="Q167" s="184"/>
      <c r="R167" s="185">
        <f>SUM(R168:R201)</f>
        <v>75.957899139999995</v>
      </c>
      <c r="S167" s="184"/>
      <c r="T167" s="186">
        <f>SUM(T168:T201)</f>
        <v>0</v>
      </c>
      <c r="AR167" s="187" t="s">
        <v>85</v>
      </c>
      <c r="AT167" s="188" t="s">
        <v>76</v>
      </c>
      <c r="AU167" s="188" t="s">
        <v>85</v>
      </c>
      <c r="AY167" s="187" t="s">
        <v>127</v>
      </c>
      <c r="BK167" s="189">
        <f>SUM(BK168:BK201)</f>
        <v>0</v>
      </c>
    </row>
    <row r="168" spans="2:65" s="1" customFormat="1" ht="22.5" customHeight="1">
      <c r="B168" s="41"/>
      <c r="C168" s="193" t="s">
        <v>359</v>
      </c>
      <c r="D168" s="193" t="s">
        <v>130</v>
      </c>
      <c r="E168" s="194" t="s">
        <v>360</v>
      </c>
      <c r="F168" s="195" t="s">
        <v>361</v>
      </c>
      <c r="G168" s="196" t="s">
        <v>152</v>
      </c>
      <c r="H168" s="197">
        <v>19.905999999999999</v>
      </c>
      <c r="I168" s="198"/>
      <c r="J168" s="199">
        <f>ROUND(I168*H168,2)</f>
        <v>0</v>
      </c>
      <c r="K168" s="195" t="s">
        <v>134</v>
      </c>
      <c r="L168" s="61"/>
      <c r="M168" s="200" t="s">
        <v>34</v>
      </c>
      <c r="N168" s="201" t="s">
        <v>48</v>
      </c>
      <c r="O168" s="42"/>
      <c r="P168" s="202">
        <f>O168*H168</f>
        <v>0</v>
      </c>
      <c r="Q168" s="202">
        <v>2.16</v>
      </c>
      <c r="R168" s="202">
        <f>Q168*H168</f>
        <v>42.996960000000001</v>
      </c>
      <c r="S168" s="202">
        <v>0</v>
      </c>
      <c r="T168" s="203">
        <f>S168*H168</f>
        <v>0</v>
      </c>
      <c r="AR168" s="23" t="s">
        <v>135</v>
      </c>
      <c r="AT168" s="23" t="s">
        <v>130</v>
      </c>
      <c r="AU168" s="23" t="s">
        <v>87</v>
      </c>
      <c r="AY168" s="23" t="s">
        <v>127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23" t="s">
        <v>85</v>
      </c>
      <c r="BK168" s="204">
        <f>ROUND(I168*H168,2)</f>
        <v>0</v>
      </c>
      <c r="BL168" s="23" t="s">
        <v>135</v>
      </c>
      <c r="BM168" s="23" t="s">
        <v>362</v>
      </c>
    </row>
    <row r="169" spans="2:65" s="13" customFormat="1" ht="13.5">
      <c r="B169" s="232"/>
      <c r="C169" s="233"/>
      <c r="D169" s="207" t="s">
        <v>146</v>
      </c>
      <c r="E169" s="234" t="s">
        <v>34</v>
      </c>
      <c r="F169" s="235" t="s">
        <v>283</v>
      </c>
      <c r="G169" s="233"/>
      <c r="H169" s="236" t="s">
        <v>34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146</v>
      </c>
      <c r="AU169" s="242" t="s">
        <v>87</v>
      </c>
      <c r="AV169" s="13" t="s">
        <v>85</v>
      </c>
      <c r="AW169" s="13" t="s">
        <v>40</v>
      </c>
      <c r="AX169" s="13" t="s">
        <v>77</v>
      </c>
      <c r="AY169" s="242" t="s">
        <v>127</v>
      </c>
    </row>
    <row r="170" spans="2:65" s="13" customFormat="1" ht="13.5">
      <c r="B170" s="232"/>
      <c r="C170" s="233"/>
      <c r="D170" s="207" t="s">
        <v>146</v>
      </c>
      <c r="E170" s="234" t="s">
        <v>34</v>
      </c>
      <c r="F170" s="235" t="s">
        <v>363</v>
      </c>
      <c r="G170" s="233"/>
      <c r="H170" s="236" t="s">
        <v>34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146</v>
      </c>
      <c r="AU170" s="242" t="s">
        <v>87</v>
      </c>
      <c r="AV170" s="13" t="s">
        <v>85</v>
      </c>
      <c r="AW170" s="13" t="s">
        <v>40</v>
      </c>
      <c r="AX170" s="13" t="s">
        <v>77</v>
      </c>
      <c r="AY170" s="242" t="s">
        <v>127</v>
      </c>
    </row>
    <row r="171" spans="2:65" s="11" customFormat="1" ht="13.5">
      <c r="B171" s="205"/>
      <c r="C171" s="206"/>
      <c r="D171" s="207" t="s">
        <v>146</v>
      </c>
      <c r="E171" s="208" t="s">
        <v>34</v>
      </c>
      <c r="F171" s="209" t="s">
        <v>364</v>
      </c>
      <c r="G171" s="206"/>
      <c r="H171" s="210">
        <v>10.08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146</v>
      </c>
      <c r="AU171" s="216" t="s">
        <v>87</v>
      </c>
      <c r="AV171" s="11" t="s">
        <v>87</v>
      </c>
      <c r="AW171" s="11" t="s">
        <v>40</v>
      </c>
      <c r="AX171" s="11" t="s">
        <v>77</v>
      </c>
      <c r="AY171" s="216" t="s">
        <v>127</v>
      </c>
    </row>
    <row r="172" spans="2:65" s="11" customFormat="1" ht="13.5">
      <c r="B172" s="205"/>
      <c r="C172" s="206"/>
      <c r="D172" s="207" t="s">
        <v>146</v>
      </c>
      <c r="E172" s="208" t="s">
        <v>34</v>
      </c>
      <c r="F172" s="209" t="s">
        <v>365</v>
      </c>
      <c r="G172" s="206"/>
      <c r="H172" s="210">
        <v>7.4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146</v>
      </c>
      <c r="AU172" s="216" t="s">
        <v>87</v>
      </c>
      <c r="AV172" s="11" t="s">
        <v>87</v>
      </c>
      <c r="AW172" s="11" t="s">
        <v>40</v>
      </c>
      <c r="AX172" s="11" t="s">
        <v>77</v>
      </c>
      <c r="AY172" s="216" t="s">
        <v>127</v>
      </c>
    </row>
    <row r="173" spans="2:65" s="11" customFormat="1" ht="27">
      <c r="B173" s="205"/>
      <c r="C173" s="206"/>
      <c r="D173" s="207" t="s">
        <v>146</v>
      </c>
      <c r="E173" s="208" t="s">
        <v>34</v>
      </c>
      <c r="F173" s="209" t="s">
        <v>366</v>
      </c>
      <c r="G173" s="206"/>
      <c r="H173" s="210">
        <v>2.4260000000000002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146</v>
      </c>
      <c r="AU173" s="216" t="s">
        <v>87</v>
      </c>
      <c r="AV173" s="11" t="s">
        <v>87</v>
      </c>
      <c r="AW173" s="11" t="s">
        <v>40</v>
      </c>
      <c r="AX173" s="11" t="s">
        <v>77</v>
      </c>
      <c r="AY173" s="216" t="s">
        <v>127</v>
      </c>
    </row>
    <row r="174" spans="2:65" s="12" customFormat="1" ht="13.5">
      <c r="B174" s="217"/>
      <c r="C174" s="218"/>
      <c r="D174" s="219" t="s">
        <v>146</v>
      </c>
      <c r="E174" s="220" t="s">
        <v>34</v>
      </c>
      <c r="F174" s="221" t="s">
        <v>149</v>
      </c>
      <c r="G174" s="218"/>
      <c r="H174" s="222">
        <v>19.905999999999999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146</v>
      </c>
      <c r="AU174" s="228" t="s">
        <v>87</v>
      </c>
      <c r="AV174" s="12" t="s">
        <v>135</v>
      </c>
      <c r="AW174" s="12" t="s">
        <v>40</v>
      </c>
      <c r="AX174" s="12" t="s">
        <v>85</v>
      </c>
      <c r="AY174" s="228" t="s">
        <v>127</v>
      </c>
    </row>
    <row r="175" spans="2:65" s="1" customFormat="1" ht="31.5" customHeight="1">
      <c r="B175" s="41"/>
      <c r="C175" s="193" t="s">
        <v>367</v>
      </c>
      <c r="D175" s="193" t="s">
        <v>130</v>
      </c>
      <c r="E175" s="194" t="s">
        <v>290</v>
      </c>
      <c r="F175" s="195" t="s">
        <v>291</v>
      </c>
      <c r="G175" s="196" t="s">
        <v>144</v>
      </c>
      <c r="H175" s="197">
        <v>9.1639999999999997</v>
      </c>
      <c r="I175" s="198"/>
      <c r="J175" s="199">
        <f>ROUND(I175*H175,2)</f>
        <v>0</v>
      </c>
      <c r="K175" s="195" t="s">
        <v>134</v>
      </c>
      <c r="L175" s="61"/>
      <c r="M175" s="200" t="s">
        <v>34</v>
      </c>
      <c r="N175" s="201" t="s">
        <v>48</v>
      </c>
      <c r="O175" s="42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AR175" s="23" t="s">
        <v>135</v>
      </c>
      <c r="AT175" s="23" t="s">
        <v>130</v>
      </c>
      <c r="AU175" s="23" t="s">
        <v>87</v>
      </c>
      <c r="AY175" s="23" t="s">
        <v>127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23" t="s">
        <v>85</v>
      </c>
      <c r="BK175" s="204">
        <f>ROUND(I175*H175,2)</f>
        <v>0</v>
      </c>
      <c r="BL175" s="23" t="s">
        <v>135</v>
      </c>
      <c r="BM175" s="23" t="s">
        <v>368</v>
      </c>
    </row>
    <row r="176" spans="2:65" s="13" customFormat="1" ht="13.5">
      <c r="B176" s="232"/>
      <c r="C176" s="233"/>
      <c r="D176" s="207" t="s">
        <v>146</v>
      </c>
      <c r="E176" s="234" t="s">
        <v>34</v>
      </c>
      <c r="F176" s="235" t="s">
        <v>283</v>
      </c>
      <c r="G176" s="233"/>
      <c r="H176" s="236" t="s">
        <v>34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146</v>
      </c>
      <c r="AU176" s="242" t="s">
        <v>87</v>
      </c>
      <c r="AV176" s="13" t="s">
        <v>85</v>
      </c>
      <c r="AW176" s="13" t="s">
        <v>40</v>
      </c>
      <c r="AX176" s="13" t="s">
        <v>77</v>
      </c>
      <c r="AY176" s="242" t="s">
        <v>127</v>
      </c>
    </row>
    <row r="177" spans="2:65" s="11" customFormat="1" ht="13.5">
      <c r="B177" s="205"/>
      <c r="C177" s="206"/>
      <c r="D177" s="207" t="s">
        <v>146</v>
      </c>
      <c r="E177" s="208" t="s">
        <v>34</v>
      </c>
      <c r="F177" s="209" t="s">
        <v>369</v>
      </c>
      <c r="G177" s="206"/>
      <c r="H177" s="210">
        <v>9.1639999999999997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146</v>
      </c>
      <c r="AU177" s="216" t="s">
        <v>87</v>
      </c>
      <c r="AV177" s="11" t="s">
        <v>87</v>
      </c>
      <c r="AW177" s="11" t="s">
        <v>40</v>
      </c>
      <c r="AX177" s="11" t="s">
        <v>77</v>
      </c>
      <c r="AY177" s="216" t="s">
        <v>127</v>
      </c>
    </row>
    <row r="178" spans="2:65" s="12" customFormat="1" ht="13.5">
      <c r="B178" s="217"/>
      <c r="C178" s="218"/>
      <c r="D178" s="219" t="s">
        <v>146</v>
      </c>
      <c r="E178" s="220" t="s">
        <v>34</v>
      </c>
      <c r="F178" s="221" t="s">
        <v>149</v>
      </c>
      <c r="G178" s="218"/>
      <c r="H178" s="222">
        <v>9.1639999999999997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146</v>
      </c>
      <c r="AU178" s="228" t="s">
        <v>87</v>
      </c>
      <c r="AV178" s="12" t="s">
        <v>135</v>
      </c>
      <c r="AW178" s="12" t="s">
        <v>40</v>
      </c>
      <c r="AX178" s="12" t="s">
        <v>85</v>
      </c>
      <c r="AY178" s="228" t="s">
        <v>127</v>
      </c>
    </row>
    <row r="179" spans="2:65" s="1" customFormat="1" ht="31.5" customHeight="1">
      <c r="B179" s="41"/>
      <c r="C179" s="193" t="s">
        <v>370</v>
      </c>
      <c r="D179" s="193" t="s">
        <v>130</v>
      </c>
      <c r="E179" s="194" t="s">
        <v>371</v>
      </c>
      <c r="F179" s="195" t="s">
        <v>372</v>
      </c>
      <c r="G179" s="196" t="s">
        <v>152</v>
      </c>
      <c r="H179" s="197">
        <v>2.1219999999999999</v>
      </c>
      <c r="I179" s="198"/>
      <c r="J179" s="199">
        <f>ROUND(I179*H179,2)</f>
        <v>0</v>
      </c>
      <c r="K179" s="195" t="s">
        <v>134</v>
      </c>
      <c r="L179" s="61"/>
      <c r="M179" s="200" t="s">
        <v>34</v>
      </c>
      <c r="N179" s="201" t="s">
        <v>48</v>
      </c>
      <c r="O179" s="42"/>
      <c r="P179" s="202">
        <f>O179*H179</f>
        <v>0</v>
      </c>
      <c r="Q179" s="202">
        <v>2.2563399999999998</v>
      </c>
      <c r="R179" s="202">
        <f>Q179*H179</f>
        <v>4.7879534799999997</v>
      </c>
      <c r="S179" s="202">
        <v>0</v>
      </c>
      <c r="T179" s="203">
        <f>S179*H179</f>
        <v>0</v>
      </c>
      <c r="AR179" s="23" t="s">
        <v>135</v>
      </c>
      <c r="AT179" s="23" t="s">
        <v>130</v>
      </c>
      <c r="AU179" s="23" t="s">
        <v>87</v>
      </c>
      <c r="AY179" s="23" t="s">
        <v>127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23" t="s">
        <v>85</v>
      </c>
      <c r="BK179" s="204">
        <f>ROUND(I179*H179,2)</f>
        <v>0</v>
      </c>
      <c r="BL179" s="23" t="s">
        <v>135</v>
      </c>
      <c r="BM179" s="23" t="s">
        <v>373</v>
      </c>
    </row>
    <row r="180" spans="2:65" s="13" customFormat="1" ht="13.5">
      <c r="B180" s="232"/>
      <c r="C180" s="233"/>
      <c r="D180" s="207" t="s">
        <v>146</v>
      </c>
      <c r="E180" s="234" t="s">
        <v>34</v>
      </c>
      <c r="F180" s="235" t="s">
        <v>374</v>
      </c>
      <c r="G180" s="233"/>
      <c r="H180" s="236" t="s">
        <v>34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146</v>
      </c>
      <c r="AU180" s="242" t="s">
        <v>87</v>
      </c>
      <c r="AV180" s="13" t="s">
        <v>85</v>
      </c>
      <c r="AW180" s="13" t="s">
        <v>40</v>
      </c>
      <c r="AX180" s="13" t="s">
        <v>77</v>
      </c>
      <c r="AY180" s="242" t="s">
        <v>127</v>
      </c>
    </row>
    <row r="181" spans="2:65" s="13" customFormat="1" ht="13.5">
      <c r="B181" s="232"/>
      <c r="C181" s="233"/>
      <c r="D181" s="207" t="s">
        <v>146</v>
      </c>
      <c r="E181" s="234" t="s">
        <v>34</v>
      </c>
      <c r="F181" s="235" t="s">
        <v>375</v>
      </c>
      <c r="G181" s="233"/>
      <c r="H181" s="236" t="s">
        <v>34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146</v>
      </c>
      <c r="AU181" s="242" t="s">
        <v>87</v>
      </c>
      <c r="AV181" s="13" t="s">
        <v>85</v>
      </c>
      <c r="AW181" s="13" t="s">
        <v>40</v>
      </c>
      <c r="AX181" s="13" t="s">
        <v>77</v>
      </c>
      <c r="AY181" s="242" t="s">
        <v>127</v>
      </c>
    </row>
    <row r="182" spans="2:65" s="11" customFormat="1" ht="13.5">
      <c r="B182" s="205"/>
      <c r="C182" s="206"/>
      <c r="D182" s="207" t="s">
        <v>146</v>
      </c>
      <c r="E182" s="208" t="s">
        <v>34</v>
      </c>
      <c r="F182" s="209" t="s">
        <v>376</v>
      </c>
      <c r="G182" s="206"/>
      <c r="H182" s="210">
        <v>1.6479999999999999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146</v>
      </c>
      <c r="AU182" s="216" t="s">
        <v>87</v>
      </c>
      <c r="AV182" s="11" t="s">
        <v>87</v>
      </c>
      <c r="AW182" s="11" t="s">
        <v>40</v>
      </c>
      <c r="AX182" s="11" t="s">
        <v>77</v>
      </c>
      <c r="AY182" s="216" t="s">
        <v>127</v>
      </c>
    </row>
    <row r="183" spans="2:65" s="11" customFormat="1" ht="13.5">
      <c r="B183" s="205"/>
      <c r="C183" s="206"/>
      <c r="D183" s="207" t="s">
        <v>146</v>
      </c>
      <c r="E183" s="208" t="s">
        <v>34</v>
      </c>
      <c r="F183" s="209" t="s">
        <v>377</v>
      </c>
      <c r="G183" s="206"/>
      <c r="H183" s="210">
        <v>0.47399999999999998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146</v>
      </c>
      <c r="AU183" s="216" t="s">
        <v>87</v>
      </c>
      <c r="AV183" s="11" t="s">
        <v>87</v>
      </c>
      <c r="AW183" s="11" t="s">
        <v>40</v>
      </c>
      <c r="AX183" s="11" t="s">
        <v>77</v>
      </c>
      <c r="AY183" s="216" t="s">
        <v>127</v>
      </c>
    </row>
    <row r="184" spans="2:65" s="12" customFormat="1" ht="13.5">
      <c r="B184" s="217"/>
      <c r="C184" s="218"/>
      <c r="D184" s="219" t="s">
        <v>146</v>
      </c>
      <c r="E184" s="220" t="s">
        <v>34</v>
      </c>
      <c r="F184" s="221" t="s">
        <v>149</v>
      </c>
      <c r="G184" s="218"/>
      <c r="H184" s="222">
        <v>2.1219999999999999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146</v>
      </c>
      <c r="AU184" s="228" t="s">
        <v>87</v>
      </c>
      <c r="AV184" s="12" t="s">
        <v>135</v>
      </c>
      <c r="AW184" s="12" t="s">
        <v>40</v>
      </c>
      <c r="AX184" s="12" t="s">
        <v>85</v>
      </c>
      <c r="AY184" s="228" t="s">
        <v>127</v>
      </c>
    </row>
    <row r="185" spans="2:65" s="1" customFormat="1" ht="31.5" customHeight="1">
      <c r="B185" s="41"/>
      <c r="C185" s="193" t="s">
        <v>378</v>
      </c>
      <c r="D185" s="193" t="s">
        <v>130</v>
      </c>
      <c r="E185" s="194" t="s">
        <v>379</v>
      </c>
      <c r="F185" s="195" t="s">
        <v>380</v>
      </c>
      <c r="G185" s="196" t="s">
        <v>152</v>
      </c>
      <c r="H185" s="197">
        <v>11.132</v>
      </c>
      <c r="I185" s="198"/>
      <c r="J185" s="199">
        <f>ROUND(I185*H185,2)</f>
        <v>0</v>
      </c>
      <c r="K185" s="195" t="s">
        <v>134</v>
      </c>
      <c r="L185" s="61"/>
      <c r="M185" s="200" t="s">
        <v>34</v>
      </c>
      <c r="N185" s="201" t="s">
        <v>48</v>
      </c>
      <c r="O185" s="42"/>
      <c r="P185" s="202">
        <f>O185*H185</f>
        <v>0</v>
      </c>
      <c r="Q185" s="202">
        <v>2.45329</v>
      </c>
      <c r="R185" s="202">
        <f>Q185*H185</f>
        <v>27.31002428</v>
      </c>
      <c r="S185" s="202">
        <v>0</v>
      </c>
      <c r="T185" s="203">
        <f>S185*H185</f>
        <v>0</v>
      </c>
      <c r="AR185" s="23" t="s">
        <v>135</v>
      </c>
      <c r="AT185" s="23" t="s">
        <v>130</v>
      </c>
      <c r="AU185" s="23" t="s">
        <v>87</v>
      </c>
      <c r="AY185" s="23" t="s">
        <v>127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23" t="s">
        <v>85</v>
      </c>
      <c r="BK185" s="204">
        <f>ROUND(I185*H185,2)</f>
        <v>0</v>
      </c>
      <c r="BL185" s="23" t="s">
        <v>135</v>
      </c>
      <c r="BM185" s="23" t="s">
        <v>381</v>
      </c>
    </row>
    <row r="186" spans="2:65" s="13" customFormat="1" ht="13.5">
      <c r="B186" s="232"/>
      <c r="C186" s="233"/>
      <c r="D186" s="207" t="s">
        <v>146</v>
      </c>
      <c r="E186" s="234" t="s">
        <v>34</v>
      </c>
      <c r="F186" s="235" t="s">
        <v>374</v>
      </c>
      <c r="G186" s="233"/>
      <c r="H186" s="236" t="s">
        <v>34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146</v>
      </c>
      <c r="AU186" s="242" t="s">
        <v>87</v>
      </c>
      <c r="AV186" s="13" t="s">
        <v>85</v>
      </c>
      <c r="AW186" s="13" t="s">
        <v>40</v>
      </c>
      <c r="AX186" s="13" t="s">
        <v>77</v>
      </c>
      <c r="AY186" s="242" t="s">
        <v>127</v>
      </c>
    </row>
    <row r="187" spans="2:65" s="11" customFormat="1" ht="13.5">
      <c r="B187" s="205"/>
      <c r="C187" s="206"/>
      <c r="D187" s="207" t="s">
        <v>146</v>
      </c>
      <c r="E187" s="208" t="s">
        <v>34</v>
      </c>
      <c r="F187" s="209" t="s">
        <v>382</v>
      </c>
      <c r="G187" s="206"/>
      <c r="H187" s="210">
        <v>5.12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146</v>
      </c>
      <c r="AU187" s="216" t="s">
        <v>87</v>
      </c>
      <c r="AV187" s="11" t="s">
        <v>87</v>
      </c>
      <c r="AW187" s="11" t="s">
        <v>40</v>
      </c>
      <c r="AX187" s="11" t="s">
        <v>77</v>
      </c>
      <c r="AY187" s="216" t="s">
        <v>127</v>
      </c>
    </row>
    <row r="188" spans="2:65" s="11" customFormat="1" ht="13.5">
      <c r="B188" s="205"/>
      <c r="C188" s="206"/>
      <c r="D188" s="207" t="s">
        <v>146</v>
      </c>
      <c r="E188" s="208" t="s">
        <v>34</v>
      </c>
      <c r="F188" s="209" t="s">
        <v>383</v>
      </c>
      <c r="G188" s="206"/>
      <c r="H188" s="210">
        <v>5.04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146</v>
      </c>
      <c r="AU188" s="216" t="s">
        <v>87</v>
      </c>
      <c r="AV188" s="11" t="s">
        <v>87</v>
      </c>
      <c r="AW188" s="11" t="s">
        <v>40</v>
      </c>
      <c r="AX188" s="11" t="s">
        <v>77</v>
      </c>
      <c r="AY188" s="216" t="s">
        <v>127</v>
      </c>
    </row>
    <row r="189" spans="2:65" s="11" customFormat="1" ht="13.5">
      <c r="B189" s="205"/>
      <c r="C189" s="206"/>
      <c r="D189" s="207" t="s">
        <v>146</v>
      </c>
      <c r="E189" s="208" t="s">
        <v>34</v>
      </c>
      <c r="F189" s="209" t="s">
        <v>384</v>
      </c>
      <c r="G189" s="206"/>
      <c r="H189" s="210">
        <v>0.97199999999999998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146</v>
      </c>
      <c r="AU189" s="216" t="s">
        <v>87</v>
      </c>
      <c r="AV189" s="11" t="s">
        <v>87</v>
      </c>
      <c r="AW189" s="11" t="s">
        <v>40</v>
      </c>
      <c r="AX189" s="11" t="s">
        <v>77</v>
      </c>
      <c r="AY189" s="216" t="s">
        <v>127</v>
      </c>
    </row>
    <row r="190" spans="2:65" s="12" customFormat="1" ht="13.5">
      <c r="B190" s="217"/>
      <c r="C190" s="218"/>
      <c r="D190" s="219" t="s">
        <v>146</v>
      </c>
      <c r="E190" s="220" t="s">
        <v>34</v>
      </c>
      <c r="F190" s="221" t="s">
        <v>149</v>
      </c>
      <c r="G190" s="218"/>
      <c r="H190" s="222">
        <v>11.132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146</v>
      </c>
      <c r="AU190" s="228" t="s">
        <v>87</v>
      </c>
      <c r="AV190" s="12" t="s">
        <v>135</v>
      </c>
      <c r="AW190" s="12" t="s">
        <v>40</v>
      </c>
      <c r="AX190" s="12" t="s">
        <v>85</v>
      </c>
      <c r="AY190" s="228" t="s">
        <v>127</v>
      </c>
    </row>
    <row r="191" spans="2:65" s="1" customFormat="1" ht="44.25" customHeight="1">
      <c r="B191" s="41"/>
      <c r="C191" s="193" t="s">
        <v>385</v>
      </c>
      <c r="D191" s="193" t="s">
        <v>130</v>
      </c>
      <c r="E191" s="194" t="s">
        <v>386</v>
      </c>
      <c r="F191" s="195" t="s">
        <v>387</v>
      </c>
      <c r="G191" s="196" t="s">
        <v>144</v>
      </c>
      <c r="H191" s="197">
        <v>14.2</v>
      </c>
      <c r="I191" s="198"/>
      <c r="J191" s="199">
        <f>ROUND(I191*H191,2)</f>
        <v>0</v>
      </c>
      <c r="K191" s="195" t="s">
        <v>134</v>
      </c>
      <c r="L191" s="61"/>
      <c r="M191" s="200" t="s">
        <v>34</v>
      </c>
      <c r="N191" s="201" t="s">
        <v>48</v>
      </c>
      <c r="O191" s="42"/>
      <c r="P191" s="202">
        <f>O191*H191</f>
        <v>0</v>
      </c>
      <c r="Q191" s="202">
        <v>1.57E-3</v>
      </c>
      <c r="R191" s="202">
        <f>Q191*H191</f>
        <v>2.2293999999999998E-2</v>
      </c>
      <c r="S191" s="202">
        <v>0</v>
      </c>
      <c r="T191" s="203">
        <f>S191*H191</f>
        <v>0</v>
      </c>
      <c r="AR191" s="23" t="s">
        <v>135</v>
      </c>
      <c r="AT191" s="23" t="s">
        <v>130</v>
      </c>
      <c r="AU191" s="23" t="s">
        <v>87</v>
      </c>
      <c r="AY191" s="23" t="s">
        <v>127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23" t="s">
        <v>85</v>
      </c>
      <c r="BK191" s="204">
        <f>ROUND(I191*H191,2)</f>
        <v>0</v>
      </c>
      <c r="BL191" s="23" t="s">
        <v>135</v>
      </c>
      <c r="BM191" s="23" t="s">
        <v>388</v>
      </c>
    </row>
    <row r="192" spans="2:65" s="13" customFormat="1" ht="13.5">
      <c r="B192" s="232"/>
      <c r="C192" s="233"/>
      <c r="D192" s="207" t="s">
        <v>146</v>
      </c>
      <c r="E192" s="234" t="s">
        <v>34</v>
      </c>
      <c r="F192" s="235" t="s">
        <v>374</v>
      </c>
      <c r="G192" s="233"/>
      <c r="H192" s="236" t="s">
        <v>34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146</v>
      </c>
      <c r="AU192" s="242" t="s">
        <v>87</v>
      </c>
      <c r="AV192" s="13" t="s">
        <v>85</v>
      </c>
      <c r="AW192" s="13" t="s">
        <v>40</v>
      </c>
      <c r="AX192" s="13" t="s">
        <v>77</v>
      </c>
      <c r="AY192" s="242" t="s">
        <v>127</v>
      </c>
    </row>
    <row r="193" spans="2:65" s="13" customFormat="1" ht="13.5">
      <c r="B193" s="232"/>
      <c r="C193" s="233"/>
      <c r="D193" s="207" t="s">
        <v>146</v>
      </c>
      <c r="E193" s="234" t="s">
        <v>34</v>
      </c>
      <c r="F193" s="235" t="s">
        <v>389</v>
      </c>
      <c r="G193" s="233"/>
      <c r="H193" s="236" t="s">
        <v>34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146</v>
      </c>
      <c r="AU193" s="242" t="s">
        <v>87</v>
      </c>
      <c r="AV193" s="13" t="s">
        <v>85</v>
      </c>
      <c r="AW193" s="13" t="s">
        <v>40</v>
      </c>
      <c r="AX193" s="13" t="s">
        <v>77</v>
      </c>
      <c r="AY193" s="242" t="s">
        <v>127</v>
      </c>
    </row>
    <row r="194" spans="2:65" s="11" customFormat="1" ht="13.5">
      <c r="B194" s="205"/>
      <c r="C194" s="206"/>
      <c r="D194" s="219" t="s">
        <v>146</v>
      </c>
      <c r="E194" s="229" t="s">
        <v>34</v>
      </c>
      <c r="F194" s="230" t="s">
        <v>390</v>
      </c>
      <c r="G194" s="206"/>
      <c r="H194" s="231">
        <v>14.2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146</v>
      </c>
      <c r="AU194" s="216" t="s">
        <v>87</v>
      </c>
      <c r="AV194" s="11" t="s">
        <v>87</v>
      </c>
      <c r="AW194" s="11" t="s">
        <v>40</v>
      </c>
      <c r="AX194" s="11" t="s">
        <v>85</v>
      </c>
      <c r="AY194" s="216" t="s">
        <v>127</v>
      </c>
    </row>
    <row r="195" spans="2:65" s="1" customFormat="1" ht="44.25" customHeight="1">
      <c r="B195" s="41"/>
      <c r="C195" s="193" t="s">
        <v>391</v>
      </c>
      <c r="D195" s="193" t="s">
        <v>130</v>
      </c>
      <c r="E195" s="194" t="s">
        <v>392</v>
      </c>
      <c r="F195" s="195" t="s">
        <v>393</v>
      </c>
      <c r="G195" s="196" t="s">
        <v>144</v>
      </c>
      <c r="H195" s="197">
        <v>14.2</v>
      </c>
      <c r="I195" s="198"/>
      <c r="J195" s="199">
        <f>ROUND(I195*H195,2)</f>
        <v>0</v>
      </c>
      <c r="K195" s="195" t="s">
        <v>134</v>
      </c>
      <c r="L195" s="61"/>
      <c r="M195" s="200" t="s">
        <v>34</v>
      </c>
      <c r="N195" s="201" t="s">
        <v>48</v>
      </c>
      <c r="O195" s="42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AR195" s="23" t="s">
        <v>135</v>
      </c>
      <c r="AT195" s="23" t="s">
        <v>130</v>
      </c>
      <c r="AU195" s="23" t="s">
        <v>87</v>
      </c>
      <c r="AY195" s="23" t="s">
        <v>127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23" t="s">
        <v>85</v>
      </c>
      <c r="BK195" s="204">
        <f>ROUND(I195*H195,2)</f>
        <v>0</v>
      </c>
      <c r="BL195" s="23" t="s">
        <v>135</v>
      </c>
      <c r="BM195" s="23" t="s">
        <v>394</v>
      </c>
    </row>
    <row r="196" spans="2:65" s="1" customFormat="1" ht="22.5" customHeight="1">
      <c r="B196" s="41"/>
      <c r="C196" s="193" t="s">
        <v>395</v>
      </c>
      <c r="D196" s="193" t="s">
        <v>130</v>
      </c>
      <c r="E196" s="194" t="s">
        <v>396</v>
      </c>
      <c r="F196" s="195" t="s">
        <v>397</v>
      </c>
      <c r="G196" s="196" t="s">
        <v>177</v>
      </c>
      <c r="H196" s="197">
        <v>0.34200000000000003</v>
      </c>
      <c r="I196" s="198"/>
      <c r="J196" s="199">
        <f>ROUND(I196*H196,2)</f>
        <v>0</v>
      </c>
      <c r="K196" s="195" t="s">
        <v>134</v>
      </c>
      <c r="L196" s="61"/>
      <c r="M196" s="200" t="s">
        <v>34</v>
      </c>
      <c r="N196" s="201" t="s">
        <v>48</v>
      </c>
      <c r="O196" s="42"/>
      <c r="P196" s="202">
        <f>O196*H196</f>
        <v>0</v>
      </c>
      <c r="Q196" s="202">
        <v>1.0601700000000001</v>
      </c>
      <c r="R196" s="202">
        <f>Q196*H196</f>
        <v>0.36257814000000005</v>
      </c>
      <c r="S196" s="202">
        <v>0</v>
      </c>
      <c r="T196" s="203">
        <f>S196*H196</f>
        <v>0</v>
      </c>
      <c r="AR196" s="23" t="s">
        <v>135</v>
      </c>
      <c r="AT196" s="23" t="s">
        <v>130</v>
      </c>
      <c r="AU196" s="23" t="s">
        <v>87</v>
      </c>
      <c r="AY196" s="23" t="s">
        <v>127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23" t="s">
        <v>85</v>
      </c>
      <c r="BK196" s="204">
        <f>ROUND(I196*H196,2)</f>
        <v>0</v>
      </c>
      <c r="BL196" s="23" t="s">
        <v>135</v>
      </c>
      <c r="BM196" s="23" t="s">
        <v>398</v>
      </c>
    </row>
    <row r="197" spans="2:65" s="13" customFormat="1" ht="13.5">
      <c r="B197" s="232"/>
      <c r="C197" s="233"/>
      <c r="D197" s="207" t="s">
        <v>146</v>
      </c>
      <c r="E197" s="234" t="s">
        <v>34</v>
      </c>
      <c r="F197" s="235" t="s">
        <v>374</v>
      </c>
      <c r="G197" s="233"/>
      <c r="H197" s="236" t="s">
        <v>34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146</v>
      </c>
      <c r="AU197" s="242" t="s">
        <v>87</v>
      </c>
      <c r="AV197" s="13" t="s">
        <v>85</v>
      </c>
      <c r="AW197" s="13" t="s">
        <v>40</v>
      </c>
      <c r="AX197" s="13" t="s">
        <v>77</v>
      </c>
      <c r="AY197" s="242" t="s">
        <v>127</v>
      </c>
    </row>
    <row r="198" spans="2:65" s="11" customFormat="1" ht="13.5">
      <c r="B198" s="205"/>
      <c r="C198" s="206"/>
      <c r="D198" s="219" t="s">
        <v>146</v>
      </c>
      <c r="E198" s="229" t="s">
        <v>34</v>
      </c>
      <c r="F198" s="230" t="s">
        <v>399</v>
      </c>
      <c r="G198" s="206"/>
      <c r="H198" s="231">
        <v>0.34200000000000003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146</v>
      </c>
      <c r="AU198" s="216" t="s">
        <v>87</v>
      </c>
      <c r="AV198" s="11" t="s">
        <v>87</v>
      </c>
      <c r="AW198" s="11" t="s">
        <v>40</v>
      </c>
      <c r="AX198" s="11" t="s">
        <v>85</v>
      </c>
      <c r="AY198" s="216" t="s">
        <v>127</v>
      </c>
    </row>
    <row r="199" spans="2:65" s="1" customFormat="1" ht="22.5" customHeight="1">
      <c r="B199" s="41"/>
      <c r="C199" s="193" t="s">
        <v>400</v>
      </c>
      <c r="D199" s="193" t="s">
        <v>130</v>
      </c>
      <c r="E199" s="194" t="s">
        <v>401</v>
      </c>
      <c r="F199" s="195" t="s">
        <v>402</v>
      </c>
      <c r="G199" s="196" t="s">
        <v>177</v>
      </c>
      <c r="H199" s="197">
        <v>0.45400000000000001</v>
      </c>
      <c r="I199" s="198"/>
      <c r="J199" s="199">
        <f>ROUND(I199*H199,2)</f>
        <v>0</v>
      </c>
      <c r="K199" s="195" t="s">
        <v>134</v>
      </c>
      <c r="L199" s="61"/>
      <c r="M199" s="200" t="s">
        <v>34</v>
      </c>
      <c r="N199" s="201" t="s">
        <v>48</v>
      </c>
      <c r="O199" s="42"/>
      <c r="P199" s="202">
        <f>O199*H199</f>
        <v>0</v>
      </c>
      <c r="Q199" s="202">
        <v>1.0530600000000001</v>
      </c>
      <c r="R199" s="202">
        <f>Q199*H199</f>
        <v>0.47808924000000008</v>
      </c>
      <c r="S199" s="202">
        <v>0</v>
      </c>
      <c r="T199" s="203">
        <f>S199*H199</f>
        <v>0</v>
      </c>
      <c r="AR199" s="23" t="s">
        <v>135</v>
      </c>
      <c r="AT199" s="23" t="s">
        <v>130</v>
      </c>
      <c r="AU199" s="23" t="s">
        <v>87</v>
      </c>
      <c r="AY199" s="23" t="s">
        <v>127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23" t="s">
        <v>85</v>
      </c>
      <c r="BK199" s="204">
        <f>ROUND(I199*H199,2)</f>
        <v>0</v>
      </c>
      <c r="BL199" s="23" t="s">
        <v>135</v>
      </c>
      <c r="BM199" s="23" t="s">
        <v>403</v>
      </c>
    </row>
    <row r="200" spans="2:65" s="13" customFormat="1" ht="13.5">
      <c r="B200" s="232"/>
      <c r="C200" s="233"/>
      <c r="D200" s="207" t="s">
        <v>146</v>
      </c>
      <c r="E200" s="234" t="s">
        <v>34</v>
      </c>
      <c r="F200" s="235" t="s">
        <v>374</v>
      </c>
      <c r="G200" s="233"/>
      <c r="H200" s="236" t="s">
        <v>34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146</v>
      </c>
      <c r="AU200" s="242" t="s">
        <v>87</v>
      </c>
      <c r="AV200" s="13" t="s">
        <v>85</v>
      </c>
      <c r="AW200" s="13" t="s">
        <v>40</v>
      </c>
      <c r="AX200" s="13" t="s">
        <v>77</v>
      </c>
      <c r="AY200" s="242" t="s">
        <v>127</v>
      </c>
    </row>
    <row r="201" spans="2:65" s="11" customFormat="1" ht="13.5">
      <c r="B201" s="205"/>
      <c r="C201" s="206"/>
      <c r="D201" s="207" t="s">
        <v>146</v>
      </c>
      <c r="E201" s="208" t="s">
        <v>34</v>
      </c>
      <c r="F201" s="209" t="s">
        <v>404</v>
      </c>
      <c r="G201" s="206"/>
      <c r="H201" s="210">
        <v>0.45400000000000001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146</v>
      </c>
      <c r="AU201" s="216" t="s">
        <v>87</v>
      </c>
      <c r="AV201" s="11" t="s">
        <v>87</v>
      </c>
      <c r="AW201" s="11" t="s">
        <v>40</v>
      </c>
      <c r="AX201" s="11" t="s">
        <v>85</v>
      </c>
      <c r="AY201" s="216" t="s">
        <v>127</v>
      </c>
    </row>
    <row r="202" spans="2:65" s="10" customFormat="1" ht="29.85" customHeight="1">
      <c r="B202" s="176"/>
      <c r="C202" s="177"/>
      <c r="D202" s="190" t="s">
        <v>76</v>
      </c>
      <c r="E202" s="191" t="s">
        <v>141</v>
      </c>
      <c r="F202" s="191" t="s">
        <v>405</v>
      </c>
      <c r="G202" s="177"/>
      <c r="H202" s="177"/>
      <c r="I202" s="180"/>
      <c r="J202" s="192">
        <f>BK202</f>
        <v>0</v>
      </c>
      <c r="K202" s="177"/>
      <c r="L202" s="182"/>
      <c r="M202" s="183"/>
      <c r="N202" s="184"/>
      <c r="O202" s="184"/>
      <c r="P202" s="185">
        <f>SUM(P203:P219)</f>
        <v>0</v>
      </c>
      <c r="Q202" s="184"/>
      <c r="R202" s="185">
        <f>SUM(R203:R219)</f>
        <v>12.56633572</v>
      </c>
      <c r="S202" s="184"/>
      <c r="T202" s="186">
        <f>SUM(T203:T219)</f>
        <v>0</v>
      </c>
      <c r="AR202" s="187" t="s">
        <v>85</v>
      </c>
      <c r="AT202" s="188" t="s">
        <v>76</v>
      </c>
      <c r="AU202" s="188" t="s">
        <v>85</v>
      </c>
      <c r="AY202" s="187" t="s">
        <v>127</v>
      </c>
      <c r="BK202" s="189">
        <f>SUM(BK203:BK219)</f>
        <v>0</v>
      </c>
    </row>
    <row r="203" spans="2:65" s="1" customFormat="1" ht="31.5" customHeight="1">
      <c r="B203" s="41"/>
      <c r="C203" s="193" t="s">
        <v>406</v>
      </c>
      <c r="D203" s="193" t="s">
        <v>130</v>
      </c>
      <c r="E203" s="194" t="s">
        <v>407</v>
      </c>
      <c r="F203" s="195" t="s">
        <v>408</v>
      </c>
      <c r="G203" s="196" t="s">
        <v>152</v>
      </c>
      <c r="H203" s="197">
        <v>1.23</v>
      </c>
      <c r="I203" s="198"/>
      <c r="J203" s="199">
        <f>ROUND(I203*H203,2)</f>
        <v>0</v>
      </c>
      <c r="K203" s="195" t="s">
        <v>134</v>
      </c>
      <c r="L203" s="61"/>
      <c r="M203" s="200" t="s">
        <v>34</v>
      </c>
      <c r="N203" s="201" t="s">
        <v>48</v>
      </c>
      <c r="O203" s="42"/>
      <c r="P203" s="202">
        <f>O203*H203</f>
        <v>0</v>
      </c>
      <c r="Q203" s="202">
        <v>0.74970000000000003</v>
      </c>
      <c r="R203" s="202">
        <f>Q203*H203</f>
        <v>0.92213100000000003</v>
      </c>
      <c r="S203" s="202">
        <v>0</v>
      </c>
      <c r="T203" s="203">
        <f>S203*H203</f>
        <v>0</v>
      </c>
      <c r="AR203" s="23" t="s">
        <v>135</v>
      </c>
      <c r="AT203" s="23" t="s">
        <v>130</v>
      </c>
      <c r="AU203" s="23" t="s">
        <v>87</v>
      </c>
      <c r="AY203" s="23" t="s">
        <v>127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23" t="s">
        <v>85</v>
      </c>
      <c r="BK203" s="204">
        <f>ROUND(I203*H203,2)</f>
        <v>0</v>
      </c>
      <c r="BL203" s="23" t="s">
        <v>135</v>
      </c>
      <c r="BM203" s="23" t="s">
        <v>409</v>
      </c>
    </row>
    <row r="204" spans="2:65" s="13" customFormat="1" ht="13.5">
      <c r="B204" s="232"/>
      <c r="C204" s="233"/>
      <c r="D204" s="207" t="s">
        <v>146</v>
      </c>
      <c r="E204" s="234" t="s">
        <v>34</v>
      </c>
      <c r="F204" s="235" t="s">
        <v>410</v>
      </c>
      <c r="G204" s="233"/>
      <c r="H204" s="236" t="s">
        <v>34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AT204" s="242" t="s">
        <v>146</v>
      </c>
      <c r="AU204" s="242" t="s">
        <v>87</v>
      </c>
      <c r="AV204" s="13" t="s">
        <v>85</v>
      </c>
      <c r="AW204" s="13" t="s">
        <v>40</v>
      </c>
      <c r="AX204" s="13" t="s">
        <v>77</v>
      </c>
      <c r="AY204" s="242" t="s">
        <v>127</v>
      </c>
    </row>
    <row r="205" spans="2:65" s="11" customFormat="1" ht="13.5">
      <c r="B205" s="205"/>
      <c r="C205" s="206"/>
      <c r="D205" s="219" t="s">
        <v>146</v>
      </c>
      <c r="E205" s="229" t="s">
        <v>34</v>
      </c>
      <c r="F205" s="230" t="s">
        <v>411</v>
      </c>
      <c r="G205" s="206"/>
      <c r="H205" s="231">
        <v>1.23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146</v>
      </c>
      <c r="AU205" s="216" t="s">
        <v>87</v>
      </c>
      <c r="AV205" s="11" t="s">
        <v>87</v>
      </c>
      <c r="AW205" s="11" t="s">
        <v>40</v>
      </c>
      <c r="AX205" s="11" t="s">
        <v>85</v>
      </c>
      <c r="AY205" s="216" t="s">
        <v>127</v>
      </c>
    </row>
    <row r="206" spans="2:65" s="1" customFormat="1" ht="31.5" customHeight="1">
      <c r="B206" s="41"/>
      <c r="C206" s="193" t="s">
        <v>412</v>
      </c>
      <c r="D206" s="193" t="s">
        <v>130</v>
      </c>
      <c r="E206" s="194" t="s">
        <v>413</v>
      </c>
      <c r="F206" s="195" t="s">
        <v>414</v>
      </c>
      <c r="G206" s="196" t="s">
        <v>152</v>
      </c>
      <c r="H206" s="197">
        <v>13.311999999999999</v>
      </c>
      <c r="I206" s="198"/>
      <c r="J206" s="199">
        <f>ROUND(I206*H206,2)</f>
        <v>0</v>
      </c>
      <c r="K206" s="195" t="s">
        <v>134</v>
      </c>
      <c r="L206" s="61"/>
      <c r="M206" s="200" t="s">
        <v>34</v>
      </c>
      <c r="N206" s="201" t="s">
        <v>48</v>
      </c>
      <c r="O206" s="42"/>
      <c r="P206" s="202">
        <f>O206*H206</f>
        <v>0</v>
      </c>
      <c r="Q206" s="202">
        <v>0.70067999999999997</v>
      </c>
      <c r="R206" s="202">
        <f>Q206*H206</f>
        <v>9.32745216</v>
      </c>
      <c r="S206" s="202">
        <v>0</v>
      </c>
      <c r="T206" s="203">
        <f>S206*H206</f>
        <v>0</v>
      </c>
      <c r="AR206" s="23" t="s">
        <v>135</v>
      </c>
      <c r="AT206" s="23" t="s">
        <v>130</v>
      </c>
      <c r="AU206" s="23" t="s">
        <v>87</v>
      </c>
      <c r="AY206" s="23" t="s">
        <v>127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23" t="s">
        <v>85</v>
      </c>
      <c r="BK206" s="204">
        <f>ROUND(I206*H206,2)</f>
        <v>0</v>
      </c>
      <c r="BL206" s="23" t="s">
        <v>135</v>
      </c>
      <c r="BM206" s="23" t="s">
        <v>415</v>
      </c>
    </row>
    <row r="207" spans="2:65" s="13" customFormat="1" ht="13.5">
      <c r="B207" s="232"/>
      <c r="C207" s="233"/>
      <c r="D207" s="207" t="s">
        <v>146</v>
      </c>
      <c r="E207" s="234" t="s">
        <v>34</v>
      </c>
      <c r="F207" s="235" t="s">
        <v>410</v>
      </c>
      <c r="G207" s="233"/>
      <c r="H207" s="236" t="s">
        <v>34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146</v>
      </c>
      <c r="AU207" s="242" t="s">
        <v>87</v>
      </c>
      <c r="AV207" s="13" t="s">
        <v>85</v>
      </c>
      <c r="AW207" s="13" t="s">
        <v>40</v>
      </c>
      <c r="AX207" s="13" t="s">
        <v>77</v>
      </c>
      <c r="AY207" s="242" t="s">
        <v>127</v>
      </c>
    </row>
    <row r="208" spans="2:65" s="11" customFormat="1" ht="13.5">
      <c r="B208" s="205"/>
      <c r="C208" s="206"/>
      <c r="D208" s="207" t="s">
        <v>146</v>
      </c>
      <c r="E208" s="208" t="s">
        <v>34</v>
      </c>
      <c r="F208" s="209" t="s">
        <v>416</v>
      </c>
      <c r="G208" s="206"/>
      <c r="H208" s="210">
        <v>13.95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146</v>
      </c>
      <c r="AU208" s="216" t="s">
        <v>87</v>
      </c>
      <c r="AV208" s="11" t="s">
        <v>87</v>
      </c>
      <c r="AW208" s="11" t="s">
        <v>40</v>
      </c>
      <c r="AX208" s="11" t="s">
        <v>77</v>
      </c>
      <c r="AY208" s="216" t="s">
        <v>127</v>
      </c>
    </row>
    <row r="209" spans="2:65" s="11" customFormat="1" ht="13.5">
      <c r="B209" s="205"/>
      <c r="C209" s="206"/>
      <c r="D209" s="207" t="s">
        <v>146</v>
      </c>
      <c r="E209" s="208" t="s">
        <v>34</v>
      </c>
      <c r="F209" s="209" t="s">
        <v>417</v>
      </c>
      <c r="G209" s="206"/>
      <c r="H209" s="210">
        <v>-0.63800000000000001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146</v>
      </c>
      <c r="AU209" s="216" t="s">
        <v>87</v>
      </c>
      <c r="AV209" s="11" t="s">
        <v>87</v>
      </c>
      <c r="AW209" s="11" t="s">
        <v>40</v>
      </c>
      <c r="AX209" s="11" t="s">
        <v>77</v>
      </c>
      <c r="AY209" s="216" t="s">
        <v>127</v>
      </c>
    </row>
    <row r="210" spans="2:65" s="12" customFormat="1" ht="13.5">
      <c r="B210" s="217"/>
      <c r="C210" s="218"/>
      <c r="D210" s="219" t="s">
        <v>146</v>
      </c>
      <c r="E210" s="220" t="s">
        <v>34</v>
      </c>
      <c r="F210" s="221" t="s">
        <v>149</v>
      </c>
      <c r="G210" s="218"/>
      <c r="H210" s="222">
        <v>13.311999999999999</v>
      </c>
      <c r="I210" s="223"/>
      <c r="J210" s="218"/>
      <c r="K210" s="218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146</v>
      </c>
      <c r="AU210" s="228" t="s">
        <v>87</v>
      </c>
      <c r="AV210" s="12" t="s">
        <v>135</v>
      </c>
      <c r="AW210" s="12" t="s">
        <v>40</v>
      </c>
      <c r="AX210" s="12" t="s">
        <v>85</v>
      </c>
      <c r="AY210" s="228" t="s">
        <v>127</v>
      </c>
    </row>
    <row r="211" spans="2:65" s="1" customFormat="1" ht="31.5" customHeight="1">
      <c r="B211" s="41"/>
      <c r="C211" s="193" t="s">
        <v>418</v>
      </c>
      <c r="D211" s="193" t="s">
        <v>130</v>
      </c>
      <c r="E211" s="194" t="s">
        <v>419</v>
      </c>
      <c r="F211" s="195" t="s">
        <v>420</v>
      </c>
      <c r="G211" s="196" t="s">
        <v>133</v>
      </c>
      <c r="H211" s="197">
        <v>2</v>
      </c>
      <c r="I211" s="198"/>
      <c r="J211" s="199">
        <f>ROUND(I211*H211,2)</f>
        <v>0</v>
      </c>
      <c r="K211" s="195" t="s">
        <v>134</v>
      </c>
      <c r="L211" s="61"/>
      <c r="M211" s="200" t="s">
        <v>34</v>
      </c>
      <c r="N211" s="201" t="s">
        <v>48</v>
      </c>
      <c r="O211" s="42"/>
      <c r="P211" s="202">
        <f>O211*H211</f>
        <v>0</v>
      </c>
      <c r="Q211" s="202">
        <v>0.10745</v>
      </c>
      <c r="R211" s="202">
        <f>Q211*H211</f>
        <v>0.21490000000000001</v>
      </c>
      <c r="S211" s="202">
        <v>0</v>
      </c>
      <c r="T211" s="203">
        <f>S211*H211</f>
        <v>0</v>
      </c>
      <c r="AR211" s="23" t="s">
        <v>135</v>
      </c>
      <c r="AT211" s="23" t="s">
        <v>130</v>
      </c>
      <c r="AU211" s="23" t="s">
        <v>87</v>
      </c>
      <c r="AY211" s="23" t="s">
        <v>127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23" t="s">
        <v>85</v>
      </c>
      <c r="BK211" s="204">
        <f>ROUND(I211*H211,2)</f>
        <v>0</v>
      </c>
      <c r="BL211" s="23" t="s">
        <v>135</v>
      </c>
      <c r="BM211" s="23" t="s">
        <v>421</v>
      </c>
    </row>
    <row r="212" spans="2:65" s="1" customFormat="1" ht="31.5" customHeight="1">
      <c r="B212" s="41"/>
      <c r="C212" s="193" t="s">
        <v>422</v>
      </c>
      <c r="D212" s="193" t="s">
        <v>130</v>
      </c>
      <c r="E212" s="194" t="s">
        <v>423</v>
      </c>
      <c r="F212" s="195" t="s">
        <v>424</v>
      </c>
      <c r="G212" s="196" t="s">
        <v>144</v>
      </c>
      <c r="H212" s="197">
        <v>17</v>
      </c>
      <c r="I212" s="198"/>
      <c r="J212" s="199">
        <f>ROUND(I212*H212,2)</f>
        <v>0</v>
      </c>
      <c r="K212" s="195" t="s">
        <v>134</v>
      </c>
      <c r="L212" s="61"/>
      <c r="M212" s="200" t="s">
        <v>34</v>
      </c>
      <c r="N212" s="201" t="s">
        <v>48</v>
      </c>
      <c r="O212" s="42"/>
      <c r="P212" s="202">
        <f>O212*H212</f>
        <v>0</v>
      </c>
      <c r="Q212" s="202">
        <v>0.10421999999999999</v>
      </c>
      <c r="R212" s="202">
        <f>Q212*H212</f>
        <v>1.7717399999999999</v>
      </c>
      <c r="S212" s="202">
        <v>0</v>
      </c>
      <c r="T212" s="203">
        <f>S212*H212</f>
        <v>0</v>
      </c>
      <c r="AR212" s="23" t="s">
        <v>135</v>
      </c>
      <c r="AT212" s="23" t="s">
        <v>130</v>
      </c>
      <c r="AU212" s="23" t="s">
        <v>87</v>
      </c>
      <c r="AY212" s="23" t="s">
        <v>127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23" t="s">
        <v>85</v>
      </c>
      <c r="BK212" s="204">
        <f>ROUND(I212*H212,2)</f>
        <v>0</v>
      </c>
      <c r="BL212" s="23" t="s">
        <v>135</v>
      </c>
      <c r="BM212" s="23" t="s">
        <v>425</v>
      </c>
    </row>
    <row r="213" spans="2:65" s="13" customFormat="1" ht="13.5">
      <c r="B213" s="232"/>
      <c r="C213" s="233"/>
      <c r="D213" s="207" t="s">
        <v>146</v>
      </c>
      <c r="E213" s="234" t="s">
        <v>34</v>
      </c>
      <c r="F213" s="235" t="s">
        <v>410</v>
      </c>
      <c r="G213" s="233"/>
      <c r="H213" s="236" t="s">
        <v>34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146</v>
      </c>
      <c r="AU213" s="242" t="s">
        <v>87</v>
      </c>
      <c r="AV213" s="13" t="s">
        <v>85</v>
      </c>
      <c r="AW213" s="13" t="s">
        <v>40</v>
      </c>
      <c r="AX213" s="13" t="s">
        <v>77</v>
      </c>
      <c r="AY213" s="242" t="s">
        <v>127</v>
      </c>
    </row>
    <row r="214" spans="2:65" s="11" customFormat="1" ht="13.5">
      <c r="B214" s="205"/>
      <c r="C214" s="206"/>
      <c r="D214" s="219" t="s">
        <v>146</v>
      </c>
      <c r="E214" s="229" t="s">
        <v>34</v>
      </c>
      <c r="F214" s="230" t="s">
        <v>426</v>
      </c>
      <c r="G214" s="206"/>
      <c r="H214" s="231">
        <v>17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146</v>
      </c>
      <c r="AU214" s="216" t="s">
        <v>87</v>
      </c>
      <c r="AV214" s="11" t="s">
        <v>87</v>
      </c>
      <c r="AW214" s="11" t="s">
        <v>40</v>
      </c>
      <c r="AX214" s="11" t="s">
        <v>85</v>
      </c>
      <c r="AY214" s="216" t="s">
        <v>127</v>
      </c>
    </row>
    <row r="215" spans="2:65" s="1" customFormat="1" ht="22.5" customHeight="1">
      <c r="B215" s="41"/>
      <c r="C215" s="193" t="s">
        <v>427</v>
      </c>
      <c r="D215" s="193" t="s">
        <v>130</v>
      </c>
      <c r="E215" s="194" t="s">
        <v>428</v>
      </c>
      <c r="F215" s="195" t="s">
        <v>429</v>
      </c>
      <c r="G215" s="196" t="s">
        <v>139</v>
      </c>
      <c r="H215" s="197">
        <v>10</v>
      </c>
      <c r="I215" s="198"/>
      <c r="J215" s="199">
        <f>ROUND(I215*H215,2)</f>
        <v>0</v>
      </c>
      <c r="K215" s="195" t="s">
        <v>134</v>
      </c>
      <c r="L215" s="61"/>
      <c r="M215" s="200" t="s">
        <v>34</v>
      </c>
      <c r="N215" s="201" t="s">
        <v>48</v>
      </c>
      <c r="O215" s="42"/>
      <c r="P215" s="202">
        <f>O215*H215</f>
        <v>0</v>
      </c>
      <c r="Q215" s="202">
        <v>1.3999999999999999E-4</v>
      </c>
      <c r="R215" s="202">
        <f>Q215*H215</f>
        <v>1.3999999999999998E-3</v>
      </c>
      <c r="S215" s="202">
        <v>0</v>
      </c>
      <c r="T215" s="203">
        <f>S215*H215</f>
        <v>0</v>
      </c>
      <c r="AR215" s="23" t="s">
        <v>135</v>
      </c>
      <c r="AT215" s="23" t="s">
        <v>130</v>
      </c>
      <c r="AU215" s="23" t="s">
        <v>87</v>
      </c>
      <c r="AY215" s="23" t="s">
        <v>127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23" t="s">
        <v>85</v>
      </c>
      <c r="BK215" s="204">
        <f>ROUND(I215*H215,2)</f>
        <v>0</v>
      </c>
      <c r="BL215" s="23" t="s">
        <v>135</v>
      </c>
      <c r="BM215" s="23" t="s">
        <v>430</v>
      </c>
    </row>
    <row r="216" spans="2:65" s="11" customFormat="1" ht="13.5">
      <c r="B216" s="205"/>
      <c r="C216" s="206"/>
      <c r="D216" s="219" t="s">
        <v>146</v>
      </c>
      <c r="E216" s="229" t="s">
        <v>34</v>
      </c>
      <c r="F216" s="230" t="s">
        <v>431</v>
      </c>
      <c r="G216" s="206"/>
      <c r="H216" s="231">
        <v>10</v>
      </c>
      <c r="I216" s="211"/>
      <c r="J216" s="206"/>
      <c r="K216" s="206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146</v>
      </c>
      <c r="AU216" s="216" t="s">
        <v>87</v>
      </c>
      <c r="AV216" s="11" t="s">
        <v>87</v>
      </c>
      <c r="AW216" s="11" t="s">
        <v>40</v>
      </c>
      <c r="AX216" s="11" t="s">
        <v>85</v>
      </c>
      <c r="AY216" s="216" t="s">
        <v>127</v>
      </c>
    </row>
    <row r="217" spans="2:65" s="1" customFormat="1" ht="31.5" customHeight="1">
      <c r="B217" s="41"/>
      <c r="C217" s="193" t="s">
        <v>432</v>
      </c>
      <c r="D217" s="193" t="s">
        <v>130</v>
      </c>
      <c r="E217" s="194" t="s">
        <v>433</v>
      </c>
      <c r="F217" s="195" t="s">
        <v>434</v>
      </c>
      <c r="G217" s="196" t="s">
        <v>144</v>
      </c>
      <c r="H217" s="197">
        <v>4.7080000000000002</v>
      </c>
      <c r="I217" s="198"/>
      <c r="J217" s="199">
        <f>ROUND(I217*H217,2)</f>
        <v>0</v>
      </c>
      <c r="K217" s="195" t="s">
        <v>134</v>
      </c>
      <c r="L217" s="61"/>
      <c r="M217" s="200" t="s">
        <v>34</v>
      </c>
      <c r="N217" s="201" t="s">
        <v>48</v>
      </c>
      <c r="O217" s="42"/>
      <c r="P217" s="202">
        <f>O217*H217</f>
        <v>0</v>
      </c>
      <c r="Q217" s="202">
        <v>6.9819999999999993E-2</v>
      </c>
      <c r="R217" s="202">
        <f>Q217*H217</f>
        <v>0.32871255999999999</v>
      </c>
      <c r="S217" s="202">
        <v>0</v>
      </c>
      <c r="T217" s="203">
        <f>S217*H217</f>
        <v>0</v>
      </c>
      <c r="AR217" s="23" t="s">
        <v>135</v>
      </c>
      <c r="AT217" s="23" t="s">
        <v>130</v>
      </c>
      <c r="AU217" s="23" t="s">
        <v>87</v>
      </c>
      <c r="AY217" s="23" t="s">
        <v>127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23" t="s">
        <v>85</v>
      </c>
      <c r="BK217" s="204">
        <f>ROUND(I217*H217,2)</f>
        <v>0</v>
      </c>
      <c r="BL217" s="23" t="s">
        <v>135</v>
      </c>
      <c r="BM217" s="23" t="s">
        <v>435</v>
      </c>
    </row>
    <row r="218" spans="2:65" s="13" customFormat="1" ht="13.5">
      <c r="B218" s="232"/>
      <c r="C218" s="233"/>
      <c r="D218" s="207" t="s">
        <v>146</v>
      </c>
      <c r="E218" s="234" t="s">
        <v>34</v>
      </c>
      <c r="F218" s="235" t="s">
        <v>436</v>
      </c>
      <c r="G218" s="233"/>
      <c r="H218" s="236" t="s">
        <v>34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146</v>
      </c>
      <c r="AU218" s="242" t="s">
        <v>87</v>
      </c>
      <c r="AV218" s="13" t="s">
        <v>85</v>
      </c>
      <c r="AW218" s="13" t="s">
        <v>40</v>
      </c>
      <c r="AX218" s="13" t="s">
        <v>77</v>
      </c>
      <c r="AY218" s="242" t="s">
        <v>127</v>
      </c>
    </row>
    <row r="219" spans="2:65" s="11" customFormat="1" ht="27">
      <c r="B219" s="205"/>
      <c r="C219" s="206"/>
      <c r="D219" s="207" t="s">
        <v>146</v>
      </c>
      <c r="E219" s="208" t="s">
        <v>34</v>
      </c>
      <c r="F219" s="209" t="s">
        <v>437</v>
      </c>
      <c r="G219" s="206"/>
      <c r="H219" s="210">
        <v>4.7080000000000002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146</v>
      </c>
      <c r="AU219" s="216" t="s">
        <v>87</v>
      </c>
      <c r="AV219" s="11" t="s">
        <v>87</v>
      </c>
      <c r="AW219" s="11" t="s">
        <v>40</v>
      </c>
      <c r="AX219" s="11" t="s">
        <v>85</v>
      </c>
      <c r="AY219" s="216" t="s">
        <v>127</v>
      </c>
    </row>
    <row r="220" spans="2:65" s="10" customFormat="1" ht="29.85" customHeight="1">
      <c r="B220" s="176"/>
      <c r="C220" s="177"/>
      <c r="D220" s="190" t="s">
        <v>76</v>
      </c>
      <c r="E220" s="191" t="s">
        <v>135</v>
      </c>
      <c r="F220" s="191" t="s">
        <v>438</v>
      </c>
      <c r="G220" s="177"/>
      <c r="H220" s="177"/>
      <c r="I220" s="180"/>
      <c r="J220" s="192">
        <f>BK220</f>
        <v>0</v>
      </c>
      <c r="K220" s="177"/>
      <c r="L220" s="182"/>
      <c r="M220" s="183"/>
      <c r="N220" s="184"/>
      <c r="O220" s="184"/>
      <c r="P220" s="185">
        <f>SUM(P221:P254)</f>
        <v>0</v>
      </c>
      <c r="Q220" s="184"/>
      <c r="R220" s="185">
        <f>SUM(R221:R254)</f>
        <v>3.3747291599999998</v>
      </c>
      <c r="S220" s="184"/>
      <c r="T220" s="186">
        <f>SUM(T221:T254)</f>
        <v>0</v>
      </c>
      <c r="AR220" s="187" t="s">
        <v>85</v>
      </c>
      <c r="AT220" s="188" t="s">
        <v>76</v>
      </c>
      <c r="AU220" s="188" t="s">
        <v>85</v>
      </c>
      <c r="AY220" s="187" t="s">
        <v>127</v>
      </c>
      <c r="BK220" s="189">
        <f>SUM(BK221:BK254)</f>
        <v>0</v>
      </c>
    </row>
    <row r="221" spans="2:65" s="1" customFormat="1" ht="22.5" customHeight="1">
      <c r="B221" s="41"/>
      <c r="C221" s="193" t="s">
        <v>439</v>
      </c>
      <c r="D221" s="193" t="s">
        <v>130</v>
      </c>
      <c r="E221" s="194" t="s">
        <v>440</v>
      </c>
      <c r="F221" s="195" t="s">
        <v>441</v>
      </c>
      <c r="G221" s="196" t="s">
        <v>152</v>
      </c>
      <c r="H221" s="197">
        <v>1.141</v>
      </c>
      <c r="I221" s="198"/>
      <c r="J221" s="199">
        <f>ROUND(I221*H221,2)</f>
        <v>0</v>
      </c>
      <c r="K221" s="195" t="s">
        <v>134</v>
      </c>
      <c r="L221" s="61"/>
      <c r="M221" s="200" t="s">
        <v>34</v>
      </c>
      <c r="N221" s="201" t="s">
        <v>48</v>
      </c>
      <c r="O221" s="42"/>
      <c r="P221" s="202">
        <f>O221*H221</f>
        <v>0</v>
      </c>
      <c r="Q221" s="202">
        <v>2.4533999999999998</v>
      </c>
      <c r="R221" s="202">
        <f>Q221*H221</f>
        <v>2.7993294</v>
      </c>
      <c r="S221" s="202">
        <v>0</v>
      </c>
      <c r="T221" s="203">
        <f>S221*H221</f>
        <v>0</v>
      </c>
      <c r="AR221" s="23" t="s">
        <v>135</v>
      </c>
      <c r="AT221" s="23" t="s">
        <v>130</v>
      </c>
      <c r="AU221" s="23" t="s">
        <v>87</v>
      </c>
      <c r="AY221" s="23" t="s">
        <v>127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23" t="s">
        <v>85</v>
      </c>
      <c r="BK221" s="204">
        <f>ROUND(I221*H221,2)</f>
        <v>0</v>
      </c>
      <c r="BL221" s="23" t="s">
        <v>135</v>
      </c>
      <c r="BM221" s="23" t="s">
        <v>442</v>
      </c>
    </row>
    <row r="222" spans="2:65" s="13" customFormat="1" ht="13.5">
      <c r="B222" s="232"/>
      <c r="C222" s="233"/>
      <c r="D222" s="207" t="s">
        <v>146</v>
      </c>
      <c r="E222" s="234" t="s">
        <v>34</v>
      </c>
      <c r="F222" s="235" t="s">
        <v>443</v>
      </c>
      <c r="G222" s="233"/>
      <c r="H222" s="236" t="s">
        <v>34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146</v>
      </c>
      <c r="AU222" s="242" t="s">
        <v>87</v>
      </c>
      <c r="AV222" s="13" t="s">
        <v>85</v>
      </c>
      <c r="AW222" s="13" t="s">
        <v>40</v>
      </c>
      <c r="AX222" s="13" t="s">
        <v>77</v>
      </c>
      <c r="AY222" s="242" t="s">
        <v>127</v>
      </c>
    </row>
    <row r="223" spans="2:65" s="11" customFormat="1" ht="13.5">
      <c r="B223" s="205"/>
      <c r="C223" s="206"/>
      <c r="D223" s="207" t="s">
        <v>146</v>
      </c>
      <c r="E223" s="208" t="s">
        <v>34</v>
      </c>
      <c r="F223" s="209" t="s">
        <v>444</v>
      </c>
      <c r="G223" s="206"/>
      <c r="H223" s="210">
        <v>0.34899999999999998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146</v>
      </c>
      <c r="AU223" s="216" t="s">
        <v>87</v>
      </c>
      <c r="AV223" s="11" t="s">
        <v>87</v>
      </c>
      <c r="AW223" s="11" t="s">
        <v>40</v>
      </c>
      <c r="AX223" s="11" t="s">
        <v>77</v>
      </c>
      <c r="AY223" s="216" t="s">
        <v>127</v>
      </c>
    </row>
    <row r="224" spans="2:65" s="11" customFormat="1" ht="13.5">
      <c r="B224" s="205"/>
      <c r="C224" s="206"/>
      <c r="D224" s="207" t="s">
        <v>146</v>
      </c>
      <c r="E224" s="208" t="s">
        <v>34</v>
      </c>
      <c r="F224" s="209" t="s">
        <v>445</v>
      </c>
      <c r="G224" s="206"/>
      <c r="H224" s="210">
        <v>0.29799999999999999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146</v>
      </c>
      <c r="AU224" s="216" t="s">
        <v>87</v>
      </c>
      <c r="AV224" s="11" t="s">
        <v>87</v>
      </c>
      <c r="AW224" s="11" t="s">
        <v>40</v>
      </c>
      <c r="AX224" s="11" t="s">
        <v>77</v>
      </c>
      <c r="AY224" s="216" t="s">
        <v>127</v>
      </c>
    </row>
    <row r="225" spans="2:65" s="11" customFormat="1" ht="13.5">
      <c r="B225" s="205"/>
      <c r="C225" s="206"/>
      <c r="D225" s="207" t="s">
        <v>146</v>
      </c>
      <c r="E225" s="208" t="s">
        <v>34</v>
      </c>
      <c r="F225" s="209" t="s">
        <v>446</v>
      </c>
      <c r="G225" s="206"/>
      <c r="H225" s="210">
        <v>0.315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146</v>
      </c>
      <c r="AU225" s="216" t="s">
        <v>87</v>
      </c>
      <c r="AV225" s="11" t="s">
        <v>87</v>
      </c>
      <c r="AW225" s="11" t="s">
        <v>40</v>
      </c>
      <c r="AX225" s="11" t="s">
        <v>77</v>
      </c>
      <c r="AY225" s="216" t="s">
        <v>127</v>
      </c>
    </row>
    <row r="226" spans="2:65" s="11" customFormat="1" ht="13.5">
      <c r="B226" s="205"/>
      <c r="C226" s="206"/>
      <c r="D226" s="207" t="s">
        <v>146</v>
      </c>
      <c r="E226" s="208" t="s">
        <v>34</v>
      </c>
      <c r="F226" s="209" t="s">
        <v>447</v>
      </c>
      <c r="G226" s="206"/>
      <c r="H226" s="210">
        <v>0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146</v>
      </c>
      <c r="AU226" s="216" t="s">
        <v>87</v>
      </c>
      <c r="AV226" s="11" t="s">
        <v>87</v>
      </c>
      <c r="AW226" s="11" t="s">
        <v>40</v>
      </c>
      <c r="AX226" s="11" t="s">
        <v>77</v>
      </c>
      <c r="AY226" s="216" t="s">
        <v>127</v>
      </c>
    </row>
    <row r="227" spans="2:65" s="11" customFormat="1" ht="13.5">
      <c r="B227" s="205"/>
      <c r="C227" s="206"/>
      <c r="D227" s="207" t="s">
        <v>146</v>
      </c>
      <c r="E227" s="208" t="s">
        <v>34</v>
      </c>
      <c r="F227" s="209" t="s">
        <v>448</v>
      </c>
      <c r="G227" s="206"/>
      <c r="H227" s="210">
        <v>0.17899999999999999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146</v>
      </c>
      <c r="AU227" s="216" t="s">
        <v>87</v>
      </c>
      <c r="AV227" s="11" t="s">
        <v>87</v>
      </c>
      <c r="AW227" s="11" t="s">
        <v>40</v>
      </c>
      <c r="AX227" s="11" t="s">
        <v>77</v>
      </c>
      <c r="AY227" s="216" t="s">
        <v>127</v>
      </c>
    </row>
    <row r="228" spans="2:65" s="12" customFormat="1" ht="13.5">
      <c r="B228" s="217"/>
      <c r="C228" s="218"/>
      <c r="D228" s="219" t="s">
        <v>146</v>
      </c>
      <c r="E228" s="220" t="s">
        <v>34</v>
      </c>
      <c r="F228" s="221" t="s">
        <v>149</v>
      </c>
      <c r="G228" s="218"/>
      <c r="H228" s="222">
        <v>1.141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146</v>
      </c>
      <c r="AU228" s="228" t="s">
        <v>87</v>
      </c>
      <c r="AV228" s="12" t="s">
        <v>135</v>
      </c>
      <c r="AW228" s="12" t="s">
        <v>40</v>
      </c>
      <c r="AX228" s="12" t="s">
        <v>85</v>
      </c>
      <c r="AY228" s="228" t="s">
        <v>127</v>
      </c>
    </row>
    <row r="229" spans="2:65" s="1" customFormat="1" ht="22.5" customHeight="1">
      <c r="B229" s="41"/>
      <c r="C229" s="193" t="s">
        <v>449</v>
      </c>
      <c r="D229" s="193" t="s">
        <v>130</v>
      </c>
      <c r="E229" s="194" t="s">
        <v>450</v>
      </c>
      <c r="F229" s="195" t="s">
        <v>451</v>
      </c>
      <c r="G229" s="196" t="s">
        <v>144</v>
      </c>
      <c r="H229" s="197">
        <v>10.07</v>
      </c>
      <c r="I229" s="198"/>
      <c r="J229" s="199">
        <f>ROUND(I229*H229,2)</f>
        <v>0</v>
      </c>
      <c r="K229" s="195" t="s">
        <v>134</v>
      </c>
      <c r="L229" s="61"/>
      <c r="M229" s="200" t="s">
        <v>34</v>
      </c>
      <c r="N229" s="201" t="s">
        <v>48</v>
      </c>
      <c r="O229" s="42"/>
      <c r="P229" s="202">
        <f>O229*H229</f>
        <v>0</v>
      </c>
      <c r="Q229" s="202">
        <v>5.1900000000000002E-3</v>
      </c>
      <c r="R229" s="202">
        <f>Q229*H229</f>
        <v>5.2263300000000006E-2</v>
      </c>
      <c r="S229" s="202">
        <v>0</v>
      </c>
      <c r="T229" s="203">
        <f>S229*H229</f>
        <v>0</v>
      </c>
      <c r="AR229" s="23" t="s">
        <v>135</v>
      </c>
      <c r="AT229" s="23" t="s">
        <v>130</v>
      </c>
      <c r="AU229" s="23" t="s">
        <v>87</v>
      </c>
      <c r="AY229" s="23" t="s">
        <v>127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23" t="s">
        <v>85</v>
      </c>
      <c r="BK229" s="204">
        <f>ROUND(I229*H229,2)</f>
        <v>0</v>
      </c>
      <c r="BL229" s="23" t="s">
        <v>135</v>
      </c>
      <c r="BM229" s="23" t="s">
        <v>452</v>
      </c>
    </row>
    <row r="230" spans="2:65" s="13" customFormat="1" ht="13.5">
      <c r="B230" s="232"/>
      <c r="C230" s="233"/>
      <c r="D230" s="207" t="s">
        <v>146</v>
      </c>
      <c r="E230" s="234" t="s">
        <v>34</v>
      </c>
      <c r="F230" s="235" t="s">
        <v>443</v>
      </c>
      <c r="G230" s="233"/>
      <c r="H230" s="236" t="s">
        <v>34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146</v>
      </c>
      <c r="AU230" s="242" t="s">
        <v>87</v>
      </c>
      <c r="AV230" s="13" t="s">
        <v>85</v>
      </c>
      <c r="AW230" s="13" t="s">
        <v>40</v>
      </c>
      <c r="AX230" s="13" t="s">
        <v>77</v>
      </c>
      <c r="AY230" s="242" t="s">
        <v>127</v>
      </c>
    </row>
    <row r="231" spans="2:65" s="11" customFormat="1" ht="13.5">
      <c r="B231" s="205"/>
      <c r="C231" s="206"/>
      <c r="D231" s="207" t="s">
        <v>146</v>
      </c>
      <c r="E231" s="208" t="s">
        <v>34</v>
      </c>
      <c r="F231" s="209" t="s">
        <v>453</v>
      </c>
      <c r="G231" s="206"/>
      <c r="H231" s="210">
        <v>2.79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146</v>
      </c>
      <c r="AU231" s="216" t="s">
        <v>87</v>
      </c>
      <c r="AV231" s="11" t="s">
        <v>87</v>
      </c>
      <c r="AW231" s="11" t="s">
        <v>40</v>
      </c>
      <c r="AX231" s="11" t="s">
        <v>77</v>
      </c>
      <c r="AY231" s="216" t="s">
        <v>127</v>
      </c>
    </row>
    <row r="232" spans="2:65" s="11" customFormat="1" ht="13.5">
      <c r="B232" s="205"/>
      <c r="C232" s="206"/>
      <c r="D232" s="207" t="s">
        <v>146</v>
      </c>
      <c r="E232" s="208" t="s">
        <v>34</v>
      </c>
      <c r="F232" s="209" t="s">
        <v>454</v>
      </c>
      <c r="G232" s="206"/>
      <c r="H232" s="210">
        <v>2.38</v>
      </c>
      <c r="I232" s="211"/>
      <c r="J232" s="206"/>
      <c r="K232" s="206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146</v>
      </c>
      <c r="AU232" s="216" t="s">
        <v>87</v>
      </c>
      <c r="AV232" s="11" t="s">
        <v>87</v>
      </c>
      <c r="AW232" s="11" t="s">
        <v>40</v>
      </c>
      <c r="AX232" s="11" t="s">
        <v>77</v>
      </c>
      <c r="AY232" s="216" t="s">
        <v>127</v>
      </c>
    </row>
    <row r="233" spans="2:65" s="11" customFormat="1" ht="13.5">
      <c r="B233" s="205"/>
      <c r="C233" s="206"/>
      <c r="D233" s="207" t="s">
        <v>146</v>
      </c>
      <c r="E233" s="208" t="s">
        <v>34</v>
      </c>
      <c r="F233" s="209" t="s">
        <v>455</v>
      </c>
      <c r="G233" s="206"/>
      <c r="H233" s="210">
        <v>2.52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146</v>
      </c>
      <c r="AU233" s="216" t="s">
        <v>87</v>
      </c>
      <c r="AV233" s="11" t="s">
        <v>87</v>
      </c>
      <c r="AW233" s="11" t="s">
        <v>40</v>
      </c>
      <c r="AX233" s="11" t="s">
        <v>77</v>
      </c>
      <c r="AY233" s="216" t="s">
        <v>127</v>
      </c>
    </row>
    <row r="234" spans="2:65" s="11" customFormat="1" ht="13.5">
      <c r="B234" s="205"/>
      <c r="C234" s="206"/>
      <c r="D234" s="207" t="s">
        <v>146</v>
      </c>
      <c r="E234" s="208" t="s">
        <v>34</v>
      </c>
      <c r="F234" s="209" t="s">
        <v>447</v>
      </c>
      <c r="G234" s="206"/>
      <c r="H234" s="210">
        <v>0</v>
      </c>
      <c r="I234" s="211"/>
      <c r="J234" s="206"/>
      <c r="K234" s="206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146</v>
      </c>
      <c r="AU234" s="216" t="s">
        <v>87</v>
      </c>
      <c r="AV234" s="11" t="s">
        <v>87</v>
      </c>
      <c r="AW234" s="11" t="s">
        <v>40</v>
      </c>
      <c r="AX234" s="11" t="s">
        <v>77</v>
      </c>
      <c r="AY234" s="216" t="s">
        <v>127</v>
      </c>
    </row>
    <row r="235" spans="2:65" s="11" customFormat="1" ht="13.5">
      <c r="B235" s="205"/>
      <c r="C235" s="206"/>
      <c r="D235" s="207" t="s">
        <v>146</v>
      </c>
      <c r="E235" s="208" t="s">
        <v>34</v>
      </c>
      <c r="F235" s="209" t="s">
        <v>456</v>
      </c>
      <c r="G235" s="206"/>
      <c r="H235" s="210">
        <v>2.38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146</v>
      </c>
      <c r="AU235" s="216" t="s">
        <v>87</v>
      </c>
      <c r="AV235" s="11" t="s">
        <v>87</v>
      </c>
      <c r="AW235" s="11" t="s">
        <v>40</v>
      </c>
      <c r="AX235" s="11" t="s">
        <v>77</v>
      </c>
      <c r="AY235" s="216" t="s">
        <v>127</v>
      </c>
    </row>
    <row r="236" spans="2:65" s="12" customFormat="1" ht="13.5">
      <c r="B236" s="217"/>
      <c r="C236" s="218"/>
      <c r="D236" s="219" t="s">
        <v>146</v>
      </c>
      <c r="E236" s="220" t="s">
        <v>34</v>
      </c>
      <c r="F236" s="221" t="s">
        <v>149</v>
      </c>
      <c r="G236" s="218"/>
      <c r="H236" s="222">
        <v>10.07</v>
      </c>
      <c r="I236" s="223"/>
      <c r="J236" s="218"/>
      <c r="K236" s="218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146</v>
      </c>
      <c r="AU236" s="228" t="s">
        <v>87</v>
      </c>
      <c r="AV236" s="12" t="s">
        <v>135</v>
      </c>
      <c r="AW236" s="12" t="s">
        <v>40</v>
      </c>
      <c r="AX236" s="12" t="s">
        <v>85</v>
      </c>
      <c r="AY236" s="228" t="s">
        <v>127</v>
      </c>
    </row>
    <row r="237" spans="2:65" s="1" customFormat="1" ht="22.5" customHeight="1">
      <c r="B237" s="41"/>
      <c r="C237" s="193" t="s">
        <v>457</v>
      </c>
      <c r="D237" s="193" t="s">
        <v>130</v>
      </c>
      <c r="E237" s="194" t="s">
        <v>458</v>
      </c>
      <c r="F237" s="195" t="s">
        <v>459</v>
      </c>
      <c r="G237" s="196" t="s">
        <v>144</v>
      </c>
      <c r="H237" s="197">
        <v>10.07</v>
      </c>
      <c r="I237" s="198"/>
      <c r="J237" s="199">
        <f>ROUND(I237*H237,2)</f>
        <v>0</v>
      </c>
      <c r="K237" s="195" t="s">
        <v>134</v>
      </c>
      <c r="L237" s="61"/>
      <c r="M237" s="200" t="s">
        <v>34</v>
      </c>
      <c r="N237" s="201" t="s">
        <v>48</v>
      </c>
      <c r="O237" s="42"/>
      <c r="P237" s="202">
        <f>O237*H237</f>
        <v>0</v>
      </c>
      <c r="Q237" s="202">
        <v>0</v>
      </c>
      <c r="R237" s="202">
        <f>Q237*H237</f>
        <v>0</v>
      </c>
      <c r="S237" s="202">
        <v>0</v>
      </c>
      <c r="T237" s="203">
        <f>S237*H237</f>
        <v>0</v>
      </c>
      <c r="AR237" s="23" t="s">
        <v>135</v>
      </c>
      <c r="AT237" s="23" t="s">
        <v>130</v>
      </c>
      <c r="AU237" s="23" t="s">
        <v>87</v>
      </c>
      <c r="AY237" s="23" t="s">
        <v>127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23" t="s">
        <v>85</v>
      </c>
      <c r="BK237" s="204">
        <f>ROUND(I237*H237,2)</f>
        <v>0</v>
      </c>
      <c r="BL237" s="23" t="s">
        <v>135</v>
      </c>
      <c r="BM237" s="23" t="s">
        <v>460</v>
      </c>
    </row>
    <row r="238" spans="2:65" s="1" customFormat="1" ht="22.5" customHeight="1">
      <c r="B238" s="41"/>
      <c r="C238" s="193" t="s">
        <v>461</v>
      </c>
      <c r="D238" s="193" t="s">
        <v>130</v>
      </c>
      <c r="E238" s="194" t="s">
        <v>462</v>
      </c>
      <c r="F238" s="195" t="s">
        <v>463</v>
      </c>
      <c r="G238" s="196" t="s">
        <v>177</v>
      </c>
      <c r="H238" s="197">
        <v>0.14099999999999999</v>
      </c>
      <c r="I238" s="198"/>
      <c r="J238" s="199">
        <f>ROUND(I238*H238,2)</f>
        <v>0</v>
      </c>
      <c r="K238" s="195" t="s">
        <v>134</v>
      </c>
      <c r="L238" s="61"/>
      <c r="M238" s="200" t="s">
        <v>34</v>
      </c>
      <c r="N238" s="201" t="s">
        <v>48</v>
      </c>
      <c r="O238" s="42"/>
      <c r="P238" s="202">
        <f>O238*H238</f>
        <v>0</v>
      </c>
      <c r="Q238" s="202">
        <v>1.0525599999999999</v>
      </c>
      <c r="R238" s="202">
        <f>Q238*H238</f>
        <v>0.14841095999999998</v>
      </c>
      <c r="S238" s="202">
        <v>0</v>
      </c>
      <c r="T238" s="203">
        <f>S238*H238</f>
        <v>0</v>
      </c>
      <c r="AR238" s="23" t="s">
        <v>135</v>
      </c>
      <c r="AT238" s="23" t="s">
        <v>130</v>
      </c>
      <c r="AU238" s="23" t="s">
        <v>87</v>
      </c>
      <c r="AY238" s="23" t="s">
        <v>127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23" t="s">
        <v>85</v>
      </c>
      <c r="BK238" s="204">
        <f>ROUND(I238*H238,2)</f>
        <v>0</v>
      </c>
      <c r="BL238" s="23" t="s">
        <v>135</v>
      </c>
      <c r="BM238" s="23" t="s">
        <v>464</v>
      </c>
    </row>
    <row r="239" spans="2:65" s="13" customFormat="1" ht="13.5">
      <c r="B239" s="232"/>
      <c r="C239" s="233"/>
      <c r="D239" s="207" t="s">
        <v>146</v>
      </c>
      <c r="E239" s="234" t="s">
        <v>34</v>
      </c>
      <c r="F239" s="235" t="s">
        <v>443</v>
      </c>
      <c r="G239" s="233"/>
      <c r="H239" s="236" t="s">
        <v>34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AT239" s="242" t="s">
        <v>146</v>
      </c>
      <c r="AU239" s="242" t="s">
        <v>87</v>
      </c>
      <c r="AV239" s="13" t="s">
        <v>85</v>
      </c>
      <c r="AW239" s="13" t="s">
        <v>40</v>
      </c>
      <c r="AX239" s="13" t="s">
        <v>77</v>
      </c>
      <c r="AY239" s="242" t="s">
        <v>127</v>
      </c>
    </row>
    <row r="240" spans="2:65" s="11" customFormat="1" ht="13.5">
      <c r="B240" s="205"/>
      <c r="C240" s="206"/>
      <c r="D240" s="219" t="s">
        <v>146</v>
      </c>
      <c r="E240" s="229" t="s">
        <v>34</v>
      </c>
      <c r="F240" s="230" t="s">
        <v>465</v>
      </c>
      <c r="G240" s="206"/>
      <c r="H240" s="231">
        <v>0.14099999999999999</v>
      </c>
      <c r="I240" s="211"/>
      <c r="J240" s="206"/>
      <c r="K240" s="206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146</v>
      </c>
      <c r="AU240" s="216" t="s">
        <v>87</v>
      </c>
      <c r="AV240" s="11" t="s">
        <v>87</v>
      </c>
      <c r="AW240" s="11" t="s">
        <v>40</v>
      </c>
      <c r="AX240" s="11" t="s">
        <v>85</v>
      </c>
      <c r="AY240" s="216" t="s">
        <v>127</v>
      </c>
    </row>
    <row r="241" spans="2:65" s="1" customFormat="1" ht="44.25" customHeight="1">
      <c r="B241" s="41"/>
      <c r="C241" s="193" t="s">
        <v>466</v>
      </c>
      <c r="D241" s="193" t="s">
        <v>130</v>
      </c>
      <c r="E241" s="194" t="s">
        <v>467</v>
      </c>
      <c r="F241" s="195" t="s">
        <v>468</v>
      </c>
      <c r="G241" s="196" t="s">
        <v>152</v>
      </c>
      <c r="H241" s="197">
        <v>0.15</v>
      </c>
      <c r="I241" s="198"/>
      <c r="J241" s="199">
        <f>ROUND(I241*H241,2)</f>
        <v>0</v>
      </c>
      <c r="K241" s="195" t="s">
        <v>134</v>
      </c>
      <c r="L241" s="61"/>
      <c r="M241" s="200" t="s">
        <v>34</v>
      </c>
      <c r="N241" s="201" t="s">
        <v>48</v>
      </c>
      <c r="O241" s="42"/>
      <c r="P241" s="202">
        <f>O241*H241</f>
        <v>0</v>
      </c>
      <c r="Q241" s="202">
        <v>2.45336</v>
      </c>
      <c r="R241" s="202">
        <f>Q241*H241</f>
        <v>0.368004</v>
      </c>
      <c r="S241" s="202">
        <v>0</v>
      </c>
      <c r="T241" s="203">
        <f>S241*H241</f>
        <v>0</v>
      </c>
      <c r="AR241" s="23" t="s">
        <v>135</v>
      </c>
      <c r="AT241" s="23" t="s">
        <v>130</v>
      </c>
      <c r="AU241" s="23" t="s">
        <v>87</v>
      </c>
      <c r="AY241" s="23" t="s">
        <v>127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23" t="s">
        <v>85</v>
      </c>
      <c r="BK241" s="204">
        <f>ROUND(I241*H241,2)</f>
        <v>0</v>
      </c>
      <c r="BL241" s="23" t="s">
        <v>135</v>
      </c>
      <c r="BM241" s="23" t="s">
        <v>469</v>
      </c>
    </row>
    <row r="242" spans="2:65" s="13" customFormat="1" ht="13.5">
      <c r="B242" s="232"/>
      <c r="C242" s="233"/>
      <c r="D242" s="207" t="s">
        <v>146</v>
      </c>
      <c r="E242" s="234" t="s">
        <v>34</v>
      </c>
      <c r="F242" s="235" t="s">
        <v>443</v>
      </c>
      <c r="G242" s="233"/>
      <c r="H242" s="236" t="s">
        <v>34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146</v>
      </c>
      <c r="AU242" s="242" t="s">
        <v>87</v>
      </c>
      <c r="AV242" s="13" t="s">
        <v>85</v>
      </c>
      <c r="AW242" s="13" t="s">
        <v>40</v>
      </c>
      <c r="AX242" s="13" t="s">
        <v>77</v>
      </c>
      <c r="AY242" s="242" t="s">
        <v>127</v>
      </c>
    </row>
    <row r="243" spans="2:65" s="11" customFormat="1" ht="13.5">
      <c r="B243" s="205"/>
      <c r="C243" s="206"/>
      <c r="D243" s="207" t="s">
        <v>146</v>
      </c>
      <c r="E243" s="208" t="s">
        <v>34</v>
      </c>
      <c r="F243" s="209" t="s">
        <v>470</v>
      </c>
      <c r="G243" s="206"/>
      <c r="H243" s="210">
        <v>0.15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146</v>
      </c>
      <c r="AU243" s="216" t="s">
        <v>87</v>
      </c>
      <c r="AV243" s="11" t="s">
        <v>87</v>
      </c>
      <c r="AW243" s="11" t="s">
        <v>40</v>
      </c>
      <c r="AX243" s="11" t="s">
        <v>77</v>
      </c>
      <c r="AY243" s="216" t="s">
        <v>127</v>
      </c>
    </row>
    <row r="244" spans="2:65" s="12" customFormat="1" ht="13.5">
      <c r="B244" s="217"/>
      <c r="C244" s="218"/>
      <c r="D244" s="219" t="s">
        <v>146</v>
      </c>
      <c r="E244" s="220" t="s">
        <v>34</v>
      </c>
      <c r="F244" s="221" t="s">
        <v>149</v>
      </c>
      <c r="G244" s="218"/>
      <c r="H244" s="222">
        <v>0.15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146</v>
      </c>
      <c r="AU244" s="228" t="s">
        <v>87</v>
      </c>
      <c r="AV244" s="12" t="s">
        <v>135</v>
      </c>
      <c r="AW244" s="12" t="s">
        <v>40</v>
      </c>
      <c r="AX244" s="12" t="s">
        <v>85</v>
      </c>
      <c r="AY244" s="228" t="s">
        <v>127</v>
      </c>
    </row>
    <row r="245" spans="2:65" s="1" customFormat="1" ht="57" customHeight="1">
      <c r="B245" s="41"/>
      <c r="C245" s="193" t="s">
        <v>471</v>
      </c>
      <c r="D245" s="193" t="s">
        <v>130</v>
      </c>
      <c r="E245" s="194" t="s">
        <v>472</v>
      </c>
      <c r="F245" s="195" t="s">
        <v>473</v>
      </c>
      <c r="G245" s="196" t="s">
        <v>144</v>
      </c>
      <c r="H245" s="197">
        <v>1.95</v>
      </c>
      <c r="I245" s="198"/>
      <c r="J245" s="199">
        <f>ROUND(I245*H245,2)</f>
        <v>0</v>
      </c>
      <c r="K245" s="195" t="s">
        <v>134</v>
      </c>
      <c r="L245" s="61"/>
      <c r="M245" s="200" t="s">
        <v>34</v>
      </c>
      <c r="N245" s="201" t="s">
        <v>48</v>
      </c>
      <c r="O245" s="42"/>
      <c r="P245" s="202">
        <f>O245*H245</f>
        <v>0</v>
      </c>
      <c r="Q245" s="202">
        <v>7.6999999999999996E-4</v>
      </c>
      <c r="R245" s="202">
        <f>Q245*H245</f>
        <v>1.5014999999999998E-3</v>
      </c>
      <c r="S245" s="202">
        <v>0</v>
      </c>
      <c r="T245" s="203">
        <f>S245*H245</f>
        <v>0</v>
      </c>
      <c r="AR245" s="23" t="s">
        <v>135</v>
      </c>
      <c r="AT245" s="23" t="s">
        <v>130</v>
      </c>
      <c r="AU245" s="23" t="s">
        <v>87</v>
      </c>
      <c r="AY245" s="23" t="s">
        <v>127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23" t="s">
        <v>85</v>
      </c>
      <c r="BK245" s="204">
        <f>ROUND(I245*H245,2)</f>
        <v>0</v>
      </c>
      <c r="BL245" s="23" t="s">
        <v>135</v>
      </c>
      <c r="BM245" s="23" t="s">
        <v>474</v>
      </c>
    </row>
    <row r="246" spans="2:65" s="13" customFormat="1" ht="13.5">
      <c r="B246" s="232"/>
      <c r="C246" s="233"/>
      <c r="D246" s="207" t="s">
        <v>146</v>
      </c>
      <c r="E246" s="234" t="s">
        <v>34</v>
      </c>
      <c r="F246" s="235" t="s">
        <v>443</v>
      </c>
      <c r="G246" s="233"/>
      <c r="H246" s="236" t="s">
        <v>34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146</v>
      </c>
      <c r="AU246" s="242" t="s">
        <v>87</v>
      </c>
      <c r="AV246" s="13" t="s">
        <v>85</v>
      </c>
      <c r="AW246" s="13" t="s">
        <v>40</v>
      </c>
      <c r="AX246" s="13" t="s">
        <v>77</v>
      </c>
      <c r="AY246" s="242" t="s">
        <v>127</v>
      </c>
    </row>
    <row r="247" spans="2:65" s="11" customFormat="1" ht="13.5">
      <c r="B247" s="205"/>
      <c r="C247" s="206"/>
      <c r="D247" s="207" t="s">
        <v>146</v>
      </c>
      <c r="E247" s="208" t="s">
        <v>34</v>
      </c>
      <c r="F247" s="209" t="s">
        <v>475</v>
      </c>
      <c r="G247" s="206"/>
      <c r="H247" s="210">
        <v>1.95</v>
      </c>
      <c r="I247" s="211"/>
      <c r="J247" s="206"/>
      <c r="K247" s="206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146</v>
      </c>
      <c r="AU247" s="216" t="s">
        <v>87</v>
      </c>
      <c r="AV247" s="11" t="s">
        <v>87</v>
      </c>
      <c r="AW247" s="11" t="s">
        <v>40</v>
      </c>
      <c r="AX247" s="11" t="s">
        <v>77</v>
      </c>
      <c r="AY247" s="216" t="s">
        <v>127</v>
      </c>
    </row>
    <row r="248" spans="2:65" s="12" customFormat="1" ht="13.5">
      <c r="B248" s="217"/>
      <c r="C248" s="218"/>
      <c r="D248" s="219" t="s">
        <v>146</v>
      </c>
      <c r="E248" s="220" t="s">
        <v>34</v>
      </c>
      <c r="F248" s="221" t="s">
        <v>149</v>
      </c>
      <c r="G248" s="218"/>
      <c r="H248" s="222">
        <v>1.95</v>
      </c>
      <c r="I248" s="223"/>
      <c r="J248" s="218"/>
      <c r="K248" s="218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146</v>
      </c>
      <c r="AU248" s="228" t="s">
        <v>87</v>
      </c>
      <c r="AV248" s="12" t="s">
        <v>135</v>
      </c>
      <c r="AW248" s="12" t="s">
        <v>40</v>
      </c>
      <c r="AX248" s="12" t="s">
        <v>85</v>
      </c>
      <c r="AY248" s="228" t="s">
        <v>127</v>
      </c>
    </row>
    <row r="249" spans="2:65" s="1" customFormat="1" ht="57" customHeight="1">
      <c r="B249" s="41"/>
      <c r="C249" s="193" t="s">
        <v>476</v>
      </c>
      <c r="D249" s="193" t="s">
        <v>130</v>
      </c>
      <c r="E249" s="194" t="s">
        <v>477</v>
      </c>
      <c r="F249" s="195" t="s">
        <v>478</v>
      </c>
      <c r="G249" s="196" t="s">
        <v>144</v>
      </c>
      <c r="H249" s="197">
        <v>1.95</v>
      </c>
      <c r="I249" s="198"/>
      <c r="J249" s="199">
        <f>ROUND(I249*H249,2)</f>
        <v>0</v>
      </c>
      <c r="K249" s="195" t="s">
        <v>134</v>
      </c>
      <c r="L249" s="61"/>
      <c r="M249" s="200" t="s">
        <v>34</v>
      </c>
      <c r="N249" s="201" t="s">
        <v>48</v>
      </c>
      <c r="O249" s="42"/>
      <c r="P249" s="202">
        <f>O249*H249</f>
        <v>0</v>
      </c>
      <c r="Q249" s="202">
        <v>0</v>
      </c>
      <c r="R249" s="202">
        <f>Q249*H249</f>
        <v>0</v>
      </c>
      <c r="S249" s="202">
        <v>0</v>
      </c>
      <c r="T249" s="203">
        <f>S249*H249</f>
        <v>0</v>
      </c>
      <c r="AR249" s="23" t="s">
        <v>135</v>
      </c>
      <c r="AT249" s="23" t="s">
        <v>130</v>
      </c>
      <c r="AU249" s="23" t="s">
        <v>87</v>
      </c>
      <c r="AY249" s="23" t="s">
        <v>127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23" t="s">
        <v>85</v>
      </c>
      <c r="BK249" s="204">
        <f>ROUND(I249*H249,2)</f>
        <v>0</v>
      </c>
      <c r="BL249" s="23" t="s">
        <v>135</v>
      </c>
      <c r="BM249" s="23" t="s">
        <v>479</v>
      </c>
    </row>
    <row r="250" spans="2:65" s="1" customFormat="1" ht="44.25" customHeight="1">
      <c r="B250" s="41"/>
      <c r="C250" s="193" t="s">
        <v>480</v>
      </c>
      <c r="D250" s="193" t="s">
        <v>130</v>
      </c>
      <c r="E250" s="194" t="s">
        <v>481</v>
      </c>
      <c r="F250" s="195" t="s">
        <v>482</v>
      </c>
      <c r="G250" s="196" t="s">
        <v>144</v>
      </c>
      <c r="H250" s="197">
        <v>0.75</v>
      </c>
      <c r="I250" s="198"/>
      <c r="J250" s="199">
        <f>ROUND(I250*H250,2)</f>
        <v>0</v>
      </c>
      <c r="K250" s="195" t="s">
        <v>134</v>
      </c>
      <c r="L250" s="61"/>
      <c r="M250" s="200" t="s">
        <v>34</v>
      </c>
      <c r="N250" s="201" t="s">
        <v>48</v>
      </c>
      <c r="O250" s="42"/>
      <c r="P250" s="202">
        <f>O250*H250</f>
        <v>0</v>
      </c>
      <c r="Q250" s="202">
        <v>6.96E-3</v>
      </c>
      <c r="R250" s="202">
        <f>Q250*H250</f>
        <v>5.2199999999999998E-3</v>
      </c>
      <c r="S250" s="202">
        <v>0</v>
      </c>
      <c r="T250" s="203">
        <f>S250*H250</f>
        <v>0</v>
      </c>
      <c r="AR250" s="23" t="s">
        <v>135</v>
      </c>
      <c r="AT250" s="23" t="s">
        <v>130</v>
      </c>
      <c r="AU250" s="23" t="s">
        <v>87</v>
      </c>
      <c r="AY250" s="23" t="s">
        <v>127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23" t="s">
        <v>85</v>
      </c>
      <c r="BK250" s="204">
        <f>ROUND(I250*H250,2)</f>
        <v>0</v>
      </c>
      <c r="BL250" s="23" t="s">
        <v>135</v>
      </c>
      <c r="BM250" s="23" t="s">
        <v>483</v>
      </c>
    </row>
    <row r="251" spans="2:65" s="13" customFormat="1" ht="13.5">
      <c r="B251" s="232"/>
      <c r="C251" s="233"/>
      <c r="D251" s="207" t="s">
        <v>146</v>
      </c>
      <c r="E251" s="234" t="s">
        <v>34</v>
      </c>
      <c r="F251" s="235" t="s">
        <v>443</v>
      </c>
      <c r="G251" s="233"/>
      <c r="H251" s="236" t="s">
        <v>34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AT251" s="242" t="s">
        <v>146</v>
      </c>
      <c r="AU251" s="242" t="s">
        <v>87</v>
      </c>
      <c r="AV251" s="13" t="s">
        <v>85</v>
      </c>
      <c r="AW251" s="13" t="s">
        <v>40</v>
      </c>
      <c r="AX251" s="13" t="s">
        <v>77</v>
      </c>
      <c r="AY251" s="242" t="s">
        <v>127</v>
      </c>
    </row>
    <row r="252" spans="2:65" s="11" customFormat="1" ht="13.5">
      <c r="B252" s="205"/>
      <c r="C252" s="206"/>
      <c r="D252" s="207" t="s">
        <v>146</v>
      </c>
      <c r="E252" s="208" t="s">
        <v>34</v>
      </c>
      <c r="F252" s="209" t="s">
        <v>484</v>
      </c>
      <c r="G252" s="206"/>
      <c r="H252" s="210">
        <v>0.75</v>
      </c>
      <c r="I252" s="211"/>
      <c r="J252" s="206"/>
      <c r="K252" s="206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146</v>
      </c>
      <c r="AU252" s="216" t="s">
        <v>87</v>
      </c>
      <c r="AV252" s="11" t="s">
        <v>87</v>
      </c>
      <c r="AW252" s="11" t="s">
        <v>40</v>
      </c>
      <c r="AX252" s="11" t="s">
        <v>77</v>
      </c>
      <c r="AY252" s="216" t="s">
        <v>127</v>
      </c>
    </row>
    <row r="253" spans="2:65" s="12" customFormat="1" ht="13.5">
      <c r="B253" s="217"/>
      <c r="C253" s="218"/>
      <c r="D253" s="219" t="s">
        <v>146</v>
      </c>
      <c r="E253" s="220" t="s">
        <v>34</v>
      </c>
      <c r="F253" s="221" t="s">
        <v>149</v>
      </c>
      <c r="G253" s="218"/>
      <c r="H253" s="222">
        <v>0.75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146</v>
      </c>
      <c r="AU253" s="228" t="s">
        <v>87</v>
      </c>
      <c r="AV253" s="12" t="s">
        <v>135</v>
      </c>
      <c r="AW253" s="12" t="s">
        <v>40</v>
      </c>
      <c r="AX253" s="12" t="s">
        <v>85</v>
      </c>
      <c r="AY253" s="228" t="s">
        <v>127</v>
      </c>
    </row>
    <row r="254" spans="2:65" s="1" customFormat="1" ht="44.25" customHeight="1">
      <c r="B254" s="41"/>
      <c r="C254" s="193" t="s">
        <v>485</v>
      </c>
      <c r="D254" s="193" t="s">
        <v>130</v>
      </c>
      <c r="E254" s="194" t="s">
        <v>486</v>
      </c>
      <c r="F254" s="195" t="s">
        <v>487</v>
      </c>
      <c r="G254" s="196" t="s">
        <v>144</v>
      </c>
      <c r="H254" s="197">
        <v>0.75</v>
      </c>
      <c r="I254" s="198"/>
      <c r="J254" s="199">
        <f>ROUND(I254*H254,2)</f>
        <v>0</v>
      </c>
      <c r="K254" s="195" t="s">
        <v>134</v>
      </c>
      <c r="L254" s="61"/>
      <c r="M254" s="200" t="s">
        <v>34</v>
      </c>
      <c r="N254" s="201" t="s">
        <v>48</v>
      </c>
      <c r="O254" s="42"/>
      <c r="P254" s="202">
        <f>O254*H254</f>
        <v>0</v>
      </c>
      <c r="Q254" s="202">
        <v>0</v>
      </c>
      <c r="R254" s="202">
        <f>Q254*H254</f>
        <v>0</v>
      </c>
      <c r="S254" s="202">
        <v>0</v>
      </c>
      <c r="T254" s="203">
        <f>S254*H254</f>
        <v>0</v>
      </c>
      <c r="AR254" s="23" t="s">
        <v>135</v>
      </c>
      <c r="AT254" s="23" t="s">
        <v>130</v>
      </c>
      <c r="AU254" s="23" t="s">
        <v>87</v>
      </c>
      <c r="AY254" s="23" t="s">
        <v>127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23" t="s">
        <v>85</v>
      </c>
      <c r="BK254" s="204">
        <f>ROUND(I254*H254,2)</f>
        <v>0</v>
      </c>
      <c r="BL254" s="23" t="s">
        <v>135</v>
      </c>
      <c r="BM254" s="23" t="s">
        <v>488</v>
      </c>
    </row>
    <row r="255" spans="2:65" s="10" customFormat="1" ht="29.85" customHeight="1">
      <c r="B255" s="176"/>
      <c r="C255" s="177"/>
      <c r="D255" s="190" t="s">
        <v>76</v>
      </c>
      <c r="E255" s="191" t="s">
        <v>155</v>
      </c>
      <c r="F255" s="191" t="s">
        <v>489</v>
      </c>
      <c r="G255" s="177"/>
      <c r="H255" s="177"/>
      <c r="I255" s="180"/>
      <c r="J255" s="192">
        <f>BK255</f>
        <v>0</v>
      </c>
      <c r="K255" s="177"/>
      <c r="L255" s="182"/>
      <c r="M255" s="183"/>
      <c r="N255" s="184"/>
      <c r="O255" s="184"/>
      <c r="P255" s="185">
        <f>SUM(P256:P286)</f>
        <v>0</v>
      </c>
      <c r="Q255" s="184"/>
      <c r="R255" s="185">
        <f>SUM(R256:R286)</f>
        <v>26.040904600000005</v>
      </c>
      <c r="S255" s="184"/>
      <c r="T255" s="186">
        <f>SUM(T256:T286)</f>
        <v>0</v>
      </c>
      <c r="AR255" s="187" t="s">
        <v>85</v>
      </c>
      <c r="AT255" s="188" t="s">
        <v>76</v>
      </c>
      <c r="AU255" s="188" t="s">
        <v>85</v>
      </c>
      <c r="AY255" s="187" t="s">
        <v>127</v>
      </c>
      <c r="BK255" s="189">
        <f>SUM(BK256:BK286)</f>
        <v>0</v>
      </c>
    </row>
    <row r="256" spans="2:65" s="1" customFormat="1" ht="22.5" customHeight="1">
      <c r="B256" s="41"/>
      <c r="C256" s="193" t="s">
        <v>490</v>
      </c>
      <c r="D256" s="193" t="s">
        <v>130</v>
      </c>
      <c r="E256" s="194" t="s">
        <v>280</v>
      </c>
      <c r="F256" s="195" t="s">
        <v>281</v>
      </c>
      <c r="G256" s="196" t="s">
        <v>144</v>
      </c>
      <c r="H256" s="197">
        <v>40.89</v>
      </c>
      <c r="I256" s="198"/>
      <c r="J256" s="199">
        <f>ROUND(I256*H256,2)</f>
        <v>0</v>
      </c>
      <c r="K256" s="195" t="s">
        <v>134</v>
      </c>
      <c r="L256" s="61"/>
      <c r="M256" s="200" t="s">
        <v>34</v>
      </c>
      <c r="N256" s="201" t="s">
        <v>48</v>
      </c>
      <c r="O256" s="42"/>
      <c r="P256" s="202">
        <f>O256*H256</f>
        <v>0</v>
      </c>
      <c r="Q256" s="202">
        <v>0</v>
      </c>
      <c r="R256" s="202">
        <f>Q256*H256</f>
        <v>0</v>
      </c>
      <c r="S256" s="202">
        <v>0</v>
      </c>
      <c r="T256" s="203">
        <f>S256*H256</f>
        <v>0</v>
      </c>
      <c r="AR256" s="23" t="s">
        <v>135</v>
      </c>
      <c r="AT256" s="23" t="s">
        <v>130</v>
      </c>
      <c r="AU256" s="23" t="s">
        <v>87</v>
      </c>
      <c r="AY256" s="23" t="s">
        <v>127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23" t="s">
        <v>85</v>
      </c>
      <c r="BK256" s="204">
        <f>ROUND(I256*H256,2)</f>
        <v>0</v>
      </c>
      <c r="BL256" s="23" t="s">
        <v>135</v>
      </c>
      <c r="BM256" s="23" t="s">
        <v>491</v>
      </c>
    </row>
    <row r="257" spans="2:65" s="11" customFormat="1" ht="13.5">
      <c r="B257" s="205"/>
      <c r="C257" s="206"/>
      <c r="D257" s="219" t="s">
        <v>146</v>
      </c>
      <c r="E257" s="229" t="s">
        <v>34</v>
      </c>
      <c r="F257" s="230" t="s">
        <v>492</v>
      </c>
      <c r="G257" s="206"/>
      <c r="H257" s="231">
        <v>40.89</v>
      </c>
      <c r="I257" s="211"/>
      <c r="J257" s="206"/>
      <c r="K257" s="206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146</v>
      </c>
      <c r="AU257" s="216" t="s">
        <v>87</v>
      </c>
      <c r="AV257" s="11" t="s">
        <v>87</v>
      </c>
      <c r="AW257" s="11" t="s">
        <v>40</v>
      </c>
      <c r="AX257" s="11" t="s">
        <v>85</v>
      </c>
      <c r="AY257" s="216" t="s">
        <v>127</v>
      </c>
    </row>
    <row r="258" spans="2:65" s="1" customFormat="1" ht="31.5" customHeight="1">
      <c r="B258" s="41"/>
      <c r="C258" s="193" t="s">
        <v>493</v>
      </c>
      <c r="D258" s="193" t="s">
        <v>130</v>
      </c>
      <c r="E258" s="194" t="s">
        <v>494</v>
      </c>
      <c r="F258" s="195" t="s">
        <v>495</v>
      </c>
      <c r="G258" s="196" t="s">
        <v>144</v>
      </c>
      <c r="H258" s="197">
        <v>7.65</v>
      </c>
      <c r="I258" s="198"/>
      <c r="J258" s="199">
        <f>ROUND(I258*H258,2)</f>
        <v>0</v>
      </c>
      <c r="K258" s="195" t="s">
        <v>134</v>
      </c>
      <c r="L258" s="61"/>
      <c r="M258" s="200" t="s">
        <v>34</v>
      </c>
      <c r="N258" s="201" t="s">
        <v>48</v>
      </c>
      <c r="O258" s="42"/>
      <c r="P258" s="202">
        <f>O258*H258</f>
        <v>0</v>
      </c>
      <c r="Q258" s="202">
        <v>0.28361999999999998</v>
      </c>
      <c r="R258" s="202">
        <f>Q258*H258</f>
        <v>2.1696930000000001</v>
      </c>
      <c r="S258" s="202">
        <v>0</v>
      </c>
      <c r="T258" s="203">
        <f>S258*H258</f>
        <v>0</v>
      </c>
      <c r="AR258" s="23" t="s">
        <v>135</v>
      </c>
      <c r="AT258" s="23" t="s">
        <v>130</v>
      </c>
      <c r="AU258" s="23" t="s">
        <v>87</v>
      </c>
      <c r="AY258" s="23" t="s">
        <v>127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23" t="s">
        <v>85</v>
      </c>
      <c r="BK258" s="204">
        <f>ROUND(I258*H258,2)</f>
        <v>0</v>
      </c>
      <c r="BL258" s="23" t="s">
        <v>135</v>
      </c>
      <c r="BM258" s="23" t="s">
        <v>496</v>
      </c>
    </row>
    <row r="259" spans="2:65" s="13" customFormat="1" ht="13.5">
      <c r="B259" s="232"/>
      <c r="C259" s="233"/>
      <c r="D259" s="207" t="s">
        <v>146</v>
      </c>
      <c r="E259" s="234" t="s">
        <v>34</v>
      </c>
      <c r="F259" s="235" t="s">
        <v>410</v>
      </c>
      <c r="G259" s="233"/>
      <c r="H259" s="236" t="s">
        <v>34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146</v>
      </c>
      <c r="AU259" s="242" t="s">
        <v>87</v>
      </c>
      <c r="AV259" s="13" t="s">
        <v>85</v>
      </c>
      <c r="AW259" s="13" t="s">
        <v>40</v>
      </c>
      <c r="AX259" s="13" t="s">
        <v>77</v>
      </c>
      <c r="AY259" s="242" t="s">
        <v>127</v>
      </c>
    </row>
    <row r="260" spans="2:65" s="11" customFormat="1" ht="13.5">
      <c r="B260" s="205"/>
      <c r="C260" s="206"/>
      <c r="D260" s="219" t="s">
        <v>146</v>
      </c>
      <c r="E260" s="229" t="s">
        <v>223</v>
      </c>
      <c r="F260" s="230" t="s">
        <v>497</v>
      </c>
      <c r="G260" s="206"/>
      <c r="H260" s="231">
        <v>7.65</v>
      </c>
      <c r="I260" s="211"/>
      <c r="J260" s="206"/>
      <c r="K260" s="206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146</v>
      </c>
      <c r="AU260" s="216" t="s">
        <v>87</v>
      </c>
      <c r="AV260" s="11" t="s">
        <v>87</v>
      </c>
      <c r="AW260" s="11" t="s">
        <v>40</v>
      </c>
      <c r="AX260" s="11" t="s">
        <v>85</v>
      </c>
      <c r="AY260" s="216" t="s">
        <v>127</v>
      </c>
    </row>
    <row r="261" spans="2:65" s="1" customFormat="1" ht="22.5" customHeight="1">
      <c r="B261" s="41"/>
      <c r="C261" s="193" t="s">
        <v>498</v>
      </c>
      <c r="D261" s="193" t="s">
        <v>130</v>
      </c>
      <c r="E261" s="194" t="s">
        <v>499</v>
      </c>
      <c r="F261" s="195" t="s">
        <v>500</v>
      </c>
      <c r="G261" s="196" t="s">
        <v>144</v>
      </c>
      <c r="H261" s="197">
        <v>7.65</v>
      </c>
      <c r="I261" s="198"/>
      <c r="J261" s="199">
        <f>ROUND(I261*H261,2)</f>
        <v>0</v>
      </c>
      <c r="K261" s="195" t="s">
        <v>134</v>
      </c>
      <c r="L261" s="61"/>
      <c r="M261" s="200" t="s">
        <v>34</v>
      </c>
      <c r="N261" s="201" t="s">
        <v>48</v>
      </c>
      <c r="O261" s="42"/>
      <c r="P261" s="202">
        <f>O261*H261</f>
        <v>0</v>
      </c>
      <c r="Q261" s="202">
        <v>0.378</v>
      </c>
      <c r="R261" s="202">
        <f>Q261*H261</f>
        <v>2.8917000000000002</v>
      </c>
      <c r="S261" s="202">
        <v>0</v>
      </c>
      <c r="T261" s="203">
        <f>S261*H261</f>
        <v>0</v>
      </c>
      <c r="AR261" s="23" t="s">
        <v>135</v>
      </c>
      <c r="AT261" s="23" t="s">
        <v>130</v>
      </c>
      <c r="AU261" s="23" t="s">
        <v>87</v>
      </c>
      <c r="AY261" s="23" t="s">
        <v>127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23" t="s">
        <v>85</v>
      </c>
      <c r="BK261" s="204">
        <f>ROUND(I261*H261,2)</f>
        <v>0</v>
      </c>
      <c r="BL261" s="23" t="s">
        <v>135</v>
      </c>
      <c r="BM261" s="23" t="s">
        <v>501</v>
      </c>
    </row>
    <row r="262" spans="2:65" s="1" customFormat="1" ht="44.25" customHeight="1">
      <c r="B262" s="41"/>
      <c r="C262" s="193" t="s">
        <v>502</v>
      </c>
      <c r="D262" s="193" t="s">
        <v>130</v>
      </c>
      <c r="E262" s="194" t="s">
        <v>503</v>
      </c>
      <c r="F262" s="195" t="s">
        <v>504</v>
      </c>
      <c r="G262" s="196" t="s">
        <v>139</v>
      </c>
      <c r="H262" s="197">
        <v>22.2</v>
      </c>
      <c r="I262" s="198"/>
      <c r="J262" s="199">
        <f>ROUND(I262*H262,2)</f>
        <v>0</v>
      </c>
      <c r="K262" s="195" t="s">
        <v>134</v>
      </c>
      <c r="L262" s="61"/>
      <c r="M262" s="200" t="s">
        <v>34</v>
      </c>
      <c r="N262" s="201" t="s">
        <v>48</v>
      </c>
      <c r="O262" s="42"/>
      <c r="P262" s="202">
        <f>O262*H262</f>
        <v>0</v>
      </c>
      <c r="Q262" s="202">
        <v>0.1295</v>
      </c>
      <c r="R262" s="202">
        <f>Q262*H262</f>
        <v>2.8748999999999998</v>
      </c>
      <c r="S262" s="202">
        <v>0</v>
      </c>
      <c r="T262" s="203">
        <f>S262*H262</f>
        <v>0</v>
      </c>
      <c r="AR262" s="23" t="s">
        <v>135</v>
      </c>
      <c r="AT262" s="23" t="s">
        <v>130</v>
      </c>
      <c r="AU262" s="23" t="s">
        <v>87</v>
      </c>
      <c r="AY262" s="23" t="s">
        <v>127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23" t="s">
        <v>85</v>
      </c>
      <c r="BK262" s="204">
        <f>ROUND(I262*H262,2)</f>
        <v>0</v>
      </c>
      <c r="BL262" s="23" t="s">
        <v>135</v>
      </c>
      <c r="BM262" s="23" t="s">
        <v>505</v>
      </c>
    </row>
    <row r="263" spans="2:65" s="13" customFormat="1" ht="13.5">
      <c r="B263" s="232"/>
      <c r="C263" s="233"/>
      <c r="D263" s="207" t="s">
        <v>146</v>
      </c>
      <c r="E263" s="234" t="s">
        <v>34</v>
      </c>
      <c r="F263" s="235" t="s">
        <v>410</v>
      </c>
      <c r="G263" s="233"/>
      <c r="H263" s="236" t="s">
        <v>34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146</v>
      </c>
      <c r="AU263" s="242" t="s">
        <v>87</v>
      </c>
      <c r="AV263" s="13" t="s">
        <v>85</v>
      </c>
      <c r="AW263" s="13" t="s">
        <v>40</v>
      </c>
      <c r="AX263" s="13" t="s">
        <v>77</v>
      </c>
      <c r="AY263" s="242" t="s">
        <v>127</v>
      </c>
    </row>
    <row r="264" spans="2:65" s="11" customFormat="1" ht="13.5">
      <c r="B264" s="205"/>
      <c r="C264" s="206"/>
      <c r="D264" s="219" t="s">
        <v>146</v>
      </c>
      <c r="E264" s="229" t="s">
        <v>34</v>
      </c>
      <c r="F264" s="230" t="s">
        <v>506</v>
      </c>
      <c r="G264" s="206"/>
      <c r="H264" s="231">
        <v>22.2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146</v>
      </c>
      <c r="AU264" s="216" t="s">
        <v>87</v>
      </c>
      <c r="AV264" s="11" t="s">
        <v>87</v>
      </c>
      <c r="AW264" s="11" t="s">
        <v>40</v>
      </c>
      <c r="AX264" s="11" t="s">
        <v>85</v>
      </c>
      <c r="AY264" s="216" t="s">
        <v>127</v>
      </c>
    </row>
    <row r="265" spans="2:65" s="1" customFormat="1" ht="22.5" customHeight="1">
      <c r="B265" s="41"/>
      <c r="C265" s="250" t="s">
        <v>507</v>
      </c>
      <c r="D265" s="250" t="s">
        <v>342</v>
      </c>
      <c r="E265" s="251" t="s">
        <v>508</v>
      </c>
      <c r="F265" s="252" t="s">
        <v>509</v>
      </c>
      <c r="G265" s="253" t="s">
        <v>133</v>
      </c>
      <c r="H265" s="254">
        <v>23.31</v>
      </c>
      <c r="I265" s="255"/>
      <c r="J265" s="256">
        <f>ROUND(I265*H265,2)</f>
        <v>0</v>
      </c>
      <c r="K265" s="252" t="s">
        <v>134</v>
      </c>
      <c r="L265" s="257"/>
      <c r="M265" s="258" t="s">
        <v>34</v>
      </c>
      <c r="N265" s="259" t="s">
        <v>48</v>
      </c>
      <c r="O265" s="42"/>
      <c r="P265" s="202">
        <f>O265*H265</f>
        <v>0</v>
      </c>
      <c r="Q265" s="202">
        <v>4.4999999999999998E-2</v>
      </c>
      <c r="R265" s="202">
        <f>Q265*H265</f>
        <v>1.0489499999999998</v>
      </c>
      <c r="S265" s="202">
        <v>0</v>
      </c>
      <c r="T265" s="203">
        <f>S265*H265</f>
        <v>0</v>
      </c>
      <c r="AR265" s="23" t="s">
        <v>174</v>
      </c>
      <c r="AT265" s="23" t="s">
        <v>342</v>
      </c>
      <c r="AU265" s="23" t="s">
        <v>87</v>
      </c>
      <c r="AY265" s="23" t="s">
        <v>127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23" t="s">
        <v>85</v>
      </c>
      <c r="BK265" s="204">
        <f>ROUND(I265*H265,2)</f>
        <v>0</v>
      </c>
      <c r="BL265" s="23" t="s">
        <v>135</v>
      </c>
      <c r="BM265" s="23" t="s">
        <v>510</v>
      </c>
    </row>
    <row r="266" spans="2:65" s="11" customFormat="1" ht="13.5">
      <c r="B266" s="205"/>
      <c r="C266" s="206"/>
      <c r="D266" s="219" t="s">
        <v>146</v>
      </c>
      <c r="E266" s="206"/>
      <c r="F266" s="230" t="s">
        <v>511</v>
      </c>
      <c r="G266" s="206"/>
      <c r="H266" s="231">
        <v>23.31</v>
      </c>
      <c r="I266" s="211"/>
      <c r="J266" s="206"/>
      <c r="K266" s="206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146</v>
      </c>
      <c r="AU266" s="216" t="s">
        <v>87</v>
      </c>
      <c r="AV266" s="11" t="s">
        <v>87</v>
      </c>
      <c r="AW266" s="11" t="s">
        <v>6</v>
      </c>
      <c r="AX266" s="11" t="s">
        <v>85</v>
      </c>
      <c r="AY266" s="216" t="s">
        <v>127</v>
      </c>
    </row>
    <row r="267" spans="2:65" s="1" customFormat="1" ht="44.25" customHeight="1">
      <c r="B267" s="41"/>
      <c r="C267" s="193" t="s">
        <v>512</v>
      </c>
      <c r="D267" s="193" t="s">
        <v>130</v>
      </c>
      <c r="E267" s="194" t="s">
        <v>513</v>
      </c>
      <c r="F267" s="195" t="s">
        <v>514</v>
      </c>
      <c r="G267" s="196" t="s">
        <v>144</v>
      </c>
      <c r="H267" s="197">
        <v>33.24</v>
      </c>
      <c r="I267" s="198"/>
      <c r="J267" s="199">
        <f>ROUND(I267*H267,2)</f>
        <v>0</v>
      </c>
      <c r="K267" s="195" t="s">
        <v>134</v>
      </c>
      <c r="L267" s="61"/>
      <c r="M267" s="200" t="s">
        <v>34</v>
      </c>
      <c r="N267" s="201" t="s">
        <v>48</v>
      </c>
      <c r="O267" s="42"/>
      <c r="P267" s="202">
        <f>O267*H267</f>
        <v>0</v>
      </c>
      <c r="Q267" s="202">
        <v>0</v>
      </c>
      <c r="R267" s="202">
        <f>Q267*H267</f>
        <v>0</v>
      </c>
      <c r="S267" s="202">
        <v>0</v>
      </c>
      <c r="T267" s="203">
        <f>S267*H267</f>
        <v>0</v>
      </c>
      <c r="AR267" s="23" t="s">
        <v>135</v>
      </c>
      <c r="AT267" s="23" t="s">
        <v>130</v>
      </c>
      <c r="AU267" s="23" t="s">
        <v>87</v>
      </c>
      <c r="AY267" s="23" t="s">
        <v>127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23" t="s">
        <v>85</v>
      </c>
      <c r="BK267" s="204">
        <f>ROUND(I267*H267,2)</f>
        <v>0</v>
      </c>
      <c r="BL267" s="23" t="s">
        <v>135</v>
      </c>
      <c r="BM267" s="23" t="s">
        <v>515</v>
      </c>
    </row>
    <row r="268" spans="2:65" s="13" customFormat="1" ht="13.5">
      <c r="B268" s="232"/>
      <c r="C268" s="233"/>
      <c r="D268" s="207" t="s">
        <v>146</v>
      </c>
      <c r="E268" s="234" t="s">
        <v>34</v>
      </c>
      <c r="F268" s="235" t="s">
        <v>410</v>
      </c>
      <c r="G268" s="233"/>
      <c r="H268" s="236" t="s">
        <v>34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146</v>
      </c>
      <c r="AU268" s="242" t="s">
        <v>87</v>
      </c>
      <c r="AV268" s="13" t="s">
        <v>85</v>
      </c>
      <c r="AW268" s="13" t="s">
        <v>40</v>
      </c>
      <c r="AX268" s="13" t="s">
        <v>77</v>
      </c>
      <c r="AY268" s="242" t="s">
        <v>127</v>
      </c>
    </row>
    <row r="269" spans="2:65" s="13" customFormat="1" ht="27">
      <c r="B269" s="232"/>
      <c r="C269" s="233"/>
      <c r="D269" s="207" t="s">
        <v>146</v>
      </c>
      <c r="E269" s="234" t="s">
        <v>34</v>
      </c>
      <c r="F269" s="235" t="s">
        <v>516</v>
      </c>
      <c r="G269" s="233"/>
      <c r="H269" s="236" t="s">
        <v>34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146</v>
      </c>
      <c r="AU269" s="242" t="s">
        <v>87</v>
      </c>
      <c r="AV269" s="13" t="s">
        <v>85</v>
      </c>
      <c r="AW269" s="13" t="s">
        <v>40</v>
      </c>
      <c r="AX269" s="13" t="s">
        <v>77</v>
      </c>
      <c r="AY269" s="242" t="s">
        <v>127</v>
      </c>
    </row>
    <row r="270" spans="2:65" s="11" customFormat="1" ht="13.5">
      <c r="B270" s="205"/>
      <c r="C270" s="206"/>
      <c r="D270" s="219" t="s">
        <v>146</v>
      </c>
      <c r="E270" s="229" t="s">
        <v>34</v>
      </c>
      <c r="F270" s="230" t="s">
        <v>517</v>
      </c>
      <c r="G270" s="206"/>
      <c r="H270" s="231">
        <v>33.24</v>
      </c>
      <c r="I270" s="211"/>
      <c r="J270" s="206"/>
      <c r="K270" s="206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146</v>
      </c>
      <c r="AU270" s="216" t="s">
        <v>87</v>
      </c>
      <c r="AV270" s="11" t="s">
        <v>87</v>
      </c>
      <c r="AW270" s="11" t="s">
        <v>40</v>
      </c>
      <c r="AX270" s="11" t="s">
        <v>85</v>
      </c>
      <c r="AY270" s="216" t="s">
        <v>127</v>
      </c>
    </row>
    <row r="271" spans="2:65" s="1" customFormat="1" ht="31.5" customHeight="1">
      <c r="B271" s="41"/>
      <c r="C271" s="193" t="s">
        <v>518</v>
      </c>
      <c r="D271" s="193" t="s">
        <v>130</v>
      </c>
      <c r="E271" s="194" t="s">
        <v>299</v>
      </c>
      <c r="F271" s="195" t="s">
        <v>300</v>
      </c>
      <c r="G271" s="196" t="s">
        <v>152</v>
      </c>
      <c r="H271" s="197">
        <v>3.3239999999999998</v>
      </c>
      <c r="I271" s="198"/>
      <c r="J271" s="199">
        <f>ROUND(I271*H271,2)</f>
        <v>0</v>
      </c>
      <c r="K271" s="195" t="s">
        <v>134</v>
      </c>
      <c r="L271" s="61"/>
      <c r="M271" s="200" t="s">
        <v>34</v>
      </c>
      <c r="N271" s="201" t="s">
        <v>48</v>
      </c>
      <c r="O271" s="42"/>
      <c r="P271" s="202">
        <f>O271*H271</f>
        <v>0</v>
      </c>
      <c r="Q271" s="202">
        <v>0</v>
      </c>
      <c r="R271" s="202">
        <f>Q271*H271</f>
        <v>0</v>
      </c>
      <c r="S271" s="202">
        <v>0</v>
      </c>
      <c r="T271" s="203">
        <f>S271*H271</f>
        <v>0</v>
      </c>
      <c r="AR271" s="23" t="s">
        <v>135</v>
      </c>
      <c r="AT271" s="23" t="s">
        <v>130</v>
      </c>
      <c r="AU271" s="23" t="s">
        <v>87</v>
      </c>
      <c r="AY271" s="23" t="s">
        <v>127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23" t="s">
        <v>85</v>
      </c>
      <c r="BK271" s="204">
        <f>ROUND(I271*H271,2)</f>
        <v>0</v>
      </c>
      <c r="BL271" s="23" t="s">
        <v>135</v>
      </c>
      <c r="BM271" s="23" t="s">
        <v>519</v>
      </c>
    </row>
    <row r="272" spans="2:65" s="13" customFormat="1" ht="13.5">
      <c r="B272" s="232"/>
      <c r="C272" s="233"/>
      <c r="D272" s="207" t="s">
        <v>146</v>
      </c>
      <c r="E272" s="234" t="s">
        <v>34</v>
      </c>
      <c r="F272" s="235" t="s">
        <v>410</v>
      </c>
      <c r="G272" s="233"/>
      <c r="H272" s="236" t="s">
        <v>34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146</v>
      </c>
      <c r="AU272" s="242" t="s">
        <v>87</v>
      </c>
      <c r="AV272" s="13" t="s">
        <v>85</v>
      </c>
      <c r="AW272" s="13" t="s">
        <v>40</v>
      </c>
      <c r="AX272" s="13" t="s">
        <v>77</v>
      </c>
      <c r="AY272" s="242" t="s">
        <v>127</v>
      </c>
    </row>
    <row r="273" spans="2:65" s="13" customFormat="1" ht="27">
      <c r="B273" s="232"/>
      <c r="C273" s="233"/>
      <c r="D273" s="207" t="s">
        <v>146</v>
      </c>
      <c r="E273" s="234" t="s">
        <v>34</v>
      </c>
      <c r="F273" s="235" t="s">
        <v>516</v>
      </c>
      <c r="G273" s="233"/>
      <c r="H273" s="236" t="s">
        <v>34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146</v>
      </c>
      <c r="AU273" s="242" t="s">
        <v>87</v>
      </c>
      <c r="AV273" s="13" t="s">
        <v>85</v>
      </c>
      <c r="AW273" s="13" t="s">
        <v>40</v>
      </c>
      <c r="AX273" s="13" t="s">
        <v>77</v>
      </c>
      <c r="AY273" s="242" t="s">
        <v>127</v>
      </c>
    </row>
    <row r="274" spans="2:65" s="11" customFormat="1" ht="13.5">
      <c r="B274" s="205"/>
      <c r="C274" s="206"/>
      <c r="D274" s="219" t="s">
        <v>146</v>
      </c>
      <c r="E274" s="229" t="s">
        <v>34</v>
      </c>
      <c r="F274" s="230" t="s">
        <v>520</v>
      </c>
      <c r="G274" s="206"/>
      <c r="H274" s="231">
        <v>3.3239999999999998</v>
      </c>
      <c r="I274" s="211"/>
      <c r="J274" s="206"/>
      <c r="K274" s="206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146</v>
      </c>
      <c r="AU274" s="216" t="s">
        <v>87</v>
      </c>
      <c r="AV274" s="11" t="s">
        <v>87</v>
      </c>
      <c r="AW274" s="11" t="s">
        <v>40</v>
      </c>
      <c r="AX274" s="11" t="s">
        <v>85</v>
      </c>
      <c r="AY274" s="216" t="s">
        <v>127</v>
      </c>
    </row>
    <row r="275" spans="2:65" s="1" customFormat="1" ht="44.25" customHeight="1">
      <c r="B275" s="41"/>
      <c r="C275" s="193" t="s">
        <v>521</v>
      </c>
      <c r="D275" s="193" t="s">
        <v>130</v>
      </c>
      <c r="E275" s="194" t="s">
        <v>303</v>
      </c>
      <c r="F275" s="195" t="s">
        <v>304</v>
      </c>
      <c r="G275" s="196" t="s">
        <v>152</v>
      </c>
      <c r="H275" s="197">
        <v>3.3239999999999998</v>
      </c>
      <c r="I275" s="198"/>
      <c r="J275" s="199">
        <f>ROUND(I275*H275,2)</f>
        <v>0</v>
      </c>
      <c r="K275" s="195" t="s">
        <v>134</v>
      </c>
      <c r="L275" s="61"/>
      <c r="M275" s="200" t="s">
        <v>34</v>
      </c>
      <c r="N275" s="201" t="s">
        <v>48</v>
      </c>
      <c r="O275" s="42"/>
      <c r="P275" s="202">
        <f>O275*H275</f>
        <v>0</v>
      </c>
      <c r="Q275" s="202">
        <v>0</v>
      </c>
      <c r="R275" s="202">
        <f>Q275*H275</f>
        <v>0</v>
      </c>
      <c r="S275" s="202">
        <v>0</v>
      </c>
      <c r="T275" s="203">
        <f>S275*H275</f>
        <v>0</v>
      </c>
      <c r="AR275" s="23" t="s">
        <v>135</v>
      </c>
      <c r="AT275" s="23" t="s">
        <v>130</v>
      </c>
      <c r="AU275" s="23" t="s">
        <v>87</v>
      </c>
      <c r="AY275" s="23" t="s">
        <v>127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23" t="s">
        <v>85</v>
      </c>
      <c r="BK275" s="204">
        <f>ROUND(I275*H275,2)</f>
        <v>0</v>
      </c>
      <c r="BL275" s="23" t="s">
        <v>135</v>
      </c>
      <c r="BM275" s="23" t="s">
        <v>522</v>
      </c>
    </row>
    <row r="276" spans="2:65" s="1" customFormat="1" ht="22.5" customHeight="1">
      <c r="B276" s="41"/>
      <c r="C276" s="193" t="s">
        <v>523</v>
      </c>
      <c r="D276" s="193" t="s">
        <v>130</v>
      </c>
      <c r="E276" s="194" t="s">
        <v>524</v>
      </c>
      <c r="F276" s="195" t="s">
        <v>525</v>
      </c>
      <c r="G276" s="196" t="s">
        <v>144</v>
      </c>
      <c r="H276" s="197">
        <v>33.24</v>
      </c>
      <c r="I276" s="198"/>
      <c r="J276" s="199">
        <f>ROUND(I276*H276,2)</f>
        <v>0</v>
      </c>
      <c r="K276" s="195" t="s">
        <v>134</v>
      </c>
      <c r="L276" s="61"/>
      <c r="M276" s="200" t="s">
        <v>34</v>
      </c>
      <c r="N276" s="201" t="s">
        <v>48</v>
      </c>
      <c r="O276" s="42"/>
      <c r="P276" s="202">
        <f>O276*H276</f>
        <v>0</v>
      </c>
      <c r="Q276" s="202">
        <v>0.27994000000000002</v>
      </c>
      <c r="R276" s="202">
        <f>Q276*H276</f>
        <v>9.3052056000000007</v>
      </c>
      <c r="S276" s="202">
        <v>0</v>
      </c>
      <c r="T276" s="203">
        <f>S276*H276</f>
        <v>0</v>
      </c>
      <c r="AR276" s="23" t="s">
        <v>135</v>
      </c>
      <c r="AT276" s="23" t="s">
        <v>130</v>
      </c>
      <c r="AU276" s="23" t="s">
        <v>87</v>
      </c>
      <c r="AY276" s="23" t="s">
        <v>127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23" t="s">
        <v>85</v>
      </c>
      <c r="BK276" s="204">
        <f>ROUND(I276*H276,2)</f>
        <v>0</v>
      </c>
      <c r="BL276" s="23" t="s">
        <v>135</v>
      </c>
      <c r="BM276" s="23" t="s">
        <v>526</v>
      </c>
    </row>
    <row r="277" spans="2:65" s="13" customFormat="1" ht="13.5">
      <c r="B277" s="232"/>
      <c r="C277" s="233"/>
      <c r="D277" s="207" t="s">
        <v>146</v>
      </c>
      <c r="E277" s="234" t="s">
        <v>34</v>
      </c>
      <c r="F277" s="235" t="s">
        <v>410</v>
      </c>
      <c r="G277" s="233"/>
      <c r="H277" s="236" t="s">
        <v>34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146</v>
      </c>
      <c r="AU277" s="242" t="s">
        <v>87</v>
      </c>
      <c r="AV277" s="13" t="s">
        <v>85</v>
      </c>
      <c r="AW277" s="13" t="s">
        <v>40</v>
      </c>
      <c r="AX277" s="13" t="s">
        <v>77</v>
      </c>
      <c r="AY277" s="242" t="s">
        <v>127</v>
      </c>
    </row>
    <row r="278" spans="2:65" s="11" customFormat="1" ht="13.5">
      <c r="B278" s="205"/>
      <c r="C278" s="206"/>
      <c r="D278" s="219" t="s">
        <v>146</v>
      </c>
      <c r="E278" s="229" t="s">
        <v>226</v>
      </c>
      <c r="F278" s="230" t="s">
        <v>517</v>
      </c>
      <c r="G278" s="206"/>
      <c r="H278" s="231">
        <v>33.24</v>
      </c>
      <c r="I278" s="211"/>
      <c r="J278" s="206"/>
      <c r="K278" s="206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146</v>
      </c>
      <c r="AU278" s="216" t="s">
        <v>87</v>
      </c>
      <c r="AV278" s="11" t="s">
        <v>87</v>
      </c>
      <c r="AW278" s="11" t="s">
        <v>40</v>
      </c>
      <c r="AX278" s="11" t="s">
        <v>85</v>
      </c>
      <c r="AY278" s="216" t="s">
        <v>127</v>
      </c>
    </row>
    <row r="279" spans="2:65" s="1" customFormat="1" ht="57" customHeight="1">
      <c r="B279" s="41"/>
      <c r="C279" s="193" t="s">
        <v>527</v>
      </c>
      <c r="D279" s="193" t="s">
        <v>130</v>
      </c>
      <c r="E279" s="194" t="s">
        <v>528</v>
      </c>
      <c r="F279" s="195" t="s">
        <v>529</v>
      </c>
      <c r="G279" s="196" t="s">
        <v>144</v>
      </c>
      <c r="H279" s="197">
        <v>33.24</v>
      </c>
      <c r="I279" s="198"/>
      <c r="J279" s="199">
        <f>ROUND(I279*H279,2)</f>
        <v>0</v>
      </c>
      <c r="K279" s="195" t="s">
        <v>134</v>
      </c>
      <c r="L279" s="61"/>
      <c r="M279" s="200" t="s">
        <v>34</v>
      </c>
      <c r="N279" s="201" t="s">
        <v>48</v>
      </c>
      <c r="O279" s="42"/>
      <c r="P279" s="202">
        <f>O279*H279</f>
        <v>0</v>
      </c>
      <c r="Q279" s="202">
        <v>8.4250000000000005E-2</v>
      </c>
      <c r="R279" s="202">
        <f>Q279*H279</f>
        <v>2.8004700000000002</v>
      </c>
      <c r="S279" s="202">
        <v>0</v>
      </c>
      <c r="T279" s="203">
        <f>S279*H279</f>
        <v>0</v>
      </c>
      <c r="AR279" s="23" t="s">
        <v>135</v>
      </c>
      <c r="AT279" s="23" t="s">
        <v>130</v>
      </c>
      <c r="AU279" s="23" t="s">
        <v>87</v>
      </c>
      <c r="AY279" s="23" t="s">
        <v>127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23" t="s">
        <v>85</v>
      </c>
      <c r="BK279" s="204">
        <f>ROUND(I279*H279,2)</f>
        <v>0</v>
      </c>
      <c r="BL279" s="23" t="s">
        <v>135</v>
      </c>
      <c r="BM279" s="23" t="s">
        <v>530</v>
      </c>
    </row>
    <row r="280" spans="2:65" s="1" customFormat="1" ht="22.5" customHeight="1">
      <c r="B280" s="41"/>
      <c r="C280" s="250" t="s">
        <v>531</v>
      </c>
      <c r="D280" s="250" t="s">
        <v>342</v>
      </c>
      <c r="E280" s="251" t="s">
        <v>532</v>
      </c>
      <c r="F280" s="252" t="s">
        <v>533</v>
      </c>
      <c r="G280" s="253" t="s">
        <v>144</v>
      </c>
      <c r="H280" s="254">
        <v>34.237000000000002</v>
      </c>
      <c r="I280" s="255"/>
      <c r="J280" s="256">
        <f>ROUND(I280*H280,2)</f>
        <v>0</v>
      </c>
      <c r="K280" s="252" t="s">
        <v>134</v>
      </c>
      <c r="L280" s="257"/>
      <c r="M280" s="258" t="s">
        <v>34</v>
      </c>
      <c r="N280" s="259" t="s">
        <v>48</v>
      </c>
      <c r="O280" s="42"/>
      <c r="P280" s="202">
        <f>O280*H280</f>
        <v>0</v>
      </c>
      <c r="Q280" s="202">
        <v>0.13</v>
      </c>
      <c r="R280" s="202">
        <f>Q280*H280</f>
        <v>4.4508100000000006</v>
      </c>
      <c r="S280" s="202">
        <v>0</v>
      </c>
      <c r="T280" s="203">
        <f>S280*H280</f>
        <v>0</v>
      </c>
      <c r="AR280" s="23" t="s">
        <v>174</v>
      </c>
      <c r="AT280" s="23" t="s">
        <v>342</v>
      </c>
      <c r="AU280" s="23" t="s">
        <v>87</v>
      </c>
      <c r="AY280" s="23" t="s">
        <v>127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23" t="s">
        <v>85</v>
      </c>
      <c r="BK280" s="204">
        <f>ROUND(I280*H280,2)</f>
        <v>0</v>
      </c>
      <c r="BL280" s="23" t="s">
        <v>135</v>
      </c>
      <c r="BM280" s="23" t="s">
        <v>534</v>
      </c>
    </row>
    <row r="281" spans="2:65" s="11" customFormat="1" ht="13.5">
      <c r="B281" s="205"/>
      <c r="C281" s="206"/>
      <c r="D281" s="219" t="s">
        <v>146</v>
      </c>
      <c r="E281" s="206"/>
      <c r="F281" s="230" t="s">
        <v>535</v>
      </c>
      <c r="G281" s="206"/>
      <c r="H281" s="231">
        <v>34.237000000000002</v>
      </c>
      <c r="I281" s="211"/>
      <c r="J281" s="206"/>
      <c r="K281" s="206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146</v>
      </c>
      <c r="AU281" s="216" t="s">
        <v>87</v>
      </c>
      <c r="AV281" s="11" t="s">
        <v>87</v>
      </c>
      <c r="AW281" s="11" t="s">
        <v>6</v>
      </c>
      <c r="AX281" s="11" t="s">
        <v>85</v>
      </c>
      <c r="AY281" s="216" t="s">
        <v>127</v>
      </c>
    </row>
    <row r="282" spans="2:65" s="1" customFormat="1" ht="44.25" customHeight="1">
      <c r="B282" s="41"/>
      <c r="C282" s="193" t="s">
        <v>536</v>
      </c>
      <c r="D282" s="193" t="s">
        <v>130</v>
      </c>
      <c r="E282" s="194" t="s">
        <v>537</v>
      </c>
      <c r="F282" s="195" t="s">
        <v>538</v>
      </c>
      <c r="G282" s="196" t="s">
        <v>139</v>
      </c>
      <c r="H282" s="197">
        <v>3</v>
      </c>
      <c r="I282" s="198"/>
      <c r="J282" s="199">
        <f>ROUND(I282*H282,2)</f>
        <v>0</v>
      </c>
      <c r="K282" s="195" t="s">
        <v>134</v>
      </c>
      <c r="L282" s="61"/>
      <c r="M282" s="200" t="s">
        <v>34</v>
      </c>
      <c r="N282" s="201" t="s">
        <v>48</v>
      </c>
      <c r="O282" s="42"/>
      <c r="P282" s="202">
        <f>O282*H282</f>
        <v>0</v>
      </c>
      <c r="Q282" s="202">
        <v>0.13095999999999999</v>
      </c>
      <c r="R282" s="202">
        <f>Q282*H282</f>
        <v>0.39288000000000001</v>
      </c>
      <c r="S282" s="202">
        <v>0</v>
      </c>
      <c r="T282" s="203">
        <f>S282*H282</f>
        <v>0</v>
      </c>
      <c r="AR282" s="23" t="s">
        <v>135</v>
      </c>
      <c r="AT282" s="23" t="s">
        <v>130</v>
      </c>
      <c r="AU282" s="23" t="s">
        <v>87</v>
      </c>
      <c r="AY282" s="23" t="s">
        <v>127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23" t="s">
        <v>85</v>
      </c>
      <c r="BK282" s="204">
        <f>ROUND(I282*H282,2)</f>
        <v>0</v>
      </c>
      <c r="BL282" s="23" t="s">
        <v>135</v>
      </c>
      <c r="BM282" s="23" t="s">
        <v>539</v>
      </c>
    </row>
    <row r="283" spans="2:65" s="13" customFormat="1" ht="13.5">
      <c r="B283" s="232"/>
      <c r="C283" s="233"/>
      <c r="D283" s="207" t="s">
        <v>146</v>
      </c>
      <c r="E283" s="234" t="s">
        <v>34</v>
      </c>
      <c r="F283" s="235" t="s">
        <v>410</v>
      </c>
      <c r="G283" s="233"/>
      <c r="H283" s="236" t="s">
        <v>34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AT283" s="242" t="s">
        <v>146</v>
      </c>
      <c r="AU283" s="242" t="s">
        <v>87</v>
      </c>
      <c r="AV283" s="13" t="s">
        <v>85</v>
      </c>
      <c r="AW283" s="13" t="s">
        <v>40</v>
      </c>
      <c r="AX283" s="13" t="s">
        <v>77</v>
      </c>
      <c r="AY283" s="242" t="s">
        <v>127</v>
      </c>
    </row>
    <row r="284" spans="2:65" s="11" customFormat="1" ht="27">
      <c r="B284" s="205"/>
      <c r="C284" s="206"/>
      <c r="D284" s="219" t="s">
        <v>146</v>
      </c>
      <c r="E284" s="229" t="s">
        <v>34</v>
      </c>
      <c r="F284" s="230" t="s">
        <v>540</v>
      </c>
      <c r="G284" s="206"/>
      <c r="H284" s="231">
        <v>3</v>
      </c>
      <c r="I284" s="211"/>
      <c r="J284" s="206"/>
      <c r="K284" s="206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146</v>
      </c>
      <c r="AU284" s="216" t="s">
        <v>87</v>
      </c>
      <c r="AV284" s="11" t="s">
        <v>87</v>
      </c>
      <c r="AW284" s="11" t="s">
        <v>40</v>
      </c>
      <c r="AX284" s="11" t="s">
        <v>85</v>
      </c>
      <c r="AY284" s="216" t="s">
        <v>127</v>
      </c>
    </row>
    <row r="285" spans="2:65" s="1" customFormat="1" ht="22.5" customHeight="1">
      <c r="B285" s="41"/>
      <c r="C285" s="250" t="s">
        <v>541</v>
      </c>
      <c r="D285" s="250" t="s">
        <v>342</v>
      </c>
      <c r="E285" s="251" t="s">
        <v>542</v>
      </c>
      <c r="F285" s="252" t="s">
        <v>543</v>
      </c>
      <c r="G285" s="253" t="s">
        <v>133</v>
      </c>
      <c r="H285" s="254">
        <v>12.36</v>
      </c>
      <c r="I285" s="255"/>
      <c r="J285" s="256">
        <f>ROUND(I285*H285,2)</f>
        <v>0</v>
      </c>
      <c r="K285" s="252" t="s">
        <v>134</v>
      </c>
      <c r="L285" s="257"/>
      <c r="M285" s="258" t="s">
        <v>34</v>
      </c>
      <c r="N285" s="259" t="s">
        <v>48</v>
      </c>
      <c r="O285" s="42"/>
      <c r="P285" s="202">
        <f>O285*H285</f>
        <v>0</v>
      </c>
      <c r="Q285" s="202">
        <v>8.6E-3</v>
      </c>
      <c r="R285" s="202">
        <f>Q285*H285</f>
        <v>0.106296</v>
      </c>
      <c r="S285" s="202">
        <v>0</v>
      </c>
      <c r="T285" s="203">
        <f>S285*H285</f>
        <v>0</v>
      </c>
      <c r="AR285" s="23" t="s">
        <v>174</v>
      </c>
      <c r="AT285" s="23" t="s">
        <v>342</v>
      </c>
      <c r="AU285" s="23" t="s">
        <v>87</v>
      </c>
      <c r="AY285" s="23" t="s">
        <v>127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23" t="s">
        <v>85</v>
      </c>
      <c r="BK285" s="204">
        <f>ROUND(I285*H285,2)</f>
        <v>0</v>
      </c>
      <c r="BL285" s="23" t="s">
        <v>135</v>
      </c>
      <c r="BM285" s="23" t="s">
        <v>544</v>
      </c>
    </row>
    <row r="286" spans="2:65" s="11" customFormat="1" ht="13.5">
      <c r="B286" s="205"/>
      <c r="C286" s="206"/>
      <c r="D286" s="207" t="s">
        <v>146</v>
      </c>
      <c r="E286" s="206"/>
      <c r="F286" s="209" t="s">
        <v>545</v>
      </c>
      <c r="G286" s="206"/>
      <c r="H286" s="210">
        <v>12.36</v>
      </c>
      <c r="I286" s="211"/>
      <c r="J286" s="206"/>
      <c r="K286" s="206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146</v>
      </c>
      <c r="AU286" s="216" t="s">
        <v>87</v>
      </c>
      <c r="AV286" s="11" t="s">
        <v>87</v>
      </c>
      <c r="AW286" s="11" t="s">
        <v>6</v>
      </c>
      <c r="AX286" s="11" t="s">
        <v>85</v>
      </c>
      <c r="AY286" s="216" t="s">
        <v>127</v>
      </c>
    </row>
    <row r="287" spans="2:65" s="10" customFormat="1" ht="29.85" customHeight="1">
      <c r="B287" s="176"/>
      <c r="C287" s="177"/>
      <c r="D287" s="190" t="s">
        <v>76</v>
      </c>
      <c r="E287" s="191" t="s">
        <v>546</v>
      </c>
      <c r="F287" s="191" t="s">
        <v>547</v>
      </c>
      <c r="G287" s="177"/>
      <c r="H287" s="177"/>
      <c r="I287" s="180"/>
      <c r="J287" s="192">
        <f>BK287</f>
        <v>0</v>
      </c>
      <c r="K287" s="177"/>
      <c r="L287" s="182"/>
      <c r="M287" s="183"/>
      <c r="N287" s="184"/>
      <c r="O287" s="184"/>
      <c r="P287" s="185">
        <f>SUM(P288:P296)</f>
        <v>0</v>
      </c>
      <c r="Q287" s="184"/>
      <c r="R287" s="185">
        <f>SUM(R288:R296)</f>
        <v>1.27412075</v>
      </c>
      <c r="S287" s="184"/>
      <c r="T287" s="186">
        <f>SUM(T288:T296)</f>
        <v>0</v>
      </c>
      <c r="AR287" s="187" t="s">
        <v>85</v>
      </c>
      <c r="AT287" s="188" t="s">
        <v>76</v>
      </c>
      <c r="AU287" s="188" t="s">
        <v>85</v>
      </c>
      <c r="AY287" s="187" t="s">
        <v>127</v>
      </c>
      <c r="BK287" s="189">
        <f>SUM(BK288:BK296)</f>
        <v>0</v>
      </c>
    </row>
    <row r="288" spans="2:65" s="1" customFormat="1" ht="31.5" customHeight="1">
      <c r="B288" s="41"/>
      <c r="C288" s="193" t="s">
        <v>548</v>
      </c>
      <c r="D288" s="193" t="s">
        <v>130</v>
      </c>
      <c r="E288" s="194" t="s">
        <v>549</v>
      </c>
      <c r="F288" s="195" t="s">
        <v>550</v>
      </c>
      <c r="G288" s="196" t="s">
        <v>144</v>
      </c>
      <c r="H288" s="197">
        <v>64.525000000000006</v>
      </c>
      <c r="I288" s="198"/>
      <c r="J288" s="199">
        <f>ROUND(I288*H288,2)</f>
        <v>0</v>
      </c>
      <c r="K288" s="195" t="s">
        <v>134</v>
      </c>
      <c r="L288" s="61"/>
      <c r="M288" s="200" t="s">
        <v>34</v>
      </c>
      <c r="N288" s="201" t="s">
        <v>48</v>
      </c>
      <c r="O288" s="42"/>
      <c r="P288" s="202">
        <f>O288*H288</f>
        <v>0</v>
      </c>
      <c r="Q288" s="202">
        <v>2.5999999999999998E-4</v>
      </c>
      <c r="R288" s="202">
        <f>Q288*H288</f>
        <v>1.67765E-2</v>
      </c>
      <c r="S288" s="202">
        <v>0</v>
      </c>
      <c r="T288" s="203">
        <f>S288*H288</f>
        <v>0</v>
      </c>
      <c r="AR288" s="23" t="s">
        <v>135</v>
      </c>
      <c r="AT288" s="23" t="s">
        <v>130</v>
      </c>
      <c r="AU288" s="23" t="s">
        <v>87</v>
      </c>
      <c r="AY288" s="23" t="s">
        <v>127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23" t="s">
        <v>85</v>
      </c>
      <c r="BK288" s="204">
        <f>ROUND(I288*H288,2)</f>
        <v>0</v>
      </c>
      <c r="BL288" s="23" t="s">
        <v>135</v>
      </c>
      <c r="BM288" s="23" t="s">
        <v>551</v>
      </c>
    </row>
    <row r="289" spans="2:65" s="1" customFormat="1" ht="31.5" customHeight="1">
      <c r="B289" s="41"/>
      <c r="C289" s="193" t="s">
        <v>552</v>
      </c>
      <c r="D289" s="193" t="s">
        <v>130</v>
      </c>
      <c r="E289" s="194" t="s">
        <v>553</v>
      </c>
      <c r="F289" s="195" t="s">
        <v>554</v>
      </c>
      <c r="G289" s="196" t="s">
        <v>144</v>
      </c>
      <c r="H289" s="197">
        <v>64.525000000000006</v>
      </c>
      <c r="I289" s="198"/>
      <c r="J289" s="199">
        <f>ROUND(I289*H289,2)</f>
        <v>0</v>
      </c>
      <c r="K289" s="195" t="s">
        <v>134</v>
      </c>
      <c r="L289" s="61"/>
      <c r="M289" s="200" t="s">
        <v>34</v>
      </c>
      <c r="N289" s="201" t="s">
        <v>48</v>
      </c>
      <c r="O289" s="42"/>
      <c r="P289" s="202">
        <f>O289*H289</f>
        <v>0</v>
      </c>
      <c r="Q289" s="202">
        <v>1.3129999999999999E-2</v>
      </c>
      <c r="R289" s="202">
        <f>Q289*H289</f>
        <v>0.84721325000000003</v>
      </c>
      <c r="S289" s="202">
        <v>0</v>
      </c>
      <c r="T289" s="203">
        <f>S289*H289</f>
        <v>0</v>
      </c>
      <c r="AR289" s="23" t="s">
        <v>135</v>
      </c>
      <c r="AT289" s="23" t="s">
        <v>130</v>
      </c>
      <c r="AU289" s="23" t="s">
        <v>87</v>
      </c>
      <c r="AY289" s="23" t="s">
        <v>127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23" t="s">
        <v>85</v>
      </c>
      <c r="BK289" s="204">
        <f>ROUND(I289*H289,2)</f>
        <v>0</v>
      </c>
      <c r="BL289" s="23" t="s">
        <v>135</v>
      </c>
      <c r="BM289" s="23" t="s">
        <v>555</v>
      </c>
    </row>
    <row r="290" spans="2:65" s="13" customFormat="1" ht="13.5">
      <c r="B290" s="232"/>
      <c r="C290" s="233"/>
      <c r="D290" s="207" t="s">
        <v>146</v>
      </c>
      <c r="E290" s="234" t="s">
        <v>34</v>
      </c>
      <c r="F290" s="235" t="s">
        <v>410</v>
      </c>
      <c r="G290" s="233"/>
      <c r="H290" s="236" t="s">
        <v>34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AT290" s="242" t="s">
        <v>146</v>
      </c>
      <c r="AU290" s="242" t="s">
        <v>87</v>
      </c>
      <c r="AV290" s="13" t="s">
        <v>85</v>
      </c>
      <c r="AW290" s="13" t="s">
        <v>40</v>
      </c>
      <c r="AX290" s="13" t="s">
        <v>77</v>
      </c>
      <c r="AY290" s="242" t="s">
        <v>127</v>
      </c>
    </row>
    <row r="291" spans="2:65" s="11" customFormat="1" ht="13.5">
      <c r="B291" s="205"/>
      <c r="C291" s="206"/>
      <c r="D291" s="219" t="s">
        <v>146</v>
      </c>
      <c r="E291" s="229" t="s">
        <v>34</v>
      </c>
      <c r="F291" s="230" t="s">
        <v>556</v>
      </c>
      <c r="G291" s="206"/>
      <c r="H291" s="231">
        <v>64.525000000000006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146</v>
      </c>
      <c r="AU291" s="216" t="s">
        <v>87</v>
      </c>
      <c r="AV291" s="11" t="s">
        <v>87</v>
      </c>
      <c r="AW291" s="11" t="s">
        <v>40</v>
      </c>
      <c r="AX291" s="11" t="s">
        <v>85</v>
      </c>
      <c r="AY291" s="216" t="s">
        <v>127</v>
      </c>
    </row>
    <row r="292" spans="2:65" s="1" customFormat="1" ht="31.5" customHeight="1">
      <c r="B292" s="41"/>
      <c r="C292" s="193" t="s">
        <v>557</v>
      </c>
      <c r="D292" s="193" t="s">
        <v>130</v>
      </c>
      <c r="E292" s="194" t="s">
        <v>558</v>
      </c>
      <c r="F292" s="195" t="s">
        <v>559</v>
      </c>
      <c r="G292" s="196" t="s">
        <v>144</v>
      </c>
      <c r="H292" s="197">
        <v>64.525000000000006</v>
      </c>
      <c r="I292" s="198"/>
      <c r="J292" s="199">
        <f>ROUND(I292*H292,2)</f>
        <v>0</v>
      </c>
      <c r="K292" s="195" t="s">
        <v>134</v>
      </c>
      <c r="L292" s="61"/>
      <c r="M292" s="200" t="s">
        <v>34</v>
      </c>
      <c r="N292" s="201" t="s">
        <v>48</v>
      </c>
      <c r="O292" s="42"/>
      <c r="P292" s="202">
        <f>O292*H292</f>
        <v>0</v>
      </c>
      <c r="Q292" s="202">
        <v>5.2500000000000003E-3</v>
      </c>
      <c r="R292" s="202">
        <f>Q292*H292</f>
        <v>0.33875625000000004</v>
      </c>
      <c r="S292" s="202">
        <v>0</v>
      </c>
      <c r="T292" s="203">
        <f>S292*H292</f>
        <v>0</v>
      </c>
      <c r="AR292" s="23" t="s">
        <v>135</v>
      </c>
      <c r="AT292" s="23" t="s">
        <v>130</v>
      </c>
      <c r="AU292" s="23" t="s">
        <v>87</v>
      </c>
      <c r="AY292" s="23" t="s">
        <v>127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23" t="s">
        <v>85</v>
      </c>
      <c r="BK292" s="204">
        <f>ROUND(I292*H292,2)</f>
        <v>0</v>
      </c>
      <c r="BL292" s="23" t="s">
        <v>135</v>
      </c>
      <c r="BM292" s="23" t="s">
        <v>560</v>
      </c>
    </row>
    <row r="293" spans="2:65" s="1" customFormat="1" ht="31.5" customHeight="1">
      <c r="B293" s="41"/>
      <c r="C293" s="193" t="s">
        <v>546</v>
      </c>
      <c r="D293" s="193" t="s">
        <v>130</v>
      </c>
      <c r="E293" s="194" t="s">
        <v>561</v>
      </c>
      <c r="F293" s="195" t="s">
        <v>562</v>
      </c>
      <c r="G293" s="196" t="s">
        <v>144</v>
      </c>
      <c r="H293" s="197">
        <v>64.525000000000006</v>
      </c>
      <c r="I293" s="198"/>
      <c r="J293" s="199">
        <f>ROUND(I293*H293,2)</f>
        <v>0</v>
      </c>
      <c r="K293" s="195" t="s">
        <v>134</v>
      </c>
      <c r="L293" s="61"/>
      <c r="M293" s="200" t="s">
        <v>34</v>
      </c>
      <c r="N293" s="201" t="s">
        <v>48</v>
      </c>
      <c r="O293" s="42"/>
      <c r="P293" s="202">
        <f>O293*H293</f>
        <v>0</v>
      </c>
      <c r="Q293" s="202">
        <v>7.9000000000000001E-4</v>
      </c>
      <c r="R293" s="202">
        <f>Q293*H293</f>
        <v>5.0974750000000006E-2</v>
      </c>
      <c r="S293" s="202">
        <v>0</v>
      </c>
      <c r="T293" s="203">
        <f>S293*H293</f>
        <v>0</v>
      </c>
      <c r="AR293" s="23" t="s">
        <v>135</v>
      </c>
      <c r="AT293" s="23" t="s">
        <v>130</v>
      </c>
      <c r="AU293" s="23" t="s">
        <v>87</v>
      </c>
      <c r="AY293" s="23" t="s">
        <v>127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23" t="s">
        <v>85</v>
      </c>
      <c r="BK293" s="204">
        <f>ROUND(I293*H293,2)</f>
        <v>0</v>
      </c>
      <c r="BL293" s="23" t="s">
        <v>135</v>
      </c>
      <c r="BM293" s="23" t="s">
        <v>563</v>
      </c>
    </row>
    <row r="294" spans="2:65" s="1" customFormat="1" ht="31.5" customHeight="1">
      <c r="B294" s="41"/>
      <c r="C294" s="193" t="s">
        <v>564</v>
      </c>
      <c r="D294" s="193" t="s">
        <v>130</v>
      </c>
      <c r="E294" s="194" t="s">
        <v>565</v>
      </c>
      <c r="F294" s="195" t="s">
        <v>566</v>
      </c>
      <c r="G294" s="196" t="s">
        <v>133</v>
      </c>
      <c r="H294" s="197">
        <v>2</v>
      </c>
      <c r="I294" s="198"/>
      <c r="J294" s="199">
        <f>ROUND(I294*H294,2)</f>
        <v>0</v>
      </c>
      <c r="K294" s="195" t="s">
        <v>134</v>
      </c>
      <c r="L294" s="61"/>
      <c r="M294" s="200" t="s">
        <v>34</v>
      </c>
      <c r="N294" s="201" t="s">
        <v>48</v>
      </c>
      <c r="O294" s="42"/>
      <c r="P294" s="202">
        <f>O294*H294</f>
        <v>0</v>
      </c>
      <c r="Q294" s="202">
        <v>1.0200000000000001E-2</v>
      </c>
      <c r="R294" s="202">
        <f>Q294*H294</f>
        <v>2.0400000000000001E-2</v>
      </c>
      <c r="S294" s="202">
        <v>0</v>
      </c>
      <c r="T294" s="203">
        <f>S294*H294</f>
        <v>0</v>
      </c>
      <c r="AR294" s="23" t="s">
        <v>135</v>
      </c>
      <c r="AT294" s="23" t="s">
        <v>130</v>
      </c>
      <c r="AU294" s="23" t="s">
        <v>87</v>
      </c>
      <c r="AY294" s="23" t="s">
        <v>127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23" t="s">
        <v>85</v>
      </c>
      <c r="BK294" s="204">
        <f>ROUND(I294*H294,2)</f>
        <v>0</v>
      </c>
      <c r="BL294" s="23" t="s">
        <v>135</v>
      </c>
      <c r="BM294" s="23" t="s">
        <v>567</v>
      </c>
    </row>
    <row r="295" spans="2:65" s="13" customFormat="1" ht="13.5">
      <c r="B295" s="232"/>
      <c r="C295" s="233"/>
      <c r="D295" s="207" t="s">
        <v>146</v>
      </c>
      <c r="E295" s="234" t="s">
        <v>34</v>
      </c>
      <c r="F295" s="235" t="s">
        <v>410</v>
      </c>
      <c r="G295" s="233"/>
      <c r="H295" s="236" t="s">
        <v>34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AT295" s="242" t="s">
        <v>146</v>
      </c>
      <c r="AU295" s="242" t="s">
        <v>87</v>
      </c>
      <c r="AV295" s="13" t="s">
        <v>85</v>
      </c>
      <c r="AW295" s="13" t="s">
        <v>40</v>
      </c>
      <c r="AX295" s="13" t="s">
        <v>77</v>
      </c>
      <c r="AY295" s="242" t="s">
        <v>127</v>
      </c>
    </row>
    <row r="296" spans="2:65" s="11" customFormat="1" ht="13.5">
      <c r="B296" s="205"/>
      <c r="C296" s="206"/>
      <c r="D296" s="207" t="s">
        <v>146</v>
      </c>
      <c r="E296" s="208" t="s">
        <v>34</v>
      </c>
      <c r="F296" s="209" t="s">
        <v>568</v>
      </c>
      <c r="G296" s="206"/>
      <c r="H296" s="210">
        <v>2</v>
      </c>
      <c r="I296" s="211"/>
      <c r="J296" s="206"/>
      <c r="K296" s="206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146</v>
      </c>
      <c r="AU296" s="216" t="s">
        <v>87</v>
      </c>
      <c r="AV296" s="11" t="s">
        <v>87</v>
      </c>
      <c r="AW296" s="11" t="s">
        <v>40</v>
      </c>
      <c r="AX296" s="11" t="s">
        <v>85</v>
      </c>
      <c r="AY296" s="216" t="s">
        <v>127</v>
      </c>
    </row>
    <row r="297" spans="2:65" s="10" customFormat="1" ht="29.85" customHeight="1">
      <c r="B297" s="176"/>
      <c r="C297" s="177"/>
      <c r="D297" s="190" t="s">
        <v>76</v>
      </c>
      <c r="E297" s="191" t="s">
        <v>564</v>
      </c>
      <c r="F297" s="191" t="s">
        <v>569</v>
      </c>
      <c r="G297" s="177"/>
      <c r="H297" s="177"/>
      <c r="I297" s="180"/>
      <c r="J297" s="192">
        <f>BK297</f>
        <v>0</v>
      </c>
      <c r="K297" s="177"/>
      <c r="L297" s="182"/>
      <c r="M297" s="183"/>
      <c r="N297" s="184"/>
      <c r="O297" s="184"/>
      <c r="P297" s="185">
        <f>SUM(P298:P358)</f>
        <v>0</v>
      </c>
      <c r="Q297" s="184"/>
      <c r="R297" s="185">
        <f>SUM(R298:R358)</f>
        <v>1.7143599599999999</v>
      </c>
      <c r="S297" s="184"/>
      <c r="T297" s="186">
        <f>SUM(T298:T358)</f>
        <v>0</v>
      </c>
      <c r="AR297" s="187" t="s">
        <v>85</v>
      </c>
      <c r="AT297" s="188" t="s">
        <v>76</v>
      </c>
      <c r="AU297" s="188" t="s">
        <v>85</v>
      </c>
      <c r="AY297" s="187" t="s">
        <v>127</v>
      </c>
      <c r="BK297" s="189">
        <f>SUM(BK298:BK358)</f>
        <v>0</v>
      </c>
    </row>
    <row r="298" spans="2:65" s="1" customFormat="1" ht="31.5" customHeight="1">
      <c r="B298" s="41"/>
      <c r="C298" s="193" t="s">
        <v>570</v>
      </c>
      <c r="D298" s="193" t="s">
        <v>130</v>
      </c>
      <c r="E298" s="194" t="s">
        <v>571</v>
      </c>
      <c r="F298" s="195" t="s">
        <v>572</v>
      </c>
      <c r="G298" s="196" t="s">
        <v>144</v>
      </c>
      <c r="H298" s="197">
        <v>4.9800000000000004</v>
      </c>
      <c r="I298" s="198"/>
      <c r="J298" s="199">
        <f>ROUND(I298*H298,2)</f>
        <v>0</v>
      </c>
      <c r="K298" s="195" t="s">
        <v>134</v>
      </c>
      <c r="L298" s="61"/>
      <c r="M298" s="200" t="s">
        <v>34</v>
      </c>
      <c r="N298" s="201" t="s">
        <v>48</v>
      </c>
      <c r="O298" s="42"/>
      <c r="P298" s="202">
        <f>O298*H298</f>
        <v>0</v>
      </c>
      <c r="Q298" s="202">
        <v>8.2799999999999992E-3</v>
      </c>
      <c r="R298" s="202">
        <f>Q298*H298</f>
        <v>4.1234399999999997E-2</v>
      </c>
      <c r="S298" s="202">
        <v>0</v>
      </c>
      <c r="T298" s="203">
        <f>S298*H298</f>
        <v>0</v>
      </c>
      <c r="AR298" s="23" t="s">
        <v>135</v>
      </c>
      <c r="AT298" s="23" t="s">
        <v>130</v>
      </c>
      <c r="AU298" s="23" t="s">
        <v>87</v>
      </c>
      <c r="AY298" s="23" t="s">
        <v>127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23" t="s">
        <v>85</v>
      </c>
      <c r="BK298" s="204">
        <f>ROUND(I298*H298,2)</f>
        <v>0</v>
      </c>
      <c r="BL298" s="23" t="s">
        <v>135</v>
      </c>
      <c r="BM298" s="23" t="s">
        <v>573</v>
      </c>
    </row>
    <row r="299" spans="2:65" s="13" customFormat="1" ht="13.5">
      <c r="B299" s="232"/>
      <c r="C299" s="233"/>
      <c r="D299" s="207" t="s">
        <v>146</v>
      </c>
      <c r="E299" s="234" t="s">
        <v>34</v>
      </c>
      <c r="F299" s="235" t="s">
        <v>436</v>
      </c>
      <c r="G299" s="233"/>
      <c r="H299" s="236" t="s">
        <v>34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AT299" s="242" t="s">
        <v>146</v>
      </c>
      <c r="AU299" s="242" t="s">
        <v>87</v>
      </c>
      <c r="AV299" s="13" t="s">
        <v>85</v>
      </c>
      <c r="AW299" s="13" t="s">
        <v>40</v>
      </c>
      <c r="AX299" s="13" t="s">
        <v>77</v>
      </c>
      <c r="AY299" s="242" t="s">
        <v>127</v>
      </c>
    </row>
    <row r="300" spans="2:65" s="11" customFormat="1" ht="13.5">
      <c r="B300" s="205"/>
      <c r="C300" s="206"/>
      <c r="D300" s="207" t="s">
        <v>146</v>
      </c>
      <c r="E300" s="208" t="s">
        <v>34</v>
      </c>
      <c r="F300" s="209" t="s">
        <v>574</v>
      </c>
      <c r="G300" s="206"/>
      <c r="H300" s="210">
        <v>4.9800000000000004</v>
      </c>
      <c r="I300" s="211"/>
      <c r="J300" s="206"/>
      <c r="K300" s="206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146</v>
      </c>
      <c r="AU300" s="216" t="s">
        <v>87</v>
      </c>
      <c r="AV300" s="11" t="s">
        <v>87</v>
      </c>
      <c r="AW300" s="11" t="s">
        <v>40</v>
      </c>
      <c r="AX300" s="11" t="s">
        <v>77</v>
      </c>
      <c r="AY300" s="216" t="s">
        <v>127</v>
      </c>
    </row>
    <row r="301" spans="2:65" s="12" customFormat="1" ht="13.5">
      <c r="B301" s="217"/>
      <c r="C301" s="218"/>
      <c r="D301" s="219" t="s">
        <v>146</v>
      </c>
      <c r="E301" s="220" t="s">
        <v>34</v>
      </c>
      <c r="F301" s="221" t="s">
        <v>149</v>
      </c>
      <c r="G301" s="218"/>
      <c r="H301" s="222">
        <v>4.9800000000000004</v>
      </c>
      <c r="I301" s="223"/>
      <c r="J301" s="218"/>
      <c r="K301" s="218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146</v>
      </c>
      <c r="AU301" s="228" t="s">
        <v>87</v>
      </c>
      <c r="AV301" s="12" t="s">
        <v>135</v>
      </c>
      <c r="AW301" s="12" t="s">
        <v>40</v>
      </c>
      <c r="AX301" s="12" t="s">
        <v>85</v>
      </c>
      <c r="AY301" s="228" t="s">
        <v>127</v>
      </c>
    </row>
    <row r="302" spans="2:65" s="1" customFormat="1" ht="31.5" customHeight="1">
      <c r="B302" s="41"/>
      <c r="C302" s="193" t="s">
        <v>575</v>
      </c>
      <c r="D302" s="193" t="s">
        <v>130</v>
      </c>
      <c r="E302" s="194" t="s">
        <v>576</v>
      </c>
      <c r="F302" s="195" t="s">
        <v>577</v>
      </c>
      <c r="G302" s="196" t="s">
        <v>144</v>
      </c>
      <c r="H302" s="197">
        <v>3.984</v>
      </c>
      <c r="I302" s="198"/>
      <c r="J302" s="199">
        <f>ROUND(I302*H302,2)</f>
        <v>0</v>
      </c>
      <c r="K302" s="195" t="s">
        <v>134</v>
      </c>
      <c r="L302" s="61"/>
      <c r="M302" s="200" t="s">
        <v>34</v>
      </c>
      <c r="N302" s="201" t="s">
        <v>48</v>
      </c>
      <c r="O302" s="42"/>
      <c r="P302" s="202">
        <f>O302*H302</f>
        <v>0</v>
      </c>
      <c r="Q302" s="202">
        <v>8.2500000000000004E-3</v>
      </c>
      <c r="R302" s="202">
        <f>Q302*H302</f>
        <v>3.2868000000000001E-2</v>
      </c>
      <c r="S302" s="202">
        <v>0</v>
      </c>
      <c r="T302" s="203">
        <f>S302*H302</f>
        <v>0</v>
      </c>
      <c r="AR302" s="23" t="s">
        <v>135</v>
      </c>
      <c r="AT302" s="23" t="s">
        <v>130</v>
      </c>
      <c r="AU302" s="23" t="s">
        <v>87</v>
      </c>
      <c r="AY302" s="23" t="s">
        <v>127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23" t="s">
        <v>85</v>
      </c>
      <c r="BK302" s="204">
        <f>ROUND(I302*H302,2)</f>
        <v>0</v>
      </c>
      <c r="BL302" s="23" t="s">
        <v>135</v>
      </c>
      <c r="BM302" s="23" t="s">
        <v>578</v>
      </c>
    </row>
    <row r="303" spans="2:65" s="13" customFormat="1" ht="13.5">
      <c r="B303" s="232"/>
      <c r="C303" s="233"/>
      <c r="D303" s="207" t="s">
        <v>146</v>
      </c>
      <c r="E303" s="234" t="s">
        <v>34</v>
      </c>
      <c r="F303" s="235" t="s">
        <v>436</v>
      </c>
      <c r="G303" s="233"/>
      <c r="H303" s="236" t="s">
        <v>34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AT303" s="242" t="s">
        <v>146</v>
      </c>
      <c r="AU303" s="242" t="s">
        <v>87</v>
      </c>
      <c r="AV303" s="13" t="s">
        <v>85</v>
      </c>
      <c r="AW303" s="13" t="s">
        <v>40</v>
      </c>
      <c r="AX303" s="13" t="s">
        <v>77</v>
      </c>
      <c r="AY303" s="242" t="s">
        <v>127</v>
      </c>
    </row>
    <row r="304" spans="2:65" s="11" customFormat="1" ht="13.5">
      <c r="B304" s="205"/>
      <c r="C304" s="206"/>
      <c r="D304" s="207" t="s">
        <v>146</v>
      </c>
      <c r="E304" s="208" t="s">
        <v>34</v>
      </c>
      <c r="F304" s="209" t="s">
        <v>579</v>
      </c>
      <c r="G304" s="206"/>
      <c r="H304" s="210">
        <v>3.984</v>
      </c>
      <c r="I304" s="211"/>
      <c r="J304" s="206"/>
      <c r="K304" s="206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146</v>
      </c>
      <c r="AU304" s="216" t="s">
        <v>87</v>
      </c>
      <c r="AV304" s="11" t="s">
        <v>87</v>
      </c>
      <c r="AW304" s="11" t="s">
        <v>40</v>
      </c>
      <c r="AX304" s="11" t="s">
        <v>77</v>
      </c>
      <c r="AY304" s="216" t="s">
        <v>127</v>
      </c>
    </row>
    <row r="305" spans="2:65" s="12" customFormat="1" ht="13.5">
      <c r="B305" s="217"/>
      <c r="C305" s="218"/>
      <c r="D305" s="219" t="s">
        <v>146</v>
      </c>
      <c r="E305" s="220" t="s">
        <v>34</v>
      </c>
      <c r="F305" s="221" t="s">
        <v>149</v>
      </c>
      <c r="G305" s="218"/>
      <c r="H305" s="222">
        <v>3.984</v>
      </c>
      <c r="I305" s="223"/>
      <c r="J305" s="218"/>
      <c r="K305" s="218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146</v>
      </c>
      <c r="AU305" s="228" t="s">
        <v>87</v>
      </c>
      <c r="AV305" s="12" t="s">
        <v>135</v>
      </c>
      <c r="AW305" s="12" t="s">
        <v>40</v>
      </c>
      <c r="AX305" s="12" t="s">
        <v>85</v>
      </c>
      <c r="AY305" s="228" t="s">
        <v>127</v>
      </c>
    </row>
    <row r="306" spans="2:65" s="1" customFormat="1" ht="22.5" customHeight="1">
      <c r="B306" s="41"/>
      <c r="C306" s="250" t="s">
        <v>580</v>
      </c>
      <c r="D306" s="250" t="s">
        <v>342</v>
      </c>
      <c r="E306" s="251" t="s">
        <v>581</v>
      </c>
      <c r="F306" s="252" t="s">
        <v>582</v>
      </c>
      <c r="G306" s="253" t="s">
        <v>144</v>
      </c>
      <c r="H306" s="254">
        <v>9.1430000000000007</v>
      </c>
      <c r="I306" s="255"/>
      <c r="J306" s="256">
        <f>ROUND(I306*H306,2)</f>
        <v>0</v>
      </c>
      <c r="K306" s="252" t="s">
        <v>34</v>
      </c>
      <c r="L306" s="257"/>
      <c r="M306" s="258" t="s">
        <v>34</v>
      </c>
      <c r="N306" s="259" t="s">
        <v>48</v>
      </c>
      <c r="O306" s="42"/>
      <c r="P306" s="202">
        <f>O306*H306</f>
        <v>0</v>
      </c>
      <c r="Q306" s="202">
        <v>5.0000000000000001E-4</v>
      </c>
      <c r="R306" s="202">
        <f>Q306*H306</f>
        <v>4.5715E-3</v>
      </c>
      <c r="S306" s="202">
        <v>0</v>
      </c>
      <c r="T306" s="203">
        <f>S306*H306</f>
        <v>0</v>
      </c>
      <c r="AR306" s="23" t="s">
        <v>174</v>
      </c>
      <c r="AT306" s="23" t="s">
        <v>342</v>
      </c>
      <c r="AU306" s="23" t="s">
        <v>87</v>
      </c>
      <c r="AY306" s="23" t="s">
        <v>127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23" t="s">
        <v>85</v>
      </c>
      <c r="BK306" s="204">
        <f>ROUND(I306*H306,2)</f>
        <v>0</v>
      </c>
      <c r="BL306" s="23" t="s">
        <v>135</v>
      </c>
      <c r="BM306" s="23" t="s">
        <v>583</v>
      </c>
    </row>
    <row r="307" spans="2:65" s="11" customFormat="1" ht="13.5">
      <c r="B307" s="205"/>
      <c r="C307" s="206"/>
      <c r="D307" s="219" t="s">
        <v>146</v>
      </c>
      <c r="E307" s="206"/>
      <c r="F307" s="230" t="s">
        <v>584</v>
      </c>
      <c r="G307" s="206"/>
      <c r="H307" s="231">
        <v>9.1430000000000007</v>
      </c>
      <c r="I307" s="211"/>
      <c r="J307" s="206"/>
      <c r="K307" s="206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146</v>
      </c>
      <c r="AU307" s="216" t="s">
        <v>87</v>
      </c>
      <c r="AV307" s="11" t="s">
        <v>87</v>
      </c>
      <c r="AW307" s="11" t="s">
        <v>6</v>
      </c>
      <c r="AX307" s="11" t="s">
        <v>85</v>
      </c>
      <c r="AY307" s="216" t="s">
        <v>127</v>
      </c>
    </row>
    <row r="308" spans="2:65" s="1" customFormat="1" ht="31.5" customHeight="1">
      <c r="B308" s="41"/>
      <c r="C308" s="193" t="s">
        <v>585</v>
      </c>
      <c r="D308" s="193" t="s">
        <v>130</v>
      </c>
      <c r="E308" s="194" t="s">
        <v>586</v>
      </c>
      <c r="F308" s="195" t="s">
        <v>587</v>
      </c>
      <c r="G308" s="196" t="s">
        <v>139</v>
      </c>
      <c r="H308" s="197">
        <v>15.86</v>
      </c>
      <c r="I308" s="198"/>
      <c r="J308" s="199">
        <f>ROUND(I308*H308,2)</f>
        <v>0</v>
      </c>
      <c r="K308" s="195" t="s">
        <v>336</v>
      </c>
      <c r="L308" s="61"/>
      <c r="M308" s="200" t="s">
        <v>34</v>
      </c>
      <c r="N308" s="201" t="s">
        <v>48</v>
      </c>
      <c r="O308" s="42"/>
      <c r="P308" s="202">
        <f>O308*H308</f>
        <v>0</v>
      </c>
      <c r="Q308" s="202">
        <v>2.5000000000000001E-4</v>
      </c>
      <c r="R308" s="202">
        <f>Q308*H308</f>
        <v>3.9649999999999998E-3</v>
      </c>
      <c r="S308" s="202">
        <v>0</v>
      </c>
      <c r="T308" s="203">
        <f>S308*H308</f>
        <v>0</v>
      </c>
      <c r="AR308" s="23" t="s">
        <v>135</v>
      </c>
      <c r="AT308" s="23" t="s">
        <v>130</v>
      </c>
      <c r="AU308" s="23" t="s">
        <v>87</v>
      </c>
      <c r="AY308" s="23" t="s">
        <v>127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23" t="s">
        <v>85</v>
      </c>
      <c r="BK308" s="204">
        <f>ROUND(I308*H308,2)</f>
        <v>0</v>
      </c>
      <c r="BL308" s="23" t="s">
        <v>135</v>
      </c>
      <c r="BM308" s="23" t="s">
        <v>588</v>
      </c>
    </row>
    <row r="309" spans="2:65" s="1" customFormat="1" ht="22.5" customHeight="1">
      <c r="B309" s="41"/>
      <c r="C309" s="250" t="s">
        <v>589</v>
      </c>
      <c r="D309" s="250" t="s">
        <v>342</v>
      </c>
      <c r="E309" s="251" t="s">
        <v>590</v>
      </c>
      <c r="F309" s="252" t="s">
        <v>591</v>
      </c>
      <c r="G309" s="253" t="s">
        <v>139</v>
      </c>
      <c r="H309" s="254">
        <v>8.7149999999999999</v>
      </c>
      <c r="I309" s="255"/>
      <c r="J309" s="256">
        <f>ROUND(I309*H309,2)</f>
        <v>0</v>
      </c>
      <c r="K309" s="252" t="s">
        <v>336</v>
      </c>
      <c r="L309" s="257"/>
      <c r="M309" s="258" t="s">
        <v>34</v>
      </c>
      <c r="N309" s="259" t="s">
        <v>48</v>
      </c>
      <c r="O309" s="42"/>
      <c r="P309" s="202">
        <f>O309*H309</f>
        <v>0</v>
      </c>
      <c r="Q309" s="202">
        <v>2.9999999999999997E-4</v>
      </c>
      <c r="R309" s="202">
        <f>Q309*H309</f>
        <v>2.6144999999999996E-3</v>
      </c>
      <c r="S309" s="202">
        <v>0</v>
      </c>
      <c r="T309" s="203">
        <f>S309*H309</f>
        <v>0</v>
      </c>
      <c r="AR309" s="23" t="s">
        <v>174</v>
      </c>
      <c r="AT309" s="23" t="s">
        <v>342</v>
      </c>
      <c r="AU309" s="23" t="s">
        <v>87</v>
      </c>
      <c r="AY309" s="23" t="s">
        <v>127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23" t="s">
        <v>85</v>
      </c>
      <c r="BK309" s="204">
        <f>ROUND(I309*H309,2)</f>
        <v>0</v>
      </c>
      <c r="BL309" s="23" t="s">
        <v>135</v>
      </c>
      <c r="BM309" s="23" t="s">
        <v>592</v>
      </c>
    </row>
    <row r="310" spans="2:65" s="13" customFormat="1" ht="13.5">
      <c r="B310" s="232"/>
      <c r="C310" s="233"/>
      <c r="D310" s="207" t="s">
        <v>146</v>
      </c>
      <c r="E310" s="234" t="s">
        <v>34</v>
      </c>
      <c r="F310" s="235" t="s">
        <v>436</v>
      </c>
      <c r="G310" s="233"/>
      <c r="H310" s="236" t="s">
        <v>34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AT310" s="242" t="s">
        <v>146</v>
      </c>
      <c r="AU310" s="242" t="s">
        <v>87</v>
      </c>
      <c r="AV310" s="13" t="s">
        <v>85</v>
      </c>
      <c r="AW310" s="13" t="s">
        <v>40</v>
      </c>
      <c r="AX310" s="13" t="s">
        <v>77</v>
      </c>
      <c r="AY310" s="242" t="s">
        <v>127</v>
      </c>
    </row>
    <row r="311" spans="2:65" s="11" customFormat="1" ht="13.5">
      <c r="B311" s="205"/>
      <c r="C311" s="206"/>
      <c r="D311" s="207" t="s">
        <v>146</v>
      </c>
      <c r="E311" s="208" t="s">
        <v>34</v>
      </c>
      <c r="F311" s="209" t="s">
        <v>593</v>
      </c>
      <c r="G311" s="206"/>
      <c r="H311" s="210">
        <v>8.3000000000000007</v>
      </c>
      <c r="I311" s="211"/>
      <c r="J311" s="206"/>
      <c r="K311" s="206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146</v>
      </c>
      <c r="AU311" s="216" t="s">
        <v>87</v>
      </c>
      <c r="AV311" s="11" t="s">
        <v>87</v>
      </c>
      <c r="AW311" s="11" t="s">
        <v>40</v>
      </c>
      <c r="AX311" s="11" t="s">
        <v>77</v>
      </c>
      <c r="AY311" s="216" t="s">
        <v>127</v>
      </c>
    </row>
    <row r="312" spans="2:65" s="12" customFormat="1" ht="13.5">
      <c r="B312" s="217"/>
      <c r="C312" s="218"/>
      <c r="D312" s="207" t="s">
        <v>146</v>
      </c>
      <c r="E312" s="243" t="s">
        <v>34</v>
      </c>
      <c r="F312" s="244" t="s">
        <v>149</v>
      </c>
      <c r="G312" s="218"/>
      <c r="H312" s="245">
        <v>8.3000000000000007</v>
      </c>
      <c r="I312" s="223"/>
      <c r="J312" s="218"/>
      <c r="K312" s="218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146</v>
      </c>
      <c r="AU312" s="228" t="s">
        <v>87</v>
      </c>
      <c r="AV312" s="12" t="s">
        <v>135</v>
      </c>
      <c r="AW312" s="12" t="s">
        <v>40</v>
      </c>
      <c r="AX312" s="12" t="s">
        <v>85</v>
      </c>
      <c r="AY312" s="228" t="s">
        <v>127</v>
      </c>
    </row>
    <row r="313" spans="2:65" s="11" customFormat="1" ht="13.5">
      <c r="B313" s="205"/>
      <c r="C313" s="206"/>
      <c r="D313" s="219" t="s">
        <v>146</v>
      </c>
      <c r="E313" s="206"/>
      <c r="F313" s="230" t="s">
        <v>594</v>
      </c>
      <c r="G313" s="206"/>
      <c r="H313" s="231">
        <v>8.7149999999999999</v>
      </c>
      <c r="I313" s="211"/>
      <c r="J313" s="206"/>
      <c r="K313" s="206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146</v>
      </c>
      <c r="AU313" s="216" t="s">
        <v>87</v>
      </c>
      <c r="AV313" s="11" t="s">
        <v>87</v>
      </c>
      <c r="AW313" s="11" t="s">
        <v>6</v>
      </c>
      <c r="AX313" s="11" t="s">
        <v>85</v>
      </c>
      <c r="AY313" s="216" t="s">
        <v>127</v>
      </c>
    </row>
    <row r="314" spans="2:65" s="1" customFormat="1" ht="22.5" customHeight="1">
      <c r="B314" s="41"/>
      <c r="C314" s="250" t="s">
        <v>595</v>
      </c>
      <c r="D314" s="250" t="s">
        <v>342</v>
      </c>
      <c r="E314" s="251" t="s">
        <v>596</v>
      </c>
      <c r="F314" s="252" t="s">
        <v>597</v>
      </c>
      <c r="G314" s="253" t="s">
        <v>139</v>
      </c>
      <c r="H314" s="254">
        <v>1.008</v>
      </c>
      <c r="I314" s="255"/>
      <c r="J314" s="256">
        <f>ROUND(I314*H314,2)</f>
        <v>0</v>
      </c>
      <c r="K314" s="252" t="s">
        <v>134</v>
      </c>
      <c r="L314" s="257"/>
      <c r="M314" s="258" t="s">
        <v>34</v>
      </c>
      <c r="N314" s="259" t="s">
        <v>48</v>
      </c>
      <c r="O314" s="42"/>
      <c r="P314" s="202">
        <f>O314*H314</f>
        <v>0</v>
      </c>
      <c r="Q314" s="202">
        <v>5.0000000000000001E-4</v>
      </c>
      <c r="R314" s="202">
        <f>Q314*H314</f>
        <v>5.04E-4</v>
      </c>
      <c r="S314" s="202">
        <v>0</v>
      </c>
      <c r="T314" s="203">
        <f>S314*H314</f>
        <v>0</v>
      </c>
      <c r="AR314" s="23" t="s">
        <v>174</v>
      </c>
      <c r="AT314" s="23" t="s">
        <v>342</v>
      </c>
      <c r="AU314" s="23" t="s">
        <v>87</v>
      </c>
      <c r="AY314" s="23" t="s">
        <v>127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23" t="s">
        <v>85</v>
      </c>
      <c r="BK314" s="204">
        <f>ROUND(I314*H314,2)</f>
        <v>0</v>
      </c>
      <c r="BL314" s="23" t="s">
        <v>135</v>
      </c>
      <c r="BM314" s="23" t="s">
        <v>598</v>
      </c>
    </row>
    <row r="315" spans="2:65" s="11" customFormat="1" ht="13.5">
      <c r="B315" s="205"/>
      <c r="C315" s="206"/>
      <c r="D315" s="207" t="s">
        <v>146</v>
      </c>
      <c r="E315" s="208" t="s">
        <v>34</v>
      </c>
      <c r="F315" s="209" t="s">
        <v>599</v>
      </c>
      <c r="G315" s="206"/>
      <c r="H315" s="210">
        <v>0.96</v>
      </c>
      <c r="I315" s="211"/>
      <c r="J315" s="206"/>
      <c r="K315" s="206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146</v>
      </c>
      <c r="AU315" s="216" t="s">
        <v>87</v>
      </c>
      <c r="AV315" s="11" t="s">
        <v>87</v>
      </c>
      <c r="AW315" s="11" t="s">
        <v>40</v>
      </c>
      <c r="AX315" s="11" t="s">
        <v>85</v>
      </c>
      <c r="AY315" s="216" t="s">
        <v>127</v>
      </c>
    </row>
    <row r="316" spans="2:65" s="11" customFormat="1" ht="13.5">
      <c r="B316" s="205"/>
      <c r="C316" s="206"/>
      <c r="D316" s="219" t="s">
        <v>146</v>
      </c>
      <c r="E316" s="206"/>
      <c r="F316" s="230" t="s">
        <v>600</v>
      </c>
      <c r="G316" s="206"/>
      <c r="H316" s="231">
        <v>1.008</v>
      </c>
      <c r="I316" s="211"/>
      <c r="J316" s="206"/>
      <c r="K316" s="206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146</v>
      </c>
      <c r="AU316" s="216" t="s">
        <v>87</v>
      </c>
      <c r="AV316" s="11" t="s">
        <v>87</v>
      </c>
      <c r="AW316" s="11" t="s">
        <v>6</v>
      </c>
      <c r="AX316" s="11" t="s">
        <v>85</v>
      </c>
      <c r="AY316" s="216" t="s">
        <v>127</v>
      </c>
    </row>
    <row r="317" spans="2:65" s="1" customFormat="1" ht="22.5" customHeight="1">
      <c r="B317" s="41"/>
      <c r="C317" s="250" t="s">
        <v>601</v>
      </c>
      <c r="D317" s="250" t="s">
        <v>342</v>
      </c>
      <c r="E317" s="251" t="s">
        <v>602</v>
      </c>
      <c r="F317" s="252" t="s">
        <v>603</v>
      </c>
      <c r="G317" s="253" t="s">
        <v>139</v>
      </c>
      <c r="H317" s="254">
        <v>1.26</v>
      </c>
      <c r="I317" s="255"/>
      <c r="J317" s="256">
        <f>ROUND(I317*H317,2)</f>
        <v>0</v>
      </c>
      <c r="K317" s="252" t="s">
        <v>134</v>
      </c>
      <c r="L317" s="257"/>
      <c r="M317" s="258" t="s">
        <v>34</v>
      </c>
      <c r="N317" s="259" t="s">
        <v>48</v>
      </c>
      <c r="O317" s="42"/>
      <c r="P317" s="202">
        <f>O317*H317</f>
        <v>0</v>
      </c>
      <c r="Q317" s="202">
        <v>5.0000000000000001E-4</v>
      </c>
      <c r="R317" s="202">
        <f>Q317*H317</f>
        <v>6.3000000000000003E-4</v>
      </c>
      <c r="S317" s="202">
        <v>0</v>
      </c>
      <c r="T317" s="203">
        <f>S317*H317</f>
        <v>0</v>
      </c>
      <c r="AR317" s="23" t="s">
        <v>174</v>
      </c>
      <c r="AT317" s="23" t="s">
        <v>342</v>
      </c>
      <c r="AU317" s="23" t="s">
        <v>87</v>
      </c>
      <c r="AY317" s="23" t="s">
        <v>127</v>
      </c>
      <c r="BE317" s="204">
        <f>IF(N317="základní",J317,0)</f>
        <v>0</v>
      </c>
      <c r="BF317" s="204">
        <f>IF(N317="snížená",J317,0)</f>
        <v>0</v>
      </c>
      <c r="BG317" s="204">
        <f>IF(N317="zákl. přenesená",J317,0)</f>
        <v>0</v>
      </c>
      <c r="BH317" s="204">
        <f>IF(N317="sníž. přenesená",J317,0)</f>
        <v>0</v>
      </c>
      <c r="BI317" s="204">
        <f>IF(N317="nulová",J317,0)</f>
        <v>0</v>
      </c>
      <c r="BJ317" s="23" t="s">
        <v>85</v>
      </c>
      <c r="BK317" s="204">
        <f>ROUND(I317*H317,2)</f>
        <v>0</v>
      </c>
      <c r="BL317" s="23" t="s">
        <v>135</v>
      </c>
      <c r="BM317" s="23" t="s">
        <v>604</v>
      </c>
    </row>
    <row r="318" spans="2:65" s="11" customFormat="1" ht="13.5">
      <c r="B318" s="205"/>
      <c r="C318" s="206"/>
      <c r="D318" s="207" t="s">
        <v>146</v>
      </c>
      <c r="E318" s="208" t="s">
        <v>34</v>
      </c>
      <c r="F318" s="209" t="s">
        <v>605</v>
      </c>
      <c r="G318" s="206"/>
      <c r="H318" s="210">
        <v>1.2</v>
      </c>
      <c r="I318" s="211"/>
      <c r="J318" s="206"/>
      <c r="K318" s="206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146</v>
      </c>
      <c r="AU318" s="216" t="s">
        <v>87</v>
      </c>
      <c r="AV318" s="11" t="s">
        <v>87</v>
      </c>
      <c r="AW318" s="11" t="s">
        <v>40</v>
      </c>
      <c r="AX318" s="11" t="s">
        <v>85</v>
      </c>
      <c r="AY318" s="216" t="s">
        <v>127</v>
      </c>
    </row>
    <row r="319" spans="2:65" s="11" customFormat="1" ht="13.5">
      <c r="B319" s="205"/>
      <c r="C319" s="206"/>
      <c r="D319" s="219" t="s">
        <v>146</v>
      </c>
      <c r="E319" s="206"/>
      <c r="F319" s="230" t="s">
        <v>606</v>
      </c>
      <c r="G319" s="206"/>
      <c r="H319" s="231">
        <v>1.26</v>
      </c>
      <c r="I319" s="211"/>
      <c r="J319" s="206"/>
      <c r="K319" s="206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146</v>
      </c>
      <c r="AU319" s="216" t="s">
        <v>87</v>
      </c>
      <c r="AV319" s="11" t="s">
        <v>87</v>
      </c>
      <c r="AW319" s="11" t="s">
        <v>6</v>
      </c>
      <c r="AX319" s="11" t="s">
        <v>85</v>
      </c>
      <c r="AY319" s="216" t="s">
        <v>127</v>
      </c>
    </row>
    <row r="320" spans="2:65" s="1" customFormat="1" ht="22.5" customHeight="1">
      <c r="B320" s="41"/>
      <c r="C320" s="250" t="s">
        <v>607</v>
      </c>
      <c r="D320" s="250" t="s">
        <v>342</v>
      </c>
      <c r="E320" s="251" t="s">
        <v>608</v>
      </c>
      <c r="F320" s="252" t="s">
        <v>609</v>
      </c>
      <c r="G320" s="253" t="s">
        <v>139</v>
      </c>
      <c r="H320" s="254">
        <v>5.67</v>
      </c>
      <c r="I320" s="255"/>
      <c r="J320" s="256">
        <f>ROUND(I320*H320,2)</f>
        <v>0</v>
      </c>
      <c r="K320" s="252" t="s">
        <v>134</v>
      </c>
      <c r="L320" s="257"/>
      <c r="M320" s="258" t="s">
        <v>34</v>
      </c>
      <c r="N320" s="259" t="s">
        <v>48</v>
      </c>
      <c r="O320" s="42"/>
      <c r="P320" s="202">
        <f>O320*H320</f>
        <v>0</v>
      </c>
      <c r="Q320" s="202">
        <v>2.9999999999999997E-4</v>
      </c>
      <c r="R320" s="202">
        <f>Q320*H320</f>
        <v>1.7009999999999998E-3</v>
      </c>
      <c r="S320" s="202">
        <v>0</v>
      </c>
      <c r="T320" s="203">
        <f>S320*H320</f>
        <v>0</v>
      </c>
      <c r="AR320" s="23" t="s">
        <v>174</v>
      </c>
      <c r="AT320" s="23" t="s">
        <v>342</v>
      </c>
      <c r="AU320" s="23" t="s">
        <v>87</v>
      </c>
      <c r="AY320" s="23" t="s">
        <v>127</v>
      </c>
      <c r="BE320" s="204">
        <f>IF(N320="základní",J320,0)</f>
        <v>0</v>
      </c>
      <c r="BF320" s="204">
        <f>IF(N320="snížená",J320,0)</f>
        <v>0</v>
      </c>
      <c r="BG320" s="204">
        <f>IF(N320="zákl. přenesená",J320,0)</f>
        <v>0</v>
      </c>
      <c r="BH320" s="204">
        <f>IF(N320="sníž. přenesená",J320,0)</f>
        <v>0</v>
      </c>
      <c r="BI320" s="204">
        <f>IF(N320="nulová",J320,0)</f>
        <v>0</v>
      </c>
      <c r="BJ320" s="23" t="s">
        <v>85</v>
      </c>
      <c r="BK320" s="204">
        <f>ROUND(I320*H320,2)</f>
        <v>0</v>
      </c>
      <c r="BL320" s="23" t="s">
        <v>135</v>
      </c>
      <c r="BM320" s="23" t="s">
        <v>610</v>
      </c>
    </row>
    <row r="321" spans="2:65" s="11" customFormat="1" ht="13.5">
      <c r="B321" s="205"/>
      <c r="C321" s="206"/>
      <c r="D321" s="207" t="s">
        <v>146</v>
      </c>
      <c r="E321" s="208" t="s">
        <v>34</v>
      </c>
      <c r="F321" s="209" t="s">
        <v>611</v>
      </c>
      <c r="G321" s="206"/>
      <c r="H321" s="210">
        <v>5.4</v>
      </c>
      <c r="I321" s="211"/>
      <c r="J321" s="206"/>
      <c r="K321" s="206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146</v>
      </c>
      <c r="AU321" s="216" t="s">
        <v>87</v>
      </c>
      <c r="AV321" s="11" t="s">
        <v>87</v>
      </c>
      <c r="AW321" s="11" t="s">
        <v>40</v>
      </c>
      <c r="AX321" s="11" t="s">
        <v>85</v>
      </c>
      <c r="AY321" s="216" t="s">
        <v>127</v>
      </c>
    </row>
    <row r="322" spans="2:65" s="11" customFormat="1" ht="13.5">
      <c r="B322" s="205"/>
      <c r="C322" s="206"/>
      <c r="D322" s="219" t="s">
        <v>146</v>
      </c>
      <c r="E322" s="206"/>
      <c r="F322" s="230" t="s">
        <v>612</v>
      </c>
      <c r="G322" s="206"/>
      <c r="H322" s="231">
        <v>5.67</v>
      </c>
      <c r="I322" s="211"/>
      <c r="J322" s="206"/>
      <c r="K322" s="206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146</v>
      </c>
      <c r="AU322" s="216" t="s">
        <v>87</v>
      </c>
      <c r="AV322" s="11" t="s">
        <v>87</v>
      </c>
      <c r="AW322" s="11" t="s">
        <v>6</v>
      </c>
      <c r="AX322" s="11" t="s">
        <v>85</v>
      </c>
      <c r="AY322" s="216" t="s">
        <v>127</v>
      </c>
    </row>
    <row r="323" spans="2:65" s="1" customFormat="1" ht="31.5" customHeight="1">
      <c r="B323" s="41"/>
      <c r="C323" s="193" t="s">
        <v>613</v>
      </c>
      <c r="D323" s="193" t="s">
        <v>130</v>
      </c>
      <c r="E323" s="194" t="s">
        <v>576</v>
      </c>
      <c r="F323" s="195" t="s">
        <v>577</v>
      </c>
      <c r="G323" s="196" t="s">
        <v>144</v>
      </c>
      <c r="H323" s="197">
        <v>13.8</v>
      </c>
      <c r="I323" s="198"/>
      <c r="J323" s="199">
        <f>ROUND(I323*H323,2)</f>
        <v>0</v>
      </c>
      <c r="K323" s="195" t="s">
        <v>134</v>
      </c>
      <c r="L323" s="61"/>
      <c r="M323" s="200" t="s">
        <v>34</v>
      </c>
      <c r="N323" s="201" t="s">
        <v>48</v>
      </c>
      <c r="O323" s="42"/>
      <c r="P323" s="202">
        <f>O323*H323</f>
        <v>0</v>
      </c>
      <c r="Q323" s="202">
        <v>8.2500000000000004E-3</v>
      </c>
      <c r="R323" s="202">
        <f>Q323*H323</f>
        <v>0.11385000000000001</v>
      </c>
      <c r="S323" s="202">
        <v>0</v>
      </c>
      <c r="T323" s="203">
        <f>S323*H323</f>
        <v>0</v>
      </c>
      <c r="AR323" s="23" t="s">
        <v>135</v>
      </c>
      <c r="AT323" s="23" t="s">
        <v>130</v>
      </c>
      <c r="AU323" s="23" t="s">
        <v>87</v>
      </c>
      <c r="AY323" s="23" t="s">
        <v>127</v>
      </c>
      <c r="BE323" s="204">
        <f>IF(N323="základní",J323,0)</f>
        <v>0</v>
      </c>
      <c r="BF323" s="204">
        <f>IF(N323="snížená",J323,0)</f>
        <v>0</v>
      </c>
      <c r="BG323" s="204">
        <f>IF(N323="zákl. přenesená",J323,0)</f>
        <v>0</v>
      </c>
      <c r="BH323" s="204">
        <f>IF(N323="sníž. přenesená",J323,0)</f>
        <v>0</v>
      </c>
      <c r="BI323" s="204">
        <f>IF(N323="nulová",J323,0)</f>
        <v>0</v>
      </c>
      <c r="BJ323" s="23" t="s">
        <v>85</v>
      </c>
      <c r="BK323" s="204">
        <f>ROUND(I323*H323,2)</f>
        <v>0</v>
      </c>
      <c r="BL323" s="23" t="s">
        <v>135</v>
      </c>
      <c r="BM323" s="23" t="s">
        <v>614</v>
      </c>
    </row>
    <row r="324" spans="2:65" s="13" customFormat="1" ht="13.5">
      <c r="B324" s="232"/>
      <c r="C324" s="233"/>
      <c r="D324" s="207" t="s">
        <v>146</v>
      </c>
      <c r="E324" s="234" t="s">
        <v>34</v>
      </c>
      <c r="F324" s="235" t="s">
        <v>410</v>
      </c>
      <c r="G324" s="233"/>
      <c r="H324" s="236" t="s">
        <v>34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AT324" s="242" t="s">
        <v>146</v>
      </c>
      <c r="AU324" s="242" t="s">
        <v>87</v>
      </c>
      <c r="AV324" s="13" t="s">
        <v>85</v>
      </c>
      <c r="AW324" s="13" t="s">
        <v>40</v>
      </c>
      <c r="AX324" s="13" t="s">
        <v>77</v>
      </c>
      <c r="AY324" s="242" t="s">
        <v>127</v>
      </c>
    </row>
    <row r="325" spans="2:65" s="11" customFormat="1" ht="13.5">
      <c r="B325" s="205"/>
      <c r="C325" s="206"/>
      <c r="D325" s="219" t="s">
        <v>146</v>
      </c>
      <c r="E325" s="229" t="s">
        <v>34</v>
      </c>
      <c r="F325" s="230" t="s">
        <v>615</v>
      </c>
      <c r="G325" s="206"/>
      <c r="H325" s="231">
        <v>13.8</v>
      </c>
      <c r="I325" s="211"/>
      <c r="J325" s="206"/>
      <c r="K325" s="206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146</v>
      </c>
      <c r="AU325" s="216" t="s">
        <v>87</v>
      </c>
      <c r="AV325" s="11" t="s">
        <v>87</v>
      </c>
      <c r="AW325" s="11" t="s">
        <v>40</v>
      </c>
      <c r="AX325" s="11" t="s">
        <v>85</v>
      </c>
      <c r="AY325" s="216" t="s">
        <v>127</v>
      </c>
    </row>
    <row r="326" spans="2:65" s="1" customFormat="1" ht="22.5" customHeight="1">
      <c r="B326" s="41"/>
      <c r="C326" s="250" t="s">
        <v>616</v>
      </c>
      <c r="D326" s="250" t="s">
        <v>342</v>
      </c>
      <c r="E326" s="251" t="s">
        <v>617</v>
      </c>
      <c r="F326" s="252" t="s">
        <v>618</v>
      </c>
      <c r="G326" s="253" t="s">
        <v>144</v>
      </c>
      <c r="H326" s="254">
        <v>14.076000000000001</v>
      </c>
      <c r="I326" s="255"/>
      <c r="J326" s="256">
        <f>ROUND(I326*H326,2)</f>
        <v>0</v>
      </c>
      <c r="K326" s="252" t="s">
        <v>134</v>
      </c>
      <c r="L326" s="257"/>
      <c r="M326" s="258" t="s">
        <v>34</v>
      </c>
      <c r="N326" s="259" t="s">
        <v>48</v>
      </c>
      <c r="O326" s="42"/>
      <c r="P326" s="202">
        <f>O326*H326</f>
        <v>0</v>
      </c>
      <c r="Q326" s="202">
        <v>1.1999999999999999E-3</v>
      </c>
      <c r="R326" s="202">
        <f>Q326*H326</f>
        <v>1.6891199999999999E-2</v>
      </c>
      <c r="S326" s="202">
        <v>0</v>
      </c>
      <c r="T326" s="203">
        <f>S326*H326</f>
        <v>0</v>
      </c>
      <c r="AR326" s="23" t="s">
        <v>174</v>
      </c>
      <c r="AT326" s="23" t="s">
        <v>342</v>
      </c>
      <c r="AU326" s="23" t="s">
        <v>87</v>
      </c>
      <c r="AY326" s="23" t="s">
        <v>127</v>
      </c>
      <c r="BE326" s="204">
        <f>IF(N326="základní",J326,0)</f>
        <v>0</v>
      </c>
      <c r="BF326" s="204">
        <f>IF(N326="snížená",J326,0)</f>
        <v>0</v>
      </c>
      <c r="BG326" s="204">
        <f>IF(N326="zákl. přenesená",J326,0)</f>
        <v>0</v>
      </c>
      <c r="BH326" s="204">
        <f>IF(N326="sníž. přenesená",J326,0)</f>
        <v>0</v>
      </c>
      <c r="BI326" s="204">
        <f>IF(N326="nulová",J326,0)</f>
        <v>0</v>
      </c>
      <c r="BJ326" s="23" t="s">
        <v>85</v>
      </c>
      <c r="BK326" s="204">
        <f>ROUND(I326*H326,2)</f>
        <v>0</v>
      </c>
      <c r="BL326" s="23" t="s">
        <v>135</v>
      </c>
      <c r="BM326" s="23" t="s">
        <v>619</v>
      </c>
    </row>
    <row r="327" spans="2:65" s="11" customFormat="1" ht="13.5">
      <c r="B327" s="205"/>
      <c r="C327" s="206"/>
      <c r="D327" s="219" t="s">
        <v>146</v>
      </c>
      <c r="E327" s="206"/>
      <c r="F327" s="230" t="s">
        <v>620</v>
      </c>
      <c r="G327" s="206"/>
      <c r="H327" s="231">
        <v>14.076000000000001</v>
      </c>
      <c r="I327" s="211"/>
      <c r="J327" s="206"/>
      <c r="K327" s="206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146</v>
      </c>
      <c r="AU327" s="216" t="s">
        <v>87</v>
      </c>
      <c r="AV327" s="11" t="s">
        <v>87</v>
      </c>
      <c r="AW327" s="11" t="s">
        <v>6</v>
      </c>
      <c r="AX327" s="11" t="s">
        <v>85</v>
      </c>
      <c r="AY327" s="216" t="s">
        <v>127</v>
      </c>
    </row>
    <row r="328" spans="2:65" s="1" customFormat="1" ht="31.5" customHeight="1">
      <c r="B328" s="41"/>
      <c r="C328" s="193" t="s">
        <v>621</v>
      </c>
      <c r="D328" s="193" t="s">
        <v>130</v>
      </c>
      <c r="E328" s="194" t="s">
        <v>622</v>
      </c>
      <c r="F328" s="195" t="s">
        <v>623</v>
      </c>
      <c r="G328" s="196" t="s">
        <v>144</v>
      </c>
      <c r="H328" s="197">
        <v>6.15</v>
      </c>
      <c r="I328" s="198"/>
      <c r="J328" s="199">
        <f>ROUND(I328*H328,2)</f>
        <v>0</v>
      </c>
      <c r="K328" s="195" t="s">
        <v>134</v>
      </c>
      <c r="L328" s="61"/>
      <c r="M328" s="200" t="s">
        <v>34</v>
      </c>
      <c r="N328" s="201" t="s">
        <v>48</v>
      </c>
      <c r="O328" s="42"/>
      <c r="P328" s="202">
        <f>O328*H328</f>
        <v>0</v>
      </c>
      <c r="Q328" s="202">
        <v>6.28E-3</v>
      </c>
      <c r="R328" s="202">
        <f>Q328*H328</f>
        <v>3.8622000000000004E-2</v>
      </c>
      <c r="S328" s="202">
        <v>0</v>
      </c>
      <c r="T328" s="203">
        <f>S328*H328</f>
        <v>0</v>
      </c>
      <c r="AR328" s="23" t="s">
        <v>135</v>
      </c>
      <c r="AT328" s="23" t="s">
        <v>130</v>
      </c>
      <c r="AU328" s="23" t="s">
        <v>87</v>
      </c>
      <c r="AY328" s="23" t="s">
        <v>127</v>
      </c>
      <c r="BE328" s="204">
        <f>IF(N328="základní",J328,0)</f>
        <v>0</v>
      </c>
      <c r="BF328" s="204">
        <f>IF(N328="snížená",J328,0)</f>
        <v>0</v>
      </c>
      <c r="BG328" s="204">
        <f>IF(N328="zákl. přenesená",J328,0)</f>
        <v>0</v>
      </c>
      <c r="BH328" s="204">
        <f>IF(N328="sníž. přenesená",J328,0)</f>
        <v>0</v>
      </c>
      <c r="BI328" s="204">
        <f>IF(N328="nulová",J328,0)</f>
        <v>0</v>
      </c>
      <c r="BJ328" s="23" t="s">
        <v>85</v>
      </c>
      <c r="BK328" s="204">
        <f>ROUND(I328*H328,2)</f>
        <v>0</v>
      </c>
      <c r="BL328" s="23" t="s">
        <v>135</v>
      </c>
      <c r="BM328" s="23" t="s">
        <v>624</v>
      </c>
    </row>
    <row r="329" spans="2:65" s="13" customFormat="1" ht="13.5">
      <c r="B329" s="232"/>
      <c r="C329" s="233"/>
      <c r="D329" s="207" t="s">
        <v>146</v>
      </c>
      <c r="E329" s="234" t="s">
        <v>34</v>
      </c>
      <c r="F329" s="235" t="s">
        <v>410</v>
      </c>
      <c r="G329" s="233"/>
      <c r="H329" s="236" t="s">
        <v>34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AT329" s="242" t="s">
        <v>146</v>
      </c>
      <c r="AU329" s="242" t="s">
        <v>87</v>
      </c>
      <c r="AV329" s="13" t="s">
        <v>85</v>
      </c>
      <c r="AW329" s="13" t="s">
        <v>40</v>
      </c>
      <c r="AX329" s="13" t="s">
        <v>77</v>
      </c>
      <c r="AY329" s="242" t="s">
        <v>127</v>
      </c>
    </row>
    <row r="330" spans="2:65" s="11" customFormat="1" ht="13.5">
      <c r="B330" s="205"/>
      <c r="C330" s="206"/>
      <c r="D330" s="219" t="s">
        <v>146</v>
      </c>
      <c r="E330" s="229" t="s">
        <v>34</v>
      </c>
      <c r="F330" s="230" t="s">
        <v>625</v>
      </c>
      <c r="G330" s="206"/>
      <c r="H330" s="231">
        <v>6.15</v>
      </c>
      <c r="I330" s="211"/>
      <c r="J330" s="206"/>
      <c r="K330" s="206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146</v>
      </c>
      <c r="AU330" s="216" t="s">
        <v>87</v>
      </c>
      <c r="AV330" s="11" t="s">
        <v>87</v>
      </c>
      <c r="AW330" s="11" t="s">
        <v>40</v>
      </c>
      <c r="AX330" s="11" t="s">
        <v>85</v>
      </c>
      <c r="AY330" s="216" t="s">
        <v>127</v>
      </c>
    </row>
    <row r="331" spans="2:65" s="1" customFormat="1" ht="31.5" customHeight="1">
      <c r="B331" s="41"/>
      <c r="C331" s="193" t="s">
        <v>626</v>
      </c>
      <c r="D331" s="193" t="s">
        <v>130</v>
      </c>
      <c r="E331" s="194" t="s">
        <v>627</v>
      </c>
      <c r="F331" s="195" t="s">
        <v>628</v>
      </c>
      <c r="G331" s="196" t="s">
        <v>144</v>
      </c>
      <c r="H331" s="197">
        <v>52.832999999999998</v>
      </c>
      <c r="I331" s="198"/>
      <c r="J331" s="199">
        <f>ROUND(I331*H331,2)</f>
        <v>0</v>
      </c>
      <c r="K331" s="195" t="s">
        <v>134</v>
      </c>
      <c r="L331" s="61"/>
      <c r="M331" s="200" t="s">
        <v>34</v>
      </c>
      <c r="N331" s="201" t="s">
        <v>48</v>
      </c>
      <c r="O331" s="42"/>
      <c r="P331" s="202">
        <f>O331*H331</f>
        <v>0</v>
      </c>
      <c r="Q331" s="202">
        <v>2.5999999999999998E-4</v>
      </c>
      <c r="R331" s="202">
        <f>Q331*H331</f>
        <v>1.3736579999999998E-2</v>
      </c>
      <c r="S331" s="202">
        <v>0</v>
      </c>
      <c r="T331" s="203">
        <f>S331*H331</f>
        <v>0</v>
      </c>
      <c r="AR331" s="23" t="s">
        <v>135</v>
      </c>
      <c r="AT331" s="23" t="s">
        <v>130</v>
      </c>
      <c r="AU331" s="23" t="s">
        <v>87</v>
      </c>
      <c r="AY331" s="23" t="s">
        <v>127</v>
      </c>
      <c r="BE331" s="204">
        <f>IF(N331="základní",J331,0)</f>
        <v>0</v>
      </c>
      <c r="BF331" s="204">
        <f>IF(N331="snížená",J331,0)</f>
        <v>0</v>
      </c>
      <c r="BG331" s="204">
        <f>IF(N331="zákl. přenesená",J331,0)</f>
        <v>0</v>
      </c>
      <c r="BH331" s="204">
        <f>IF(N331="sníž. přenesená",J331,0)</f>
        <v>0</v>
      </c>
      <c r="BI331" s="204">
        <f>IF(N331="nulová",J331,0)</f>
        <v>0</v>
      </c>
      <c r="BJ331" s="23" t="s">
        <v>85</v>
      </c>
      <c r="BK331" s="204">
        <f>ROUND(I331*H331,2)</f>
        <v>0</v>
      </c>
      <c r="BL331" s="23" t="s">
        <v>135</v>
      </c>
      <c r="BM331" s="23" t="s">
        <v>629</v>
      </c>
    </row>
    <row r="332" spans="2:65" s="1" customFormat="1" ht="31.5" customHeight="1">
      <c r="B332" s="41"/>
      <c r="C332" s="193" t="s">
        <v>630</v>
      </c>
      <c r="D332" s="193" t="s">
        <v>130</v>
      </c>
      <c r="E332" s="194" t="s">
        <v>631</v>
      </c>
      <c r="F332" s="195" t="s">
        <v>632</v>
      </c>
      <c r="G332" s="196" t="s">
        <v>144</v>
      </c>
      <c r="H332" s="197">
        <v>52.832999999999998</v>
      </c>
      <c r="I332" s="198"/>
      <c r="J332" s="199">
        <f>ROUND(I332*H332,2)</f>
        <v>0</v>
      </c>
      <c r="K332" s="195" t="s">
        <v>134</v>
      </c>
      <c r="L332" s="61"/>
      <c r="M332" s="200" t="s">
        <v>34</v>
      </c>
      <c r="N332" s="201" t="s">
        <v>48</v>
      </c>
      <c r="O332" s="42"/>
      <c r="P332" s="202">
        <f>O332*H332</f>
        <v>0</v>
      </c>
      <c r="Q332" s="202">
        <v>1.8100000000000002E-2</v>
      </c>
      <c r="R332" s="202">
        <f>Q332*H332</f>
        <v>0.9562773</v>
      </c>
      <c r="S332" s="202">
        <v>0</v>
      </c>
      <c r="T332" s="203">
        <f>S332*H332</f>
        <v>0</v>
      </c>
      <c r="AR332" s="23" t="s">
        <v>135</v>
      </c>
      <c r="AT332" s="23" t="s">
        <v>130</v>
      </c>
      <c r="AU332" s="23" t="s">
        <v>87</v>
      </c>
      <c r="AY332" s="23" t="s">
        <v>127</v>
      </c>
      <c r="BE332" s="204">
        <f>IF(N332="základní",J332,0)</f>
        <v>0</v>
      </c>
      <c r="BF332" s="204">
        <f>IF(N332="snížená",J332,0)</f>
        <v>0</v>
      </c>
      <c r="BG332" s="204">
        <f>IF(N332="zákl. přenesená",J332,0)</f>
        <v>0</v>
      </c>
      <c r="BH332" s="204">
        <f>IF(N332="sníž. přenesená",J332,0)</f>
        <v>0</v>
      </c>
      <c r="BI332" s="204">
        <f>IF(N332="nulová",J332,0)</f>
        <v>0</v>
      </c>
      <c r="BJ332" s="23" t="s">
        <v>85</v>
      </c>
      <c r="BK332" s="204">
        <f>ROUND(I332*H332,2)</f>
        <v>0</v>
      </c>
      <c r="BL332" s="23" t="s">
        <v>135</v>
      </c>
      <c r="BM332" s="23" t="s">
        <v>633</v>
      </c>
    </row>
    <row r="333" spans="2:65" s="13" customFormat="1" ht="13.5">
      <c r="B333" s="232"/>
      <c r="C333" s="233"/>
      <c r="D333" s="207" t="s">
        <v>146</v>
      </c>
      <c r="E333" s="234" t="s">
        <v>34</v>
      </c>
      <c r="F333" s="235" t="s">
        <v>634</v>
      </c>
      <c r="G333" s="233"/>
      <c r="H333" s="236" t="s">
        <v>34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AT333" s="242" t="s">
        <v>146</v>
      </c>
      <c r="AU333" s="242" t="s">
        <v>87</v>
      </c>
      <c r="AV333" s="13" t="s">
        <v>85</v>
      </c>
      <c r="AW333" s="13" t="s">
        <v>40</v>
      </c>
      <c r="AX333" s="13" t="s">
        <v>77</v>
      </c>
      <c r="AY333" s="242" t="s">
        <v>127</v>
      </c>
    </row>
    <row r="334" spans="2:65" s="11" customFormat="1" ht="13.5">
      <c r="B334" s="205"/>
      <c r="C334" s="206"/>
      <c r="D334" s="207" t="s">
        <v>146</v>
      </c>
      <c r="E334" s="208" t="s">
        <v>34</v>
      </c>
      <c r="F334" s="209" t="s">
        <v>635</v>
      </c>
      <c r="G334" s="206"/>
      <c r="H334" s="210">
        <v>24.552</v>
      </c>
      <c r="I334" s="211"/>
      <c r="J334" s="206"/>
      <c r="K334" s="206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146</v>
      </c>
      <c r="AU334" s="216" t="s">
        <v>87</v>
      </c>
      <c r="AV334" s="11" t="s">
        <v>87</v>
      </c>
      <c r="AW334" s="11" t="s">
        <v>40</v>
      </c>
      <c r="AX334" s="11" t="s">
        <v>77</v>
      </c>
      <c r="AY334" s="216" t="s">
        <v>127</v>
      </c>
    </row>
    <row r="335" spans="2:65" s="11" customFormat="1" ht="13.5">
      <c r="B335" s="205"/>
      <c r="C335" s="206"/>
      <c r="D335" s="207" t="s">
        <v>146</v>
      </c>
      <c r="E335" s="208" t="s">
        <v>34</v>
      </c>
      <c r="F335" s="209" t="s">
        <v>636</v>
      </c>
      <c r="G335" s="206"/>
      <c r="H335" s="210">
        <v>22.774999999999999</v>
      </c>
      <c r="I335" s="211"/>
      <c r="J335" s="206"/>
      <c r="K335" s="206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146</v>
      </c>
      <c r="AU335" s="216" t="s">
        <v>87</v>
      </c>
      <c r="AV335" s="11" t="s">
        <v>87</v>
      </c>
      <c r="AW335" s="11" t="s">
        <v>40</v>
      </c>
      <c r="AX335" s="11" t="s">
        <v>77</v>
      </c>
      <c r="AY335" s="216" t="s">
        <v>127</v>
      </c>
    </row>
    <row r="336" spans="2:65" s="11" customFormat="1" ht="13.5">
      <c r="B336" s="205"/>
      <c r="C336" s="206"/>
      <c r="D336" s="207" t="s">
        <v>146</v>
      </c>
      <c r="E336" s="208" t="s">
        <v>34</v>
      </c>
      <c r="F336" s="209" t="s">
        <v>637</v>
      </c>
      <c r="G336" s="206"/>
      <c r="H336" s="210">
        <v>2.71</v>
      </c>
      <c r="I336" s="211"/>
      <c r="J336" s="206"/>
      <c r="K336" s="206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146</v>
      </c>
      <c r="AU336" s="216" t="s">
        <v>87</v>
      </c>
      <c r="AV336" s="11" t="s">
        <v>87</v>
      </c>
      <c r="AW336" s="11" t="s">
        <v>40</v>
      </c>
      <c r="AX336" s="11" t="s">
        <v>77</v>
      </c>
      <c r="AY336" s="216" t="s">
        <v>127</v>
      </c>
    </row>
    <row r="337" spans="2:65" s="11" customFormat="1" ht="13.5">
      <c r="B337" s="205"/>
      <c r="C337" s="206"/>
      <c r="D337" s="207" t="s">
        <v>146</v>
      </c>
      <c r="E337" s="208" t="s">
        <v>34</v>
      </c>
      <c r="F337" s="209" t="s">
        <v>638</v>
      </c>
      <c r="G337" s="206"/>
      <c r="H337" s="210">
        <v>2.7959999999999998</v>
      </c>
      <c r="I337" s="211"/>
      <c r="J337" s="206"/>
      <c r="K337" s="206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146</v>
      </c>
      <c r="AU337" s="216" t="s">
        <v>87</v>
      </c>
      <c r="AV337" s="11" t="s">
        <v>87</v>
      </c>
      <c r="AW337" s="11" t="s">
        <v>40</v>
      </c>
      <c r="AX337" s="11" t="s">
        <v>77</v>
      </c>
      <c r="AY337" s="216" t="s">
        <v>127</v>
      </c>
    </row>
    <row r="338" spans="2:65" s="12" customFormat="1" ht="13.5">
      <c r="B338" s="217"/>
      <c r="C338" s="218"/>
      <c r="D338" s="219" t="s">
        <v>146</v>
      </c>
      <c r="E338" s="220" t="s">
        <v>220</v>
      </c>
      <c r="F338" s="221" t="s">
        <v>149</v>
      </c>
      <c r="G338" s="218"/>
      <c r="H338" s="222">
        <v>52.832999999999998</v>
      </c>
      <c r="I338" s="223"/>
      <c r="J338" s="218"/>
      <c r="K338" s="218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146</v>
      </c>
      <c r="AU338" s="228" t="s">
        <v>87</v>
      </c>
      <c r="AV338" s="12" t="s">
        <v>135</v>
      </c>
      <c r="AW338" s="12" t="s">
        <v>40</v>
      </c>
      <c r="AX338" s="12" t="s">
        <v>85</v>
      </c>
      <c r="AY338" s="228" t="s">
        <v>127</v>
      </c>
    </row>
    <row r="339" spans="2:65" s="1" customFormat="1" ht="31.5" customHeight="1">
      <c r="B339" s="41"/>
      <c r="C339" s="193" t="s">
        <v>639</v>
      </c>
      <c r="D339" s="193" t="s">
        <v>130</v>
      </c>
      <c r="E339" s="194" t="s">
        <v>640</v>
      </c>
      <c r="F339" s="195" t="s">
        <v>641</v>
      </c>
      <c r="G339" s="196" t="s">
        <v>144</v>
      </c>
      <c r="H339" s="197">
        <v>52.832999999999998</v>
      </c>
      <c r="I339" s="198"/>
      <c r="J339" s="199">
        <f>ROUND(I339*H339,2)</f>
        <v>0</v>
      </c>
      <c r="K339" s="195" t="s">
        <v>134</v>
      </c>
      <c r="L339" s="61"/>
      <c r="M339" s="200" t="s">
        <v>34</v>
      </c>
      <c r="N339" s="201" t="s">
        <v>48</v>
      </c>
      <c r="O339" s="42"/>
      <c r="P339" s="202">
        <f>O339*H339</f>
        <v>0</v>
      </c>
      <c r="Q339" s="202">
        <v>5.2500000000000003E-3</v>
      </c>
      <c r="R339" s="202">
        <f>Q339*H339</f>
        <v>0.27737325000000002</v>
      </c>
      <c r="S339" s="202">
        <v>0</v>
      </c>
      <c r="T339" s="203">
        <f>S339*H339</f>
        <v>0</v>
      </c>
      <c r="AR339" s="23" t="s">
        <v>135</v>
      </c>
      <c r="AT339" s="23" t="s">
        <v>130</v>
      </c>
      <c r="AU339" s="23" t="s">
        <v>87</v>
      </c>
      <c r="AY339" s="23" t="s">
        <v>127</v>
      </c>
      <c r="BE339" s="204">
        <f>IF(N339="základní",J339,0)</f>
        <v>0</v>
      </c>
      <c r="BF339" s="204">
        <f>IF(N339="snížená",J339,0)</f>
        <v>0</v>
      </c>
      <c r="BG339" s="204">
        <f>IF(N339="zákl. přenesená",J339,0)</f>
        <v>0</v>
      </c>
      <c r="BH339" s="204">
        <f>IF(N339="sníž. přenesená",J339,0)</f>
        <v>0</v>
      </c>
      <c r="BI339" s="204">
        <f>IF(N339="nulová",J339,0)</f>
        <v>0</v>
      </c>
      <c r="BJ339" s="23" t="s">
        <v>85</v>
      </c>
      <c r="BK339" s="204">
        <f>ROUND(I339*H339,2)</f>
        <v>0</v>
      </c>
      <c r="BL339" s="23" t="s">
        <v>135</v>
      </c>
      <c r="BM339" s="23" t="s">
        <v>642</v>
      </c>
    </row>
    <row r="340" spans="2:65" s="1" customFormat="1" ht="31.5" customHeight="1">
      <c r="B340" s="41"/>
      <c r="C340" s="193" t="s">
        <v>643</v>
      </c>
      <c r="D340" s="193" t="s">
        <v>130</v>
      </c>
      <c r="E340" s="194" t="s">
        <v>644</v>
      </c>
      <c r="F340" s="195" t="s">
        <v>645</v>
      </c>
      <c r="G340" s="196" t="s">
        <v>144</v>
      </c>
      <c r="H340" s="197">
        <v>52.832999999999998</v>
      </c>
      <c r="I340" s="198"/>
      <c r="J340" s="199">
        <f>ROUND(I340*H340,2)</f>
        <v>0</v>
      </c>
      <c r="K340" s="195" t="s">
        <v>134</v>
      </c>
      <c r="L340" s="61"/>
      <c r="M340" s="200" t="s">
        <v>34</v>
      </c>
      <c r="N340" s="201" t="s">
        <v>48</v>
      </c>
      <c r="O340" s="42"/>
      <c r="P340" s="202">
        <f>O340*H340</f>
        <v>0</v>
      </c>
      <c r="Q340" s="202">
        <v>7.9000000000000001E-4</v>
      </c>
      <c r="R340" s="202">
        <f>Q340*H340</f>
        <v>4.1738070000000002E-2</v>
      </c>
      <c r="S340" s="202">
        <v>0</v>
      </c>
      <c r="T340" s="203">
        <f>S340*H340</f>
        <v>0</v>
      </c>
      <c r="AR340" s="23" t="s">
        <v>135</v>
      </c>
      <c r="AT340" s="23" t="s">
        <v>130</v>
      </c>
      <c r="AU340" s="23" t="s">
        <v>87</v>
      </c>
      <c r="AY340" s="23" t="s">
        <v>127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23" t="s">
        <v>85</v>
      </c>
      <c r="BK340" s="204">
        <f>ROUND(I340*H340,2)</f>
        <v>0</v>
      </c>
      <c r="BL340" s="23" t="s">
        <v>135</v>
      </c>
      <c r="BM340" s="23" t="s">
        <v>646</v>
      </c>
    </row>
    <row r="341" spans="2:65" s="1" customFormat="1" ht="31.5" customHeight="1">
      <c r="B341" s="41"/>
      <c r="C341" s="193" t="s">
        <v>647</v>
      </c>
      <c r="D341" s="193" t="s">
        <v>130</v>
      </c>
      <c r="E341" s="194" t="s">
        <v>648</v>
      </c>
      <c r="F341" s="195" t="s">
        <v>649</v>
      </c>
      <c r="G341" s="196" t="s">
        <v>144</v>
      </c>
      <c r="H341" s="197">
        <v>4.9800000000000004</v>
      </c>
      <c r="I341" s="198"/>
      <c r="J341" s="199">
        <f>ROUND(I341*H341,2)</f>
        <v>0</v>
      </c>
      <c r="K341" s="195" t="s">
        <v>134</v>
      </c>
      <c r="L341" s="61"/>
      <c r="M341" s="200" t="s">
        <v>34</v>
      </c>
      <c r="N341" s="201" t="s">
        <v>48</v>
      </c>
      <c r="O341" s="42"/>
      <c r="P341" s="202">
        <f>O341*H341</f>
        <v>0</v>
      </c>
      <c r="Q341" s="202">
        <v>2.6800000000000001E-3</v>
      </c>
      <c r="R341" s="202">
        <f>Q341*H341</f>
        <v>1.3346400000000001E-2</v>
      </c>
      <c r="S341" s="202">
        <v>0</v>
      </c>
      <c r="T341" s="203">
        <f>S341*H341</f>
        <v>0</v>
      </c>
      <c r="AR341" s="23" t="s">
        <v>135</v>
      </c>
      <c r="AT341" s="23" t="s">
        <v>130</v>
      </c>
      <c r="AU341" s="23" t="s">
        <v>87</v>
      </c>
      <c r="AY341" s="23" t="s">
        <v>127</v>
      </c>
      <c r="BE341" s="204">
        <f>IF(N341="základní",J341,0)</f>
        <v>0</v>
      </c>
      <c r="BF341" s="204">
        <f>IF(N341="snížená",J341,0)</f>
        <v>0</v>
      </c>
      <c r="BG341" s="204">
        <f>IF(N341="zákl. přenesená",J341,0)</f>
        <v>0</v>
      </c>
      <c r="BH341" s="204">
        <f>IF(N341="sníž. přenesená",J341,0)</f>
        <v>0</v>
      </c>
      <c r="BI341" s="204">
        <f>IF(N341="nulová",J341,0)</f>
        <v>0</v>
      </c>
      <c r="BJ341" s="23" t="s">
        <v>85</v>
      </c>
      <c r="BK341" s="204">
        <f>ROUND(I341*H341,2)</f>
        <v>0</v>
      </c>
      <c r="BL341" s="23" t="s">
        <v>135</v>
      </c>
      <c r="BM341" s="23" t="s">
        <v>650</v>
      </c>
    </row>
    <row r="342" spans="2:65" s="13" customFormat="1" ht="13.5">
      <c r="B342" s="232"/>
      <c r="C342" s="233"/>
      <c r="D342" s="207" t="s">
        <v>146</v>
      </c>
      <c r="E342" s="234" t="s">
        <v>34</v>
      </c>
      <c r="F342" s="235" t="s">
        <v>436</v>
      </c>
      <c r="G342" s="233"/>
      <c r="H342" s="236" t="s">
        <v>34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AT342" s="242" t="s">
        <v>146</v>
      </c>
      <c r="AU342" s="242" t="s">
        <v>87</v>
      </c>
      <c r="AV342" s="13" t="s">
        <v>85</v>
      </c>
      <c r="AW342" s="13" t="s">
        <v>40</v>
      </c>
      <c r="AX342" s="13" t="s">
        <v>77</v>
      </c>
      <c r="AY342" s="242" t="s">
        <v>127</v>
      </c>
    </row>
    <row r="343" spans="2:65" s="11" customFormat="1" ht="13.5">
      <c r="B343" s="205"/>
      <c r="C343" s="206"/>
      <c r="D343" s="207" t="s">
        <v>146</v>
      </c>
      <c r="E343" s="208" t="s">
        <v>34</v>
      </c>
      <c r="F343" s="209" t="s">
        <v>574</v>
      </c>
      <c r="G343" s="206"/>
      <c r="H343" s="210">
        <v>4.9800000000000004</v>
      </c>
      <c r="I343" s="211"/>
      <c r="J343" s="206"/>
      <c r="K343" s="206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146</v>
      </c>
      <c r="AU343" s="216" t="s">
        <v>87</v>
      </c>
      <c r="AV343" s="11" t="s">
        <v>87</v>
      </c>
      <c r="AW343" s="11" t="s">
        <v>40</v>
      </c>
      <c r="AX343" s="11" t="s">
        <v>77</v>
      </c>
      <c r="AY343" s="216" t="s">
        <v>127</v>
      </c>
    </row>
    <row r="344" spans="2:65" s="12" customFormat="1" ht="13.5">
      <c r="B344" s="217"/>
      <c r="C344" s="218"/>
      <c r="D344" s="219" t="s">
        <v>146</v>
      </c>
      <c r="E344" s="220" t="s">
        <v>34</v>
      </c>
      <c r="F344" s="221" t="s">
        <v>149</v>
      </c>
      <c r="G344" s="218"/>
      <c r="H344" s="222">
        <v>4.9800000000000004</v>
      </c>
      <c r="I344" s="223"/>
      <c r="J344" s="218"/>
      <c r="K344" s="218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146</v>
      </c>
      <c r="AU344" s="228" t="s">
        <v>87</v>
      </c>
      <c r="AV344" s="12" t="s">
        <v>135</v>
      </c>
      <c r="AW344" s="12" t="s">
        <v>40</v>
      </c>
      <c r="AX344" s="12" t="s">
        <v>85</v>
      </c>
      <c r="AY344" s="228" t="s">
        <v>127</v>
      </c>
    </row>
    <row r="345" spans="2:65" s="1" customFormat="1" ht="31.5" customHeight="1">
      <c r="B345" s="41"/>
      <c r="C345" s="193" t="s">
        <v>651</v>
      </c>
      <c r="D345" s="193" t="s">
        <v>130</v>
      </c>
      <c r="E345" s="194" t="s">
        <v>652</v>
      </c>
      <c r="F345" s="195" t="s">
        <v>653</v>
      </c>
      <c r="G345" s="196" t="s">
        <v>144</v>
      </c>
      <c r="H345" s="197">
        <v>56.817</v>
      </c>
      <c r="I345" s="198"/>
      <c r="J345" s="199">
        <f>ROUND(I345*H345,2)</f>
        <v>0</v>
      </c>
      <c r="K345" s="195" t="s">
        <v>134</v>
      </c>
      <c r="L345" s="61"/>
      <c r="M345" s="200" t="s">
        <v>34</v>
      </c>
      <c r="N345" s="201" t="s">
        <v>48</v>
      </c>
      <c r="O345" s="42"/>
      <c r="P345" s="202">
        <f>O345*H345</f>
        <v>0</v>
      </c>
      <c r="Q345" s="202">
        <v>2.6800000000000001E-3</v>
      </c>
      <c r="R345" s="202">
        <f>Q345*H345</f>
        <v>0.15226956</v>
      </c>
      <c r="S345" s="202">
        <v>0</v>
      </c>
      <c r="T345" s="203">
        <f>S345*H345</f>
        <v>0</v>
      </c>
      <c r="AR345" s="23" t="s">
        <v>135</v>
      </c>
      <c r="AT345" s="23" t="s">
        <v>130</v>
      </c>
      <c r="AU345" s="23" t="s">
        <v>87</v>
      </c>
      <c r="AY345" s="23" t="s">
        <v>127</v>
      </c>
      <c r="BE345" s="204">
        <f>IF(N345="základní",J345,0)</f>
        <v>0</v>
      </c>
      <c r="BF345" s="204">
        <f>IF(N345="snížená",J345,0)</f>
        <v>0</v>
      </c>
      <c r="BG345" s="204">
        <f>IF(N345="zákl. přenesená",J345,0)</f>
        <v>0</v>
      </c>
      <c r="BH345" s="204">
        <f>IF(N345="sníž. přenesená",J345,0)</f>
        <v>0</v>
      </c>
      <c r="BI345" s="204">
        <f>IF(N345="nulová",J345,0)</f>
        <v>0</v>
      </c>
      <c r="BJ345" s="23" t="s">
        <v>85</v>
      </c>
      <c r="BK345" s="204">
        <f>ROUND(I345*H345,2)</f>
        <v>0</v>
      </c>
      <c r="BL345" s="23" t="s">
        <v>135</v>
      </c>
      <c r="BM345" s="23" t="s">
        <v>654</v>
      </c>
    </row>
    <row r="346" spans="2:65" s="13" customFormat="1" ht="13.5">
      <c r="B346" s="232"/>
      <c r="C346" s="233"/>
      <c r="D346" s="207" t="s">
        <v>146</v>
      </c>
      <c r="E346" s="234" t="s">
        <v>34</v>
      </c>
      <c r="F346" s="235" t="s">
        <v>634</v>
      </c>
      <c r="G346" s="233"/>
      <c r="H346" s="236" t="s">
        <v>34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AT346" s="242" t="s">
        <v>146</v>
      </c>
      <c r="AU346" s="242" t="s">
        <v>87</v>
      </c>
      <c r="AV346" s="13" t="s">
        <v>85</v>
      </c>
      <c r="AW346" s="13" t="s">
        <v>40</v>
      </c>
      <c r="AX346" s="13" t="s">
        <v>77</v>
      </c>
      <c r="AY346" s="242" t="s">
        <v>127</v>
      </c>
    </row>
    <row r="347" spans="2:65" s="11" customFormat="1" ht="13.5">
      <c r="B347" s="205"/>
      <c r="C347" s="206"/>
      <c r="D347" s="207" t="s">
        <v>146</v>
      </c>
      <c r="E347" s="208" t="s">
        <v>34</v>
      </c>
      <c r="F347" s="209" t="s">
        <v>579</v>
      </c>
      <c r="G347" s="206"/>
      <c r="H347" s="210">
        <v>3.984</v>
      </c>
      <c r="I347" s="211"/>
      <c r="J347" s="206"/>
      <c r="K347" s="206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146</v>
      </c>
      <c r="AU347" s="216" t="s">
        <v>87</v>
      </c>
      <c r="AV347" s="11" t="s">
        <v>87</v>
      </c>
      <c r="AW347" s="11" t="s">
        <v>40</v>
      </c>
      <c r="AX347" s="11" t="s">
        <v>77</v>
      </c>
      <c r="AY347" s="216" t="s">
        <v>127</v>
      </c>
    </row>
    <row r="348" spans="2:65" s="11" customFormat="1" ht="13.5">
      <c r="B348" s="205"/>
      <c r="C348" s="206"/>
      <c r="D348" s="207" t="s">
        <v>146</v>
      </c>
      <c r="E348" s="208" t="s">
        <v>34</v>
      </c>
      <c r="F348" s="209" t="s">
        <v>220</v>
      </c>
      <c r="G348" s="206"/>
      <c r="H348" s="210">
        <v>52.832999999999998</v>
      </c>
      <c r="I348" s="211"/>
      <c r="J348" s="206"/>
      <c r="K348" s="206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146</v>
      </c>
      <c r="AU348" s="216" t="s">
        <v>87</v>
      </c>
      <c r="AV348" s="11" t="s">
        <v>87</v>
      </c>
      <c r="AW348" s="11" t="s">
        <v>40</v>
      </c>
      <c r="AX348" s="11" t="s">
        <v>77</v>
      </c>
      <c r="AY348" s="216" t="s">
        <v>127</v>
      </c>
    </row>
    <row r="349" spans="2:65" s="12" customFormat="1" ht="13.5">
      <c r="B349" s="217"/>
      <c r="C349" s="218"/>
      <c r="D349" s="219" t="s">
        <v>146</v>
      </c>
      <c r="E349" s="220" t="s">
        <v>34</v>
      </c>
      <c r="F349" s="221" t="s">
        <v>149</v>
      </c>
      <c r="G349" s="218"/>
      <c r="H349" s="222">
        <v>56.817</v>
      </c>
      <c r="I349" s="223"/>
      <c r="J349" s="218"/>
      <c r="K349" s="218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146</v>
      </c>
      <c r="AU349" s="228" t="s">
        <v>87</v>
      </c>
      <c r="AV349" s="12" t="s">
        <v>135</v>
      </c>
      <c r="AW349" s="12" t="s">
        <v>40</v>
      </c>
      <c r="AX349" s="12" t="s">
        <v>85</v>
      </c>
      <c r="AY349" s="228" t="s">
        <v>127</v>
      </c>
    </row>
    <row r="350" spans="2:65" s="1" customFormat="1" ht="31.5" customHeight="1">
      <c r="B350" s="41"/>
      <c r="C350" s="193" t="s">
        <v>655</v>
      </c>
      <c r="D350" s="193" t="s">
        <v>130</v>
      </c>
      <c r="E350" s="194" t="s">
        <v>656</v>
      </c>
      <c r="F350" s="195" t="s">
        <v>657</v>
      </c>
      <c r="G350" s="196" t="s">
        <v>144</v>
      </c>
      <c r="H350" s="197">
        <v>18.059999999999999</v>
      </c>
      <c r="I350" s="198"/>
      <c r="J350" s="199">
        <f>ROUND(I350*H350,2)</f>
        <v>0</v>
      </c>
      <c r="K350" s="195" t="s">
        <v>134</v>
      </c>
      <c r="L350" s="61"/>
      <c r="M350" s="200" t="s">
        <v>34</v>
      </c>
      <c r="N350" s="201" t="s">
        <v>48</v>
      </c>
      <c r="O350" s="42"/>
      <c r="P350" s="202">
        <f>O350*H350</f>
        <v>0</v>
      </c>
      <c r="Q350" s="202">
        <v>1.2E-4</v>
      </c>
      <c r="R350" s="202">
        <f>Q350*H350</f>
        <v>2.1671999999999998E-3</v>
      </c>
      <c r="S350" s="202">
        <v>0</v>
      </c>
      <c r="T350" s="203">
        <f>S350*H350</f>
        <v>0</v>
      </c>
      <c r="AR350" s="23" t="s">
        <v>135</v>
      </c>
      <c r="AT350" s="23" t="s">
        <v>130</v>
      </c>
      <c r="AU350" s="23" t="s">
        <v>87</v>
      </c>
      <c r="AY350" s="23" t="s">
        <v>127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23" t="s">
        <v>85</v>
      </c>
      <c r="BK350" s="204">
        <f>ROUND(I350*H350,2)</f>
        <v>0</v>
      </c>
      <c r="BL350" s="23" t="s">
        <v>135</v>
      </c>
      <c r="BM350" s="23" t="s">
        <v>658</v>
      </c>
    </row>
    <row r="351" spans="2:65" s="13" customFormat="1" ht="13.5">
      <c r="B351" s="232"/>
      <c r="C351" s="233"/>
      <c r="D351" s="207" t="s">
        <v>146</v>
      </c>
      <c r="E351" s="234" t="s">
        <v>34</v>
      </c>
      <c r="F351" s="235" t="s">
        <v>659</v>
      </c>
      <c r="G351" s="233"/>
      <c r="H351" s="236" t="s">
        <v>34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AT351" s="242" t="s">
        <v>146</v>
      </c>
      <c r="AU351" s="242" t="s">
        <v>87</v>
      </c>
      <c r="AV351" s="13" t="s">
        <v>85</v>
      </c>
      <c r="AW351" s="13" t="s">
        <v>40</v>
      </c>
      <c r="AX351" s="13" t="s">
        <v>77</v>
      </c>
      <c r="AY351" s="242" t="s">
        <v>127</v>
      </c>
    </row>
    <row r="352" spans="2:65" s="11" customFormat="1" ht="13.5">
      <c r="B352" s="205"/>
      <c r="C352" s="206"/>
      <c r="D352" s="207" t="s">
        <v>146</v>
      </c>
      <c r="E352" s="208" t="s">
        <v>34</v>
      </c>
      <c r="F352" s="209" t="s">
        <v>660</v>
      </c>
      <c r="G352" s="206"/>
      <c r="H352" s="210">
        <v>1.8</v>
      </c>
      <c r="I352" s="211"/>
      <c r="J352" s="206"/>
      <c r="K352" s="206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146</v>
      </c>
      <c r="AU352" s="216" t="s">
        <v>87</v>
      </c>
      <c r="AV352" s="11" t="s">
        <v>87</v>
      </c>
      <c r="AW352" s="11" t="s">
        <v>40</v>
      </c>
      <c r="AX352" s="11" t="s">
        <v>77</v>
      </c>
      <c r="AY352" s="216" t="s">
        <v>127</v>
      </c>
    </row>
    <row r="353" spans="2:65" s="11" customFormat="1" ht="13.5">
      <c r="B353" s="205"/>
      <c r="C353" s="206"/>
      <c r="D353" s="207" t="s">
        <v>146</v>
      </c>
      <c r="E353" s="208" t="s">
        <v>34</v>
      </c>
      <c r="F353" s="209" t="s">
        <v>661</v>
      </c>
      <c r="G353" s="206"/>
      <c r="H353" s="210">
        <v>7.23</v>
      </c>
      <c r="I353" s="211"/>
      <c r="J353" s="206"/>
      <c r="K353" s="206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146</v>
      </c>
      <c r="AU353" s="216" t="s">
        <v>87</v>
      </c>
      <c r="AV353" s="11" t="s">
        <v>87</v>
      </c>
      <c r="AW353" s="11" t="s">
        <v>40</v>
      </c>
      <c r="AX353" s="11" t="s">
        <v>77</v>
      </c>
      <c r="AY353" s="216" t="s">
        <v>127</v>
      </c>
    </row>
    <row r="354" spans="2:65" s="11" customFormat="1" ht="13.5">
      <c r="B354" s="205"/>
      <c r="C354" s="206"/>
      <c r="D354" s="207" t="s">
        <v>146</v>
      </c>
      <c r="E354" s="208" t="s">
        <v>34</v>
      </c>
      <c r="F354" s="209" t="s">
        <v>34</v>
      </c>
      <c r="G354" s="206"/>
      <c r="H354" s="210">
        <v>0</v>
      </c>
      <c r="I354" s="211"/>
      <c r="J354" s="206"/>
      <c r="K354" s="206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146</v>
      </c>
      <c r="AU354" s="216" t="s">
        <v>87</v>
      </c>
      <c r="AV354" s="11" t="s">
        <v>87</v>
      </c>
      <c r="AW354" s="11" t="s">
        <v>40</v>
      </c>
      <c r="AX354" s="11" t="s">
        <v>77</v>
      </c>
      <c r="AY354" s="216" t="s">
        <v>127</v>
      </c>
    </row>
    <row r="355" spans="2:65" s="13" customFormat="1" ht="13.5">
      <c r="B355" s="232"/>
      <c r="C355" s="233"/>
      <c r="D355" s="207" t="s">
        <v>146</v>
      </c>
      <c r="E355" s="234" t="s">
        <v>34</v>
      </c>
      <c r="F355" s="235" t="s">
        <v>662</v>
      </c>
      <c r="G355" s="233"/>
      <c r="H355" s="236" t="s">
        <v>34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AT355" s="242" t="s">
        <v>146</v>
      </c>
      <c r="AU355" s="242" t="s">
        <v>87</v>
      </c>
      <c r="AV355" s="13" t="s">
        <v>85</v>
      </c>
      <c r="AW355" s="13" t="s">
        <v>40</v>
      </c>
      <c r="AX355" s="13" t="s">
        <v>77</v>
      </c>
      <c r="AY355" s="242" t="s">
        <v>127</v>
      </c>
    </row>
    <row r="356" spans="2:65" s="11" customFormat="1" ht="13.5">
      <c r="B356" s="205"/>
      <c r="C356" s="206"/>
      <c r="D356" s="207" t="s">
        <v>146</v>
      </c>
      <c r="E356" s="208" t="s">
        <v>34</v>
      </c>
      <c r="F356" s="209" t="s">
        <v>660</v>
      </c>
      <c r="G356" s="206"/>
      <c r="H356" s="210">
        <v>1.8</v>
      </c>
      <c r="I356" s="211"/>
      <c r="J356" s="206"/>
      <c r="K356" s="206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146</v>
      </c>
      <c r="AU356" s="216" t="s">
        <v>87</v>
      </c>
      <c r="AV356" s="11" t="s">
        <v>87</v>
      </c>
      <c r="AW356" s="11" t="s">
        <v>40</v>
      </c>
      <c r="AX356" s="11" t="s">
        <v>77</v>
      </c>
      <c r="AY356" s="216" t="s">
        <v>127</v>
      </c>
    </row>
    <row r="357" spans="2:65" s="11" customFormat="1" ht="13.5">
      <c r="B357" s="205"/>
      <c r="C357" s="206"/>
      <c r="D357" s="207" t="s">
        <v>146</v>
      </c>
      <c r="E357" s="208" t="s">
        <v>34</v>
      </c>
      <c r="F357" s="209" t="s">
        <v>661</v>
      </c>
      <c r="G357" s="206"/>
      <c r="H357" s="210">
        <v>7.23</v>
      </c>
      <c r="I357" s="211"/>
      <c r="J357" s="206"/>
      <c r="K357" s="206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146</v>
      </c>
      <c r="AU357" s="216" t="s">
        <v>87</v>
      </c>
      <c r="AV357" s="11" t="s">
        <v>87</v>
      </c>
      <c r="AW357" s="11" t="s">
        <v>40</v>
      </c>
      <c r="AX357" s="11" t="s">
        <v>77</v>
      </c>
      <c r="AY357" s="216" t="s">
        <v>127</v>
      </c>
    </row>
    <row r="358" spans="2:65" s="12" customFormat="1" ht="13.5">
      <c r="B358" s="217"/>
      <c r="C358" s="218"/>
      <c r="D358" s="207" t="s">
        <v>146</v>
      </c>
      <c r="E358" s="243" t="s">
        <v>34</v>
      </c>
      <c r="F358" s="244" t="s">
        <v>149</v>
      </c>
      <c r="G358" s="218"/>
      <c r="H358" s="245">
        <v>18.059999999999999</v>
      </c>
      <c r="I358" s="223"/>
      <c r="J358" s="218"/>
      <c r="K358" s="218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146</v>
      </c>
      <c r="AU358" s="228" t="s">
        <v>87</v>
      </c>
      <c r="AV358" s="12" t="s">
        <v>135</v>
      </c>
      <c r="AW358" s="12" t="s">
        <v>40</v>
      </c>
      <c r="AX358" s="12" t="s">
        <v>85</v>
      </c>
      <c r="AY358" s="228" t="s">
        <v>127</v>
      </c>
    </row>
    <row r="359" spans="2:65" s="10" customFormat="1" ht="29.85" customHeight="1">
      <c r="B359" s="176"/>
      <c r="C359" s="177"/>
      <c r="D359" s="190" t="s">
        <v>76</v>
      </c>
      <c r="E359" s="191" t="s">
        <v>570</v>
      </c>
      <c r="F359" s="191" t="s">
        <v>663</v>
      </c>
      <c r="G359" s="177"/>
      <c r="H359" s="177"/>
      <c r="I359" s="180"/>
      <c r="J359" s="192">
        <f>BK359</f>
        <v>0</v>
      </c>
      <c r="K359" s="177"/>
      <c r="L359" s="182"/>
      <c r="M359" s="183"/>
      <c r="N359" s="184"/>
      <c r="O359" s="184"/>
      <c r="P359" s="185">
        <f>SUM(P360:P381)</f>
        <v>0</v>
      </c>
      <c r="Q359" s="184"/>
      <c r="R359" s="185">
        <f>SUM(R360:R381)</f>
        <v>6.1534915799999998</v>
      </c>
      <c r="S359" s="184"/>
      <c r="T359" s="186">
        <f>SUM(T360:T381)</f>
        <v>0</v>
      </c>
      <c r="AR359" s="187" t="s">
        <v>85</v>
      </c>
      <c r="AT359" s="188" t="s">
        <v>76</v>
      </c>
      <c r="AU359" s="188" t="s">
        <v>85</v>
      </c>
      <c r="AY359" s="187" t="s">
        <v>127</v>
      </c>
      <c r="BK359" s="189">
        <f>SUM(BK360:BK381)</f>
        <v>0</v>
      </c>
    </row>
    <row r="360" spans="2:65" s="1" customFormat="1" ht="22.5" customHeight="1">
      <c r="B360" s="41"/>
      <c r="C360" s="193" t="s">
        <v>664</v>
      </c>
      <c r="D360" s="193" t="s">
        <v>130</v>
      </c>
      <c r="E360" s="194" t="s">
        <v>665</v>
      </c>
      <c r="F360" s="195" t="s">
        <v>666</v>
      </c>
      <c r="G360" s="196" t="s">
        <v>139</v>
      </c>
      <c r="H360" s="197">
        <v>11.6</v>
      </c>
      <c r="I360" s="198"/>
      <c r="J360" s="199">
        <f>ROUND(I360*H360,2)</f>
        <v>0</v>
      </c>
      <c r="K360" s="195" t="s">
        <v>134</v>
      </c>
      <c r="L360" s="61"/>
      <c r="M360" s="200" t="s">
        <v>34</v>
      </c>
      <c r="N360" s="201" t="s">
        <v>48</v>
      </c>
      <c r="O360" s="42"/>
      <c r="P360" s="202">
        <f>O360*H360</f>
        <v>0</v>
      </c>
      <c r="Q360" s="202">
        <v>6.0000000000000002E-5</v>
      </c>
      <c r="R360" s="202">
        <f>Q360*H360</f>
        <v>6.96E-4</v>
      </c>
      <c r="S360" s="202">
        <v>0</v>
      </c>
      <c r="T360" s="203">
        <f>S360*H360</f>
        <v>0</v>
      </c>
      <c r="AR360" s="23" t="s">
        <v>135</v>
      </c>
      <c r="AT360" s="23" t="s">
        <v>130</v>
      </c>
      <c r="AU360" s="23" t="s">
        <v>87</v>
      </c>
      <c r="AY360" s="23" t="s">
        <v>127</v>
      </c>
      <c r="BE360" s="204">
        <f>IF(N360="základní",J360,0)</f>
        <v>0</v>
      </c>
      <c r="BF360" s="204">
        <f>IF(N360="snížená",J360,0)</f>
        <v>0</v>
      </c>
      <c r="BG360" s="204">
        <f>IF(N360="zákl. přenesená",J360,0)</f>
        <v>0</v>
      </c>
      <c r="BH360" s="204">
        <f>IF(N360="sníž. přenesená",J360,0)</f>
        <v>0</v>
      </c>
      <c r="BI360" s="204">
        <f>IF(N360="nulová",J360,0)</f>
        <v>0</v>
      </c>
      <c r="BJ360" s="23" t="s">
        <v>85</v>
      </c>
      <c r="BK360" s="204">
        <f>ROUND(I360*H360,2)</f>
        <v>0</v>
      </c>
      <c r="BL360" s="23" t="s">
        <v>135</v>
      </c>
      <c r="BM360" s="23" t="s">
        <v>667</v>
      </c>
    </row>
    <row r="361" spans="2:65" s="13" customFormat="1" ht="13.5">
      <c r="B361" s="232"/>
      <c r="C361" s="233"/>
      <c r="D361" s="207" t="s">
        <v>146</v>
      </c>
      <c r="E361" s="234" t="s">
        <v>34</v>
      </c>
      <c r="F361" s="235" t="s">
        <v>410</v>
      </c>
      <c r="G361" s="233"/>
      <c r="H361" s="236" t="s">
        <v>34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AT361" s="242" t="s">
        <v>146</v>
      </c>
      <c r="AU361" s="242" t="s">
        <v>87</v>
      </c>
      <c r="AV361" s="13" t="s">
        <v>85</v>
      </c>
      <c r="AW361" s="13" t="s">
        <v>40</v>
      </c>
      <c r="AX361" s="13" t="s">
        <v>77</v>
      </c>
      <c r="AY361" s="242" t="s">
        <v>127</v>
      </c>
    </row>
    <row r="362" spans="2:65" s="11" customFormat="1" ht="13.5">
      <c r="B362" s="205"/>
      <c r="C362" s="206"/>
      <c r="D362" s="219" t="s">
        <v>146</v>
      </c>
      <c r="E362" s="229" t="s">
        <v>34</v>
      </c>
      <c r="F362" s="230" t="s">
        <v>668</v>
      </c>
      <c r="G362" s="206"/>
      <c r="H362" s="231">
        <v>11.6</v>
      </c>
      <c r="I362" s="211"/>
      <c r="J362" s="206"/>
      <c r="K362" s="206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146</v>
      </c>
      <c r="AU362" s="216" t="s">
        <v>87</v>
      </c>
      <c r="AV362" s="11" t="s">
        <v>87</v>
      </c>
      <c r="AW362" s="11" t="s">
        <v>40</v>
      </c>
      <c r="AX362" s="11" t="s">
        <v>85</v>
      </c>
      <c r="AY362" s="216" t="s">
        <v>127</v>
      </c>
    </row>
    <row r="363" spans="2:65" s="1" customFormat="1" ht="22.5" customHeight="1">
      <c r="B363" s="41"/>
      <c r="C363" s="193" t="s">
        <v>669</v>
      </c>
      <c r="D363" s="193" t="s">
        <v>130</v>
      </c>
      <c r="E363" s="194" t="s">
        <v>670</v>
      </c>
      <c r="F363" s="195" t="s">
        <v>671</v>
      </c>
      <c r="G363" s="196" t="s">
        <v>139</v>
      </c>
      <c r="H363" s="197">
        <v>25.8</v>
      </c>
      <c r="I363" s="198"/>
      <c r="J363" s="199">
        <f>ROUND(I363*H363,2)</f>
        <v>0</v>
      </c>
      <c r="K363" s="195" t="s">
        <v>134</v>
      </c>
      <c r="L363" s="61"/>
      <c r="M363" s="200" t="s">
        <v>34</v>
      </c>
      <c r="N363" s="201" t="s">
        <v>48</v>
      </c>
      <c r="O363" s="42"/>
      <c r="P363" s="202">
        <f>O363*H363</f>
        <v>0</v>
      </c>
      <c r="Q363" s="202">
        <v>8.0000000000000007E-5</v>
      </c>
      <c r="R363" s="202">
        <f>Q363*H363</f>
        <v>2.0640000000000003E-3</v>
      </c>
      <c r="S363" s="202">
        <v>0</v>
      </c>
      <c r="T363" s="203">
        <f>S363*H363</f>
        <v>0</v>
      </c>
      <c r="AR363" s="23" t="s">
        <v>135</v>
      </c>
      <c r="AT363" s="23" t="s">
        <v>130</v>
      </c>
      <c r="AU363" s="23" t="s">
        <v>87</v>
      </c>
      <c r="AY363" s="23" t="s">
        <v>127</v>
      </c>
      <c r="BE363" s="204">
        <f>IF(N363="základní",J363,0)</f>
        <v>0</v>
      </c>
      <c r="BF363" s="204">
        <f>IF(N363="snížená",J363,0)</f>
        <v>0</v>
      </c>
      <c r="BG363" s="204">
        <f>IF(N363="zákl. přenesená",J363,0)</f>
        <v>0</v>
      </c>
      <c r="BH363" s="204">
        <f>IF(N363="sníž. přenesená",J363,0)</f>
        <v>0</v>
      </c>
      <c r="BI363" s="204">
        <f>IF(N363="nulová",J363,0)</f>
        <v>0</v>
      </c>
      <c r="BJ363" s="23" t="s">
        <v>85</v>
      </c>
      <c r="BK363" s="204">
        <f>ROUND(I363*H363,2)</f>
        <v>0</v>
      </c>
      <c r="BL363" s="23" t="s">
        <v>135</v>
      </c>
      <c r="BM363" s="23" t="s">
        <v>672</v>
      </c>
    </row>
    <row r="364" spans="2:65" s="13" customFormat="1" ht="13.5">
      <c r="B364" s="232"/>
      <c r="C364" s="233"/>
      <c r="D364" s="207" t="s">
        <v>146</v>
      </c>
      <c r="E364" s="234" t="s">
        <v>34</v>
      </c>
      <c r="F364" s="235" t="s">
        <v>410</v>
      </c>
      <c r="G364" s="233"/>
      <c r="H364" s="236" t="s">
        <v>34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AT364" s="242" t="s">
        <v>146</v>
      </c>
      <c r="AU364" s="242" t="s">
        <v>87</v>
      </c>
      <c r="AV364" s="13" t="s">
        <v>85</v>
      </c>
      <c r="AW364" s="13" t="s">
        <v>40</v>
      </c>
      <c r="AX364" s="13" t="s">
        <v>77</v>
      </c>
      <c r="AY364" s="242" t="s">
        <v>127</v>
      </c>
    </row>
    <row r="365" spans="2:65" s="11" customFormat="1" ht="13.5">
      <c r="B365" s="205"/>
      <c r="C365" s="206"/>
      <c r="D365" s="219" t="s">
        <v>146</v>
      </c>
      <c r="E365" s="229" t="s">
        <v>34</v>
      </c>
      <c r="F365" s="230" t="s">
        <v>673</v>
      </c>
      <c r="G365" s="206"/>
      <c r="H365" s="231">
        <v>25.8</v>
      </c>
      <c r="I365" s="211"/>
      <c r="J365" s="206"/>
      <c r="K365" s="206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146</v>
      </c>
      <c r="AU365" s="216" t="s">
        <v>87</v>
      </c>
      <c r="AV365" s="11" t="s">
        <v>87</v>
      </c>
      <c r="AW365" s="11" t="s">
        <v>40</v>
      </c>
      <c r="AX365" s="11" t="s">
        <v>85</v>
      </c>
      <c r="AY365" s="216" t="s">
        <v>127</v>
      </c>
    </row>
    <row r="366" spans="2:65" s="1" customFormat="1" ht="31.5" customHeight="1">
      <c r="B366" s="41"/>
      <c r="C366" s="193" t="s">
        <v>674</v>
      </c>
      <c r="D366" s="193" t="s">
        <v>130</v>
      </c>
      <c r="E366" s="194" t="s">
        <v>675</v>
      </c>
      <c r="F366" s="195" t="s">
        <v>676</v>
      </c>
      <c r="G366" s="196" t="s">
        <v>152</v>
      </c>
      <c r="H366" s="197">
        <v>0.60699999999999998</v>
      </c>
      <c r="I366" s="198"/>
      <c r="J366" s="199">
        <f>ROUND(I366*H366,2)</f>
        <v>0</v>
      </c>
      <c r="K366" s="195" t="s">
        <v>134</v>
      </c>
      <c r="L366" s="61"/>
      <c r="M366" s="200" t="s">
        <v>34</v>
      </c>
      <c r="N366" s="201" t="s">
        <v>48</v>
      </c>
      <c r="O366" s="42"/>
      <c r="P366" s="202">
        <f>O366*H366</f>
        <v>0</v>
      </c>
      <c r="Q366" s="202">
        <v>2.45329</v>
      </c>
      <c r="R366" s="202">
        <f>Q366*H366</f>
        <v>1.48914703</v>
      </c>
      <c r="S366" s="202">
        <v>0</v>
      </c>
      <c r="T366" s="203">
        <f>S366*H366</f>
        <v>0</v>
      </c>
      <c r="AR366" s="23" t="s">
        <v>135</v>
      </c>
      <c r="AT366" s="23" t="s">
        <v>130</v>
      </c>
      <c r="AU366" s="23" t="s">
        <v>87</v>
      </c>
      <c r="AY366" s="23" t="s">
        <v>127</v>
      </c>
      <c r="BE366" s="204">
        <f>IF(N366="základní",J366,0)</f>
        <v>0</v>
      </c>
      <c r="BF366" s="204">
        <f>IF(N366="snížená",J366,0)</f>
        <v>0</v>
      </c>
      <c r="BG366" s="204">
        <f>IF(N366="zákl. přenesená",J366,0)</f>
        <v>0</v>
      </c>
      <c r="BH366" s="204">
        <f>IF(N366="sníž. přenesená",J366,0)</f>
        <v>0</v>
      </c>
      <c r="BI366" s="204">
        <f>IF(N366="nulová",J366,0)</f>
        <v>0</v>
      </c>
      <c r="BJ366" s="23" t="s">
        <v>85</v>
      </c>
      <c r="BK366" s="204">
        <f>ROUND(I366*H366,2)</f>
        <v>0</v>
      </c>
      <c r="BL366" s="23" t="s">
        <v>135</v>
      </c>
      <c r="BM366" s="23" t="s">
        <v>677</v>
      </c>
    </row>
    <row r="367" spans="2:65" s="13" customFormat="1" ht="13.5">
      <c r="B367" s="232"/>
      <c r="C367" s="233"/>
      <c r="D367" s="207" t="s">
        <v>146</v>
      </c>
      <c r="E367" s="234" t="s">
        <v>34</v>
      </c>
      <c r="F367" s="235" t="s">
        <v>410</v>
      </c>
      <c r="G367" s="233"/>
      <c r="H367" s="236" t="s">
        <v>34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AT367" s="242" t="s">
        <v>146</v>
      </c>
      <c r="AU367" s="242" t="s">
        <v>87</v>
      </c>
      <c r="AV367" s="13" t="s">
        <v>85</v>
      </c>
      <c r="AW367" s="13" t="s">
        <v>40</v>
      </c>
      <c r="AX367" s="13" t="s">
        <v>77</v>
      </c>
      <c r="AY367" s="242" t="s">
        <v>127</v>
      </c>
    </row>
    <row r="368" spans="2:65" s="11" customFormat="1" ht="13.5">
      <c r="B368" s="205"/>
      <c r="C368" s="206"/>
      <c r="D368" s="219" t="s">
        <v>146</v>
      </c>
      <c r="E368" s="229" t="s">
        <v>34</v>
      </c>
      <c r="F368" s="230" t="s">
        <v>678</v>
      </c>
      <c r="G368" s="206"/>
      <c r="H368" s="231">
        <v>0.60699999999999998</v>
      </c>
      <c r="I368" s="211"/>
      <c r="J368" s="206"/>
      <c r="K368" s="206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146</v>
      </c>
      <c r="AU368" s="216" t="s">
        <v>87</v>
      </c>
      <c r="AV368" s="11" t="s">
        <v>87</v>
      </c>
      <c r="AW368" s="11" t="s">
        <v>40</v>
      </c>
      <c r="AX368" s="11" t="s">
        <v>85</v>
      </c>
      <c r="AY368" s="216" t="s">
        <v>127</v>
      </c>
    </row>
    <row r="369" spans="2:65" s="1" customFormat="1" ht="31.5" customHeight="1">
      <c r="B369" s="41"/>
      <c r="C369" s="193" t="s">
        <v>679</v>
      </c>
      <c r="D369" s="193" t="s">
        <v>130</v>
      </c>
      <c r="E369" s="194" t="s">
        <v>680</v>
      </c>
      <c r="F369" s="195" t="s">
        <v>681</v>
      </c>
      <c r="G369" s="196" t="s">
        <v>152</v>
      </c>
      <c r="H369" s="197">
        <v>0.60699999999999998</v>
      </c>
      <c r="I369" s="198"/>
      <c r="J369" s="199">
        <f>ROUND(I369*H369,2)</f>
        <v>0</v>
      </c>
      <c r="K369" s="195" t="s">
        <v>134</v>
      </c>
      <c r="L369" s="61"/>
      <c r="M369" s="200" t="s">
        <v>34</v>
      </c>
      <c r="N369" s="201" t="s">
        <v>48</v>
      </c>
      <c r="O369" s="42"/>
      <c r="P369" s="202">
        <f>O369*H369</f>
        <v>0</v>
      </c>
      <c r="Q369" s="202">
        <v>0</v>
      </c>
      <c r="R369" s="202">
        <f>Q369*H369</f>
        <v>0</v>
      </c>
      <c r="S369" s="202">
        <v>0</v>
      </c>
      <c r="T369" s="203">
        <f>S369*H369</f>
        <v>0</v>
      </c>
      <c r="AR369" s="23" t="s">
        <v>135</v>
      </c>
      <c r="AT369" s="23" t="s">
        <v>130</v>
      </c>
      <c r="AU369" s="23" t="s">
        <v>87</v>
      </c>
      <c r="AY369" s="23" t="s">
        <v>127</v>
      </c>
      <c r="BE369" s="204">
        <f>IF(N369="základní",J369,0)</f>
        <v>0</v>
      </c>
      <c r="BF369" s="204">
        <f>IF(N369="snížená",J369,0)</f>
        <v>0</v>
      </c>
      <c r="BG369" s="204">
        <f>IF(N369="zákl. přenesená",J369,0)</f>
        <v>0</v>
      </c>
      <c r="BH369" s="204">
        <f>IF(N369="sníž. přenesená",J369,0)</f>
        <v>0</v>
      </c>
      <c r="BI369" s="204">
        <f>IF(N369="nulová",J369,0)</f>
        <v>0</v>
      </c>
      <c r="BJ369" s="23" t="s">
        <v>85</v>
      </c>
      <c r="BK369" s="204">
        <f>ROUND(I369*H369,2)</f>
        <v>0</v>
      </c>
      <c r="BL369" s="23" t="s">
        <v>135</v>
      </c>
      <c r="BM369" s="23" t="s">
        <v>682</v>
      </c>
    </row>
    <row r="370" spans="2:65" s="1" customFormat="1" ht="31.5" customHeight="1">
      <c r="B370" s="41"/>
      <c r="C370" s="193" t="s">
        <v>683</v>
      </c>
      <c r="D370" s="193" t="s">
        <v>130</v>
      </c>
      <c r="E370" s="194" t="s">
        <v>684</v>
      </c>
      <c r="F370" s="195" t="s">
        <v>685</v>
      </c>
      <c r="G370" s="196" t="s">
        <v>152</v>
      </c>
      <c r="H370" s="197">
        <v>1.895</v>
      </c>
      <c r="I370" s="198"/>
      <c r="J370" s="199">
        <f>ROUND(I370*H370,2)</f>
        <v>0</v>
      </c>
      <c r="K370" s="195" t="s">
        <v>134</v>
      </c>
      <c r="L370" s="61"/>
      <c r="M370" s="200" t="s">
        <v>34</v>
      </c>
      <c r="N370" s="201" t="s">
        <v>48</v>
      </c>
      <c r="O370" s="42"/>
      <c r="P370" s="202">
        <f>O370*H370</f>
        <v>0</v>
      </c>
      <c r="Q370" s="202">
        <v>2.45329</v>
      </c>
      <c r="R370" s="202">
        <f>Q370*H370</f>
        <v>4.6489845499999998</v>
      </c>
      <c r="S370" s="202">
        <v>0</v>
      </c>
      <c r="T370" s="203">
        <f>S370*H370</f>
        <v>0</v>
      </c>
      <c r="AR370" s="23" t="s">
        <v>135</v>
      </c>
      <c r="AT370" s="23" t="s">
        <v>130</v>
      </c>
      <c r="AU370" s="23" t="s">
        <v>87</v>
      </c>
      <c r="AY370" s="23" t="s">
        <v>127</v>
      </c>
      <c r="BE370" s="204">
        <f>IF(N370="základní",J370,0)</f>
        <v>0</v>
      </c>
      <c r="BF370" s="204">
        <f>IF(N370="snížená",J370,0)</f>
        <v>0</v>
      </c>
      <c r="BG370" s="204">
        <f>IF(N370="zákl. přenesená",J370,0)</f>
        <v>0</v>
      </c>
      <c r="BH370" s="204">
        <f>IF(N370="sníž. přenesená",J370,0)</f>
        <v>0</v>
      </c>
      <c r="BI370" s="204">
        <f>IF(N370="nulová",J370,0)</f>
        <v>0</v>
      </c>
      <c r="BJ370" s="23" t="s">
        <v>85</v>
      </c>
      <c r="BK370" s="204">
        <f>ROUND(I370*H370,2)</f>
        <v>0</v>
      </c>
      <c r="BL370" s="23" t="s">
        <v>135</v>
      </c>
      <c r="BM370" s="23" t="s">
        <v>686</v>
      </c>
    </row>
    <row r="371" spans="2:65" s="13" customFormat="1" ht="13.5">
      <c r="B371" s="232"/>
      <c r="C371" s="233"/>
      <c r="D371" s="207" t="s">
        <v>146</v>
      </c>
      <c r="E371" s="234" t="s">
        <v>34</v>
      </c>
      <c r="F371" s="235" t="s">
        <v>410</v>
      </c>
      <c r="G371" s="233"/>
      <c r="H371" s="236" t="s">
        <v>34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AT371" s="242" t="s">
        <v>146</v>
      </c>
      <c r="AU371" s="242" t="s">
        <v>87</v>
      </c>
      <c r="AV371" s="13" t="s">
        <v>85</v>
      </c>
      <c r="AW371" s="13" t="s">
        <v>40</v>
      </c>
      <c r="AX371" s="13" t="s">
        <v>77</v>
      </c>
      <c r="AY371" s="242" t="s">
        <v>127</v>
      </c>
    </row>
    <row r="372" spans="2:65" s="11" customFormat="1" ht="13.5">
      <c r="B372" s="205"/>
      <c r="C372" s="206"/>
      <c r="D372" s="219" t="s">
        <v>146</v>
      </c>
      <c r="E372" s="229" t="s">
        <v>34</v>
      </c>
      <c r="F372" s="230" t="s">
        <v>687</v>
      </c>
      <c r="G372" s="206"/>
      <c r="H372" s="231">
        <v>1.895</v>
      </c>
      <c r="I372" s="211"/>
      <c r="J372" s="206"/>
      <c r="K372" s="206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146</v>
      </c>
      <c r="AU372" s="216" t="s">
        <v>87</v>
      </c>
      <c r="AV372" s="11" t="s">
        <v>87</v>
      </c>
      <c r="AW372" s="11" t="s">
        <v>40</v>
      </c>
      <c r="AX372" s="11" t="s">
        <v>85</v>
      </c>
      <c r="AY372" s="216" t="s">
        <v>127</v>
      </c>
    </row>
    <row r="373" spans="2:65" s="1" customFormat="1" ht="31.5" customHeight="1">
      <c r="B373" s="41"/>
      <c r="C373" s="193" t="s">
        <v>688</v>
      </c>
      <c r="D373" s="193" t="s">
        <v>130</v>
      </c>
      <c r="E373" s="194" t="s">
        <v>689</v>
      </c>
      <c r="F373" s="195" t="s">
        <v>690</v>
      </c>
      <c r="G373" s="196" t="s">
        <v>152</v>
      </c>
      <c r="H373" s="197">
        <v>1.895</v>
      </c>
      <c r="I373" s="198"/>
      <c r="J373" s="199">
        <f>ROUND(I373*H373,2)</f>
        <v>0</v>
      </c>
      <c r="K373" s="195" t="s">
        <v>134</v>
      </c>
      <c r="L373" s="61"/>
      <c r="M373" s="200" t="s">
        <v>34</v>
      </c>
      <c r="N373" s="201" t="s">
        <v>48</v>
      </c>
      <c r="O373" s="42"/>
      <c r="P373" s="202">
        <f>O373*H373</f>
        <v>0</v>
      </c>
      <c r="Q373" s="202">
        <v>0</v>
      </c>
      <c r="R373" s="202">
        <f>Q373*H373</f>
        <v>0</v>
      </c>
      <c r="S373" s="202">
        <v>0</v>
      </c>
      <c r="T373" s="203">
        <f>S373*H373</f>
        <v>0</v>
      </c>
      <c r="AR373" s="23" t="s">
        <v>135</v>
      </c>
      <c r="AT373" s="23" t="s">
        <v>130</v>
      </c>
      <c r="AU373" s="23" t="s">
        <v>87</v>
      </c>
      <c r="AY373" s="23" t="s">
        <v>127</v>
      </c>
      <c r="BE373" s="204">
        <f>IF(N373="základní",J373,0)</f>
        <v>0</v>
      </c>
      <c r="BF373" s="204">
        <f>IF(N373="snížená",J373,0)</f>
        <v>0</v>
      </c>
      <c r="BG373" s="204">
        <f>IF(N373="zákl. přenesená",J373,0)</f>
        <v>0</v>
      </c>
      <c r="BH373" s="204">
        <f>IF(N373="sníž. přenesená",J373,0)</f>
        <v>0</v>
      </c>
      <c r="BI373" s="204">
        <f>IF(N373="nulová",J373,0)</f>
        <v>0</v>
      </c>
      <c r="BJ373" s="23" t="s">
        <v>85</v>
      </c>
      <c r="BK373" s="204">
        <f>ROUND(I373*H373,2)</f>
        <v>0</v>
      </c>
      <c r="BL373" s="23" t="s">
        <v>135</v>
      </c>
      <c r="BM373" s="23" t="s">
        <v>691</v>
      </c>
    </row>
    <row r="374" spans="2:65" s="1" customFormat="1" ht="22.5" customHeight="1">
      <c r="B374" s="41"/>
      <c r="C374" s="193" t="s">
        <v>692</v>
      </c>
      <c r="D374" s="193" t="s">
        <v>130</v>
      </c>
      <c r="E374" s="194" t="s">
        <v>693</v>
      </c>
      <c r="F374" s="195" t="s">
        <v>694</v>
      </c>
      <c r="G374" s="196" t="s">
        <v>144</v>
      </c>
      <c r="H374" s="197">
        <v>29.38</v>
      </c>
      <c r="I374" s="198"/>
      <c r="J374" s="199">
        <f>ROUND(I374*H374,2)</f>
        <v>0</v>
      </c>
      <c r="K374" s="195" t="s">
        <v>134</v>
      </c>
      <c r="L374" s="61"/>
      <c r="M374" s="200" t="s">
        <v>34</v>
      </c>
      <c r="N374" s="201" t="s">
        <v>48</v>
      </c>
      <c r="O374" s="42"/>
      <c r="P374" s="202">
        <f>O374*H374</f>
        <v>0</v>
      </c>
      <c r="Q374" s="202">
        <v>0</v>
      </c>
      <c r="R374" s="202">
        <f>Q374*H374</f>
        <v>0</v>
      </c>
      <c r="S374" s="202">
        <v>0</v>
      </c>
      <c r="T374" s="203">
        <f>S374*H374</f>
        <v>0</v>
      </c>
      <c r="AR374" s="23" t="s">
        <v>135</v>
      </c>
      <c r="AT374" s="23" t="s">
        <v>130</v>
      </c>
      <c r="AU374" s="23" t="s">
        <v>87</v>
      </c>
      <c r="AY374" s="23" t="s">
        <v>127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23" t="s">
        <v>85</v>
      </c>
      <c r="BK374" s="204">
        <f>ROUND(I374*H374,2)</f>
        <v>0</v>
      </c>
      <c r="BL374" s="23" t="s">
        <v>135</v>
      </c>
      <c r="BM374" s="23" t="s">
        <v>695</v>
      </c>
    </row>
    <row r="375" spans="2:65" s="13" customFormat="1" ht="13.5">
      <c r="B375" s="232"/>
      <c r="C375" s="233"/>
      <c r="D375" s="207" t="s">
        <v>146</v>
      </c>
      <c r="E375" s="234" t="s">
        <v>34</v>
      </c>
      <c r="F375" s="235" t="s">
        <v>410</v>
      </c>
      <c r="G375" s="233"/>
      <c r="H375" s="236" t="s">
        <v>34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AT375" s="242" t="s">
        <v>146</v>
      </c>
      <c r="AU375" s="242" t="s">
        <v>87</v>
      </c>
      <c r="AV375" s="13" t="s">
        <v>85</v>
      </c>
      <c r="AW375" s="13" t="s">
        <v>40</v>
      </c>
      <c r="AX375" s="13" t="s">
        <v>77</v>
      </c>
      <c r="AY375" s="242" t="s">
        <v>127</v>
      </c>
    </row>
    <row r="376" spans="2:65" s="13" customFormat="1" ht="13.5">
      <c r="B376" s="232"/>
      <c r="C376" s="233"/>
      <c r="D376" s="207" t="s">
        <v>146</v>
      </c>
      <c r="E376" s="234" t="s">
        <v>34</v>
      </c>
      <c r="F376" s="235" t="s">
        <v>696</v>
      </c>
      <c r="G376" s="233"/>
      <c r="H376" s="236" t="s">
        <v>34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AT376" s="242" t="s">
        <v>146</v>
      </c>
      <c r="AU376" s="242" t="s">
        <v>87</v>
      </c>
      <c r="AV376" s="13" t="s">
        <v>85</v>
      </c>
      <c r="AW376" s="13" t="s">
        <v>40</v>
      </c>
      <c r="AX376" s="13" t="s">
        <v>77</v>
      </c>
      <c r="AY376" s="242" t="s">
        <v>127</v>
      </c>
    </row>
    <row r="377" spans="2:65" s="11" customFormat="1" ht="13.5">
      <c r="B377" s="205"/>
      <c r="C377" s="206"/>
      <c r="D377" s="207" t="s">
        <v>146</v>
      </c>
      <c r="E377" s="208" t="s">
        <v>34</v>
      </c>
      <c r="F377" s="209" t="s">
        <v>697</v>
      </c>
      <c r="G377" s="206"/>
      <c r="H377" s="210">
        <v>8.32</v>
      </c>
      <c r="I377" s="211"/>
      <c r="J377" s="206"/>
      <c r="K377" s="206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146</v>
      </c>
      <c r="AU377" s="216" t="s">
        <v>87</v>
      </c>
      <c r="AV377" s="11" t="s">
        <v>87</v>
      </c>
      <c r="AW377" s="11" t="s">
        <v>40</v>
      </c>
      <c r="AX377" s="11" t="s">
        <v>77</v>
      </c>
      <c r="AY377" s="216" t="s">
        <v>127</v>
      </c>
    </row>
    <row r="378" spans="2:65" s="11" customFormat="1" ht="13.5">
      <c r="B378" s="205"/>
      <c r="C378" s="206"/>
      <c r="D378" s="207" t="s">
        <v>146</v>
      </c>
      <c r="E378" s="208" t="s">
        <v>34</v>
      </c>
      <c r="F378" s="209" t="s">
        <v>698</v>
      </c>
      <c r="G378" s="206"/>
      <c r="H378" s="210">
        <v>21.06</v>
      </c>
      <c r="I378" s="211"/>
      <c r="J378" s="206"/>
      <c r="K378" s="206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146</v>
      </c>
      <c r="AU378" s="216" t="s">
        <v>87</v>
      </c>
      <c r="AV378" s="11" t="s">
        <v>87</v>
      </c>
      <c r="AW378" s="11" t="s">
        <v>40</v>
      </c>
      <c r="AX378" s="11" t="s">
        <v>77</v>
      </c>
      <c r="AY378" s="216" t="s">
        <v>127</v>
      </c>
    </row>
    <row r="379" spans="2:65" s="12" customFormat="1" ht="13.5">
      <c r="B379" s="217"/>
      <c r="C379" s="218"/>
      <c r="D379" s="219" t="s">
        <v>146</v>
      </c>
      <c r="E379" s="220" t="s">
        <v>34</v>
      </c>
      <c r="F379" s="221" t="s">
        <v>149</v>
      </c>
      <c r="G379" s="218"/>
      <c r="H379" s="222">
        <v>29.38</v>
      </c>
      <c r="I379" s="223"/>
      <c r="J379" s="218"/>
      <c r="K379" s="218"/>
      <c r="L379" s="224"/>
      <c r="M379" s="225"/>
      <c r="N379" s="226"/>
      <c r="O379" s="226"/>
      <c r="P379" s="226"/>
      <c r="Q379" s="226"/>
      <c r="R379" s="226"/>
      <c r="S379" s="226"/>
      <c r="T379" s="227"/>
      <c r="AT379" s="228" t="s">
        <v>146</v>
      </c>
      <c r="AU379" s="228" t="s">
        <v>87</v>
      </c>
      <c r="AV379" s="12" t="s">
        <v>135</v>
      </c>
      <c r="AW379" s="12" t="s">
        <v>40</v>
      </c>
      <c r="AX379" s="12" t="s">
        <v>85</v>
      </c>
      <c r="AY379" s="228" t="s">
        <v>127</v>
      </c>
    </row>
    <row r="380" spans="2:65" s="1" customFormat="1" ht="31.5" customHeight="1">
      <c r="B380" s="41"/>
      <c r="C380" s="193" t="s">
        <v>699</v>
      </c>
      <c r="D380" s="193" t="s">
        <v>130</v>
      </c>
      <c r="E380" s="194" t="s">
        <v>700</v>
      </c>
      <c r="F380" s="195" t="s">
        <v>701</v>
      </c>
      <c r="G380" s="196" t="s">
        <v>144</v>
      </c>
      <c r="H380" s="197">
        <v>0.3</v>
      </c>
      <c r="I380" s="198"/>
      <c r="J380" s="199">
        <f>ROUND(I380*H380,2)</f>
        <v>0</v>
      </c>
      <c r="K380" s="195" t="s">
        <v>134</v>
      </c>
      <c r="L380" s="61"/>
      <c r="M380" s="200" t="s">
        <v>34</v>
      </c>
      <c r="N380" s="201" t="s">
        <v>48</v>
      </c>
      <c r="O380" s="42"/>
      <c r="P380" s="202">
        <f>O380*H380</f>
        <v>0</v>
      </c>
      <c r="Q380" s="202">
        <v>4.2000000000000003E-2</v>
      </c>
      <c r="R380" s="202">
        <f>Q380*H380</f>
        <v>1.26E-2</v>
      </c>
      <c r="S380" s="202">
        <v>0</v>
      </c>
      <c r="T380" s="203">
        <f>S380*H380</f>
        <v>0</v>
      </c>
      <c r="AR380" s="23" t="s">
        <v>135</v>
      </c>
      <c r="AT380" s="23" t="s">
        <v>130</v>
      </c>
      <c r="AU380" s="23" t="s">
        <v>87</v>
      </c>
      <c r="AY380" s="23" t="s">
        <v>127</v>
      </c>
      <c r="BE380" s="204">
        <f>IF(N380="základní",J380,0)</f>
        <v>0</v>
      </c>
      <c r="BF380" s="204">
        <f>IF(N380="snížená",J380,0)</f>
        <v>0</v>
      </c>
      <c r="BG380" s="204">
        <f>IF(N380="zákl. přenesená",J380,0)</f>
        <v>0</v>
      </c>
      <c r="BH380" s="204">
        <f>IF(N380="sníž. přenesená",J380,0)</f>
        <v>0</v>
      </c>
      <c r="BI380" s="204">
        <f>IF(N380="nulová",J380,0)</f>
        <v>0</v>
      </c>
      <c r="BJ380" s="23" t="s">
        <v>85</v>
      </c>
      <c r="BK380" s="204">
        <f>ROUND(I380*H380,2)</f>
        <v>0</v>
      </c>
      <c r="BL380" s="23" t="s">
        <v>135</v>
      </c>
      <c r="BM380" s="23" t="s">
        <v>702</v>
      </c>
    </row>
    <row r="381" spans="2:65" s="11" customFormat="1" ht="13.5">
      <c r="B381" s="205"/>
      <c r="C381" s="206"/>
      <c r="D381" s="207" t="s">
        <v>146</v>
      </c>
      <c r="E381" s="208" t="s">
        <v>34</v>
      </c>
      <c r="F381" s="209" t="s">
        <v>703</v>
      </c>
      <c r="G381" s="206"/>
      <c r="H381" s="210">
        <v>0.3</v>
      </c>
      <c r="I381" s="211"/>
      <c r="J381" s="206"/>
      <c r="K381" s="206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146</v>
      </c>
      <c r="AU381" s="216" t="s">
        <v>87</v>
      </c>
      <c r="AV381" s="11" t="s">
        <v>87</v>
      </c>
      <c r="AW381" s="11" t="s">
        <v>40</v>
      </c>
      <c r="AX381" s="11" t="s">
        <v>85</v>
      </c>
      <c r="AY381" s="216" t="s">
        <v>127</v>
      </c>
    </row>
    <row r="382" spans="2:65" s="10" customFormat="1" ht="29.85" customHeight="1">
      <c r="B382" s="176"/>
      <c r="C382" s="177"/>
      <c r="D382" s="190" t="s">
        <v>76</v>
      </c>
      <c r="E382" s="191" t="s">
        <v>575</v>
      </c>
      <c r="F382" s="191" t="s">
        <v>704</v>
      </c>
      <c r="G382" s="177"/>
      <c r="H382" s="177"/>
      <c r="I382" s="180"/>
      <c r="J382" s="192">
        <f>BK382</f>
        <v>0</v>
      </c>
      <c r="K382" s="177"/>
      <c r="L382" s="182"/>
      <c r="M382" s="183"/>
      <c r="N382" s="184"/>
      <c r="O382" s="184"/>
      <c r="P382" s="185">
        <f>SUM(P383:P386)</f>
        <v>0</v>
      </c>
      <c r="Q382" s="184"/>
      <c r="R382" s="185">
        <f>SUM(R383:R386)</f>
        <v>3.0000000000000001E-3</v>
      </c>
      <c r="S382" s="184"/>
      <c r="T382" s="186">
        <f>SUM(T383:T386)</f>
        <v>0</v>
      </c>
      <c r="AR382" s="187" t="s">
        <v>85</v>
      </c>
      <c r="AT382" s="188" t="s">
        <v>76</v>
      </c>
      <c r="AU382" s="188" t="s">
        <v>85</v>
      </c>
      <c r="AY382" s="187" t="s">
        <v>127</v>
      </c>
      <c r="BK382" s="189">
        <f>SUM(BK383:BK386)</f>
        <v>0</v>
      </c>
    </row>
    <row r="383" spans="2:65" s="1" customFormat="1" ht="31.5" customHeight="1">
      <c r="B383" s="41"/>
      <c r="C383" s="193" t="s">
        <v>705</v>
      </c>
      <c r="D383" s="193" t="s">
        <v>130</v>
      </c>
      <c r="E383" s="194" t="s">
        <v>706</v>
      </c>
      <c r="F383" s="195" t="s">
        <v>707</v>
      </c>
      <c r="G383" s="196" t="s">
        <v>133</v>
      </c>
      <c r="H383" s="197">
        <v>12</v>
      </c>
      <c r="I383" s="198"/>
      <c r="J383" s="199">
        <f>ROUND(I383*H383,2)</f>
        <v>0</v>
      </c>
      <c r="K383" s="195" t="s">
        <v>134</v>
      </c>
      <c r="L383" s="61"/>
      <c r="M383" s="200" t="s">
        <v>34</v>
      </c>
      <c r="N383" s="201" t="s">
        <v>48</v>
      </c>
      <c r="O383" s="42"/>
      <c r="P383" s="202">
        <f>O383*H383</f>
        <v>0</v>
      </c>
      <c r="Q383" s="202">
        <v>0</v>
      </c>
      <c r="R383" s="202">
        <f>Q383*H383</f>
        <v>0</v>
      </c>
      <c r="S383" s="202">
        <v>0</v>
      </c>
      <c r="T383" s="203">
        <f>S383*H383</f>
        <v>0</v>
      </c>
      <c r="AR383" s="23" t="s">
        <v>135</v>
      </c>
      <c r="AT383" s="23" t="s">
        <v>130</v>
      </c>
      <c r="AU383" s="23" t="s">
        <v>87</v>
      </c>
      <c r="AY383" s="23" t="s">
        <v>127</v>
      </c>
      <c r="BE383" s="204">
        <f>IF(N383="základní",J383,0)</f>
        <v>0</v>
      </c>
      <c r="BF383" s="204">
        <f>IF(N383="snížená",J383,0)</f>
        <v>0</v>
      </c>
      <c r="BG383" s="204">
        <f>IF(N383="zákl. přenesená",J383,0)</f>
        <v>0</v>
      </c>
      <c r="BH383" s="204">
        <f>IF(N383="sníž. přenesená",J383,0)</f>
        <v>0</v>
      </c>
      <c r="BI383" s="204">
        <f>IF(N383="nulová",J383,0)</f>
        <v>0</v>
      </c>
      <c r="BJ383" s="23" t="s">
        <v>85</v>
      </c>
      <c r="BK383" s="204">
        <f>ROUND(I383*H383,2)</f>
        <v>0</v>
      </c>
      <c r="BL383" s="23" t="s">
        <v>135</v>
      </c>
      <c r="BM383" s="23" t="s">
        <v>708</v>
      </c>
    </row>
    <row r="384" spans="2:65" s="13" customFormat="1" ht="13.5">
      <c r="B384" s="232"/>
      <c r="C384" s="233"/>
      <c r="D384" s="207" t="s">
        <v>146</v>
      </c>
      <c r="E384" s="234" t="s">
        <v>34</v>
      </c>
      <c r="F384" s="235" t="s">
        <v>709</v>
      </c>
      <c r="G384" s="233"/>
      <c r="H384" s="236" t="s">
        <v>34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AT384" s="242" t="s">
        <v>146</v>
      </c>
      <c r="AU384" s="242" t="s">
        <v>87</v>
      </c>
      <c r="AV384" s="13" t="s">
        <v>85</v>
      </c>
      <c r="AW384" s="13" t="s">
        <v>40</v>
      </c>
      <c r="AX384" s="13" t="s">
        <v>77</v>
      </c>
      <c r="AY384" s="242" t="s">
        <v>127</v>
      </c>
    </row>
    <row r="385" spans="2:65" s="11" customFormat="1" ht="13.5">
      <c r="B385" s="205"/>
      <c r="C385" s="206"/>
      <c r="D385" s="219" t="s">
        <v>146</v>
      </c>
      <c r="E385" s="229" t="s">
        <v>34</v>
      </c>
      <c r="F385" s="230" t="s">
        <v>710</v>
      </c>
      <c r="G385" s="206"/>
      <c r="H385" s="231">
        <v>12</v>
      </c>
      <c r="I385" s="211"/>
      <c r="J385" s="206"/>
      <c r="K385" s="206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146</v>
      </c>
      <c r="AU385" s="216" t="s">
        <v>87</v>
      </c>
      <c r="AV385" s="11" t="s">
        <v>87</v>
      </c>
      <c r="AW385" s="11" t="s">
        <v>40</v>
      </c>
      <c r="AX385" s="11" t="s">
        <v>85</v>
      </c>
      <c r="AY385" s="216" t="s">
        <v>127</v>
      </c>
    </row>
    <row r="386" spans="2:65" s="1" customFormat="1" ht="22.5" customHeight="1">
      <c r="B386" s="41"/>
      <c r="C386" s="250" t="s">
        <v>711</v>
      </c>
      <c r="D386" s="250" t="s">
        <v>342</v>
      </c>
      <c r="E386" s="251" t="s">
        <v>712</v>
      </c>
      <c r="F386" s="252" t="s">
        <v>713</v>
      </c>
      <c r="G386" s="253" t="s">
        <v>133</v>
      </c>
      <c r="H386" s="254">
        <v>12</v>
      </c>
      <c r="I386" s="255"/>
      <c r="J386" s="256">
        <f>ROUND(I386*H386,2)</f>
        <v>0</v>
      </c>
      <c r="K386" s="252" t="s">
        <v>134</v>
      </c>
      <c r="L386" s="257"/>
      <c r="M386" s="258" t="s">
        <v>34</v>
      </c>
      <c r="N386" s="259" t="s">
        <v>48</v>
      </c>
      <c r="O386" s="42"/>
      <c r="P386" s="202">
        <f>O386*H386</f>
        <v>0</v>
      </c>
      <c r="Q386" s="202">
        <v>2.5000000000000001E-4</v>
      </c>
      <c r="R386" s="202">
        <f>Q386*H386</f>
        <v>3.0000000000000001E-3</v>
      </c>
      <c r="S386" s="202">
        <v>0</v>
      </c>
      <c r="T386" s="203">
        <f>S386*H386</f>
        <v>0</v>
      </c>
      <c r="AR386" s="23" t="s">
        <v>174</v>
      </c>
      <c r="AT386" s="23" t="s">
        <v>342</v>
      </c>
      <c r="AU386" s="23" t="s">
        <v>87</v>
      </c>
      <c r="AY386" s="23" t="s">
        <v>127</v>
      </c>
      <c r="BE386" s="204">
        <f>IF(N386="základní",J386,0)</f>
        <v>0</v>
      </c>
      <c r="BF386" s="204">
        <f>IF(N386="snížená",J386,0)</f>
        <v>0</v>
      </c>
      <c r="BG386" s="204">
        <f>IF(N386="zákl. přenesená",J386,0)</f>
        <v>0</v>
      </c>
      <c r="BH386" s="204">
        <f>IF(N386="sníž. přenesená",J386,0)</f>
        <v>0</v>
      </c>
      <c r="BI386" s="204">
        <f>IF(N386="nulová",J386,0)</f>
        <v>0</v>
      </c>
      <c r="BJ386" s="23" t="s">
        <v>85</v>
      </c>
      <c r="BK386" s="204">
        <f>ROUND(I386*H386,2)</f>
        <v>0</v>
      </c>
      <c r="BL386" s="23" t="s">
        <v>135</v>
      </c>
      <c r="BM386" s="23" t="s">
        <v>714</v>
      </c>
    </row>
    <row r="387" spans="2:65" s="10" customFormat="1" ht="29.85" customHeight="1">
      <c r="B387" s="176"/>
      <c r="C387" s="177"/>
      <c r="D387" s="190" t="s">
        <v>76</v>
      </c>
      <c r="E387" s="191" t="s">
        <v>715</v>
      </c>
      <c r="F387" s="191" t="s">
        <v>716</v>
      </c>
      <c r="G387" s="177"/>
      <c r="H387" s="177"/>
      <c r="I387" s="180"/>
      <c r="J387" s="192">
        <f>BK387</f>
        <v>0</v>
      </c>
      <c r="K387" s="177"/>
      <c r="L387" s="182"/>
      <c r="M387" s="183"/>
      <c r="N387" s="184"/>
      <c r="O387" s="184"/>
      <c r="P387" s="185">
        <f>SUM(P388:P392)</f>
        <v>0</v>
      </c>
      <c r="Q387" s="184"/>
      <c r="R387" s="185">
        <f>SUM(R388:R392)</f>
        <v>8.499399999999999E-3</v>
      </c>
      <c r="S387" s="184"/>
      <c r="T387" s="186">
        <f>SUM(T388:T392)</f>
        <v>0</v>
      </c>
      <c r="AR387" s="187" t="s">
        <v>85</v>
      </c>
      <c r="AT387" s="188" t="s">
        <v>76</v>
      </c>
      <c r="AU387" s="188" t="s">
        <v>85</v>
      </c>
      <c r="AY387" s="187" t="s">
        <v>127</v>
      </c>
      <c r="BK387" s="189">
        <f>SUM(BK388:BK392)</f>
        <v>0</v>
      </c>
    </row>
    <row r="388" spans="2:65" s="1" customFormat="1" ht="31.5" customHeight="1">
      <c r="B388" s="41"/>
      <c r="C388" s="193" t="s">
        <v>717</v>
      </c>
      <c r="D388" s="193" t="s">
        <v>130</v>
      </c>
      <c r="E388" s="194" t="s">
        <v>718</v>
      </c>
      <c r="F388" s="195" t="s">
        <v>719</v>
      </c>
      <c r="G388" s="196" t="s">
        <v>144</v>
      </c>
      <c r="H388" s="197">
        <v>65.38</v>
      </c>
      <c r="I388" s="198"/>
      <c r="J388" s="199">
        <f>ROUND(I388*H388,2)</f>
        <v>0</v>
      </c>
      <c r="K388" s="195" t="s">
        <v>134</v>
      </c>
      <c r="L388" s="61"/>
      <c r="M388" s="200" t="s">
        <v>34</v>
      </c>
      <c r="N388" s="201" t="s">
        <v>48</v>
      </c>
      <c r="O388" s="42"/>
      <c r="P388" s="202">
        <f>O388*H388</f>
        <v>0</v>
      </c>
      <c r="Q388" s="202">
        <v>1.2999999999999999E-4</v>
      </c>
      <c r="R388" s="202">
        <f>Q388*H388</f>
        <v>8.499399999999999E-3</v>
      </c>
      <c r="S388" s="202">
        <v>0</v>
      </c>
      <c r="T388" s="203">
        <f>S388*H388</f>
        <v>0</v>
      </c>
      <c r="AR388" s="23" t="s">
        <v>135</v>
      </c>
      <c r="AT388" s="23" t="s">
        <v>130</v>
      </c>
      <c r="AU388" s="23" t="s">
        <v>87</v>
      </c>
      <c r="AY388" s="23" t="s">
        <v>127</v>
      </c>
      <c r="BE388" s="204">
        <f>IF(N388="základní",J388,0)</f>
        <v>0</v>
      </c>
      <c r="BF388" s="204">
        <f>IF(N388="snížená",J388,0)</f>
        <v>0</v>
      </c>
      <c r="BG388" s="204">
        <f>IF(N388="zákl. přenesená",J388,0)</f>
        <v>0</v>
      </c>
      <c r="BH388" s="204">
        <f>IF(N388="sníž. přenesená",J388,0)</f>
        <v>0</v>
      </c>
      <c r="BI388" s="204">
        <f>IF(N388="nulová",J388,0)</f>
        <v>0</v>
      </c>
      <c r="BJ388" s="23" t="s">
        <v>85</v>
      </c>
      <c r="BK388" s="204">
        <f>ROUND(I388*H388,2)</f>
        <v>0</v>
      </c>
      <c r="BL388" s="23" t="s">
        <v>135</v>
      </c>
      <c r="BM388" s="23" t="s">
        <v>720</v>
      </c>
    </row>
    <row r="389" spans="2:65" s="13" customFormat="1" ht="13.5">
      <c r="B389" s="232"/>
      <c r="C389" s="233"/>
      <c r="D389" s="207" t="s">
        <v>146</v>
      </c>
      <c r="E389" s="234" t="s">
        <v>34</v>
      </c>
      <c r="F389" s="235" t="s">
        <v>721</v>
      </c>
      <c r="G389" s="233"/>
      <c r="H389" s="236" t="s">
        <v>34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AT389" s="242" t="s">
        <v>146</v>
      </c>
      <c r="AU389" s="242" t="s">
        <v>87</v>
      </c>
      <c r="AV389" s="13" t="s">
        <v>85</v>
      </c>
      <c r="AW389" s="13" t="s">
        <v>40</v>
      </c>
      <c r="AX389" s="13" t="s">
        <v>77</v>
      </c>
      <c r="AY389" s="242" t="s">
        <v>127</v>
      </c>
    </row>
    <row r="390" spans="2:65" s="11" customFormat="1" ht="13.5">
      <c r="B390" s="205"/>
      <c r="C390" s="206"/>
      <c r="D390" s="207" t="s">
        <v>146</v>
      </c>
      <c r="E390" s="208" t="s">
        <v>34</v>
      </c>
      <c r="F390" s="209" t="s">
        <v>722</v>
      </c>
      <c r="G390" s="206"/>
      <c r="H390" s="210">
        <v>36</v>
      </c>
      <c r="I390" s="211"/>
      <c r="J390" s="206"/>
      <c r="K390" s="206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146</v>
      </c>
      <c r="AU390" s="216" t="s">
        <v>87</v>
      </c>
      <c r="AV390" s="11" t="s">
        <v>87</v>
      </c>
      <c r="AW390" s="11" t="s">
        <v>40</v>
      </c>
      <c r="AX390" s="11" t="s">
        <v>77</v>
      </c>
      <c r="AY390" s="216" t="s">
        <v>127</v>
      </c>
    </row>
    <row r="391" spans="2:65" s="11" customFormat="1" ht="13.5">
      <c r="B391" s="205"/>
      <c r="C391" s="206"/>
      <c r="D391" s="207" t="s">
        <v>146</v>
      </c>
      <c r="E391" s="208" t="s">
        <v>34</v>
      </c>
      <c r="F391" s="209" t="s">
        <v>723</v>
      </c>
      <c r="G391" s="206"/>
      <c r="H391" s="210">
        <v>29.38</v>
      </c>
      <c r="I391" s="211"/>
      <c r="J391" s="206"/>
      <c r="K391" s="206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146</v>
      </c>
      <c r="AU391" s="216" t="s">
        <v>87</v>
      </c>
      <c r="AV391" s="11" t="s">
        <v>87</v>
      </c>
      <c r="AW391" s="11" t="s">
        <v>40</v>
      </c>
      <c r="AX391" s="11" t="s">
        <v>77</v>
      </c>
      <c r="AY391" s="216" t="s">
        <v>127</v>
      </c>
    </row>
    <row r="392" spans="2:65" s="12" customFormat="1" ht="13.5">
      <c r="B392" s="217"/>
      <c r="C392" s="218"/>
      <c r="D392" s="207" t="s">
        <v>146</v>
      </c>
      <c r="E392" s="243" t="s">
        <v>34</v>
      </c>
      <c r="F392" s="244" t="s">
        <v>149</v>
      </c>
      <c r="G392" s="218"/>
      <c r="H392" s="245">
        <v>65.38</v>
      </c>
      <c r="I392" s="223"/>
      <c r="J392" s="218"/>
      <c r="K392" s="218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146</v>
      </c>
      <c r="AU392" s="228" t="s">
        <v>87</v>
      </c>
      <c r="AV392" s="12" t="s">
        <v>135</v>
      </c>
      <c r="AW392" s="12" t="s">
        <v>40</v>
      </c>
      <c r="AX392" s="12" t="s">
        <v>85</v>
      </c>
      <c r="AY392" s="228" t="s">
        <v>127</v>
      </c>
    </row>
    <row r="393" spans="2:65" s="10" customFormat="1" ht="29.85" customHeight="1">
      <c r="B393" s="176"/>
      <c r="C393" s="177"/>
      <c r="D393" s="190" t="s">
        <v>76</v>
      </c>
      <c r="E393" s="191" t="s">
        <v>724</v>
      </c>
      <c r="F393" s="191" t="s">
        <v>725</v>
      </c>
      <c r="G393" s="177"/>
      <c r="H393" s="177"/>
      <c r="I393" s="180"/>
      <c r="J393" s="192">
        <f>BK393</f>
        <v>0</v>
      </c>
      <c r="K393" s="177"/>
      <c r="L393" s="182"/>
      <c r="M393" s="183"/>
      <c r="N393" s="184"/>
      <c r="O393" s="184"/>
      <c r="P393" s="185">
        <f>SUM(P394:P407)</f>
        <v>0</v>
      </c>
      <c r="Q393" s="184"/>
      <c r="R393" s="185">
        <f>SUM(R394:R407)</f>
        <v>0.35095519999999997</v>
      </c>
      <c r="S393" s="184"/>
      <c r="T393" s="186">
        <f>SUM(T394:T407)</f>
        <v>0</v>
      </c>
      <c r="AR393" s="187" t="s">
        <v>85</v>
      </c>
      <c r="AT393" s="188" t="s">
        <v>76</v>
      </c>
      <c r="AU393" s="188" t="s">
        <v>85</v>
      </c>
      <c r="AY393" s="187" t="s">
        <v>127</v>
      </c>
      <c r="BK393" s="189">
        <f>SUM(BK394:BK407)</f>
        <v>0</v>
      </c>
    </row>
    <row r="394" spans="2:65" s="1" customFormat="1" ht="22.5" customHeight="1">
      <c r="B394" s="41"/>
      <c r="C394" s="193" t="s">
        <v>726</v>
      </c>
      <c r="D394" s="193" t="s">
        <v>130</v>
      </c>
      <c r="E394" s="194" t="s">
        <v>727</v>
      </c>
      <c r="F394" s="195" t="s">
        <v>728</v>
      </c>
      <c r="G394" s="196" t="s">
        <v>133</v>
      </c>
      <c r="H394" s="197">
        <v>1</v>
      </c>
      <c r="I394" s="198"/>
      <c r="J394" s="199">
        <f>ROUND(I394*H394,2)</f>
        <v>0</v>
      </c>
      <c r="K394" s="195" t="s">
        <v>34</v>
      </c>
      <c r="L394" s="61"/>
      <c r="M394" s="200" t="s">
        <v>34</v>
      </c>
      <c r="N394" s="201" t="s">
        <v>48</v>
      </c>
      <c r="O394" s="42"/>
      <c r="P394" s="202">
        <f>O394*H394</f>
        <v>0</v>
      </c>
      <c r="Q394" s="202">
        <v>0</v>
      </c>
      <c r="R394" s="202">
        <f>Q394*H394</f>
        <v>0</v>
      </c>
      <c r="S394" s="202">
        <v>0</v>
      </c>
      <c r="T394" s="203">
        <f>S394*H394</f>
        <v>0</v>
      </c>
      <c r="AR394" s="23" t="s">
        <v>135</v>
      </c>
      <c r="AT394" s="23" t="s">
        <v>130</v>
      </c>
      <c r="AU394" s="23" t="s">
        <v>87</v>
      </c>
      <c r="AY394" s="23" t="s">
        <v>127</v>
      </c>
      <c r="BE394" s="204">
        <f>IF(N394="základní",J394,0)</f>
        <v>0</v>
      </c>
      <c r="BF394" s="204">
        <f>IF(N394="snížená",J394,0)</f>
        <v>0</v>
      </c>
      <c r="BG394" s="204">
        <f>IF(N394="zákl. přenesená",J394,0)</f>
        <v>0</v>
      </c>
      <c r="BH394" s="204">
        <f>IF(N394="sníž. přenesená",J394,0)</f>
        <v>0</v>
      </c>
      <c r="BI394" s="204">
        <f>IF(N394="nulová",J394,0)</f>
        <v>0</v>
      </c>
      <c r="BJ394" s="23" t="s">
        <v>85</v>
      </c>
      <c r="BK394" s="204">
        <f>ROUND(I394*H394,2)</f>
        <v>0</v>
      </c>
      <c r="BL394" s="23" t="s">
        <v>135</v>
      </c>
      <c r="BM394" s="23" t="s">
        <v>729</v>
      </c>
    </row>
    <row r="395" spans="2:65" s="1" customFormat="1" ht="57" customHeight="1">
      <c r="B395" s="41"/>
      <c r="C395" s="193" t="s">
        <v>730</v>
      </c>
      <c r="D395" s="193" t="s">
        <v>130</v>
      </c>
      <c r="E395" s="194" t="s">
        <v>731</v>
      </c>
      <c r="F395" s="195" t="s">
        <v>732</v>
      </c>
      <c r="G395" s="196" t="s">
        <v>144</v>
      </c>
      <c r="H395" s="197">
        <v>29.38</v>
      </c>
      <c r="I395" s="198"/>
      <c r="J395" s="199">
        <f>ROUND(I395*H395,2)</f>
        <v>0</v>
      </c>
      <c r="K395" s="195" t="s">
        <v>134</v>
      </c>
      <c r="L395" s="61"/>
      <c r="M395" s="200" t="s">
        <v>34</v>
      </c>
      <c r="N395" s="201" t="s">
        <v>48</v>
      </c>
      <c r="O395" s="42"/>
      <c r="P395" s="202">
        <f>O395*H395</f>
        <v>0</v>
      </c>
      <c r="Q395" s="202">
        <v>4.0000000000000003E-5</v>
      </c>
      <c r="R395" s="202">
        <f>Q395*H395</f>
        <v>1.1752000000000002E-3</v>
      </c>
      <c r="S395" s="202">
        <v>0</v>
      </c>
      <c r="T395" s="203">
        <f>S395*H395</f>
        <v>0</v>
      </c>
      <c r="AR395" s="23" t="s">
        <v>135</v>
      </c>
      <c r="AT395" s="23" t="s">
        <v>130</v>
      </c>
      <c r="AU395" s="23" t="s">
        <v>87</v>
      </c>
      <c r="AY395" s="23" t="s">
        <v>127</v>
      </c>
      <c r="BE395" s="204">
        <f>IF(N395="základní",J395,0)</f>
        <v>0</v>
      </c>
      <c r="BF395" s="204">
        <f>IF(N395="snížená",J395,0)</f>
        <v>0</v>
      </c>
      <c r="BG395" s="204">
        <f>IF(N395="zákl. přenesená",J395,0)</f>
        <v>0</v>
      </c>
      <c r="BH395" s="204">
        <f>IF(N395="sníž. přenesená",J395,0)</f>
        <v>0</v>
      </c>
      <c r="BI395" s="204">
        <f>IF(N395="nulová",J395,0)</f>
        <v>0</v>
      </c>
      <c r="BJ395" s="23" t="s">
        <v>85</v>
      </c>
      <c r="BK395" s="204">
        <f>ROUND(I395*H395,2)</f>
        <v>0</v>
      </c>
      <c r="BL395" s="23" t="s">
        <v>135</v>
      </c>
      <c r="BM395" s="23" t="s">
        <v>733</v>
      </c>
    </row>
    <row r="396" spans="2:65" s="13" customFormat="1" ht="13.5">
      <c r="B396" s="232"/>
      <c r="C396" s="233"/>
      <c r="D396" s="207" t="s">
        <v>146</v>
      </c>
      <c r="E396" s="234" t="s">
        <v>34</v>
      </c>
      <c r="F396" s="235" t="s">
        <v>410</v>
      </c>
      <c r="G396" s="233"/>
      <c r="H396" s="236" t="s">
        <v>34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AT396" s="242" t="s">
        <v>146</v>
      </c>
      <c r="AU396" s="242" t="s">
        <v>87</v>
      </c>
      <c r="AV396" s="13" t="s">
        <v>85</v>
      </c>
      <c r="AW396" s="13" t="s">
        <v>40</v>
      </c>
      <c r="AX396" s="13" t="s">
        <v>77</v>
      </c>
      <c r="AY396" s="242" t="s">
        <v>127</v>
      </c>
    </row>
    <row r="397" spans="2:65" s="11" customFormat="1" ht="13.5">
      <c r="B397" s="205"/>
      <c r="C397" s="206"/>
      <c r="D397" s="207" t="s">
        <v>146</v>
      </c>
      <c r="E397" s="208" t="s">
        <v>34</v>
      </c>
      <c r="F397" s="209" t="s">
        <v>734</v>
      </c>
      <c r="G397" s="206"/>
      <c r="H397" s="210">
        <v>29.38</v>
      </c>
      <c r="I397" s="211"/>
      <c r="J397" s="206"/>
      <c r="K397" s="206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146</v>
      </c>
      <c r="AU397" s="216" t="s">
        <v>87</v>
      </c>
      <c r="AV397" s="11" t="s">
        <v>87</v>
      </c>
      <c r="AW397" s="11" t="s">
        <v>40</v>
      </c>
      <c r="AX397" s="11" t="s">
        <v>77</v>
      </c>
      <c r="AY397" s="216" t="s">
        <v>127</v>
      </c>
    </row>
    <row r="398" spans="2:65" s="12" customFormat="1" ht="13.5">
      <c r="B398" s="217"/>
      <c r="C398" s="218"/>
      <c r="D398" s="219" t="s">
        <v>146</v>
      </c>
      <c r="E398" s="220" t="s">
        <v>34</v>
      </c>
      <c r="F398" s="221" t="s">
        <v>149</v>
      </c>
      <c r="G398" s="218"/>
      <c r="H398" s="222">
        <v>29.38</v>
      </c>
      <c r="I398" s="223"/>
      <c r="J398" s="218"/>
      <c r="K398" s="218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146</v>
      </c>
      <c r="AU398" s="228" t="s">
        <v>87</v>
      </c>
      <c r="AV398" s="12" t="s">
        <v>135</v>
      </c>
      <c r="AW398" s="12" t="s">
        <v>40</v>
      </c>
      <c r="AX398" s="12" t="s">
        <v>85</v>
      </c>
      <c r="AY398" s="228" t="s">
        <v>127</v>
      </c>
    </row>
    <row r="399" spans="2:65" s="1" customFormat="1" ht="44.25" customHeight="1">
      <c r="B399" s="41"/>
      <c r="C399" s="193" t="s">
        <v>715</v>
      </c>
      <c r="D399" s="193" t="s">
        <v>130</v>
      </c>
      <c r="E399" s="194" t="s">
        <v>735</v>
      </c>
      <c r="F399" s="195" t="s">
        <v>736</v>
      </c>
      <c r="G399" s="196" t="s">
        <v>152</v>
      </c>
      <c r="H399" s="197">
        <v>0.126</v>
      </c>
      <c r="I399" s="198"/>
      <c r="J399" s="199">
        <f>ROUND(I399*H399,2)</f>
        <v>0</v>
      </c>
      <c r="K399" s="195" t="s">
        <v>134</v>
      </c>
      <c r="L399" s="61"/>
      <c r="M399" s="200" t="s">
        <v>34</v>
      </c>
      <c r="N399" s="201" t="s">
        <v>48</v>
      </c>
      <c r="O399" s="42"/>
      <c r="P399" s="202">
        <f>O399*H399</f>
        <v>0</v>
      </c>
      <c r="Q399" s="202">
        <v>0</v>
      </c>
      <c r="R399" s="202">
        <f>Q399*H399</f>
        <v>0</v>
      </c>
      <c r="S399" s="202">
        <v>0</v>
      </c>
      <c r="T399" s="203">
        <f>S399*H399</f>
        <v>0</v>
      </c>
      <c r="AR399" s="23" t="s">
        <v>135</v>
      </c>
      <c r="AT399" s="23" t="s">
        <v>130</v>
      </c>
      <c r="AU399" s="23" t="s">
        <v>87</v>
      </c>
      <c r="AY399" s="23" t="s">
        <v>127</v>
      </c>
      <c r="BE399" s="204">
        <f>IF(N399="základní",J399,0)</f>
        <v>0</v>
      </c>
      <c r="BF399" s="204">
        <f>IF(N399="snížená",J399,0)</f>
        <v>0</v>
      </c>
      <c r="BG399" s="204">
        <f>IF(N399="zákl. přenesená",J399,0)</f>
        <v>0</v>
      </c>
      <c r="BH399" s="204">
        <f>IF(N399="sníž. přenesená",J399,0)</f>
        <v>0</v>
      </c>
      <c r="BI399" s="204">
        <f>IF(N399="nulová",J399,0)</f>
        <v>0</v>
      </c>
      <c r="BJ399" s="23" t="s">
        <v>85</v>
      </c>
      <c r="BK399" s="204">
        <f>ROUND(I399*H399,2)</f>
        <v>0</v>
      </c>
      <c r="BL399" s="23" t="s">
        <v>135</v>
      </c>
      <c r="BM399" s="23" t="s">
        <v>737</v>
      </c>
    </row>
    <row r="400" spans="2:65" s="13" customFormat="1" ht="13.5">
      <c r="B400" s="232"/>
      <c r="C400" s="233"/>
      <c r="D400" s="207" t="s">
        <v>146</v>
      </c>
      <c r="E400" s="234" t="s">
        <v>34</v>
      </c>
      <c r="F400" s="235" t="s">
        <v>738</v>
      </c>
      <c r="G400" s="233"/>
      <c r="H400" s="236" t="s">
        <v>34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AT400" s="242" t="s">
        <v>146</v>
      </c>
      <c r="AU400" s="242" t="s">
        <v>87</v>
      </c>
      <c r="AV400" s="13" t="s">
        <v>85</v>
      </c>
      <c r="AW400" s="13" t="s">
        <v>40</v>
      </c>
      <c r="AX400" s="13" t="s">
        <v>77</v>
      </c>
      <c r="AY400" s="242" t="s">
        <v>127</v>
      </c>
    </row>
    <row r="401" spans="2:65" s="11" customFormat="1" ht="13.5">
      <c r="B401" s="205"/>
      <c r="C401" s="206"/>
      <c r="D401" s="219" t="s">
        <v>146</v>
      </c>
      <c r="E401" s="229" t="s">
        <v>34</v>
      </c>
      <c r="F401" s="230" t="s">
        <v>739</v>
      </c>
      <c r="G401" s="206"/>
      <c r="H401" s="231">
        <v>0.126</v>
      </c>
      <c r="I401" s="211"/>
      <c r="J401" s="206"/>
      <c r="K401" s="206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146</v>
      </c>
      <c r="AU401" s="216" t="s">
        <v>87</v>
      </c>
      <c r="AV401" s="11" t="s">
        <v>87</v>
      </c>
      <c r="AW401" s="11" t="s">
        <v>40</v>
      </c>
      <c r="AX401" s="11" t="s">
        <v>85</v>
      </c>
      <c r="AY401" s="216" t="s">
        <v>127</v>
      </c>
    </row>
    <row r="402" spans="2:65" s="1" customFormat="1" ht="31.5" customHeight="1">
      <c r="B402" s="41"/>
      <c r="C402" s="193" t="s">
        <v>724</v>
      </c>
      <c r="D402" s="193" t="s">
        <v>130</v>
      </c>
      <c r="E402" s="194" t="s">
        <v>740</v>
      </c>
      <c r="F402" s="195" t="s">
        <v>741</v>
      </c>
      <c r="G402" s="196" t="s">
        <v>133</v>
      </c>
      <c r="H402" s="197">
        <v>2</v>
      </c>
      <c r="I402" s="198"/>
      <c r="J402" s="199">
        <f>ROUND(I402*H402,2)</f>
        <v>0</v>
      </c>
      <c r="K402" s="195" t="s">
        <v>134</v>
      </c>
      <c r="L402" s="61"/>
      <c r="M402" s="200" t="s">
        <v>34</v>
      </c>
      <c r="N402" s="201" t="s">
        <v>48</v>
      </c>
      <c r="O402" s="42"/>
      <c r="P402" s="202">
        <f>O402*H402</f>
        <v>0</v>
      </c>
      <c r="Q402" s="202">
        <v>0.17488999999999999</v>
      </c>
      <c r="R402" s="202">
        <f>Q402*H402</f>
        <v>0.34977999999999998</v>
      </c>
      <c r="S402" s="202">
        <v>0</v>
      </c>
      <c r="T402" s="203">
        <f>S402*H402</f>
        <v>0</v>
      </c>
      <c r="AR402" s="23" t="s">
        <v>135</v>
      </c>
      <c r="AT402" s="23" t="s">
        <v>130</v>
      </c>
      <c r="AU402" s="23" t="s">
        <v>87</v>
      </c>
      <c r="AY402" s="23" t="s">
        <v>127</v>
      </c>
      <c r="BE402" s="204">
        <f>IF(N402="základní",J402,0)</f>
        <v>0</v>
      </c>
      <c r="BF402" s="204">
        <f>IF(N402="snížená",J402,0)</f>
        <v>0</v>
      </c>
      <c r="BG402" s="204">
        <f>IF(N402="zákl. přenesená",J402,0)</f>
        <v>0</v>
      </c>
      <c r="BH402" s="204">
        <f>IF(N402="sníž. přenesená",J402,0)</f>
        <v>0</v>
      </c>
      <c r="BI402" s="204">
        <f>IF(N402="nulová",J402,0)</f>
        <v>0</v>
      </c>
      <c r="BJ402" s="23" t="s">
        <v>85</v>
      </c>
      <c r="BK402" s="204">
        <f>ROUND(I402*H402,2)</f>
        <v>0</v>
      </c>
      <c r="BL402" s="23" t="s">
        <v>135</v>
      </c>
      <c r="BM402" s="23" t="s">
        <v>742</v>
      </c>
    </row>
    <row r="403" spans="2:65" s="13" customFormat="1" ht="13.5">
      <c r="B403" s="232"/>
      <c r="C403" s="233"/>
      <c r="D403" s="207" t="s">
        <v>146</v>
      </c>
      <c r="E403" s="234" t="s">
        <v>34</v>
      </c>
      <c r="F403" s="235" t="s">
        <v>738</v>
      </c>
      <c r="G403" s="233"/>
      <c r="H403" s="236" t="s">
        <v>34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AT403" s="242" t="s">
        <v>146</v>
      </c>
      <c r="AU403" s="242" t="s">
        <v>87</v>
      </c>
      <c r="AV403" s="13" t="s">
        <v>85</v>
      </c>
      <c r="AW403" s="13" t="s">
        <v>40</v>
      </c>
      <c r="AX403" s="13" t="s">
        <v>77</v>
      </c>
      <c r="AY403" s="242" t="s">
        <v>127</v>
      </c>
    </row>
    <row r="404" spans="2:65" s="11" customFormat="1" ht="13.5">
      <c r="B404" s="205"/>
      <c r="C404" s="206"/>
      <c r="D404" s="219" t="s">
        <v>146</v>
      </c>
      <c r="E404" s="229" t="s">
        <v>34</v>
      </c>
      <c r="F404" s="230" t="s">
        <v>743</v>
      </c>
      <c r="G404" s="206"/>
      <c r="H404" s="231">
        <v>2</v>
      </c>
      <c r="I404" s="211"/>
      <c r="J404" s="206"/>
      <c r="K404" s="206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146</v>
      </c>
      <c r="AU404" s="216" t="s">
        <v>87</v>
      </c>
      <c r="AV404" s="11" t="s">
        <v>87</v>
      </c>
      <c r="AW404" s="11" t="s">
        <v>40</v>
      </c>
      <c r="AX404" s="11" t="s">
        <v>85</v>
      </c>
      <c r="AY404" s="216" t="s">
        <v>127</v>
      </c>
    </row>
    <row r="405" spans="2:65" s="1" customFormat="1" ht="31.5" customHeight="1">
      <c r="B405" s="41"/>
      <c r="C405" s="193" t="s">
        <v>744</v>
      </c>
      <c r="D405" s="193" t="s">
        <v>130</v>
      </c>
      <c r="E405" s="194" t="s">
        <v>745</v>
      </c>
      <c r="F405" s="195" t="s">
        <v>746</v>
      </c>
      <c r="G405" s="196" t="s">
        <v>139</v>
      </c>
      <c r="H405" s="197">
        <v>2</v>
      </c>
      <c r="I405" s="198"/>
      <c r="J405" s="199">
        <f>ROUND(I405*H405,2)</f>
        <v>0</v>
      </c>
      <c r="K405" s="195" t="s">
        <v>134</v>
      </c>
      <c r="L405" s="61"/>
      <c r="M405" s="200" t="s">
        <v>34</v>
      </c>
      <c r="N405" s="201" t="s">
        <v>48</v>
      </c>
      <c r="O405" s="42"/>
      <c r="P405" s="202">
        <f>O405*H405</f>
        <v>0</v>
      </c>
      <c r="Q405" s="202">
        <v>0</v>
      </c>
      <c r="R405" s="202">
        <f>Q405*H405</f>
        <v>0</v>
      </c>
      <c r="S405" s="202">
        <v>0</v>
      </c>
      <c r="T405" s="203">
        <f>S405*H405</f>
        <v>0</v>
      </c>
      <c r="AR405" s="23" t="s">
        <v>135</v>
      </c>
      <c r="AT405" s="23" t="s">
        <v>130</v>
      </c>
      <c r="AU405" s="23" t="s">
        <v>87</v>
      </c>
      <c r="AY405" s="23" t="s">
        <v>127</v>
      </c>
      <c r="BE405" s="204">
        <f>IF(N405="základní",J405,0)</f>
        <v>0</v>
      </c>
      <c r="BF405" s="204">
        <f>IF(N405="snížená",J405,0)</f>
        <v>0</v>
      </c>
      <c r="BG405" s="204">
        <f>IF(N405="zákl. přenesená",J405,0)</f>
        <v>0</v>
      </c>
      <c r="BH405" s="204">
        <f>IF(N405="sníž. přenesená",J405,0)</f>
        <v>0</v>
      </c>
      <c r="BI405" s="204">
        <f>IF(N405="nulová",J405,0)</f>
        <v>0</v>
      </c>
      <c r="BJ405" s="23" t="s">
        <v>85</v>
      </c>
      <c r="BK405" s="204">
        <f>ROUND(I405*H405,2)</f>
        <v>0</v>
      </c>
      <c r="BL405" s="23" t="s">
        <v>135</v>
      </c>
      <c r="BM405" s="23" t="s">
        <v>747</v>
      </c>
    </row>
    <row r="406" spans="2:65" s="13" customFormat="1" ht="13.5">
      <c r="B406" s="232"/>
      <c r="C406" s="233"/>
      <c r="D406" s="207" t="s">
        <v>146</v>
      </c>
      <c r="E406" s="234" t="s">
        <v>34</v>
      </c>
      <c r="F406" s="235" t="s">
        <v>738</v>
      </c>
      <c r="G406" s="233"/>
      <c r="H406" s="236" t="s">
        <v>34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AT406" s="242" t="s">
        <v>146</v>
      </c>
      <c r="AU406" s="242" t="s">
        <v>87</v>
      </c>
      <c r="AV406" s="13" t="s">
        <v>85</v>
      </c>
      <c r="AW406" s="13" t="s">
        <v>40</v>
      </c>
      <c r="AX406" s="13" t="s">
        <v>77</v>
      </c>
      <c r="AY406" s="242" t="s">
        <v>127</v>
      </c>
    </row>
    <row r="407" spans="2:65" s="11" customFormat="1" ht="13.5">
      <c r="B407" s="205"/>
      <c r="C407" s="206"/>
      <c r="D407" s="207" t="s">
        <v>146</v>
      </c>
      <c r="E407" s="208" t="s">
        <v>34</v>
      </c>
      <c r="F407" s="209" t="s">
        <v>748</v>
      </c>
      <c r="G407" s="206"/>
      <c r="H407" s="210">
        <v>2</v>
      </c>
      <c r="I407" s="211"/>
      <c r="J407" s="206"/>
      <c r="K407" s="206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146</v>
      </c>
      <c r="AU407" s="216" t="s">
        <v>87</v>
      </c>
      <c r="AV407" s="11" t="s">
        <v>87</v>
      </c>
      <c r="AW407" s="11" t="s">
        <v>40</v>
      </c>
      <c r="AX407" s="11" t="s">
        <v>85</v>
      </c>
      <c r="AY407" s="216" t="s">
        <v>127</v>
      </c>
    </row>
    <row r="408" spans="2:65" s="10" customFormat="1" ht="29.85" customHeight="1">
      <c r="B408" s="176"/>
      <c r="C408" s="177"/>
      <c r="D408" s="190" t="s">
        <v>76</v>
      </c>
      <c r="E408" s="191" t="s">
        <v>749</v>
      </c>
      <c r="F408" s="191" t="s">
        <v>750</v>
      </c>
      <c r="G408" s="177"/>
      <c r="H408" s="177"/>
      <c r="I408" s="180"/>
      <c r="J408" s="192">
        <f>BK408</f>
        <v>0</v>
      </c>
      <c r="K408" s="177"/>
      <c r="L408" s="182"/>
      <c r="M408" s="183"/>
      <c r="N408" s="184"/>
      <c r="O408" s="184"/>
      <c r="P408" s="185">
        <f>SUM(P409:P411)</f>
        <v>0</v>
      </c>
      <c r="Q408" s="184"/>
      <c r="R408" s="185">
        <f>SUM(R409:R411)</f>
        <v>1.83E-3</v>
      </c>
      <c r="S408" s="184"/>
      <c r="T408" s="186">
        <f>SUM(T409:T411)</f>
        <v>0.10500000000000001</v>
      </c>
      <c r="AR408" s="187" t="s">
        <v>85</v>
      </c>
      <c r="AT408" s="188" t="s">
        <v>76</v>
      </c>
      <c r="AU408" s="188" t="s">
        <v>85</v>
      </c>
      <c r="AY408" s="187" t="s">
        <v>127</v>
      </c>
      <c r="BK408" s="189">
        <f>SUM(BK409:BK411)</f>
        <v>0</v>
      </c>
    </row>
    <row r="409" spans="2:65" s="1" customFormat="1" ht="31.5" customHeight="1">
      <c r="B409" s="41"/>
      <c r="C409" s="193" t="s">
        <v>749</v>
      </c>
      <c r="D409" s="193" t="s">
        <v>130</v>
      </c>
      <c r="E409" s="194" t="s">
        <v>751</v>
      </c>
      <c r="F409" s="195" t="s">
        <v>752</v>
      </c>
      <c r="G409" s="196" t="s">
        <v>139</v>
      </c>
      <c r="H409" s="197">
        <v>1.5</v>
      </c>
      <c r="I409" s="198"/>
      <c r="J409" s="199">
        <f>ROUND(I409*H409,2)</f>
        <v>0</v>
      </c>
      <c r="K409" s="195" t="s">
        <v>134</v>
      </c>
      <c r="L409" s="61"/>
      <c r="M409" s="200" t="s">
        <v>34</v>
      </c>
      <c r="N409" s="201" t="s">
        <v>48</v>
      </c>
      <c r="O409" s="42"/>
      <c r="P409" s="202">
        <f>O409*H409</f>
        <v>0</v>
      </c>
      <c r="Q409" s="202">
        <v>1.2199999999999999E-3</v>
      </c>
      <c r="R409" s="202">
        <f>Q409*H409</f>
        <v>1.83E-3</v>
      </c>
      <c r="S409" s="202">
        <v>7.0000000000000007E-2</v>
      </c>
      <c r="T409" s="203">
        <f>S409*H409</f>
        <v>0.10500000000000001</v>
      </c>
      <c r="AR409" s="23" t="s">
        <v>135</v>
      </c>
      <c r="AT409" s="23" t="s">
        <v>130</v>
      </c>
      <c r="AU409" s="23" t="s">
        <v>87</v>
      </c>
      <c r="AY409" s="23" t="s">
        <v>127</v>
      </c>
      <c r="BE409" s="204">
        <f>IF(N409="základní",J409,0)</f>
        <v>0</v>
      </c>
      <c r="BF409" s="204">
        <f>IF(N409="snížená",J409,0)</f>
        <v>0</v>
      </c>
      <c r="BG409" s="204">
        <f>IF(N409="zákl. přenesená",J409,0)</f>
        <v>0</v>
      </c>
      <c r="BH409" s="204">
        <f>IF(N409="sníž. přenesená",J409,0)</f>
        <v>0</v>
      </c>
      <c r="BI409" s="204">
        <f>IF(N409="nulová",J409,0)</f>
        <v>0</v>
      </c>
      <c r="BJ409" s="23" t="s">
        <v>85</v>
      </c>
      <c r="BK409" s="204">
        <f>ROUND(I409*H409,2)</f>
        <v>0</v>
      </c>
      <c r="BL409" s="23" t="s">
        <v>135</v>
      </c>
      <c r="BM409" s="23" t="s">
        <v>753</v>
      </c>
    </row>
    <row r="410" spans="2:65" s="13" customFormat="1" ht="13.5">
      <c r="B410" s="232"/>
      <c r="C410" s="233"/>
      <c r="D410" s="207" t="s">
        <v>146</v>
      </c>
      <c r="E410" s="234" t="s">
        <v>34</v>
      </c>
      <c r="F410" s="235" t="s">
        <v>410</v>
      </c>
      <c r="G410" s="233"/>
      <c r="H410" s="236" t="s">
        <v>34</v>
      </c>
      <c r="I410" s="237"/>
      <c r="J410" s="233"/>
      <c r="K410" s="233"/>
      <c r="L410" s="238"/>
      <c r="M410" s="239"/>
      <c r="N410" s="240"/>
      <c r="O410" s="240"/>
      <c r="P410" s="240"/>
      <c r="Q410" s="240"/>
      <c r="R410" s="240"/>
      <c r="S410" s="240"/>
      <c r="T410" s="241"/>
      <c r="AT410" s="242" t="s">
        <v>146</v>
      </c>
      <c r="AU410" s="242" t="s">
        <v>87</v>
      </c>
      <c r="AV410" s="13" t="s">
        <v>85</v>
      </c>
      <c r="AW410" s="13" t="s">
        <v>40</v>
      </c>
      <c r="AX410" s="13" t="s">
        <v>77</v>
      </c>
      <c r="AY410" s="242" t="s">
        <v>127</v>
      </c>
    </row>
    <row r="411" spans="2:65" s="11" customFormat="1" ht="13.5">
      <c r="B411" s="205"/>
      <c r="C411" s="206"/>
      <c r="D411" s="207" t="s">
        <v>146</v>
      </c>
      <c r="E411" s="208" t="s">
        <v>34</v>
      </c>
      <c r="F411" s="209" t="s">
        <v>754</v>
      </c>
      <c r="G411" s="206"/>
      <c r="H411" s="210">
        <v>1.5</v>
      </c>
      <c r="I411" s="211"/>
      <c r="J411" s="206"/>
      <c r="K411" s="206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146</v>
      </c>
      <c r="AU411" s="216" t="s">
        <v>87</v>
      </c>
      <c r="AV411" s="11" t="s">
        <v>87</v>
      </c>
      <c r="AW411" s="11" t="s">
        <v>40</v>
      </c>
      <c r="AX411" s="11" t="s">
        <v>85</v>
      </c>
      <c r="AY411" s="216" t="s">
        <v>127</v>
      </c>
    </row>
    <row r="412" spans="2:65" s="10" customFormat="1" ht="29.85" customHeight="1">
      <c r="B412" s="176"/>
      <c r="C412" s="177"/>
      <c r="D412" s="190" t="s">
        <v>76</v>
      </c>
      <c r="E412" s="191" t="s">
        <v>172</v>
      </c>
      <c r="F412" s="191" t="s">
        <v>173</v>
      </c>
      <c r="G412" s="177"/>
      <c r="H412" s="177"/>
      <c r="I412" s="180"/>
      <c r="J412" s="192">
        <f>BK412</f>
        <v>0</v>
      </c>
      <c r="K412" s="177"/>
      <c r="L412" s="182"/>
      <c r="M412" s="183"/>
      <c r="N412" s="184"/>
      <c r="O412" s="184"/>
      <c r="P412" s="185">
        <f>SUM(P413:P417)</f>
        <v>0</v>
      </c>
      <c r="Q412" s="184"/>
      <c r="R412" s="185">
        <f>SUM(R413:R417)</f>
        <v>0</v>
      </c>
      <c r="S412" s="184"/>
      <c r="T412" s="186">
        <f>SUM(T413:T417)</f>
        <v>0</v>
      </c>
      <c r="AR412" s="187" t="s">
        <v>85</v>
      </c>
      <c r="AT412" s="188" t="s">
        <v>76</v>
      </c>
      <c r="AU412" s="188" t="s">
        <v>85</v>
      </c>
      <c r="AY412" s="187" t="s">
        <v>127</v>
      </c>
      <c r="BK412" s="189">
        <f>SUM(BK413:BK417)</f>
        <v>0</v>
      </c>
    </row>
    <row r="413" spans="2:65" s="1" customFormat="1" ht="31.5" customHeight="1">
      <c r="B413" s="41"/>
      <c r="C413" s="193" t="s">
        <v>755</v>
      </c>
      <c r="D413" s="193" t="s">
        <v>130</v>
      </c>
      <c r="E413" s="194" t="s">
        <v>756</v>
      </c>
      <c r="F413" s="195" t="s">
        <v>757</v>
      </c>
      <c r="G413" s="196" t="s">
        <v>177</v>
      </c>
      <c r="H413" s="197">
        <v>0.105</v>
      </c>
      <c r="I413" s="198"/>
      <c r="J413" s="199">
        <f>ROUND(I413*H413,2)</f>
        <v>0</v>
      </c>
      <c r="K413" s="195" t="s">
        <v>134</v>
      </c>
      <c r="L413" s="61"/>
      <c r="M413" s="200" t="s">
        <v>34</v>
      </c>
      <c r="N413" s="201" t="s">
        <v>48</v>
      </c>
      <c r="O413" s="42"/>
      <c r="P413" s="202">
        <f>O413*H413</f>
        <v>0</v>
      </c>
      <c r="Q413" s="202">
        <v>0</v>
      </c>
      <c r="R413" s="202">
        <f>Q413*H413</f>
        <v>0</v>
      </c>
      <c r="S413" s="202">
        <v>0</v>
      </c>
      <c r="T413" s="203">
        <f>S413*H413</f>
        <v>0</v>
      </c>
      <c r="AR413" s="23" t="s">
        <v>135</v>
      </c>
      <c r="AT413" s="23" t="s">
        <v>130</v>
      </c>
      <c r="AU413" s="23" t="s">
        <v>87</v>
      </c>
      <c r="AY413" s="23" t="s">
        <v>127</v>
      </c>
      <c r="BE413" s="204">
        <f>IF(N413="základní",J413,0)</f>
        <v>0</v>
      </c>
      <c r="BF413" s="204">
        <f>IF(N413="snížená",J413,0)</f>
        <v>0</v>
      </c>
      <c r="BG413" s="204">
        <f>IF(N413="zákl. přenesená",J413,0)</f>
        <v>0</v>
      </c>
      <c r="BH413" s="204">
        <f>IF(N413="sníž. přenesená",J413,0)</f>
        <v>0</v>
      </c>
      <c r="BI413" s="204">
        <f>IF(N413="nulová",J413,0)</f>
        <v>0</v>
      </c>
      <c r="BJ413" s="23" t="s">
        <v>85</v>
      </c>
      <c r="BK413" s="204">
        <f>ROUND(I413*H413,2)</f>
        <v>0</v>
      </c>
      <c r="BL413" s="23" t="s">
        <v>135</v>
      </c>
      <c r="BM413" s="23" t="s">
        <v>758</v>
      </c>
    </row>
    <row r="414" spans="2:65" s="1" customFormat="1" ht="31.5" customHeight="1">
      <c r="B414" s="41"/>
      <c r="C414" s="193" t="s">
        <v>759</v>
      </c>
      <c r="D414" s="193" t="s">
        <v>130</v>
      </c>
      <c r="E414" s="194" t="s">
        <v>760</v>
      </c>
      <c r="F414" s="195" t="s">
        <v>761</v>
      </c>
      <c r="G414" s="196" t="s">
        <v>177</v>
      </c>
      <c r="H414" s="197">
        <v>0.105</v>
      </c>
      <c r="I414" s="198"/>
      <c r="J414" s="199">
        <f>ROUND(I414*H414,2)</f>
        <v>0</v>
      </c>
      <c r="K414" s="195" t="s">
        <v>134</v>
      </c>
      <c r="L414" s="61"/>
      <c r="M414" s="200" t="s">
        <v>34</v>
      </c>
      <c r="N414" s="201" t="s">
        <v>48</v>
      </c>
      <c r="O414" s="42"/>
      <c r="P414" s="202">
        <f>O414*H414</f>
        <v>0</v>
      </c>
      <c r="Q414" s="202">
        <v>0</v>
      </c>
      <c r="R414" s="202">
        <f>Q414*H414</f>
        <v>0</v>
      </c>
      <c r="S414" s="202">
        <v>0</v>
      </c>
      <c r="T414" s="203">
        <f>S414*H414</f>
        <v>0</v>
      </c>
      <c r="AR414" s="23" t="s">
        <v>135</v>
      </c>
      <c r="AT414" s="23" t="s">
        <v>130</v>
      </c>
      <c r="AU414" s="23" t="s">
        <v>87</v>
      </c>
      <c r="AY414" s="23" t="s">
        <v>127</v>
      </c>
      <c r="BE414" s="204">
        <f>IF(N414="základní",J414,0)</f>
        <v>0</v>
      </c>
      <c r="BF414" s="204">
        <f>IF(N414="snížená",J414,0)</f>
        <v>0</v>
      </c>
      <c r="BG414" s="204">
        <f>IF(N414="zákl. přenesená",J414,0)</f>
        <v>0</v>
      </c>
      <c r="BH414" s="204">
        <f>IF(N414="sníž. přenesená",J414,0)</f>
        <v>0</v>
      </c>
      <c r="BI414" s="204">
        <f>IF(N414="nulová",J414,0)</f>
        <v>0</v>
      </c>
      <c r="BJ414" s="23" t="s">
        <v>85</v>
      </c>
      <c r="BK414" s="204">
        <f>ROUND(I414*H414,2)</f>
        <v>0</v>
      </c>
      <c r="BL414" s="23" t="s">
        <v>135</v>
      </c>
      <c r="BM414" s="23" t="s">
        <v>762</v>
      </c>
    </row>
    <row r="415" spans="2:65" s="1" customFormat="1" ht="31.5" customHeight="1">
      <c r="B415" s="41"/>
      <c r="C415" s="193" t="s">
        <v>763</v>
      </c>
      <c r="D415" s="193" t="s">
        <v>130</v>
      </c>
      <c r="E415" s="194" t="s">
        <v>764</v>
      </c>
      <c r="F415" s="195" t="s">
        <v>765</v>
      </c>
      <c r="G415" s="196" t="s">
        <v>177</v>
      </c>
      <c r="H415" s="197">
        <v>1.68</v>
      </c>
      <c r="I415" s="198"/>
      <c r="J415" s="199">
        <f>ROUND(I415*H415,2)</f>
        <v>0</v>
      </c>
      <c r="K415" s="195" t="s">
        <v>134</v>
      </c>
      <c r="L415" s="61"/>
      <c r="M415" s="200" t="s">
        <v>34</v>
      </c>
      <c r="N415" s="201" t="s">
        <v>48</v>
      </c>
      <c r="O415" s="42"/>
      <c r="P415" s="202">
        <f>O415*H415</f>
        <v>0</v>
      </c>
      <c r="Q415" s="202">
        <v>0</v>
      </c>
      <c r="R415" s="202">
        <f>Q415*H415</f>
        <v>0</v>
      </c>
      <c r="S415" s="202">
        <v>0</v>
      </c>
      <c r="T415" s="203">
        <f>S415*H415</f>
        <v>0</v>
      </c>
      <c r="AR415" s="23" t="s">
        <v>135</v>
      </c>
      <c r="AT415" s="23" t="s">
        <v>130</v>
      </c>
      <c r="AU415" s="23" t="s">
        <v>87</v>
      </c>
      <c r="AY415" s="23" t="s">
        <v>127</v>
      </c>
      <c r="BE415" s="204">
        <f>IF(N415="základní",J415,0)</f>
        <v>0</v>
      </c>
      <c r="BF415" s="204">
        <f>IF(N415="snížená",J415,0)</f>
        <v>0</v>
      </c>
      <c r="BG415" s="204">
        <f>IF(N415="zákl. přenesená",J415,0)</f>
        <v>0</v>
      </c>
      <c r="BH415" s="204">
        <f>IF(N415="sníž. přenesená",J415,0)</f>
        <v>0</v>
      </c>
      <c r="BI415" s="204">
        <f>IF(N415="nulová",J415,0)</f>
        <v>0</v>
      </c>
      <c r="BJ415" s="23" t="s">
        <v>85</v>
      </c>
      <c r="BK415" s="204">
        <f>ROUND(I415*H415,2)</f>
        <v>0</v>
      </c>
      <c r="BL415" s="23" t="s">
        <v>135</v>
      </c>
      <c r="BM415" s="23" t="s">
        <v>766</v>
      </c>
    </row>
    <row r="416" spans="2:65" s="11" customFormat="1" ht="13.5">
      <c r="B416" s="205"/>
      <c r="C416" s="206"/>
      <c r="D416" s="219" t="s">
        <v>146</v>
      </c>
      <c r="E416" s="206"/>
      <c r="F416" s="230" t="s">
        <v>767</v>
      </c>
      <c r="G416" s="206"/>
      <c r="H416" s="231">
        <v>1.68</v>
      </c>
      <c r="I416" s="211"/>
      <c r="J416" s="206"/>
      <c r="K416" s="206"/>
      <c r="L416" s="212"/>
      <c r="M416" s="213"/>
      <c r="N416" s="214"/>
      <c r="O416" s="214"/>
      <c r="P416" s="214"/>
      <c r="Q416" s="214"/>
      <c r="R416" s="214"/>
      <c r="S416" s="214"/>
      <c r="T416" s="215"/>
      <c r="AT416" s="216" t="s">
        <v>146</v>
      </c>
      <c r="AU416" s="216" t="s">
        <v>87</v>
      </c>
      <c r="AV416" s="11" t="s">
        <v>87</v>
      </c>
      <c r="AW416" s="11" t="s">
        <v>6</v>
      </c>
      <c r="AX416" s="11" t="s">
        <v>85</v>
      </c>
      <c r="AY416" s="216" t="s">
        <v>127</v>
      </c>
    </row>
    <row r="417" spans="2:65" s="1" customFormat="1" ht="22.5" customHeight="1">
      <c r="B417" s="41"/>
      <c r="C417" s="193" t="s">
        <v>768</v>
      </c>
      <c r="D417" s="193" t="s">
        <v>130</v>
      </c>
      <c r="E417" s="194" t="s">
        <v>192</v>
      </c>
      <c r="F417" s="195" t="s">
        <v>193</v>
      </c>
      <c r="G417" s="196" t="s">
        <v>177</v>
      </c>
      <c r="H417" s="197">
        <v>0.105</v>
      </c>
      <c r="I417" s="198"/>
      <c r="J417" s="199">
        <f>ROUND(I417*H417,2)</f>
        <v>0</v>
      </c>
      <c r="K417" s="195" t="s">
        <v>134</v>
      </c>
      <c r="L417" s="61"/>
      <c r="M417" s="200" t="s">
        <v>34</v>
      </c>
      <c r="N417" s="201" t="s">
        <v>48</v>
      </c>
      <c r="O417" s="42"/>
      <c r="P417" s="202">
        <f>O417*H417</f>
        <v>0</v>
      </c>
      <c r="Q417" s="202">
        <v>0</v>
      </c>
      <c r="R417" s="202">
        <f>Q417*H417</f>
        <v>0</v>
      </c>
      <c r="S417" s="202">
        <v>0</v>
      </c>
      <c r="T417" s="203">
        <f>S417*H417</f>
        <v>0</v>
      </c>
      <c r="AR417" s="23" t="s">
        <v>135</v>
      </c>
      <c r="AT417" s="23" t="s">
        <v>130</v>
      </c>
      <c r="AU417" s="23" t="s">
        <v>87</v>
      </c>
      <c r="AY417" s="23" t="s">
        <v>127</v>
      </c>
      <c r="BE417" s="204">
        <f>IF(N417="základní",J417,0)</f>
        <v>0</v>
      </c>
      <c r="BF417" s="204">
        <f>IF(N417="snížená",J417,0)</f>
        <v>0</v>
      </c>
      <c r="BG417" s="204">
        <f>IF(N417="zákl. přenesená",J417,0)</f>
        <v>0</v>
      </c>
      <c r="BH417" s="204">
        <f>IF(N417="sníž. přenesená",J417,0)</f>
        <v>0</v>
      </c>
      <c r="BI417" s="204">
        <f>IF(N417="nulová",J417,0)</f>
        <v>0</v>
      </c>
      <c r="BJ417" s="23" t="s">
        <v>85</v>
      </c>
      <c r="BK417" s="204">
        <f>ROUND(I417*H417,2)</f>
        <v>0</v>
      </c>
      <c r="BL417" s="23" t="s">
        <v>135</v>
      </c>
      <c r="BM417" s="23" t="s">
        <v>769</v>
      </c>
    </row>
    <row r="418" spans="2:65" s="10" customFormat="1" ht="29.85" customHeight="1">
      <c r="B418" s="176"/>
      <c r="C418" s="177"/>
      <c r="D418" s="190" t="s">
        <v>76</v>
      </c>
      <c r="E418" s="191" t="s">
        <v>770</v>
      </c>
      <c r="F418" s="191" t="s">
        <v>771</v>
      </c>
      <c r="G418" s="177"/>
      <c r="H418" s="177"/>
      <c r="I418" s="180"/>
      <c r="J418" s="192">
        <f>BK418</f>
        <v>0</v>
      </c>
      <c r="K418" s="177"/>
      <c r="L418" s="182"/>
      <c r="M418" s="183"/>
      <c r="N418" s="184"/>
      <c r="O418" s="184"/>
      <c r="P418" s="185">
        <f>P419</f>
        <v>0</v>
      </c>
      <c r="Q418" s="184"/>
      <c r="R418" s="185">
        <f>R419</f>
        <v>0</v>
      </c>
      <c r="S418" s="184"/>
      <c r="T418" s="186">
        <f>T419</f>
        <v>0</v>
      </c>
      <c r="AR418" s="187" t="s">
        <v>85</v>
      </c>
      <c r="AT418" s="188" t="s">
        <v>76</v>
      </c>
      <c r="AU418" s="188" t="s">
        <v>85</v>
      </c>
      <c r="AY418" s="187" t="s">
        <v>127</v>
      </c>
      <c r="BK418" s="189">
        <f>BK419</f>
        <v>0</v>
      </c>
    </row>
    <row r="419" spans="2:65" s="1" customFormat="1" ht="44.25" customHeight="1">
      <c r="B419" s="41"/>
      <c r="C419" s="193" t="s">
        <v>772</v>
      </c>
      <c r="D419" s="193" t="s">
        <v>130</v>
      </c>
      <c r="E419" s="194" t="s">
        <v>773</v>
      </c>
      <c r="F419" s="195" t="s">
        <v>774</v>
      </c>
      <c r="G419" s="196" t="s">
        <v>177</v>
      </c>
      <c r="H419" s="197">
        <v>127.452</v>
      </c>
      <c r="I419" s="198"/>
      <c r="J419" s="199">
        <f>ROUND(I419*H419,2)</f>
        <v>0</v>
      </c>
      <c r="K419" s="195" t="s">
        <v>134</v>
      </c>
      <c r="L419" s="61"/>
      <c r="M419" s="200" t="s">
        <v>34</v>
      </c>
      <c r="N419" s="201" t="s">
        <v>48</v>
      </c>
      <c r="O419" s="42"/>
      <c r="P419" s="202">
        <f>O419*H419</f>
        <v>0</v>
      </c>
      <c r="Q419" s="202">
        <v>0</v>
      </c>
      <c r="R419" s="202">
        <f>Q419*H419</f>
        <v>0</v>
      </c>
      <c r="S419" s="202">
        <v>0</v>
      </c>
      <c r="T419" s="203">
        <f>S419*H419</f>
        <v>0</v>
      </c>
      <c r="AR419" s="23" t="s">
        <v>135</v>
      </c>
      <c r="AT419" s="23" t="s">
        <v>130</v>
      </c>
      <c r="AU419" s="23" t="s">
        <v>87</v>
      </c>
      <c r="AY419" s="23" t="s">
        <v>127</v>
      </c>
      <c r="BE419" s="204">
        <f>IF(N419="základní",J419,0)</f>
        <v>0</v>
      </c>
      <c r="BF419" s="204">
        <f>IF(N419="snížená",J419,0)</f>
        <v>0</v>
      </c>
      <c r="BG419" s="204">
        <f>IF(N419="zákl. přenesená",J419,0)</f>
        <v>0</v>
      </c>
      <c r="BH419" s="204">
        <f>IF(N419="sníž. přenesená",J419,0)</f>
        <v>0</v>
      </c>
      <c r="BI419" s="204">
        <f>IF(N419="nulová",J419,0)</f>
        <v>0</v>
      </c>
      <c r="BJ419" s="23" t="s">
        <v>85</v>
      </c>
      <c r="BK419" s="204">
        <f>ROUND(I419*H419,2)</f>
        <v>0</v>
      </c>
      <c r="BL419" s="23" t="s">
        <v>135</v>
      </c>
      <c r="BM419" s="23" t="s">
        <v>775</v>
      </c>
    </row>
    <row r="420" spans="2:65" s="10" customFormat="1" ht="37.35" customHeight="1">
      <c r="B420" s="176"/>
      <c r="C420" s="177"/>
      <c r="D420" s="178" t="s">
        <v>76</v>
      </c>
      <c r="E420" s="179" t="s">
        <v>776</v>
      </c>
      <c r="F420" s="179" t="s">
        <v>777</v>
      </c>
      <c r="G420" s="177"/>
      <c r="H420" s="177"/>
      <c r="I420" s="180"/>
      <c r="J420" s="181">
        <f>BK420</f>
        <v>0</v>
      </c>
      <c r="K420" s="177"/>
      <c r="L420" s="182"/>
      <c r="M420" s="183"/>
      <c r="N420" s="184"/>
      <c r="O420" s="184"/>
      <c r="P420" s="185">
        <f>P421+P440+P469+P471+P511+P519+P533+P582+P596+P613+P633</f>
        <v>0</v>
      </c>
      <c r="Q420" s="184"/>
      <c r="R420" s="185">
        <f>R421+R440+R469+R471+R511+R519+R533+R582+R596+R613+R633</f>
        <v>3.1199866299999996</v>
      </c>
      <c r="S420" s="184"/>
      <c r="T420" s="186">
        <f>T421+T440+T469+T471+T511+T519+T533+T582+T596+T613+T633</f>
        <v>0</v>
      </c>
      <c r="AR420" s="187" t="s">
        <v>87</v>
      </c>
      <c r="AT420" s="188" t="s">
        <v>76</v>
      </c>
      <c r="AU420" s="188" t="s">
        <v>77</v>
      </c>
      <c r="AY420" s="187" t="s">
        <v>127</v>
      </c>
      <c r="BK420" s="189">
        <f>BK421+BK440+BK469+BK471+BK511+BK519+BK533+BK582+BK596+BK613+BK633</f>
        <v>0</v>
      </c>
    </row>
    <row r="421" spans="2:65" s="10" customFormat="1" ht="19.899999999999999" customHeight="1">
      <c r="B421" s="176"/>
      <c r="C421" s="177"/>
      <c r="D421" s="190" t="s">
        <v>76</v>
      </c>
      <c r="E421" s="191" t="s">
        <v>778</v>
      </c>
      <c r="F421" s="191" t="s">
        <v>779</v>
      </c>
      <c r="G421" s="177"/>
      <c r="H421" s="177"/>
      <c r="I421" s="180"/>
      <c r="J421" s="192">
        <f>BK421</f>
        <v>0</v>
      </c>
      <c r="K421" s="177"/>
      <c r="L421" s="182"/>
      <c r="M421" s="183"/>
      <c r="N421" s="184"/>
      <c r="O421" s="184"/>
      <c r="P421" s="185">
        <f>SUM(P422:P439)</f>
        <v>0</v>
      </c>
      <c r="Q421" s="184"/>
      <c r="R421" s="185">
        <f>SUM(R422:R439)</f>
        <v>0.23538200000000001</v>
      </c>
      <c r="S421" s="184"/>
      <c r="T421" s="186">
        <f>SUM(T422:T439)</f>
        <v>0</v>
      </c>
      <c r="AR421" s="187" t="s">
        <v>87</v>
      </c>
      <c r="AT421" s="188" t="s">
        <v>76</v>
      </c>
      <c r="AU421" s="188" t="s">
        <v>85</v>
      </c>
      <c r="AY421" s="187" t="s">
        <v>127</v>
      </c>
      <c r="BK421" s="189">
        <f>SUM(BK422:BK439)</f>
        <v>0</v>
      </c>
    </row>
    <row r="422" spans="2:65" s="1" customFormat="1" ht="31.5" customHeight="1">
      <c r="B422" s="41"/>
      <c r="C422" s="193" t="s">
        <v>780</v>
      </c>
      <c r="D422" s="193" t="s">
        <v>130</v>
      </c>
      <c r="E422" s="194" t="s">
        <v>781</v>
      </c>
      <c r="F422" s="195" t="s">
        <v>782</v>
      </c>
      <c r="G422" s="196" t="s">
        <v>144</v>
      </c>
      <c r="H422" s="197">
        <v>35.44</v>
      </c>
      <c r="I422" s="198"/>
      <c r="J422" s="199">
        <f>ROUND(I422*H422,2)</f>
        <v>0</v>
      </c>
      <c r="K422" s="195" t="s">
        <v>134</v>
      </c>
      <c r="L422" s="61"/>
      <c r="M422" s="200" t="s">
        <v>34</v>
      </c>
      <c r="N422" s="201" t="s">
        <v>48</v>
      </c>
      <c r="O422" s="42"/>
      <c r="P422" s="202">
        <f>O422*H422</f>
        <v>0</v>
      </c>
      <c r="Q422" s="202">
        <v>0</v>
      </c>
      <c r="R422" s="202">
        <f>Q422*H422</f>
        <v>0</v>
      </c>
      <c r="S422" s="202">
        <v>0</v>
      </c>
      <c r="T422" s="203">
        <f>S422*H422</f>
        <v>0</v>
      </c>
      <c r="AR422" s="23" t="s">
        <v>328</v>
      </c>
      <c r="AT422" s="23" t="s">
        <v>130</v>
      </c>
      <c r="AU422" s="23" t="s">
        <v>87</v>
      </c>
      <c r="AY422" s="23" t="s">
        <v>127</v>
      </c>
      <c r="BE422" s="204">
        <f>IF(N422="základní",J422,0)</f>
        <v>0</v>
      </c>
      <c r="BF422" s="204">
        <f>IF(N422="snížená",J422,0)</f>
        <v>0</v>
      </c>
      <c r="BG422" s="204">
        <f>IF(N422="zákl. přenesená",J422,0)</f>
        <v>0</v>
      </c>
      <c r="BH422" s="204">
        <f>IF(N422="sníž. přenesená",J422,0)</f>
        <v>0</v>
      </c>
      <c r="BI422" s="204">
        <f>IF(N422="nulová",J422,0)</f>
        <v>0</v>
      </c>
      <c r="BJ422" s="23" t="s">
        <v>85</v>
      </c>
      <c r="BK422" s="204">
        <f>ROUND(I422*H422,2)</f>
        <v>0</v>
      </c>
      <c r="BL422" s="23" t="s">
        <v>328</v>
      </c>
      <c r="BM422" s="23" t="s">
        <v>783</v>
      </c>
    </row>
    <row r="423" spans="2:65" s="13" customFormat="1" ht="13.5">
      <c r="B423" s="232"/>
      <c r="C423" s="233"/>
      <c r="D423" s="207" t="s">
        <v>146</v>
      </c>
      <c r="E423" s="234" t="s">
        <v>34</v>
      </c>
      <c r="F423" s="235" t="s">
        <v>374</v>
      </c>
      <c r="G423" s="233"/>
      <c r="H423" s="236" t="s">
        <v>34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AT423" s="242" t="s">
        <v>146</v>
      </c>
      <c r="AU423" s="242" t="s">
        <v>87</v>
      </c>
      <c r="AV423" s="13" t="s">
        <v>85</v>
      </c>
      <c r="AW423" s="13" t="s">
        <v>40</v>
      </c>
      <c r="AX423" s="13" t="s">
        <v>77</v>
      </c>
      <c r="AY423" s="242" t="s">
        <v>127</v>
      </c>
    </row>
    <row r="424" spans="2:65" s="11" customFormat="1" ht="13.5">
      <c r="B424" s="205"/>
      <c r="C424" s="206"/>
      <c r="D424" s="207" t="s">
        <v>146</v>
      </c>
      <c r="E424" s="208" t="s">
        <v>34</v>
      </c>
      <c r="F424" s="209" t="s">
        <v>784</v>
      </c>
      <c r="G424" s="206"/>
      <c r="H424" s="210">
        <v>35.44</v>
      </c>
      <c r="I424" s="211"/>
      <c r="J424" s="206"/>
      <c r="K424" s="206"/>
      <c r="L424" s="212"/>
      <c r="M424" s="213"/>
      <c r="N424" s="214"/>
      <c r="O424" s="214"/>
      <c r="P424" s="214"/>
      <c r="Q424" s="214"/>
      <c r="R424" s="214"/>
      <c r="S424" s="214"/>
      <c r="T424" s="215"/>
      <c r="AT424" s="216" t="s">
        <v>146</v>
      </c>
      <c r="AU424" s="216" t="s">
        <v>87</v>
      </c>
      <c r="AV424" s="11" t="s">
        <v>87</v>
      </c>
      <c r="AW424" s="11" t="s">
        <v>40</v>
      </c>
      <c r="AX424" s="11" t="s">
        <v>77</v>
      </c>
      <c r="AY424" s="216" t="s">
        <v>127</v>
      </c>
    </row>
    <row r="425" spans="2:65" s="12" customFormat="1" ht="13.5">
      <c r="B425" s="217"/>
      <c r="C425" s="218"/>
      <c r="D425" s="219" t="s">
        <v>146</v>
      </c>
      <c r="E425" s="220" t="s">
        <v>34</v>
      </c>
      <c r="F425" s="221" t="s">
        <v>149</v>
      </c>
      <c r="G425" s="218"/>
      <c r="H425" s="222">
        <v>35.44</v>
      </c>
      <c r="I425" s="223"/>
      <c r="J425" s="218"/>
      <c r="K425" s="218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146</v>
      </c>
      <c r="AU425" s="228" t="s">
        <v>87</v>
      </c>
      <c r="AV425" s="12" t="s">
        <v>135</v>
      </c>
      <c r="AW425" s="12" t="s">
        <v>40</v>
      </c>
      <c r="AX425" s="12" t="s">
        <v>85</v>
      </c>
      <c r="AY425" s="228" t="s">
        <v>127</v>
      </c>
    </row>
    <row r="426" spans="2:65" s="1" customFormat="1" ht="22.5" customHeight="1">
      <c r="B426" s="41"/>
      <c r="C426" s="250" t="s">
        <v>785</v>
      </c>
      <c r="D426" s="250" t="s">
        <v>342</v>
      </c>
      <c r="E426" s="251" t="s">
        <v>786</v>
      </c>
      <c r="F426" s="252" t="s">
        <v>787</v>
      </c>
      <c r="G426" s="253" t="s">
        <v>177</v>
      </c>
      <c r="H426" s="254">
        <v>1.0999999999999999E-2</v>
      </c>
      <c r="I426" s="255"/>
      <c r="J426" s="256">
        <f>ROUND(I426*H426,2)</f>
        <v>0</v>
      </c>
      <c r="K426" s="252" t="s">
        <v>134</v>
      </c>
      <c r="L426" s="257"/>
      <c r="M426" s="258" t="s">
        <v>34</v>
      </c>
      <c r="N426" s="259" t="s">
        <v>48</v>
      </c>
      <c r="O426" s="42"/>
      <c r="P426" s="202">
        <f>O426*H426</f>
        <v>0</v>
      </c>
      <c r="Q426" s="202">
        <v>1</v>
      </c>
      <c r="R426" s="202">
        <f>Q426*H426</f>
        <v>1.0999999999999999E-2</v>
      </c>
      <c r="S426" s="202">
        <v>0</v>
      </c>
      <c r="T426" s="203">
        <f>S426*H426</f>
        <v>0</v>
      </c>
      <c r="AR426" s="23" t="s">
        <v>418</v>
      </c>
      <c r="AT426" s="23" t="s">
        <v>342</v>
      </c>
      <c r="AU426" s="23" t="s">
        <v>87</v>
      </c>
      <c r="AY426" s="23" t="s">
        <v>127</v>
      </c>
      <c r="BE426" s="204">
        <f>IF(N426="základní",J426,0)</f>
        <v>0</v>
      </c>
      <c r="BF426" s="204">
        <f>IF(N426="snížená",J426,0)</f>
        <v>0</v>
      </c>
      <c r="BG426" s="204">
        <f>IF(N426="zákl. přenesená",J426,0)</f>
        <v>0</v>
      </c>
      <c r="BH426" s="204">
        <f>IF(N426="sníž. přenesená",J426,0)</f>
        <v>0</v>
      </c>
      <c r="BI426" s="204">
        <f>IF(N426="nulová",J426,0)</f>
        <v>0</v>
      </c>
      <c r="BJ426" s="23" t="s">
        <v>85</v>
      </c>
      <c r="BK426" s="204">
        <f>ROUND(I426*H426,2)</f>
        <v>0</v>
      </c>
      <c r="BL426" s="23" t="s">
        <v>328</v>
      </c>
      <c r="BM426" s="23" t="s">
        <v>788</v>
      </c>
    </row>
    <row r="427" spans="2:65" s="11" customFormat="1" ht="13.5">
      <c r="B427" s="205"/>
      <c r="C427" s="206"/>
      <c r="D427" s="219" t="s">
        <v>146</v>
      </c>
      <c r="E427" s="206"/>
      <c r="F427" s="230" t="s">
        <v>789</v>
      </c>
      <c r="G427" s="206"/>
      <c r="H427" s="231">
        <v>1.0999999999999999E-2</v>
      </c>
      <c r="I427" s="211"/>
      <c r="J427" s="206"/>
      <c r="K427" s="206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146</v>
      </c>
      <c r="AU427" s="216" t="s">
        <v>87</v>
      </c>
      <c r="AV427" s="11" t="s">
        <v>87</v>
      </c>
      <c r="AW427" s="11" t="s">
        <v>6</v>
      </c>
      <c r="AX427" s="11" t="s">
        <v>85</v>
      </c>
      <c r="AY427" s="216" t="s">
        <v>127</v>
      </c>
    </row>
    <row r="428" spans="2:65" s="1" customFormat="1" ht="22.5" customHeight="1">
      <c r="B428" s="41"/>
      <c r="C428" s="193" t="s">
        <v>790</v>
      </c>
      <c r="D428" s="193" t="s">
        <v>130</v>
      </c>
      <c r="E428" s="194" t="s">
        <v>791</v>
      </c>
      <c r="F428" s="195" t="s">
        <v>792</v>
      </c>
      <c r="G428" s="196" t="s">
        <v>144</v>
      </c>
      <c r="H428" s="197">
        <v>35.44</v>
      </c>
      <c r="I428" s="198"/>
      <c r="J428" s="199">
        <f>ROUND(I428*H428,2)</f>
        <v>0</v>
      </c>
      <c r="K428" s="195" t="s">
        <v>134</v>
      </c>
      <c r="L428" s="61"/>
      <c r="M428" s="200" t="s">
        <v>34</v>
      </c>
      <c r="N428" s="201" t="s">
        <v>48</v>
      </c>
      <c r="O428" s="42"/>
      <c r="P428" s="202">
        <f>O428*H428</f>
        <v>0</v>
      </c>
      <c r="Q428" s="202">
        <v>4.0000000000000002E-4</v>
      </c>
      <c r="R428" s="202">
        <f>Q428*H428</f>
        <v>1.4175999999999999E-2</v>
      </c>
      <c r="S428" s="202">
        <v>0</v>
      </c>
      <c r="T428" s="203">
        <f>S428*H428</f>
        <v>0</v>
      </c>
      <c r="AR428" s="23" t="s">
        <v>328</v>
      </c>
      <c r="AT428" s="23" t="s">
        <v>130</v>
      </c>
      <c r="AU428" s="23" t="s">
        <v>87</v>
      </c>
      <c r="AY428" s="23" t="s">
        <v>127</v>
      </c>
      <c r="BE428" s="204">
        <f>IF(N428="základní",J428,0)</f>
        <v>0</v>
      </c>
      <c r="BF428" s="204">
        <f>IF(N428="snížená",J428,0)</f>
        <v>0</v>
      </c>
      <c r="BG428" s="204">
        <f>IF(N428="zákl. přenesená",J428,0)</f>
        <v>0</v>
      </c>
      <c r="BH428" s="204">
        <f>IF(N428="sníž. přenesená",J428,0)</f>
        <v>0</v>
      </c>
      <c r="BI428" s="204">
        <f>IF(N428="nulová",J428,0)</f>
        <v>0</v>
      </c>
      <c r="BJ428" s="23" t="s">
        <v>85</v>
      </c>
      <c r="BK428" s="204">
        <f>ROUND(I428*H428,2)</f>
        <v>0</v>
      </c>
      <c r="BL428" s="23" t="s">
        <v>328</v>
      </c>
      <c r="BM428" s="23" t="s">
        <v>793</v>
      </c>
    </row>
    <row r="429" spans="2:65" s="1" customFormat="1" ht="22.5" customHeight="1">
      <c r="B429" s="41"/>
      <c r="C429" s="250" t="s">
        <v>794</v>
      </c>
      <c r="D429" s="250" t="s">
        <v>342</v>
      </c>
      <c r="E429" s="251" t="s">
        <v>795</v>
      </c>
      <c r="F429" s="252" t="s">
        <v>796</v>
      </c>
      <c r="G429" s="253" t="s">
        <v>144</v>
      </c>
      <c r="H429" s="254">
        <v>40.756</v>
      </c>
      <c r="I429" s="255"/>
      <c r="J429" s="256">
        <f>ROUND(I429*H429,2)</f>
        <v>0</v>
      </c>
      <c r="K429" s="252" t="s">
        <v>134</v>
      </c>
      <c r="L429" s="257"/>
      <c r="M429" s="258" t="s">
        <v>34</v>
      </c>
      <c r="N429" s="259" t="s">
        <v>48</v>
      </c>
      <c r="O429" s="42"/>
      <c r="P429" s="202">
        <f>O429*H429</f>
        <v>0</v>
      </c>
      <c r="Q429" s="202">
        <v>3.5000000000000001E-3</v>
      </c>
      <c r="R429" s="202">
        <f>Q429*H429</f>
        <v>0.142646</v>
      </c>
      <c r="S429" s="202">
        <v>0</v>
      </c>
      <c r="T429" s="203">
        <f>S429*H429</f>
        <v>0</v>
      </c>
      <c r="AR429" s="23" t="s">
        <v>418</v>
      </c>
      <c r="AT429" s="23" t="s">
        <v>342</v>
      </c>
      <c r="AU429" s="23" t="s">
        <v>87</v>
      </c>
      <c r="AY429" s="23" t="s">
        <v>127</v>
      </c>
      <c r="BE429" s="204">
        <f>IF(N429="základní",J429,0)</f>
        <v>0</v>
      </c>
      <c r="BF429" s="204">
        <f>IF(N429="snížená",J429,0)</f>
        <v>0</v>
      </c>
      <c r="BG429" s="204">
        <f>IF(N429="zákl. přenesená",J429,0)</f>
        <v>0</v>
      </c>
      <c r="BH429" s="204">
        <f>IF(N429="sníž. přenesená",J429,0)</f>
        <v>0</v>
      </c>
      <c r="BI429" s="204">
        <f>IF(N429="nulová",J429,0)</f>
        <v>0</v>
      </c>
      <c r="BJ429" s="23" t="s">
        <v>85</v>
      </c>
      <c r="BK429" s="204">
        <f>ROUND(I429*H429,2)</f>
        <v>0</v>
      </c>
      <c r="BL429" s="23" t="s">
        <v>328</v>
      </c>
      <c r="BM429" s="23" t="s">
        <v>797</v>
      </c>
    </row>
    <row r="430" spans="2:65" s="11" customFormat="1" ht="13.5">
      <c r="B430" s="205"/>
      <c r="C430" s="206"/>
      <c r="D430" s="219" t="s">
        <v>146</v>
      </c>
      <c r="E430" s="206"/>
      <c r="F430" s="230" t="s">
        <v>798</v>
      </c>
      <c r="G430" s="206"/>
      <c r="H430" s="231">
        <v>40.756</v>
      </c>
      <c r="I430" s="211"/>
      <c r="J430" s="206"/>
      <c r="K430" s="206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146</v>
      </c>
      <c r="AU430" s="216" t="s">
        <v>87</v>
      </c>
      <c r="AV430" s="11" t="s">
        <v>87</v>
      </c>
      <c r="AW430" s="11" t="s">
        <v>6</v>
      </c>
      <c r="AX430" s="11" t="s">
        <v>85</v>
      </c>
      <c r="AY430" s="216" t="s">
        <v>127</v>
      </c>
    </row>
    <row r="431" spans="2:65" s="1" customFormat="1" ht="31.5" customHeight="1">
      <c r="B431" s="41"/>
      <c r="C431" s="193" t="s">
        <v>799</v>
      </c>
      <c r="D431" s="193" t="s">
        <v>130</v>
      </c>
      <c r="E431" s="194" t="s">
        <v>800</v>
      </c>
      <c r="F431" s="195" t="s">
        <v>801</v>
      </c>
      <c r="G431" s="196" t="s">
        <v>144</v>
      </c>
      <c r="H431" s="197">
        <v>13.6</v>
      </c>
      <c r="I431" s="198"/>
      <c r="J431" s="199">
        <f>ROUND(I431*H431,2)</f>
        <v>0</v>
      </c>
      <c r="K431" s="195" t="s">
        <v>134</v>
      </c>
      <c r="L431" s="61"/>
      <c r="M431" s="200" t="s">
        <v>34</v>
      </c>
      <c r="N431" s="201" t="s">
        <v>48</v>
      </c>
      <c r="O431" s="42"/>
      <c r="P431" s="202">
        <f>O431*H431</f>
        <v>0</v>
      </c>
      <c r="Q431" s="202">
        <v>0</v>
      </c>
      <c r="R431" s="202">
        <f>Q431*H431</f>
        <v>0</v>
      </c>
      <c r="S431" s="202">
        <v>0</v>
      </c>
      <c r="T431" s="203">
        <f>S431*H431</f>
        <v>0</v>
      </c>
      <c r="AR431" s="23" t="s">
        <v>328</v>
      </c>
      <c r="AT431" s="23" t="s">
        <v>130</v>
      </c>
      <c r="AU431" s="23" t="s">
        <v>87</v>
      </c>
      <c r="AY431" s="23" t="s">
        <v>127</v>
      </c>
      <c r="BE431" s="204">
        <f>IF(N431="základní",J431,0)</f>
        <v>0</v>
      </c>
      <c r="BF431" s="204">
        <f>IF(N431="snížená",J431,0)</f>
        <v>0</v>
      </c>
      <c r="BG431" s="204">
        <f>IF(N431="zákl. přenesená",J431,0)</f>
        <v>0</v>
      </c>
      <c r="BH431" s="204">
        <f>IF(N431="sníž. přenesená",J431,0)</f>
        <v>0</v>
      </c>
      <c r="BI431" s="204">
        <f>IF(N431="nulová",J431,0)</f>
        <v>0</v>
      </c>
      <c r="BJ431" s="23" t="s">
        <v>85</v>
      </c>
      <c r="BK431" s="204">
        <f>ROUND(I431*H431,2)</f>
        <v>0</v>
      </c>
      <c r="BL431" s="23" t="s">
        <v>328</v>
      </c>
      <c r="BM431" s="23" t="s">
        <v>802</v>
      </c>
    </row>
    <row r="432" spans="2:65" s="13" customFormat="1" ht="13.5">
      <c r="B432" s="232"/>
      <c r="C432" s="233"/>
      <c r="D432" s="207" t="s">
        <v>146</v>
      </c>
      <c r="E432" s="234" t="s">
        <v>34</v>
      </c>
      <c r="F432" s="235" t="s">
        <v>803</v>
      </c>
      <c r="G432" s="233"/>
      <c r="H432" s="236" t="s">
        <v>34</v>
      </c>
      <c r="I432" s="237"/>
      <c r="J432" s="233"/>
      <c r="K432" s="233"/>
      <c r="L432" s="238"/>
      <c r="M432" s="239"/>
      <c r="N432" s="240"/>
      <c r="O432" s="240"/>
      <c r="P432" s="240"/>
      <c r="Q432" s="240"/>
      <c r="R432" s="240"/>
      <c r="S432" s="240"/>
      <c r="T432" s="241"/>
      <c r="AT432" s="242" t="s">
        <v>146</v>
      </c>
      <c r="AU432" s="242" t="s">
        <v>87</v>
      </c>
      <c r="AV432" s="13" t="s">
        <v>85</v>
      </c>
      <c r="AW432" s="13" t="s">
        <v>40</v>
      </c>
      <c r="AX432" s="13" t="s">
        <v>77</v>
      </c>
      <c r="AY432" s="242" t="s">
        <v>127</v>
      </c>
    </row>
    <row r="433" spans="2:65" s="11" customFormat="1" ht="13.5">
      <c r="B433" s="205"/>
      <c r="C433" s="206"/>
      <c r="D433" s="219" t="s">
        <v>146</v>
      </c>
      <c r="E433" s="229" t="s">
        <v>34</v>
      </c>
      <c r="F433" s="230" t="s">
        <v>804</v>
      </c>
      <c r="G433" s="206"/>
      <c r="H433" s="231">
        <v>13.6</v>
      </c>
      <c r="I433" s="211"/>
      <c r="J433" s="206"/>
      <c r="K433" s="206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146</v>
      </c>
      <c r="AU433" s="216" t="s">
        <v>87</v>
      </c>
      <c r="AV433" s="11" t="s">
        <v>87</v>
      </c>
      <c r="AW433" s="11" t="s">
        <v>40</v>
      </c>
      <c r="AX433" s="11" t="s">
        <v>85</v>
      </c>
      <c r="AY433" s="216" t="s">
        <v>127</v>
      </c>
    </row>
    <row r="434" spans="2:65" s="1" customFormat="1" ht="22.5" customHeight="1">
      <c r="B434" s="41"/>
      <c r="C434" s="250" t="s">
        <v>805</v>
      </c>
      <c r="D434" s="250" t="s">
        <v>342</v>
      </c>
      <c r="E434" s="251" t="s">
        <v>786</v>
      </c>
      <c r="F434" s="252" t="s">
        <v>787</v>
      </c>
      <c r="G434" s="253" t="s">
        <v>177</v>
      </c>
      <c r="H434" s="254">
        <v>5.0000000000000001E-3</v>
      </c>
      <c r="I434" s="255"/>
      <c r="J434" s="256">
        <f>ROUND(I434*H434,2)</f>
        <v>0</v>
      </c>
      <c r="K434" s="252" t="s">
        <v>134</v>
      </c>
      <c r="L434" s="257"/>
      <c r="M434" s="258" t="s">
        <v>34</v>
      </c>
      <c r="N434" s="259" t="s">
        <v>48</v>
      </c>
      <c r="O434" s="42"/>
      <c r="P434" s="202">
        <f>O434*H434</f>
        <v>0</v>
      </c>
      <c r="Q434" s="202">
        <v>1</v>
      </c>
      <c r="R434" s="202">
        <f>Q434*H434</f>
        <v>5.0000000000000001E-3</v>
      </c>
      <c r="S434" s="202">
        <v>0</v>
      </c>
      <c r="T434" s="203">
        <f>S434*H434</f>
        <v>0</v>
      </c>
      <c r="AR434" s="23" t="s">
        <v>418</v>
      </c>
      <c r="AT434" s="23" t="s">
        <v>342</v>
      </c>
      <c r="AU434" s="23" t="s">
        <v>87</v>
      </c>
      <c r="AY434" s="23" t="s">
        <v>127</v>
      </c>
      <c r="BE434" s="204">
        <f>IF(N434="základní",J434,0)</f>
        <v>0</v>
      </c>
      <c r="BF434" s="204">
        <f>IF(N434="snížená",J434,0)</f>
        <v>0</v>
      </c>
      <c r="BG434" s="204">
        <f>IF(N434="zákl. přenesená",J434,0)</f>
        <v>0</v>
      </c>
      <c r="BH434" s="204">
        <f>IF(N434="sníž. přenesená",J434,0)</f>
        <v>0</v>
      </c>
      <c r="BI434" s="204">
        <f>IF(N434="nulová",J434,0)</f>
        <v>0</v>
      </c>
      <c r="BJ434" s="23" t="s">
        <v>85</v>
      </c>
      <c r="BK434" s="204">
        <f>ROUND(I434*H434,2)</f>
        <v>0</v>
      </c>
      <c r="BL434" s="23" t="s">
        <v>328</v>
      </c>
      <c r="BM434" s="23" t="s">
        <v>806</v>
      </c>
    </row>
    <row r="435" spans="2:65" s="11" customFormat="1" ht="13.5">
      <c r="B435" s="205"/>
      <c r="C435" s="206"/>
      <c r="D435" s="219" t="s">
        <v>146</v>
      </c>
      <c r="E435" s="206"/>
      <c r="F435" s="230" t="s">
        <v>807</v>
      </c>
      <c r="G435" s="206"/>
      <c r="H435" s="231">
        <v>5.0000000000000001E-3</v>
      </c>
      <c r="I435" s="211"/>
      <c r="J435" s="206"/>
      <c r="K435" s="206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146</v>
      </c>
      <c r="AU435" s="216" t="s">
        <v>87</v>
      </c>
      <c r="AV435" s="11" t="s">
        <v>87</v>
      </c>
      <c r="AW435" s="11" t="s">
        <v>6</v>
      </c>
      <c r="AX435" s="11" t="s">
        <v>85</v>
      </c>
      <c r="AY435" s="216" t="s">
        <v>127</v>
      </c>
    </row>
    <row r="436" spans="2:65" s="1" customFormat="1" ht="22.5" customHeight="1">
      <c r="B436" s="41"/>
      <c r="C436" s="193" t="s">
        <v>808</v>
      </c>
      <c r="D436" s="193" t="s">
        <v>130</v>
      </c>
      <c r="E436" s="194" t="s">
        <v>809</v>
      </c>
      <c r="F436" s="195" t="s">
        <v>810</v>
      </c>
      <c r="G436" s="196" t="s">
        <v>144</v>
      </c>
      <c r="H436" s="197">
        <v>13.6</v>
      </c>
      <c r="I436" s="198"/>
      <c r="J436" s="199">
        <f>ROUND(I436*H436,2)</f>
        <v>0</v>
      </c>
      <c r="K436" s="195" t="s">
        <v>134</v>
      </c>
      <c r="L436" s="61"/>
      <c r="M436" s="200" t="s">
        <v>34</v>
      </c>
      <c r="N436" s="201" t="s">
        <v>48</v>
      </c>
      <c r="O436" s="42"/>
      <c r="P436" s="202">
        <f>O436*H436</f>
        <v>0</v>
      </c>
      <c r="Q436" s="202">
        <v>4.0000000000000002E-4</v>
      </c>
      <c r="R436" s="202">
        <f>Q436*H436</f>
        <v>5.4400000000000004E-3</v>
      </c>
      <c r="S436" s="202">
        <v>0</v>
      </c>
      <c r="T436" s="203">
        <f>S436*H436</f>
        <v>0</v>
      </c>
      <c r="AR436" s="23" t="s">
        <v>328</v>
      </c>
      <c r="AT436" s="23" t="s">
        <v>130</v>
      </c>
      <c r="AU436" s="23" t="s">
        <v>87</v>
      </c>
      <c r="AY436" s="23" t="s">
        <v>127</v>
      </c>
      <c r="BE436" s="204">
        <f>IF(N436="základní",J436,0)</f>
        <v>0</v>
      </c>
      <c r="BF436" s="204">
        <f>IF(N436="snížená",J436,0)</f>
        <v>0</v>
      </c>
      <c r="BG436" s="204">
        <f>IF(N436="zákl. přenesená",J436,0)</f>
        <v>0</v>
      </c>
      <c r="BH436" s="204">
        <f>IF(N436="sníž. přenesená",J436,0)</f>
        <v>0</v>
      </c>
      <c r="BI436" s="204">
        <f>IF(N436="nulová",J436,0)</f>
        <v>0</v>
      </c>
      <c r="BJ436" s="23" t="s">
        <v>85</v>
      </c>
      <c r="BK436" s="204">
        <f>ROUND(I436*H436,2)</f>
        <v>0</v>
      </c>
      <c r="BL436" s="23" t="s">
        <v>328</v>
      </c>
      <c r="BM436" s="23" t="s">
        <v>811</v>
      </c>
    </row>
    <row r="437" spans="2:65" s="1" customFormat="1" ht="22.5" customHeight="1">
      <c r="B437" s="41"/>
      <c r="C437" s="250" t="s">
        <v>812</v>
      </c>
      <c r="D437" s="250" t="s">
        <v>342</v>
      </c>
      <c r="E437" s="251" t="s">
        <v>795</v>
      </c>
      <c r="F437" s="252" t="s">
        <v>796</v>
      </c>
      <c r="G437" s="253" t="s">
        <v>144</v>
      </c>
      <c r="H437" s="254">
        <v>16.32</v>
      </c>
      <c r="I437" s="255"/>
      <c r="J437" s="256">
        <f>ROUND(I437*H437,2)</f>
        <v>0</v>
      </c>
      <c r="K437" s="252" t="s">
        <v>134</v>
      </c>
      <c r="L437" s="257"/>
      <c r="M437" s="258" t="s">
        <v>34</v>
      </c>
      <c r="N437" s="259" t="s">
        <v>48</v>
      </c>
      <c r="O437" s="42"/>
      <c r="P437" s="202">
        <f>O437*H437</f>
        <v>0</v>
      </c>
      <c r="Q437" s="202">
        <v>3.5000000000000001E-3</v>
      </c>
      <c r="R437" s="202">
        <f>Q437*H437</f>
        <v>5.7120000000000004E-2</v>
      </c>
      <c r="S437" s="202">
        <v>0</v>
      </c>
      <c r="T437" s="203">
        <f>S437*H437</f>
        <v>0</v>
      </c>
      <c r="AR437" s="23" t="s">
        <v>418</v>
      </c>
      <c r="AT437" s="23" t="s">
        <v>342</v>
      </c>
      <c r="AU437" s="23" t="s">
        <v>87</v>
      </c>
      <c r="AY437" s="23" t="s">
        <v>127</v>
      </c>
      <c r="BE437" s="204">
        <f>IF(N437="základní",J437,0)</f>
        <v>0</v>
      </c>
      <c r="BF437" s="204">
        <f>IF(N437="snížená",J437,0)</f>
        <v>0</v>
      </c>
      <c r="BG437" s="204">
        <f>IF(N437="zákl. přenesená",J437,0)</f>
        <v>0</v>
      </c>
      <c r="BH437" s="204">
        <f>IF(N437="sníž. přenesená",J437,0)</f>
        <v>0</v>
      </c>
      <c r="BI437" s="204">
        <f>IF(N437="nulová",J437,0)</f>
        <v>0</v>
      </c>
      <c r="BJ437" s="23" t="s">
        <v>85</v>
      </c>
      <c r="BK437" s="204">
        <f>ROUND(I437*H437,2)</f>
        <v>0</v>
      </c>
      <c r="BL437" s="23" t="s">
        <v>328</v>
      </c>
      <c r="BM437" s="23" t="s">
        <v>813</v>
      </c>
    </row>
    <row r="438" spans="2:65" s="11" customFormat="1" ht="13.5">
      <c r="B438" s="205"/>
      <c r="C438" s="206"/>
      <c r="D438" s="219" t="s">
        <v>146</v>
      </c>
      <c r="E438" s="206"/>
      <c r="F438" s="230" t="s">
        <v>814</v>
      </c>
      <c r="G438" s="206"/>
      <c r="H438" s="231">
        <v>16.32</v>
      </c>
      <c r="I438" s="211"/>
      <c r="J438" s="206"/>
      <c r="K438" s="206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146</v>
      </c>
      <c r="AU438" s="216" t="s">
        <v>87</v>
      </c>
      <c r="AV438" s="11" t="s">
        <v>87</v>
      </c>
      <c r="AW438" s="11" t="s">
        <v>6</v>
      </c>
      <c r="AX438" s="11" t="s">
        <v>85</v>
      </c>
      <c r="AY438" s="216" t="s">
        <v>127</v>
      </c>
    </row>
    <row r="439" spans="2:65" s="1" customFormat="1" ht="31.5" customHeight="1">
      <c r="B439" s="41"/>
      <c r="C439" s="193" t="s">
        <v>815</v>
      </c>
      <c r="D439" s="193" t="s">
        <v>130</v>
      </c>
      <c r="E439" s="194" t="s">
        <v>816</v>
      </c>
      <c r="F439" s="195" t="s">
        <v>817</v>
      </c>
      <c r="G439" s="196" t="s">
        <v>818</v>
      </c>
      <c r="H439" s="260"/>
      <c r="I439" s="198"/>
      <c r="J439" s="199">
        <f>ROUND(I439*H439,2)</f>
        <v>0</v>
      </c>
      <c r="K439" s="195" t="s">
        <v>134</v>
      </c>
      <c r="L439" s="61"/>
      <c r="M439" s="200" t="s">
        <v>34</v>
      </c>
      <c r="N439" s="201" t="s">
        <v>48</v>
      </c>
      <c r="O439" s="42"/>
      <c r="P439" s="202">
        <f>O439*H439</f>
        <v>0</v>
      </c>
      <c r="Q439" s="202">
        <v>0</v>
      </c>
      <c r="R439" s="202">
        <f>Q439*H439</f>
        <v>0</v>
      </c>
      <c r="S439" s="202">
        <v>0</v>
      </c>
      <c r="T439" s="203">
        <f>S439*H439</f>
        <v>0</v>
      </c>
      <c r="AR439" s="23" t="s">
        <v>328</v>
      </c>
      <c r="AT439" s="23" t="s">
        <v>130</v>
      </c>
      <c r="AU439" s="23" t="s">
        <v>87</v>
      </c>
      <c r="AY439" s="23" t="s">
        <v>127</v>
      </c>
      <c r="BE439" s="204">
        <f>IF(N439="základní",J439,0)</f>
        <v>0</v>
      </c>
      <c r="BF439" s="204">
        <f>IF(N439="snížená",J439,0)</f>
        <v>0</v>
      </c>
      <c r="BG439" s="204">
        <f>IF(N439="zákl. přenesená",J439,0)</f>
        <v>0</v>
      </c>
      <c r="BH439" s="204">
        <f>IF(N439="sníž. přenesená",J439,0)</f>
        <v>0</v>
      </c>
      <c r="BI439" s="204">
        <f>IF(N439="nulová",J439,0)</f>
        <v>0</v>
      </c>
      <c r="BJ439" s="23" t="s">
        <v>85</v>
      </c>
      <c r="BK439" s="204">
        <f>ROUND(I439*H439,2)</f>
        <v>0</v>
      </c>
      <c r="BL439" s="23" t="s">
        <v>328</v>
      </c>
      <c r="BM439" s="23" t="s">
        <v>819</v>
      </c>
    </row>
    <row r="440" spans="2:65" s="10" customFormat="1" ht="29.85" customHeight="1">
      <c r="B440" s="176"/>
      <c r="C440" s="177"/>
      <c r="D440" s="190" t="s">
        <v>76</v>
      </c>
      <c r="E440" s="191" t="s">
        <v>820</v>
      </c>
      <c r="F440" s="191" t="s">
        <v>821</v>
      </c>
      <c r="G440" s="177"/>
      <c r="H440" s="177"/>
      <c r="I440" s="180"/>
      <c r="J440" s="192">
        <f>BK440</f>
        <v>0</v>
      </c>
      <c r="K440" s="177"/>
      <c r="L440" s="182"/>
      <c r="M440" s="183"/>
      <c r="N440" s="184"/>
      <c r="O440" s="184"/>
      <c r="P440" s="185">
        <f>SUM(P441:P468)</f>
        <v>0</v>
      </c>
      <c r="Q440" s="184"/>
      <c r="R440" s="185">
        <f>SUM(R441:R468)</f>
        <v>0.15463192000000001</v>
      </c>
      <c r="S440" s="184"/>
      <c r="T440" s="186">
        <f>SUM(T441:T468)</f>
        <v>0</v>
      </c>
      <c r="AR440" s="187" t="s">
        <v>87</v>
      </c>
      <c r="AT440" s="188" t="s">
        <v>76</v>
      </c>
      <c r="AU440" s="188" t="s">
        <v>85</v>
      </c>
      <c r="AY440" s="187" t="s">
        <v>127</v>
      </c>
      <c r="BK440" s="189">
        <f>SUM(BK441:BK468)</f>
        <v>0</v>
      </c>
    </row>
    <row r="441" spans="2:65" s="1" customFormat="1" ht="31.5" customHeight="1">
      <c r="B441" s="41"/>
      <c r="C441" s="193" t="s">
        <v>822</v>
      </c>
      <c r="D441" s="193" t="s">
        <v>130</v>
      </c>
      <c r="E441" s="194" t="s">
        <v>823</v>
      </c>
      <c r="F441" s="195" t="s">
        <v>824</v>
      </c>
      <c r="G441" s="196" t="s">
        <v>133</v>
      </c>
      <c r="H441" s="197">
        <v>5</v>
      </c>
      <c r="I441" s="198"/>
      <c r="J441" s="199">
        <f>ROUND(I441*H441,2)</f>
        <v>0</v>
      </c>
      <c r="K441" s="195" t="s">
        <v>134</v>
      </c>
      <c r="L441" s="61"/>
      <c r="M441" s="200" t="s">
        <v>34</v>
      </c>
      <c r="N441" s="201" t="s">
        <v>48</v>
      </c>
      <c r="O441" s="42"/>
      <c r="P441" s="202">
        <f>O441*H441</f>
        <v>0</v>
      </c>
      <c r="Q441" s="202">
        <v>2.7799999999999999E-3</v>
      </c>
      <c r="R441" s="202">
        <f>Q441*H441</f>
        <v>1.3899999999999999E-2</v>
      </c>
      <c r="S441" s="202">
        <v>0</v>
      </c>
      <c r="T441" s="203">
        <f>S441*H441</f>
        <v>0</v>
      </c>
      <c r="AR441" s="23" t="s">
        <v>328</v>
      </c>
      <c r="AT441" s="23" t="s">
        <v>130</v>
      </c>
      <c r="AU441" s="23" t="s">
        <v>87</v>
      </c>
      <c r="AY441" s="23" t="s">
        <v>127</v>
      </c>
      <c r="BE441" s="204">
        <f>IF(N441="základní",J441,0)</f>
        <v>0</v>
      </c>
      <c r="BF441" s="204">
        <f>IF(N441="snížená",J441,0)</f>
        <v>0</v>
      </c>
      <c r="BG441" s="204">
        <f>IF(N441="zákl. přenesená",J441,0)</f>
        <v>0</v>
      </c>
      <c r="BH441" s="204">
        <f>IF(N441="sníž. přenesená",J441,0)</f>
        <v>0</v>
      </c>
      <c r="BI441" s="204">
        <f>IF(N441="nulová",J441,0)</f>
        <v>0</v>
      </c>
      <c r="BJ441" s="23" t="s">
        <v>85</v>
      </c>
      <c r="BK441" s="204">
        <f>ROUND(I441*H441,2)</f>
        <v>0</v>
      </c>
      <c r="BL441" s="23" t="s">
        <v>328</v>
      </c>
      <c r="BM441" s="23" t="s">
        <v>825</v>
      </c>
    </row>
    <row r="442" spans="2:65" s="13" customFormat="1" ht="13.5">
      <c r="B442" s="232"/>
      <c r="C442" s="233"/>
      <c r="D442" s="207" t="s">
        <v>146</v>
      </c>
      <c r="E442" s="234" t="s">
        <v>34</v>
      </c>
      <c r="F442" s="235" t="s">
        <v>826</v>
      </c>
      <c r="G442" s="233"/>
      <c r="H442" s="236" t="s">
        <v>34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AT442" s="242" t="s">
        <v>146</v>
      </c>
      <c r="AU442" s="242" t="s">
        <v>87</v>
      </c>
      <c r="AV442" s="13" t="s">
        <v>85</v>
      </c>
      <c r="AW442" s="13" t="s">
        <v>40</v>
      </c>
      <c r="AX442" s="13" t="s">
        <v>77</v>
      </c>
      <c r="AY442" s="242" t="s">
        <v>127</v>
      </c>
    </row>
    <row r="443" spans="2:65" s="11" customFormat="1" ht="13.5">
      <c r="B443" s="205"/>
      <c r="C443" s="206"/>
      <c r="D443" s="219" t="s">
        <v>146</v>
      </c>
      <c r="E443" s="229" t="s">
        <v>34</v>
      </c>
      <c r="F443" s="230" t="s">
        <v>827</v>
      </c>
      <c r="G443" s="206"/>
      <c r="H443" s="231">
        <v>5</v>
      </c>
      <c r="I443" s="211"/>
      <c r="J443" s="206"/>
      <c r="K443" s="206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146</v>
      </c>
      <c r="AU443" s="216" t="s">
        <v>87</v>
      </c>
      <c r="AV443" s="11" t="s">
        <v>87</v>
      </c>
      <c r="AW443" s="11" t="s">
        <v>40</v>
      </c>
      <c r="AX443" s="11" t="s">
        <v>85</v>
      </c>
      <c r="AY443" s="216" t="s">
        <v>127</v>
      </c>
    </row>
    <row r="444" spans="2:65" s="1" customFormat="1" ht="31.5" customHeight="1">
      <c r="B444" s="41"/>
      <c r="C444" s="193" t="s">
        <v>828</v>
      </c>
      <c r="D444" s="193" t="s">
        <v>130</v>
      </c>
      <c r="E444" s="194" t="s">
        <v>829</v>
      </c>
      <c r="F444" s="195" t="s">
        <v>830</v>
      </c>
      <c r="G444" s="196" t="s">
        <v>133</v>
      </c>
      <c r="H444" s="197">
        <v>10</v>
      </c>
      <c r="I444" s="198"/>
      <c r="J444" s="199">
        <f>ROUND(I444*H444,2)</f>
        <v>0</v>
      </c>
      <c r="K444" s="195" t="s">
        <v>134</v>
      </c>
      <c r="L444" s="61"/>
      <c r="M444" s="200" t="s">
        <v>34</v>
      </c>
      <c r="N444" s="201" t="s">
        <v>48</v>
      </c>
      <c r="O444" s="42"/>
      <c r="P444" s="202">
        <f>O444*H444</f>
        <v>0</v>
      </c>
      <c r="Q444" s="202">
        <v>2.7799999999999999E-3</v>
      </c>
      <c r="R444" s="202">
        <f>Q444*H444</f>
        <v>2.7799999999999998E-2</v>
      </c>
      <c r="S444" s="202">
        <v>0</v>
      </c>
      <c r="T444" s="203">
        <f>S444*H444</f>
        <v>0</v>
      </c>
      <c r="AR444" s="23" t="s">
        <v>328</v>
      </c>
      <c r="AT444" s="23" t="s">
        <v>130</v>
      </c>
      <c r="AU444" s="23" t="s">
        <v>87</v>
      </c>
      <c r="AY444" s="23" t="s">
        <v>127</v>
      </c>
      <c r="BE444" s="204">
        <f>IF(N444="základní",J444,0)</f>
        <v>0</v>
      </c>
      <c r="BF444" s="204">
        <f>IF(N444="snížená",J444,0)</f>
        <v>0</v>
      </c>
      <c r="BG444" s="204">
        <f>IF(N444="zákl. přenesená",J444,0)</f>
        <v>0</v>
      </c>
      <c r="BH444" s="204">
        <f>IF(N444="sníž. přenesená",J444,0)</f>
        <v>0</v>
      </c>
      <c r="BI444" s="204">
        <f>IF(N444="nulová",J444,0)</f>
        <v>0</v>
      </c>
      <c r="BJ444" s="23" t="s">
        <v>85</v>
      </c>
      <c r="BK444" s="204">
        <f>ROUND(I444*H444,2)</f>
        <v>0</v>
      </c>
      <c r="BL444" s="23" t="s">
        <v>328</v>
      </c>
      <c r="BM444" s="23" t="s">
        <v>831</v>
      </c>
    </row>
    <row r="445" spans="2:65" s="13" customFormat="1" ht="13.5">
      <c r="B445" s="232"/>
      <c r="C445" s="233"/>
      <c r="D445" s="207" t="s">
        <v>146</v>
      </c>
      <c r="E445" s="234" t="s">
        <v>34</v>
      </c>
      <c r="F445" s="235" t="s">
        <v>826</v>
      </c>
      <c r="G445" s="233"/>
      <c r="H445" s="236" t="s">
        <v>34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AT445" s="242" t="s">
        <v>146</v>
      </c>
      <c r="AU445" s="242" t="s">
        <v>87</v>
      </c>
      <c r="AV445" s="13" t="s">
        <v>85</v>
      </c>
      <c r="AW445" s="13" t="s">
        <v>40</v>
      </c>
      <c r="AX445" s="13" t="s">
        <v>77</v>
      </c>
      <c r="AY445" s="242" t="s">
        <v>127</v>
      </c>
    </row>
    <row r="446" spans="2:65" s="11" customFormat="1" ht="13.5">
      <c r="B446" s="205"/>
      <c r="C446" s="206"/>
      <c r="D446" s="219" t="s">
        <v>146</v>
      </c>
      <c r="E446" s="229" t="s">
        <v>34</v>
      </c>
      <c r="F446" s="230" t="s">
        <v>832</v>
      </c>
      <c r="G446" s="206"/>
      <c r="H446" s="231">
        <v>10</v>
      </c>
      <c r="I446" s="211"/>
      <c r="J446" s="206"/>
      <c r="K446" s="206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146</v>
      </c>
      <c r="AU446" s="216" t="s">
        <v>87</v>
      </c>
      <c r="AV446" s="11" t="s">
        <v>87</v>
      </c>
      <c r="AW446" s="11" t="s">
        <v>40</v>
      </c>
      <c r="AX446" s="11" t="s">
        <v>85</v>
      </c>
      <c r="AY446" s="216" t="s">
        <v>127</v>
      </c>
    </row>
    <row r="447" spans="2:65" s="1" customFormat="1" ht="44.25" customHeight="1">
      <c r="B447" s="41"/>
      <c r="C447" s="193" t="s">
        <v>833</v>
      </c>
      <c r="D447" s="193" t="s">
        <v>130</v>
      </c>
      <c r="E447" s="194" t="s">
        <v>834</v>
      </c>
      <c r="F447" s="195" t="s">
        <v>835</v>
      </c>
      <c r="G447" s="196" t="s">
        <v>144</v>
      </c>
      <c r="H447" s="197">
        <v>25.654</v>
      </c>
      <c r="I447" s="198"/>
      <c r="J447" s="199">
        <f>ROUND(I447*H447,2)</f>
        <v>0</v>
      </c>
      <c r="K447" s="195" t="s">
        <v>134</v>
      </c>
      <c r="L447" s="61"/>
      <c r="M447" s="200" t="s">
        <v>34</v>
      </c>
      <c r="N447" s="201" t="s">
        <v>48</v>
      </c>
      <c r="O447" s="42"/>
      <c r="P447" s="202">
        <f>O447*H447</f>
        <v>0</v>
      </c>
      <c r="Q447" s="202">
        <v>8.0000000000000007E-5</v>
      </c>
      <c r="R447" s="202">
        <f>Q447*H447</f>
        <v>2.0523200000000003E-3</v>
      </c>
      <c r="S447" s="202">
        <v>0</v>
      </c>
      <c r="T447" s="203">
        <f>S447*H447</f>
        <v>0</v>
      </c>
      <c r="AR447" s="23" t="s">
        <v>328</v>
      </c>
      <c r="AT447" s="23" t="s">
        <v>130</v>
      </c>
      <c r="AU447" s="23" t="s">
        <v>87</v>
      </c>
      <c r="AY447" s="23" t="s">
        <v>127</v>
      </c>
      <c r="BE447" s="204">
        <f>IF(N447="základní",J447,0)</f>
        <v>0</v>
      </c>
      <c r="BF447" s="204">
        <f>IF(N447="snížená",J447,0)</f>
        <v>0</v>
      </c>
      <c r="BG447" s="204">
        <f>IF(N447="zákl. přenesená",J447,0)</f>
        <v>0</v>
      </c>
      <c r="BH447" s="204">
        <f>IF(N447="sníž. přenesená",J447,0)</f>
        <v>0</v>
      </c>
      <c r="BI447" s="204">
        <f>IF(N447="nulová",J447,0)</f>
        <v>0</v>
      </c>
      <c r="BJ447" s="23" t="s">
        <v>85</v>
      </c>
      <c r="BK447" s="204">
        <f>ROUND(I447*H447,2)</f>
        <v>0</v>
      </c>
      <c r="BL447" s="23" t="s">
        <v>328</v>
      </c>
      <c r="BM447" s="23" t="s">
        <v>836</v>
      </c>
    </row>
    <row r="448" spans="2:65" s="13" customFormat="1" ht="13.5">
      <c r="B448" s="232"/>
      <c r="C448" s="233"/>
      <c r="D448" s="207" t="s">
        <v>146</v>
      </c>
      <c r="E448" s="234" t="s">
        <v>34</v>
      </c>
      <c r="F448" s="235" t="s">
        <v>837</v>
      </c>
      <c r="G448" s="233"/>
      <c r="H448" s="236" t="s">
        <v>34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AT448" s="242" t="s">
        <v>146</v>
      </c>
      <c r="AU448" s="242" t="s">
        <v>87</v>
      </c>
      <c r="AV448" s="13" t="s">
        <v>85</v>
      </c>
      <c r="AW448" s="13" t="s">
        <v>40</v>
      </c>
      <c r="AX448" s="13" t="s">
        <v>77</v>
      </c>
      <c r="AY448" s="242" t="s">
        <v>127</v>
      </c>
    </row>
    <row r="449" spans="2:65" s="13" customFormat="1" ht="27">
      <c r="B449" s="232"/>
      <c r="C449" s="233"/>
      <c r="D449" s="207" t="s">
        <v>146</v>
      </c>
      <c r="E449" s="234" t="s">
        <v>34</v>
      </c>
      <c r="F449" s="235" t="s">
        <v>838</v>
      </c>
      <c r="G449" s="233"/>
      <c r="H449" s="236" t="s">
        <v>34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AT449" s="242" t="s">
        <v>146</v>
      </c>
      <c r="AU449" s="242" t="s">
        <v>87</v>
      </c>
      <c r="AV449" s="13" t="s">
        <v>85</v>
      </c>
      <c r="AW449" s="13" t="s">
        <v>40</v>
      </c>
      <c r="AX449" s="13" t="s">
        <v>77</v>
      </c>
      <c r="AY449" s="242" t="s">
        <v>127</v>
      </c>
    </row>
    <row r="450" spans="2:65" s="11" customFormat="1" ht="13.5">
      <c r="B450" s="205"/>
      <c r="C450" s="206"/>
      <c r="D450" s="219" t="s">
        <v>146</v>
      </c>
      <c r="E450" s="229" t="s">
        <v>34</v>
      </c>
      <c r="F450" s="230" t="s">
        <v>839</v>
      </c>
      <c r="G450" s="206"/>
      <c r="H450" s="231">
        <v>25.654</v>
      </c>
      <c r="I450" s="211"/>
      <c r="J450" s="206"/>
      <c r="K450" s="206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146</v>
      </c>
      <c r="AU450" s="216" t="s">
        <v>87</v>
      </c>
      <c r="AV450" s="11" t="s">
        <v>87</v>
      </c>
      <c r="AW450" s="11" t="s">
        <v>40</v>
      </c>
      <c r="AX450" s="11" t="s">
        <v>85</v>
      </c>
      <c r="AY450" s="216" t="s">
        <v>127</v>
      </c>
    </row>
    <row r="451" spans="2:65" s="1" customFormat="1" ht="44.25" customHeight="1">
      <c r="B451" s="41"/>
      <c r="C451" s="193" t="s">
        <v>840</v>
      </c>
      <c r="D451" s="193" t="s">
        <v>130</v>
      </c>
      <c r="E451" s="194" t="s">
        <v>841</v>
      </c>
      <c r="F451" s="195" t="s">
        <v>842</v>
      </c>
      <c r="G451" s="196" t="s">
        <v>144</v>
      </c>
      <c r="H451" s="197">
        <v>9.74</v>
      </c>
      <c r="I451" s="198"/>
      <c r="J451" s="199">
        <f>ROUND(I451*H451,2)</f>
        <v>0</v>
      </c>
      <c r="K451" s="195" t="s">
        <v>134</v>
      </c>
      <c r="L451" s="61"/>
      <c r="M451" s="200" t="s">
        <v>34</v>
      </c>
      <c r="N451" s="201" t="s">
        <v>48</v>
      </c>
      <c r="O451" s="42"/>
      <c r="P451" s="202">
        <f>O451*H451</f>
        <v>0</v>
      </c>
      <c r="Q451" s="202">
        <v>1.4999999999999999E-4</v>
      </c>
      <c r="R451" s="202">
        <f>Q451*H451</f>
        <v>1.4609999999999998E-3</v>
      </c>
      <c r="S451" s="202">
        <v>0</v>
      </c>
      <c r="T451" s="203">
        <f>S451*H451</f>
        <v>0</v>
      </c>
      <c r="AR451" s="23" t="s">
        <v>328</v>
      </c>
      <c r="AT451" s="23" t="s">
        <v>130</v>
      </c>
      <c r="AU451" s="23" t="s">
        <v>87</v>
      </c>
      <c r="AY451" s="23" t="s">
        <v>127</v>
      </c>
      <c r="BE451" s="204">
        <f>IF(N451="základní",J451,0)</f>
        <v>0</v>
      </c>
      <c r="BF451" s="204">
        <f>IF(N451="snížená",J451,0)</f>
        <v>0</v>
      </c>
      <c r="BG451" s="204">
        <f>IF(N451="zákl. přenesená",J451,0)</f>
        <v>0</v>
      </c>
      <c r="BH451" s="204">
        <f>IF(N451="sníž. přenesená",J451,0)</f>
        <v>0</v>
      </c>
      <c r="BI451" s="204">
        <f>IF(N451="nulová",J451,0)</f>
        <v>0</v>
      </c>
      <c r="BJ451" s="23" t="s">
        <v>85</v>
      </c>
      <c r="BK451" s="204">
        <f>ROUND(I451*H451,2)</f>
        <v>0</v>
      </c>
      <c r="BL451" s="23" t="s">
        <v>328</v>
      </c>
      <c r="BM451" s="23" t="s">
        <v>843</v>
      </c>
    </row>
    <row r="452" spans="2:65" s="13" customFormat="1" ht="13.5">
      <c r="B452" s="232"/>
      <c r="C452" s="233"/>
      <c r="D452" s="207" t="s">
        <v>146</v>
      </c>
      <c r="E452" s="234" t="s">
        <v>34</v>
      </c>
      <c r="F452" s="235" t="s">
        <v>837</v>
      </c>
      <c r="G452" s="233"/>
      <c r="H452" s="236" t="s">
        <v>34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AT452" s="242" t="s">
        <v>146</v>
      </c>
      <c r="AU452" s="242" t="s">
        <v>87</v>
      </c>
      <c r="AV452" s="13" t="s">
        <v>85</v>
      </c>
      <c r="AW452" s="13" t="s">
        <v>40</v>
      </c>
      <c r="AX452" s="13" t="s">
        <v>77</v>
      </c>
      <c r="AY452" s="242" t="s">
        <v>127</v>
      </c>
    </row>
    <row r="453" spans="2:65" s="13" customFormat="1" ht="27">
      <c r="B453" s="232"/>
      <c r="C453" s="233"/>
      <c r="D453" s="207" t="s">
        <v>146</v>
      </c>
      <c r="E453" s="234" t="s">
        <v>34</v>
      </c>
      <c r="F453" s="235" t="s">
        <v>838</v>
      </c>
      <c r="G453" s="233"/>
      <c r="H453" s="236" t="s">
        <v>34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AT453" s="242" t="s">
        <v>146</v>
      </c>
      <c r="AU453" s="242" t="s">
        <v>87</v>
      </c>
      <c r="AV453" s="13" t="s">
        <v>85</v>
      </c>
      <c r="AW453" s="13" t="s">
        <v>40</v>
      </c>
      <c r="AX453" s="13" t="s">
        <v>77</v>
      </c>
      <c r="AY453" s="242" t="s">
        <v>127</v>
      </c>
    </row>
    <row r="454" spans="2:65" s="11" customFormat="1" ht="13.5">
      <c r="B454" s="205"/>
      <c r="C454" s="206"/>
      <c r="D454" s="219" t="s">
        <v>146</v>
      </c>
      <c r="E454" s="229" t="s">
        <v>214</v>
      </c>
      <c r="F454" s="230" t="s">
        <v>844</v>
      </c>
      <c r="G454" s="206"/>
      <c r="H454" s="231">
        <v>9.74</v>
      </c>
      <c r="I454" s="211"/>
      <c r="J454" s="206"/>
      <c r="K454" s="206"/>
      <c r="L454" s="212"/>
      <c r="M454" s="213"/>
      <c r="N454" s="214"/>
      <c r="O454" s="214"/>
      <c r="P454" s="214"/>
      <c r="Q454" s="214"/>
      <c r="R454" s="214"/>
      <c r="S454" s="214"/>
      <c r="T454" s="215"/>
      <c r="AT454" s="216" t="s">
        <v>146</v>
      </c>
      <c r="AU454" s="216" t="s">
        <v>87</v>
      </c>
      <c r="AV454" s="11" t="s">
        <v>87</v>
      </c>
      <c r="AW454" s="11" t="s">
        <v>40</v>
      </c>
      <c r="AX454" s="11" t="s">
        <v>85</v>
      </c>
      <c r="AY454" s="216" t="s">
        <v>127</v>
      </c>
    </row>
    <row r="455" spans="2:65" s="1" customFormat="1" ht="44.25" customHeight="1">
      <c r="B455" s="41"/>
      <c r="C455" s="193" t="s">
        <v>845</v>
      </c>
      <c r="D455" s="193" t="s">
        <v>130</v>
      </c>
      <c r="E455" s="194" t="s">
        <v>846</v>
      </c>
      <c r="F455" s="195" t="s">
        <v>847</v>
      </c>
      <c r="G455" s="196" t="s">
        <v>144</v>
      </c>
      <c r="H455" s="197">
        <v>7.2</v>
      </c>
      <c r="I455" s="198"/>
      <c r="J455" s="199">
        <f>ROUND(I455*H455,2)</f>
        <v>0</v>
      </c>
      <c r="K455" s="195" t="s">
        <v>134</v>
      </c>
      <c r="L455" s="61"/>
      <c r="M455" s="200" t="s">
        <v>34</v>
      </c>
      <c r="N455" s="201" t="s">
        <v>48</v>
      </c>
      <c r="O455" s="42"/>
      <c r="P455" s="202">
        <f>O455*H455</f>
        <v>0</v>
      </c>
      <c r="Q455" s="202">
        <v>2.3000000000000001E-4</v>
      </c>
      <c r="R455" s="202">
        <f>Q455*H455</f>
        <v>1.6560000000000001E-3</v>
      </c>
      <c r="S455" s="202">
        <v>0</v>
      </c>
      <c r="T455" s="203">
        <f>S455*H455</f>
        <v>0</v>
      </c>
      <c r="AR455" s="23" t="s">
        <v>328</v>
      </c>
      <c r="AT455" s="23" t="s">
        <v>130</v>
      </c>
      <c r="AU455" s="23" t="s">
        <v>87</v>
      </c>
      <c r="AY455" s="23" t="s">
        <v>127</v>
      </c>
      <c r="BE455" s="204">
        <f>IF(N455="základní",J455,0)</f>
        <v>0</v>
      </c>
      <c r="BF455" s="204">
        <f>IF(N455="snížená",J455,0)</f>
        <v>0</v>
      </c>
      <c r="BG455" s="204">
        <f>IF(N455="zákl. přenesená",J455,0)</f>
        <v>0</v>
      </c>
      <c r="BH455" s="204">
        <f>IF(N455="sníž. přenesená",J455,0)</f>
        <v>0</v>
      </c>
      <c r="BI455" s="204">
        <f>IF(N455="nulová",J455,0)</f>
        <v>0</v>
      </c>
      <c r="BJ455" s="23" t="s">
        <v>85</v>
      </c>
      <c r="BK455" s="204">
        <f>ROUND(I455*H455,2)</f>
        <v>0</v>
      </c>
      <c r="BL455" s="23" t="s">
        <v>328</v>
      </c>
      <c r="BM455" s="23" t="s">
        <v>848</v>
      </c>
    </row>
    <row r="456" spans="2:65" s="13" customFormat="1" ht="13.5">
      <c r="B456" s="232"/>
      <c r="C456" s="233"/>
      <c r="D456" s="207" t="s">
        <v>146</v>
      </c>
      <c r="E456" s="234" t="s">
        <v>34</v>
      </c>
      <c r="F456" s="235" t="s">
        <v>837</v>
      </c>
      <c r="G456" s="233"/>
      <c r="H456" s="236" t="s">
        <v>34</v>
      </c>
      <c r="I456" s="237"/>
      <c r="J456" s="233"/>
      <c r="K456" s="233"/>
      <c r="L456" s="238"/>
      <c r="M456" s="239"/>
      <c r="N456" s="240"/>
      <c r="O456" s="240"/>
      <c r="P456" s="240"/>
      <c r="Q456" s="240"/>
      <c r="R456" s="240"/>
      <c r="S456" s="240"/>
      <c r="T456" s="241"/>
      <c r="AT456" s="242" t="s">
        <v>146</v>
      </c>
      <c r="AU456" s="242" t="s">
        <v>87</v>
      </c>
      <c r="AV456" s="13" t="s">
        <v>85</v>
      </c>
      <c r="AW456" s="13" t="s">
        <v>40</v>
      </c>
      <c r="AX456" s="13" t="s">
        <v>77</v>
      </c>
      <c r="AY456" s="242" t="s">
        <v>127</v>
      </c>
    </row>
    <row r="457" spans="2:65" s="13" customFormat="1" ht="27">
      <c r="B457" s="232"/>
      <c r="C457" s="233"/>
      <c r="D457" s="207" t="s">
        <v>146</v>
      </c>
      <c r="E457" s="234" t="s">
        <v>34</v>
      </c>
      <c r="F457" s="235" t="s">
        <v>838</v>
      </c>
      <c r="G457" s="233"/>
      <c r="H457" s="236" t="s">
        <v>34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AT457" s="242" t="s">
        <v>146</v>
      </c>
      <c r="AU457" s="242" t="s">
        <v>87</v>
      </c>
      <c r="AV457" s="13" t="s">
        <v>85</v>
      </c>
      <c r="AW457" s="13" t="s">
        <v>40</v>
      </c>
      <c r="AX457" s="13" t="s">
        <v>77</v>
      </c>
      <c r="AY457" s="242" t="s">
        <v>127</v>
      </c>
    </row>
    <row r="458" spans="2:65" s="11" customFormat="1" ht="13.5">
      <c r="B458" s="205"/>
      <c r="C458" s="206"/>
      <c r="D458" s="219" t="s">
        <v>146</v>
      </c>
      <c r="E458" s="229" t="s">
        <v>217</v>
      </c>
      <c r="F458" s="230" t="s">
        <v>849</v>
      </c>
      <c r="G458" s="206"/>
      <c r="H458" s="231">
        <v>7.2</v>
      </c>
      <c r="I458" s="211"/>
      <c r="J458" s="206"/>
      <c r="K458" s="206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146</v>
      </c>
      <c r="AU458" s="216" t="s">
        <v>87</v>
      </c>
      <c r="AV458" s="11" t="s">
        <v>87</v>
      </c>
      <c r="AW458" s="11" t="s">
        <v>40</v>
      </c>
      <c r="AX458" s="11" t="s">
        <v>85</v>
      </c>
      <c r="AY458" s="216" t="s">
        <v>127</v>
      </c>
    </row>
    <row r="459" spans="2:65" s="1" customFormat="1" ht="22.5" customHeight="1">
      <c r="B459" s="41"/>
      <c r="C459" s="250" t="s">
        <v>850</v>
      </c>
      <c r="D459" s="250" t="s">
        <v>342</v>
      </c>
      <c r="E459" s="251" t="s">
        <v>851</v>
      </c>
      <c r="F459" s="252" t="s">
        <v>852</v>
      </c>
      <c r="G459" s="253" t="s">
        <v>144</v>
      </c>
      <c r="H459" s="254">
        <v>48.982999999999997</v>
      </c>
      <c r="I459" s="255"/>
      <c r="J459" s="256">
        <f>ROUND(I459*H459,2)</f>
        <v>0</v>
      </c>
      <c r="K459" s="252" t="s">
        <v>134</v>
      </c>
      <c r="L459" s="257"/>
      <c r="M459" s="258" t="s">
        <v>34</v>
      </c>
      <c r="N459" s="259" t="s">
        <v>48</v>
      </c>
      <c r="O459" s="42"/>
      <c r="P459" s="202">
        <f>O459*H459</f>
        <v>0</v>
      </c>
      <c r="Q459" s="202">
        <v>1.9E-3</v>
      </c>
      <c r="R459" s="202">
        <f>Q459*H459</f>
        <v>9.3067699999999989E-2</v>
      </c>
      <c r="S459" s="202">
        <v>0</v>
      </c>
      <c r="T459" s="203">
        <f>S459*H459</f>
        <v>0</v>
      </c>
      <c r="AR459" s="23" t="s">
        <v>418</v>
      </c>
      <c r="AT459" s="23" t="s">
        <v>342</v>
      </c>
      <c r="AU459" s="23" t="s">
        <v>87</v>
      </c>
      <c r="AY459" s="23" t="s">
        <v>127</v>
      </c>
      <c r="BE459" s="204">
        <f>IF(N459="základní",J459,0)</f>
        <v>0</v>
      </c>
      <c r="BF459" s="204">
        <f>IF(N459="snížená",J459,0)</f>
        <v>0</v>
      </c>
      <c r="BG459" s="204">
        <f>IF(N459="zákl. přenesená",J459,0)</f>
        <v>0</v>
      </c>
      <c r="BH459" s="204">
        <f>IF(N459="sníž. přenesená",J459,0)</f>
        <v>0</v>
      </c>
      <c r="BI459" s="204">
        <f>IF(N459="nulová",J459,0)</f>
        <v>0</v>
      </c>
      <c r="BJ459" s="23" t="s">
        <v>85</v>
      </c>
      <c r="BK459" s="204">
        <f>ROUND(I459*H459,2)</f>
        <v>0</v>
      </c>
      <c r="BL459" s="23" t="s">
        <v>328</v>
      </c>
      <c r="BM459" s="23" t="s">
        <v>853</v>
      </c>
    </row>
    <row r="460" spans="2:65" s="11" customFormat="1" ht="13.5">
      <c r="B460" s="205"/>
      <c r="C460" s="206"/>
      <c r="D460" s="219" t="s">
        <v>146</v>
      </c>
      <c r="E460" s="206"/>
      <c r="F460" s="230" t="s">
        <v>854</v>
      </c>
      <c r="G460" s="206"/>
      <c r="H460" s="231">
        <v>48.982999999999997</v>
      </c>
      <c r="I460" s="211"/>
      <c r="J460" s="206"/>
      <c r="K460" s="206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146</v>
      </c>
      <c r="AU460" s="216" t="s">
        <v>87</v>
      </c>
      <c r="AV460" s="11" t="s">
        <v>87</v>
      </c>
      <c r="AW460" s="11" t="s">
        <v>6</v>
      </c>
      <c r="AX460" s="11" t="s">
        <v>85</v>
      </c>
      <c r="AY460" s="216" t="s">
        <v>127</v>
      </c>
    </row>
    <row r="461" spans="2:65" s="1" customFormat="1" ht="31.5" customHeight="1">
      <c r="B461" s="41"/>
      <c r="C461" s="193" t="s">
        <v>855</v>
      </c>
      <c r="D461" s="193" t="s">
        <v>130</v>
      </c>
      <c r="E461" s="194" t="s">
        <v>856</v>
      </c>
      <c r="F461" s="195" t="s">
        <v>857</v>
      </c>
      <c r="G461" s="196" t="s">
        <v>144</v>
      </c>
      <c r="H461" s="197">
        <v>42.594000000000001</v>
      </c>
      <c r="I461" s="198"/>
      <c r="J461" s="199">
        <f>ROUND(I461*H461,2)</f>
        <v>0</v>
      </c>
      <c r="K461" s="195" t="s">
        <v>134</v>
      </c>
      <c r="L461" s="61"/>
      <c r="M461" s="200" t="s">
        <v>34</v>
      </c>
      <c r="N461" s="201" t="s">
        <v>48</v>
      </c>
      <c r="O461" s="42"/>
      <c r="P461" s="202">
        <f>O461*H461</f>
        <v>0</v>
      </c>
      <c r="Q461" s="202">
        <v>0</v>
      </c>
      <c r="R461" s="202">
        <f>Q461*H461</f>
        <v>0</v>
      </c>
      <c r="S461" s="202">
        <v>0</v>
      </c>
      <c r="T461" s="203">
        <f>S461*H461</f>
        <v>0</v>
      </c>
      <c r="AR461" s="23" t="s">
        <v>328</v>
      </c>
      <c r="AT461" s="23" t="s">
        <v>130</v>
      </c>
      <c r="AU461" s="23" t="s">
        <v>87</v>
      </c>
      <c r="AY461" s="23" t="s">
        <v>127</v>
      </c>
      <c r="BE461" s="204">
        <f>IF(N461="základní",J461,0)</f>
        <v>0</v>
      </c>
      <c r="BF461" s="204">
        <f>IF(N461="snížená",J461,0)</f>
        <v>0</v>
      </c>
      <c r="BG461" s="204">
        <f>IF(N461="zákl. přenesená",J461,0)</f>
        <v>0</v>
      </c>
      <c r="BH461" s="204">
        <f>IF(N461="sníž. přenesená",J461,0)</f>
        <v>0</v>
      </c>
      <c r="BI461" s="204">
        <f>IF(N461="nulová",J461,0)</f>
        <v>0</v>
      </c>
      <c r="BJ461" s="23" t="s">
        <v>85</v>
      </c>
      <c r="BK461" s="204">
        <f>ROUND(I461*H461,2)</f>
        <v>0</v>
      </c>
      <c r="BL461" s="23" t="s">
        <v>328</v>
      </c>
      <c r="BM461" s="23" t="s">
        <v>858</v>
      </c>
    </row>
    <row r="462" spans="2:65" s="13" customFormat="1" ht="13.5">
      <c r="B462" s="232"/>
      <c r="C462" s="233"/>
      <c r="D462" s="207" t="s">
        <v>146</v>
      </c>
      <c r="E462" s="234" t="s">
        <v>34</v>
      </c>
      <c r="F462" s="235" t="s">
        <v>859</v>
      </c>
      <c r="G462" s="233"/>
      <c r="H462" s="236" t="s">
        <v>34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AT462" s="242" t="s">
        <v>146</v>
      </c>
      <c r="AU462" s="242" t="s">
        <v>87</v>
      </c>
      <c r="AV462" s="13" t="s">
        <v>85</v>
      </c>
      <c r="AW462" s="13" t="s">
        <v>40</v>
      </c>
      <c r="AX462" s="13" t="s">
        <v>77</v>
      </c>
      <c r="AY462" s="242" t="s">
        <v>127</v>
      </c>
    </row>
    <row r="463" spans="2:65" s="11" customFormat="1" ht="13.5">
      <c r="B463" s="205"/>
      <c r="C463" s="206"/>
      <c r="D463" s="219" t="s">
        <v>146</v>
      </c>
      <c r="E463" s="229" t="s">
        <v>34</v>
      </c>
      <c r="F463" s="230" t="s">
        <v>860</v>
      </c>
      <c r="G463" s="206"/>
      <c r="H463" s="231">
        <v>42.594000000000001</v>
      </c>
      <c r="I463" s="211"/>
      <c r="J463" s="206"/>
      <c r="K463" s="206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146</v>
      </c>
      <c r="AU463" s="216" t="s">
        <v>87</v>
      </c>
      <c r="AV463" s="11" t="s">
        <v>87</v>
      </c>
      <c r="AW463" s="11" t="s">
        <v>40</v>
      </c>
      <c r="AX463" s="11" t="s">
        <v>85</v>
      </c>
      <c r="AY463" s="216" t="s">
        <v>127</v>
      </c>
    </row>
    <row r="464" spans="2:65" s="1" customFormat="1" ht="22.5" customHeight="1">
      <c r="B464" s="41"/>
      <c r="C464" s="250" t="s">
        <v>861</v>
      </c>
      <c r="D464" s="250" t="s">
        <v>342</v>
      </c>
      <c r="E464" s="251" t="s">
        <v>862</v>
      </c>
      <c r="F464" s="252" t="s">
        <v>863</v>
      </c>
      <c r="G464" s="253" t="s">
        <v>144</v>
      </c>
      <c r="H464" s="254">
        <v>48.982999999999997</v>
      </c>
      <c r="I464" s="255"/>
      <c r="J464" s="256">
        <f>ROUND(I464*H464,2)</f>
        <v>0</v>
      </c>
      <c r="K464" s="252" t="s">
        <v>134</v>
      </c>
      <c r="L464" s="257"/>
      <c r="M464" s="258" t="s">
        <v>34</v>
      </c>
      <c r="N464" s="259" t="s">
        <v>48</v>
      </c>
      <c r="O464" s="42"/>
      <c r="P464" s="202">
        <f>O464*H464</f>
        <v>0</v>
      </c>
      <c r="Q464" s="202">
        <v>2.9999999999999997E-4</v>
      </c>
      <c r="R464" s="202">
        <f>Q464*H464</f>
        <v>1.4694899999999999E-2</v>
      </c>
      <c r="S464" s="202">
        <v>0</v>
      </c>
      <c r="T464" s="203">
        <f>S464*H464</f>
        <v>0</v>
      </c>
      <c r="AR464" s="23" t="s">
        <v>418</v>
      </c>
      <c r="AT464" s="23" t="s">
        <v>342</v>
      </c>
      <c r="AU464" s="23" t="s">
        <v>87</v>
      </c>
      <c r="AY464" s="23" t="s">
        <v>127</v>
      </c>
      <c r="BE464" s="204">
        <f>IF(N464="základní",J464,0)</f>
        <v>0</v>
      </c>
      <c r="BF464" s="204">
        <f>IF(N464="snížená",J464,0)</f>
        <v>0</v>
      </c>
      <c r="BG464" s="204">
        <f>IF(N464="zákl. přenesená",J464,0)</f>
        <v>0</v>
      </c>
      <c r="BH464" s="204">
        <f>IF(N464="sníž. přenesená",J464,0)</f>
        <v>0</v>
      </c>
      <c r="BI464" s="204">
        <f>IF(N464="nulová",J464,0)</f>
        <v>0</v>
      </c>
      <c r="BJ464" s="23" t="s">
        <v>85</v>
      </c>
      <c r="BK464" s="204">
        <f>ROUND(I464*H464,2)</f>
        <v>0</v>
      </c>
      <c r="BL464" s="23" t="s">
        <v>328</v>
      </c>
      <c r="BM464" s="23" t="s">
        <v>864</v>
      </c>
    </row>
    <row r="465" spans="2:65" s="11" customFormat="1" ht="13.5">
      <c r="B465" s="205"/>
      <c r="C465" s="206"/>
      <c r="D465" s="219" t="s">
        <v>146</v>
      </c>
      <c r="E465" s="206"/>
      <c r="F465" s="230" t="s">
        <v>854</v>
      </c>
      <c r="G465" s="206"/>
      <c r="H465" s="231">
        <v>48.982999999999997</v>
      </c>
      <c r="I465" s="211"/>
      <c r="J465" s="206"/>
      <c r="K465" s="206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146</v>
      </c>
      <c r="AU465" s="216" t="s">
        <v>87</v>
      </c>
      <c r="AV465" s="11" t="s">
        <v>87</v>
      </c>
      <c r="AW465" s="11" t="s">
        <v>6</v>
      </c>
      <c r="AX465" s="11" t="s">
        <v>85</v>
      </c>
      <c r="AY465" s="216" t="s">
        <v>127</v>
      </c>
    </row>
    <row r="466" spans="2:65" s="1" customFormat="1" ht="22.5" customHeight="1">
      <c r="B466" s="41"/>
      <c r="C466" s="193" t="s">
        <v>865</v>
      </c>
      <c r="D466" s="193" t="s">
        <v>130</v>
      </c>
      <c r="E466" s="194" t="s">
        <v>866</v>
      </c>
      <c r="F466" s="195" t="s">
        <v>867</v>
      </c>
      <c r="G466" s="196" t="s">
        <v>133</v>
      </c>
      <c r="H466" s="197">
        <v>1</v>
      </c>
      <c r="I466" s="198"/>
      <c r="J466" s="199">
        <f>ROUND(I466*H466,2)</f>
        <v>0</v>
      </c>
      <c r="K466" s="195" t="s">
        <v>34</v>
      </c>
      <c r="L466" s="61"/>
      <c r="M466" s="200" t="s">
        <v>34</v>
      </c>
      <c r="N466" s="201" t="s">
        <v>48</v>
      </c>
      <c r="O466" s="42"/>
      <c r="P466" s="202">
        <f>O466*H466</f>
        <v>0</v>
      </c>
      <c r="Q466" s="202">
        <v>0</v>
      </c>
      <c r="R466" s="202">
        <f>Q466*H466</f>
        <v>0</v>
      </c>
      <c r="S466" s="202">
        <v>0</v>
      </c>
      <c r="T466" s="203">
        <f>S466*H466</f>
        <v>0</v>
      </c>
      <c r="AR466" s="23" t="s">
        <v>328</v>
      </c>
      <c r="AT466" s="23" t="s">
        <v>130</v>
      </c>
      <c r="AU466" s="23" t="s">
        <v>87</v>
      </c>
      <c r="AY466" s="23" t="s">
        <v>127</v>
      </c>
      <c r="BE466" s="204">
        <f>IF(N466="základní",J466,0)</f>
        <v>0</v>
      </c>
      <c r="BF466" s="204">
        <f>IF(N466="snížená",J466,0)</f>
        <v>0</v>
      </c>
      <c r="BG466" s="204">
        <f>IF(N466="zákl. přenesená",J466,0)</f>
        <v>0</v>
      </c>
      <c r="BH466" s="204">
        <f>IF(N466="sníž. přenesená",J466,0)</f>
        <v>0</v>
      </c>
      <c r="BI466" s="204">
        <f>IF(N466="nulová",J466,0)</f>
        <v>0</v>
      </c>
      <c r="BJ466" s="23" t="s">
        <v>85</v>
      </c>
      <c r="BK466" s="204">
        <f>ROUND(I466*H466,2)</f>
        <v>0</v>
      </c>
      <c r="BL466" s="23" t="s">
        <v>328</v>
      </c>
      <c r="BM466" s="23" t="s">
        <v>868</v>
      </c>
    </row>
    <row r="467" spans="2:65" s="1" customFormat="1" ht="22.5" customHeight="1">
      <c r="B467" s="41"/>
      <c r="C467" s="193" t="s">
        <v>869</v>
      </c>
      <c r="D467" s="193" t="s">
        <v>130</v>
      </c>
      <c r="E467" s="194" t="s">
        <v>870</v>
      </c>
      <c r="F467" s="195" t="s">
        <v>871</v>
      </c>
      <c r="G467" s="196" t="s">
        <v>133</v>
      </c>
      <c r="H467" s="197">
        <v>4</v>
      </c>
      <c r="I467" s="198"/>
      <c r="J467" s="199">
        <f>ROUND(I467*H467,2)</f>
        <v>0</v>
      </c>
      <c r="K467" s="195" t="s">
        <v>34</v>
      </c>
      <c r="L467" s="61"/>
      <c r="M467" s="200" t="s">
        <v>34</v>
      </c>
      <c r="N467" s="201" t="s">
        <v>48</v>
      </c>
      <c r="O467" s="42"/>
      <c r="P467" s="202">
        <f>O467*H467</f>
        <v>0</v>
      </c>
      <c r="Q467" s="202">
        <v>0</v>
      </c>
      <c r="R467" s="202">
        <f>Q467*H467</f>
        <v>0</v>
      </c>
      <c r="S467" s="202">
        <v>0</v>
      </c>
      <c r="T467" s="203">
        <f>S467*H467</f>
        <v>0</v>
      </c>
      <c r="AR467" s="23" t="s">
        <v>328</v>
      </c>
      <c r="AT467" s="23" t="s">
        <v>130</v>
      </c>
      <c r="AU467" s="23" t="s">
        <v>87</v>
      </c>
      <c r="AY467" s="23" t="s">
        <v>127</v>
      </c>
      <c r="BE467" s="204">
        <f>IF(N467="základní",J467,0)</f>
        <v>0</v>
      </c>
      <c r="BF467" s="204">
        <f>IF(N467="snížená",J467,0)</f>
        <v>0</v>
      </c>
      <c r="BG467" s="204">
        <f>IF(N467="zákl. přenesená",J467,0)</f>
        <v>0</v>
      </c>
      <c r="BH467" s="204">
        <f>IF(N467="sníž. přenesená",J467,0)</f>
        <v>0</v>
      </c>
      <c r="BI467" s="204">
        <f>IF(N467="nulová",J467,0)</f>
        <v>0</v>
      </c>
      <c r="BJ467" s="23" t="s">
        <v>85</v>
      </c>
      <c r="BK467" s="204">
        <f>ROUND(I467*H467,2)</f>
        <v>0</v>
      </c>
      <c r="BL467" s="23" t="s">
        <v>328</v>
      </c>
      <c r="BM467" s="23" t="s">
        <v>872</v>
      </c>
    </row>
    <row r="468" spans="2:65" s="1" customFormat="1" ht="31.5" customHeight="1">
      <c r="B468" s="41"/>
      <c r="C468" s="193" t="s">
        <v>873</v>
      </c>
      <c r="D468" s="193" t="s">
        <v>130</v>
      </c>
      <c r="E468" s="194" t="s">
        <v>874</v>
      </c>
      <c r="F468" s="195" t="s">
        <v>875</v>
      </c>
      <c r="G468" s="196" t="s">
        <v>818</v>
      </c>
      <c r="H468" s="260"/>
      <c r="I468" s="198"/>
      <c r="J468" s="199">
        <f>ROUND(I468*H468,2)</f>
        <v>0</v>
      </c>
      <c r="K468" s="195" t="s">
        <v>134</v>
      </c>
      <c r="L468" s="61"/>
      <c r="M468" s="200" t="s">
        <v>34</v>
      </c>
      <c r="N468" s="201" t="s">
        <v>48</v>
      </c>
      <c r="O468" s="42"/>
      <c r="P468" s="202">
        <f>O468*H468</f>
        <v>0</v>
      </c>
      <c r="Q468" s="202">
        <v>0</v>
      </c>
      <c r="R468" s="202">
        <f>Q468*H468</f>
        <v>0</v>
      </c>
      <c r="S468" s="202">
        <v>0</v>
      </c>
      <c r="T468" s="203">
        <f>S468*H468</f>
        <v>0</v>
      </c>
      <c r="AR468" s="23" t="s">
        <v>328</v>
      </c>
      <c r="AT468" s="23" t="s">
        <v>130</v>
      </c>
      <c r="AU468" s="23" t="s">
        <v>87</v>
      </c>
      <c r="AY468" s="23" t="s">
        <v>127</v>
      </c>
      <c r="BE468" s="204">
        <f>IF(N468="základní",J468,0)</f>
        <v>0</v>
      </c>
      <c r="BF468" s="204">
        <f>IF(N468="snížená",J468,0)</f>
        <v>0</v>
      </c>
      <c r="BG468" s="204">
        <f>IF(N468="zákl. přenesená",J468,0)</f>
        <v>0</v>
      </c>
      <c r="BH468" s="204">
        <f>IF(N468="sníž. přenesená",J468,0)</f>
        <v>0</v>
      </c>
      <c r="BI468" s="204">
        <f>IF(N468="nulová",J468,0)</f>
        <v>0</v>
      </c>
      <c r="BJ468" s="23" t="s">
        <v>85</v>
      </c>
      <c r="BK468" s="204">
        <f>ROUND(I468*H468,2)</f>
        <v>0</v>
      </c>
      <c r="BL468" s="23" t="s">
        <v>328</v>
      </c>
      <c r="BM468" s="23" t="s">
        <v>876</v>
      </c>
    </row>
    <row r="469" spans="2:65" s="10" customFormat="1" ht="29.85" customHeight="1">
      <c r="B469" s="176"/>
      <c r="C469" s="177"/>
      <c r="D469" s="190" t="s">
        <v>76</v>
      </c>
      <c r="E469" s="191" t="s">
        <v>877</v>
      </c>
      <c r="F469" s="191" t="s">
        <v>878</v>
      </c>
      <c r="G469" s="177"/>
      <c r="H469" s="177"/>
      <c r="I469" s="180"/>
      <c r="J469" s="192">
        <f>BK469</f>
        <v>0</v>
      </c>
      <c r="K469" s="177"/>
      <c r="L469" s="182"/>
      <c r="M469" s="183"/>
      <c r="N469" s="184"/>
      <c r="O469" s="184"/>
      <c r="P469" s="185">
        <f>P470</f>
        <v>0</v>
      </c>
      <c r="Q469" s="184"/>
      <c r="R469" s="185">
        <f>R470</f>
        <v>0</v>
      </c>
      <c r="S469" s="184"/>
      <c r="T469" s="186">
        <f>T470</f>
        <v>0</v>
      </c>
      <c r="AR469" s="187" t="s">
        <v>87</v>
      </c>
      <c r="AT469" s="188" t="s">
        <v>76</v>
      </c>
      <c r="AU469" s="188" t="s">
        <v>85</v>
      </c>
      <c r="AY469" s="187" t="s">
        <v>127</v>
      </c>
      <c r="BK469" s="189">
        <f>BK470</f>
        <v>0</v>
      </c>
    </row>
    <row r="470" spans="2:65" s="1" customFormat="1" ht="22.5" customHeight="1">
      <c r="B470" s="41"/>
      <c r="C470" s="193" t="s">
        <v>879</v>
      </c>
      <c r="D470" s="193" t="s">
        <v>130</v>
      </c>
      <c r="E470" s="194" t="s">
        <v>880</v>
      </c>
      <c r="F470" s="195" t="s">
        <v>881</v>
      </c>
      <c r="G470" s="196" t="s">
        <v>882</v>
      </c>
      <c r="H470" s="197">
        <v>1</v>
      </c>
      <c r="I470" s="198"/>
      <c r="J470" s="199">
        <f>ROUND(I470*H470,2)</f>
        <v>0</v>
      </c>
      <c r="K470" s="195" t="s">
        <v>34</v>
      </c>
      <c r="L470" s="61"/>
      <c r="M470" s="200" t="s">
        <v>34</v>
      </c>
      <c r="N470" s="201" t="s">
        <v>48</v>
      </c>
      <c r="O470" s="42"/>
      <c r="P470" s="202">
        <f>O470*H470</f>
        <v>0</v>
      </c>
      <c r="Q470" s="202">
        <v>0</v>
      </c>
      <c r="R470" s="202">
        <f>Q470*H470</f>
        <v>0</v>
      </c>
      <c r="S470" s="202">
        <v>0</v>
      </c>
      <c r="T470" s="203">
        <f>S470*H470</f>
        <v>0</v>
      </c>
      <c r="AR470" s="23" t="s">
        <v>328</v>
      </c>
      <c r="AT470" s="23" t="s">
        <v>130</v>
      </c>
      <c r="AU470" s="23" t="s">
        <v>87</v>
      </c>
      <c r="AY470" s="23" t="s">
        <v>127</v>
      </c>
      <c r="BE470" s="204">
        <f>IF(N470="základní",J470,0)</f>
        <v>0</v>
      </c>
      <c r="BF470" s="204">
        <f>IF(N470="snížená",J470,0)</f>
        <v>0</v>
      </c>
      <c r="BG470" s="204">
        <f>IF(N470="zákl. přenesená",J470,0)</f>
        <v>0</v>
      </c>
      <c r="BH470" s="204">
        <f>IF(N470="sníž. přenesená",J470,0)</f>
        <v>0</v>
      </c>
      <c r="BI470" s="204">
        <f>IF(N470="nulová",J470,0)</f>
        <v>0</v>
      </c>
      <c r="BJ470" s="23" t="s">
        <v>85</v>
      </c>
      <c r="BK470" s="204">
        <f>ROUND(I470*H470,2)</f>
        <v>0</v>
      </c>
      <c r="BL470" s="23" t="s">
        <v>328</v>
      </c>
      <c r="BM470" s="23" t="s">
        <v>883</v>
      </c>
    </row>
    <row r="471" spans="2:65" s="10" customFormat="1" ht="29.85" customHeight="1">
      <c r="B471" s="176"/>
      <c r="C471" s="177"/>
      <c r="D471" s="190" t="s">
        <v>76</v>
      </c>
      <c r="E471" s="191" t="s">
        <v>884</v>
      </c>
      <c r="F471" s="191" t="s">
        <v>885</v>
      </c>
      <c r="G471" s="177"/>
      <c r="H471" s="177"/>
      <c r="I471" s="180"/>
      <c r="J471" s="192">
        <f>BK471</f>
        <v>0</v>
      </c>
      <c r="K471" s="177"/>
      <c r="L471" s="182"/>
      <c r="M471" s="183"/>
      <c r="N471" s="184"/>
      <c r="O471" s="184"/>
      <c r="P471" s="185">
        <f>SUM(P472:P510)</f>
        <v>0</v>
      </c>
      <c r="Q471" s="184"/>
      <c r="R471" s="185">
        <f>SUM(R472:R510)</f>
        <v>1.44717271</v>
      </c>
      <c r="S471" s="184"/>
      <c r="T471" s="186">
        <f>SUM(T472:T510)</f>
        <v>0</v>
      </c>
      <c r="AR471" s="187" t="s">
        <v>87</v>
      </c>
      <c r="AT471" s="188" t="s">
        <v>76</v>
      </c>
      <c r="AU471" s="188" t="s">
        <v>85</v>
      </c>
      <c r="AY471" s="187" t="s">
        <v>127</v>
      </c>
      <c r="BK471" s="189">
        <f>SUM(BK472:BK510)</f>
        <v>0</v>
      </c>
    </row>
    <row r="472" spans="2:65" s="1" customFormat="1" ht="31.5" customHeight="1">
      <c r="B472" s="41"/>
      <c r="C472" s="193" t="s">
        <v>886</v>
      </c>
      <c r="D472" s="193" t="s">
        <v>130</v>
      </c>
      <c r="E472" s="194" t="s">
        <v>887</v>
      </c>
      <c r="F472" s="195" t="s">
        <v>888</v>
      </c>
      <c r="G472" s="196" t="s">
        <v>144</v>
      </c>
      <c r="H472" s="197">
        <v>2.73</v>
      </c>
      <c r="I472" s="198"/>
      <c r="J472" s="199">
        <f>ROUND(I472*H472,2)</f>
        <v>0</v>
      </c>
      <c r="K472" s="195" t="s">
        <v>134</v>
      </c>
      <c r="L472" s="61"/>
      <c r="M472" s="200" t="s">
        <v>34</v>
      </c>
      <c r="N472" s="201" t="s">
        <v>48</v>
      </c>
      <c r="O472" s="42"/>
      <c r="P472" s="202">
        <f>O472*H472</f>
        <v>0</v>
      </c>
      <c r="Q472" s="202">
        <v>0</v>
      </c>
      <c r="R472" s="202">
        <f>Q472*H472</f>
        <v>0</v>
      </c>
      <c r="S472" s="202">
        <v>0</v>
      </c>
      <c r="T472" s="203">
        <f>S472*H472</f>
        <v>0</v>
      </c>
      <c r="AR472" s="23" t="s">
        <v>328</v>
      </c>
      <c r="AT472" s="23" t="s">
        <v>130</v>
      </c>
      <c r="AU472" s="23" t="s">
        <v>87</v>
      </c>
      <c r="AY472" s="23" t="s">
        <v>127</v>
      </c>
      <c r="BE472" s="204">
        <f>IF(N472="základní",J472,0)</f>
        <v>0</v>
      </c>
      <c r="BF472" s="204">
        <f>IF(N472="snížená",J472,0)</f>
        <v>0</v>
      </c>
      <c r="BG472" s="204">
        <f>IF(N472="zákl. přenesená",J472,0)</f>
        <v>0</v>
      </c>
      <c r="BH472" s="204">
        <f>IF(N472="sníž. přenesená",J472,0)</f>
        <v>0</v>
      </c>
      <c r="BI472" s="204">
        <f>IF(N472="nulová",J472,0)</f>
        <v>0</v>
      </c>
      <c r="BJ472" s="23" t="s">
        <v>85</v>
      </c>
      <c r="BK472" s="204">
        <f>ROUND(I472*H472,2)</f>
        <v>0</v>
      </c>
      <c r="BL472" s="23" t="s">
        <v>328</v>
      </c>
      <c r="BM472" s="23" t="s">
        <v>889</v>
      </c>
    </row>
    <row r="473" spans="2:65" s="13" customFormat="1" ht="13.5">
      <c r="B473" s="232"/>
      <c r="C473" s="233"/>
      <c r="D473" s="207" t="s">
        <v>146</v>
      </c>
      <c r="E473" s="234" t="s">
        <v>34</v>
      </c>
      <c r="F473" s="235" t="s">
        <v>890</v>
      </c>
      <c r="G473" s="233"/>
      <c r="H473" s="236" t="s">
        <v>34</v>
      </c>
      <c r="I473" s="237"/>
      <c r="J473" s="233"/>
      <c r="K473" s="233"/>
      <c r="L473" s="238"/>
      <c r="M473" s="239"/>
      <c r="N473" s="240"/>
      <c r="O473" s="240"/>
      <c r="P473" s="240"/>
      <c r="Q473" s="240"/>
      <c r="R473" s="240"/>
      <c r="S473" s="240"/>
      <c r="T473" s="241"/>
      <c r="AT473" s="242" t="s">
        <v>146</v>
      </c>
      <c r="AU473" s="242" t="s">
        <v>87</v>
      </c>
      <c r="AV473" s="13" t="s">
        <v>85</v>
      </c>
      <c r="AW473" s="13" t="s">
        <v>40</v>
      </c>
      <c r="AX473" s="13" t="s">
        <v>77</v>
      </c>
      <c r="AY473" s="242" t="s">
        <v>127</v>
      </c>
    </row>
    <row r="474" spans="2:65" s="11" customFormat="1" ht="13.5">
      <c r="B474" s="205"/>
      <c r="C474" s="206"/>
      <c r="D474" s="219" t="s">
        <v>146</v>
      </c>
      <c r="E474" s="229" t="s">
        <v>34</v>
      </c>
      <c r="F474" s="230" t="s">
        <v>891</v>
      </c>
      <c r="G474" s="206"/>
      <c r="H474" s="231">
        <v>2.73</v>
      </c>
      <c r="I474" s="211"/>
      <c r="J474" s="206"/>
      <c r="K474" s="206"/>
      <c r="L474" s="212"/>
      <c r="M474" s="213"/>
      <c r="N474" s="214"/>
      <c r="O474" s="214"/>
      <c r="P474" s="214"/>
      <c r="Q474" s="214"/>
      <c r="R474" s="214"/>
      <c r="S474" s="214"/>
      <c r="T474" s="215"/>
      <c r="AT474" s="216" t="s">
        <v>146</v>
      </c>
      <c r="AU474" s="216" t="s">
        <v>87</v>
      </c>
      <c r="AV474" s="11" t="s">
        <v>87</v>
      </c>
      <c r="AW474" s="11" t="s">
        <v>40</v>
      </c>
      <c r="AX474" s="11" t="s">
        <v>85</v>
      </c>
      <c r="AY474" s="216" t="s">
        <v>127</v>
      </c>
    </row>
    <row r="475" spans="2:65" s="1" customFormat="1" ht="22.5" customHeight="1">
      <c r="B475" s="41"/>
      <c r="C475" s="250" t="s">
        <v>892</v>
      </c>
      <c r="D475" s="250" t="s">
        <v>342</v>
      </c>
      <c r="E475" s="251" t="s">
        <v>893</v>
      </c>
      <c r="F475" s="252" t="s">
        <v>894</v>
      </c>
      <c r="G475" s="253" t="s">
        <v>144</v>
      </c>
      <c r="H475" s="254">
        <v>3.14</v>
      </c>
      <c r="I475" s="255"/>
      <c r="J475" s="256">
        <f>ROUND(I475*H475,2)</f>
        <v>0</v>
      </c>
      <c r="K475" s="252" t="s">
        <v>134</v>
      </c>
      <c r="L475" s="257"/>
      <c r="M475" s="258" t="s">
        <v>34</v>
      </c>
      <c r="N475" s="259" t="s">
        <v>48</v>
      </c>
      <c r="O475" s="42"/>
      <c r="P475" s="202">
        <f>O475*H475</f>
        <v>0</v>
      </c>
      <c r="Q475" s="202">
        <v>3.8800000000000002E-3</v>
      </c>
      <c r="R475" s="202">
        <f>Q475*H475</f>
        <v>1.2183200000000002E-2</v>
      </c>
      <c r="S475" s="202">
        <v>0</v>
      </c>
      <c r="T475" s="203">
        <f>S475*H475</f>
        <v>0</v>
      </c>
      <c r="AR475" s="23" t="s">
        <v>418</v>
      </c>
      <c r="AT475" s="23" t="s">
        <v>342</v>
      </c>
      <c r="AU475" s="23" t="s">
        <v>87</v>
      </c>
      <c r="AY475" s="23" t="s">
        <v>127</v>
      </c>
      <c r="BE475" s="204">
        <f>IF(N475="základní",J475,0)</f>
        <v>0</v>
      </c>
      <c r="BF475" s="204">
        <f>IF(N475="snížená",J475,0)</f>
        <v>0</v>
      </c>
      <c r="BG475" s="204">
        <f>IF(N475="zákl. přenesená",J475,0)</f>
        <v>0</v>
      </c>
      <c r="BH475" s="204">
        <f>IF(N475="sníž. přenesená",J475,0)</f>
        <v>0</v>
      </c>
      <c r="BI475" s="204">
        <f>IF(N475="nulová",J475,0)</f>
        <v>0</v>
      </c>
      <c r="BJ475" s="23" t="s">
        <v>85</v>
      </c>
      <c r="BK475" s="204">
        <f>ROUND(I475*H475,2)</f>
        <v>0</v>
      </c>
      <c r="BL475" s="23" t="s">
        <v>328</v>
      </c>
      <c r="BM475" s="23" t="s">
        <v>895</v>
      </c>
    </row>
    <row r="476" spans="2:65" s="11" customFormat="1" ht="13.5">
      <c r="B476" s="205"/>
      <c r="C476" s="206"/>
      <c r="D476" s="219" t="s">
        <v>146</v>
      </c>
      <c r="E476" s="206"/>
      <c r="F476" s="230" t="s">
        <v>896</v>
      </c>
      <c r="G476" s="206"/>
      <c r="H476" s="231">
        <v>3.14</v>
      </c>
      <c r="I476" s="211"/>
      <c r="J476" s="206"/>
      <c r="K476" s="206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146</v>
      </c>
      <c r="AU476" s="216" t="s">
        <v>87</v>
      </c>
      <c r="AV476" s="11" t="s">
        <v>87</v>
      </c>
      <c r="AW476" s="11" t="s">
        <v>6</v>
      </c>
      <c r="AX476" s="11" t="s">
        <v>85</v>
      </c>
      <c r="AY476" s="216" t="s">
        <v>127</v>
      </c>
    </row>
    <row r="477" spans="2:65" s="1" customFormat="1" ht="44.25" customHeight="1">
      <c r="B477" s="41"/>
      <c r="C477" s="193" t="s">
        <v>897</v>
      </c>
      <c r="D477" s="193" t="s">
        <v>130</v>
      </c>
      <c r="E477" s="194" t="s">
        <v>898</v>
      </c>
      <c r="F477" s="195" t="s">
        <v>899</v>
      </c>
      <c r="G477" s="196" t="s">
        <v>139</v>
      </c>
      <c r="H477" s="197">
        <v>18.2</v>
      </c>
      <c r="I477" s="198"/>
      <c r="J477" s="199">
        <f>ROUND(I477*H477,2)</f>
        <v>0</v>
      </c>
      <c r="K477" s="195" t="s">
        <v>134</v>
      </c>
      <c r="L477" s="61"/>
      <c r="M477" s="200" t="s">
        <v>34</v>
      </c>
      <c r="N477" s="201" t="s">
        <v>48</v>
      </c>
      <c r="O477" s="42"/>
      <c r="P477" s="202">
        <f>O477*H477</f>
        <v>0</v>
      </c>
      <c r="Q477" s="202">
        <v>0</v>
      </c>
      <c r="R477" s="202">
        <f>Q477*H477</f>
        <v>0</v>
      </c>
      <c r="S477" s="202">
        <v>0</v>
      </c>
      <c r="T477" s="203">
        <f>S477*H477</f>
        <v>0</v>
      </c>
      <c r="AR477" s="23" t="s">
        <v>328</v>
      </c>
      <c r="AT477" s="23" t="s">
        <v>130</v>
      </c>
      <c r="AU477" s="23" t="s">
        <v>87</v>
      </c>
      <c r="AY477" s="23" t="s">
        <v>127</v>
      </c>
      <c r="BE477" s="204">
        <f>IF(N477="základní",J477,0)</f>
        <v>0</v>
      </c>
      <c r="BF477" s="204">
        <f>IF(N477="snížená",J477,0)</f>
        <v>0</v>
      </c>
      <c r="BG477" s="204">
        <f>IF(N477="zákl. přenesená",J477,0)</f>
        <v>0</v>
      </c>
      <c r="BH477" s="204">
        <f>IF(N477="sníž. přenesená",J477,0)</f>
        <v>0</v>
      </c>
      <c r="BI477" s="204">
        <f>IF(N477="nulová",J477,0)</f>
        <v>0</v>
      </c>
      <c r="BJ477" s="23" t="s">
        <v>85</v>
      </c>
      <c r="BK477" s="204">
        <f>ROUND(I477*H477,2)</f>
        <v>0</v>
      </c>
      <c r="BL477" s="23" t="s">
        <v>328</v>
      </c>
      <c r="BM477" s="23" t="s">
        <v>900</v>
      </c>
    </row>
    <row r="478" spans="2:65" s="13" customFormat="1" ht="13.5">
      <c r="B478" s="232"/>
      <c r="C478" s="233"/>
      <c r="D478" s="207" t="s">
        <v>146</v>
      </c>
      <c r="E478" s="234" t="s">
        <v>34</v>
      </c>
      <c r="F478" s="235" t="s">
        <v>890</v>
      </c>
      <c r="G478" s="233"/>
      <c r="H478" s="236" t="s">
        <v>34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AT478" s="242" t="s">
        <v>146</v>
      </c>
      <c r="AU478" s="242" t="s">
        <v>87</v>
      </c>
      <c r="AV478" s="13" t="s">
        <v>85</v>
      </c>
      <c r="AW478" s="13" t="s">
        <v>40</v>
      </c>
      <c r="AX478" s="13" t="s">
        <v>77</v>
      </c>
      <c r="AY478" s="242" t="s">
        <v>127</v>
      </c>
    </row>
    <row r="479" spans="2:65" s="11" customFormat="1" ht="13.5">
      <c r="B479" s="205"/>
      <c r="C479" s="206"/>
      <c r="D479" s="219" t="s">
        <v>146</v>
      </c>
      <c r="E479" s="229" t="s">
        <v>34</v>
      </c>
      <c r="F479" s="230" t="s">
        <v>901</v>
      </c>
      <c r="G479" s="206"/>
      <c r="H479" s="231">
        <v>18.2</v>
      </c>
      <c r="I479" s="211"/>
      <c r="J479" s="206"/>
      <c r="K479" s="206"/>
      <c r="L479" s="212"/>
      <c r="M479" s="213"/>
      <c r="N479" s="214"/>
      <c r="O479" s="214"/>
      <c r="P479" s="214"/>
      <c r="Q479" s="214"/>
      <c r="R479" s="214"/>
      <c r="S479" s="214"/>
      <c r="T479" s="215"/>
      <c r="AT479" s="216" t="s">
        <v>146</v>
      </c>
      <c r="AU479" s="216" t="s">
        <v>87</v>
      </c>
      <c r="AV479" s="11" t="s">
        <v>87</v>
      </c>
      <c r="AW479" s="11" t="s">
        <v>40</v>
      </c>
      <c r="AX479" s="11" t="s">
        <v>85</v>
      </c>
      <c r="AY479" s="216" t="s">
        <v>127</v>
      </c>
    </row>
    <row r="480" spans="2:65" s="1" customFormat="1" ht="22.5" customHeight="1">
      <c r="B480" s="41"/>
      <c r="C480" s="250" t="s">
        <v>902</v>
      </c>
      <c r="D480" s="250" t="s">
        <v>342</v>
      </c>
      <c r="E480" s="251" t="s">
        <v>903</v>
      </c>
      <c r="F480" s="252" t="s">
        <v>904</v>
      </c>
      <c r="G480" s="253" t="s">
        <v>139</v>
      </c>
      <c r="H480" s="254">
        <v>20.02</v>
      </c>
      <c r="I480" s="255"/>
      <c r="J480" s="256">
        <f>ROUND(I480*H480,2)</f>
        <v>0</v>
      </c>
      <c r="K480" s="252" t="s">
        <v>134</v>
      </c>
      <c r="L480" s="257"/>
      <c r="M480" s="258" t="s">
        <v>34</v>
      </c>
      <c r="N480" s="259" t="s">
        <v>48</v>
      </c>
      <c r="O480" s="42"/>
      <c r="P480" s="202">
        <f>O480*H480</f>
        <v>0</v>
      </c>
      <c r="Q480" s="202">
        <v>4.9300000000000004E-3</v>
      </c>
      <c r="R480" s="202">
        <f>Q480*H480</f>
        <v>9.8698600000000011E-2</v>
      </c>
      <c r="S480" s="202">
        <v>0</v>
      </c>
      <c r="T480" s="203">
        <f>S480*H480</f>
        <v>0</v>
      </c>
      <c r="AR480" s="23" t="s">
        <v>418</v>
      </c>
      <c r="AT480" s="23" t="s">
        <v>342</v>
      </c>
      <c r="AU480" s="23" t="s">
        <v>87</v>
      </c>
      <c r="AY480" s="23" t="s">
        <v>127</v>
      </c>
      <c r="BE480" s="204">
        <f>IF(N480="základní",J480,0)</f>
        <v>0</v>
      </c>
      <c r="BF480" s="204">
        <f>IF(N480="snížená",J480,0)</f>
        <v>0</v>
      </c>
      <c r="BG480" s="204">
        <f>IF(N480="zákl. přenesená",J480,0)</f>
        <v>0</v>
      </c>
      <c r="BH480" s="204">
        <f>IF(N480="sníž. přenesená",J480,0)</f>
        <v>0</v>
      </c>
      <c r="BI480" s="204">
        <f>IF(N480="nulová",J480,0)</f>
        <v>0</v>
      </c>
      <c r="BJ480" s="23" t="s">
        <v>85</v>
      </c>
      <c r="BK480" s="204">
        <f>ROUND(I480*H480,2)</f>
        <v>0</v>
      </c>
      <c r="BL480" s="23" t="s">
        <v>328</v>
      </c>
      <c r="BM480" s="23" t="s">
        <v>905</v>
      </c>
    </row>
    <row r="481" spans="2:65" s="11" customFormat="1" ht="13.5">
      <c r="B481" s="205"/>
      <c r="C481" s="206"/>
      <c r="D481" s="219" t="s">
        <v>146</v>
      </c>
      <c r="E481" s="206"/>
      <c r="F481" s="230" t="s">
        <v>906</v>
      </c>
      <c r="G481" s="206"/>
      <c r="H481" s="231">
        <v>20.02</v>
      </c>
      <c r="I481" s="211"/>
      <c r="J481" s="206"/>
      <c r="K481" s="206"/>
      <c r="L481" s="212"/>
      <c r="M481" s="213"/>
      <c r="N481" s="214"/>
      <c r="O481" s="214"/>
      <c r="P481" s="214"/>
      <c r="Q481" s="214"/>
      <c r="R481" s="214"/>
      <c r="S481" s="214"/>
      <c r="T481" s="215"/>
      <c r="AT481" s="216" t="s">
        <v>146</v>
      </c>
      <c r="AU481" s="216" t="s">
        <v>87</v>
      </c>
      <c r="AV481" s="11" t="s">
        <v>87</v>
      </c>
      <c r="AW481" s="11" t="s">
        <v>6</v>
      </c>
      <c r="AX481" s="11" t="s">
        <v>85</v>
      </c>
      <c r="AY481" s="216" t="s">
        <v>127</v>
      </c>
    </row>
    <row r="482" spans="2:65" s="1" customFormat="1" ht="31.5" customHeight="1">
      <c r="B482" s="41"/>
      <c r="C482" s="193" t="s">
        <v>907</v>
      </c>
      <c r="D482" s="193" t="s">
        <v>130</v>
      </c>
      <c r="E482" s="194" t="s">
        <v>908</v>
      </c>
      <c r="F482" s="195" t="s">
        <v>909</v>
      </c>
      <c r="G482" s="196" t="s">
        <v>133</v>
      </c>
      <c r="H482" s="197">
        <v>14</v>
      </c>
      <c r="I482" s="198"/>
      <c r="J482" s="199">
        <f>ROUND(I482*H482,2)</f>
        <v>0</v>
      </c>
      <c r="K482" s="195" t="s">
        <v>134</v>
      </c>
      <c r="L482" s="61"/>
      <c r="M482" s="200" t="s">
        <v>34</v>
      </c>
      <c r="N482" s="201" t="s">
        <v>48</v>
      </c>
      <c r="O482" s="42"/>
      <c r="P482" s="202">
        <f>O482*H482</f>
        <v>0</v>
      </c>
      <c r="Q482" s="202">
        <v>4.0000000000000003E-5</v>
      </c>
      <c r="R482" s="202">
        <f>Q482*H482</f>
        <v>5.6000000000000006E-4</v>
      </c>
      <c r="S482" s="202">
        <v>0</v>
      </c>
      <c r="T482" s="203">
        <f>S482*H482</f>
        <v>0</v>
      </c>
      <c r="AR482" s="23" t="s">
        <v>135</v>
      </c>
      <c r="AT482" s="23" t="s">
        <v>130</v>
      </c>
      <c r="AU482" s="23" t="s">
        <v>87</v>
      </c>
      <c r="AY482" s="23" t="s">
        <v>127</v>
      </c>
      <c r="BE482" s="204">
        <f>IF(N482="základní",J482,0)</f>
        <v>0</v>
      </c>
      <c r="BF482" s="204">
        <f>IF(N482="snížená",J482,0)</f>
        <v>0</v>
      </c>
      <c r="BG482" s="204">
        <f>IF(N482="zákl. přenesená",J482,0)</f>
        <v>0</v>
      </c>
      <c r="BH482" s="204">
        <f>IF(N482="sníž. přenesená",J482,0)</f>
        <v>0</v>
      </c>
      <c r="BI482" s="204">
        <f>IF(N482="nulová",J482,0)</f>
        <v>0</v>
      </c>
      <c r="BJ482" s="23" t="s">
        <v>85</v>
      </c>
      <c r="BK482" s="204">
        <f>ROUND(I482*H482,2)</f>
        <v>0</v>
      </c>
      <c r="BL482" s="23" t="s">
        <v>135</v>
      </c>
      <c r="BM482" s="23" t="s">
        <v>910</v>
      </c>
    </row>
    <row r="483" spans="2:65" s="13" customFormat="1" ht="13.5">
      <c r="B483" s="232"/>
      <c r="C483" s="233"/>
      <c r="D483" s="207" t="s">
        <v>146</v>
      </c>
      <c r="E483" s="234" t="s">
        <v>34</v>
      </c>
      <c r="F483" s="235" t="s">
        <v>890</v>
      </c>
      <c r="G483" s="233"/>
      <c r="H483" s="236" t="s">
        <v>34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AT483" s="242" t="s">
        <v>146</v>
      </c>
      <c r="AU483" s="242" t="s">
        <v>87</v>
      </c>
      <c r="AV483" s="13" t="s">
        <v>85</v>
      </c>
      <c r="AW483" s="13" t="s">
        <v>40</v>
      </c>
      <c r="AX483" s="13" t="s">
        <v>77</v>
      </c>
      <c r="AY483" s="242" t="s">
        <v>127</v>
      </c>
    </row>
    <row r="484" spans="2:65" s="11" customFormat="1" ht="13.5">
      <c r="B484" s="205"/>
      <c r="C484" s="206"/>
      <c r="D484" s="219" t="s">
        <v>146</v>
      </c>
      <c r="E484" s="229" t="s">
        <v>34</v>
      </c>
      <c r="F484" s="230" t="s">
        <v>911</v>
      </c>
      <c r="G484" s="206"/>
      <c r="H484" s="231">
        <v>14</v>
      </c>
      <c r="I484" s="211"/>
      <c r="J484" s="206"/>
      <c r="K484" s="206"/>
      <c r="L484" s="212"/>
      <c r="M484" s="213"/>
      <c r="N484" s="214"/>
      <c r="O484" s="214"/>
      <c r="P484" s="214"/>
      <c r="Q484" s="214"/>
      <c r="R484" s="214"/>
      <c r="S484" s="214"/>
      <c r="T484" s="215"/>
      <c r="AT484" s="216" t="s">
        <v>146</v>
      </c>
      <c r="AU484" s="216" t="s">
        <v>87</v>
      </c>
      <c r="AV484" s="11" t="s">
        <v>87</v>
      </c>
      <c r="AW484" s="11" t="s">
        <v>40</v>
      </c>
      <c r="AX484" s="11" t="s">
        <v>85</v>
      </c>
      <c r="AY484" s="216" t="s">
        <v>127</v>
      </c>
    </row>
    <row r="485" spans="2:65" s="1" customFormat="1" ht="31.5" customHeight="1">
      <c r="B485" s="41"/>
      <c r="C485" s="193" t="s">
        <v>912</v>
      </c>
      <c r="D485" s="193" t="s">
        <v>130</v>
      </c>
      <c r="E485" s="194" t="s">
        <v>913</v>
      </c>
      <c r="F485" s="195" t="s">
        <v>914</v>
      </c>
      <c r="G485" s="196" t="s">
        <v>133</v>
      </c>
      <c r="H485" s="197">
        <v>14</v>
      </c>
      <c r="I485" s="198"/>
      <c r="J485" s="199">
        <f>ROUND(I485*H485,2)</f>
        <v>0</v>
      </c>
      <c r="K485" s="195" t="s">
        <v>134</v>
      </c>
      <c r="L485" s="61"/>
      <c r="M485" s="200" t="s">
        <v>34</v>
      </c>
      <c r="N485" s="201" t="s">
        <v>48</v>
      </c>
      <c r="O485" s="42"/>
      <c r="P485" s="202">
        <f>O485*H485</f>
        <v>0</v>
      </c>
      <c r="Q485" s="202">
        <v>2.2000000000000001E-4</v>
      </c>
      <c r="R485" s="202">
        <f>Q485*H485</f>
        <v>3.0800000000000003E-3</v>
      </c>
      <c r="S485" s="202">
        <v>0</v>
      </c>
      <c r="T485" s="203">
        <f>S485*H485</f>
        <v>0</v>
      </c>
      <c r="AR485" s="23" t="s">
        <v>135</v>
      </c>
      <c r="AT485" s="23" t="s">
        <v>130</v>
      </c>
      <c r="AU485" s="23" t="s">
        <v>87</v>
      </c>
      <c r="AY485" s="23" t="s">
        <v>127</v>
      </c>
      <c r="BE485" s="204">
        <f>IF(N485="základní",J485,0)</f>
        <v>0</v>
      </c>
      <c r="BF485" s="204">
        <f>IF(N485="snížená",J485,0)</f>
        <v>0</v>
      </c>
      <c r="BG485" s="204">
        <f>IF(N485="zákl. přenesená",J485,0)</f>
        <v>0</v>
      </c>
      <c r="BH485" s="204">
        <f>IF(N485="sníž. přenesená",J485,0)</f>
        <v>0</v>
      </c>
      <c r="BI485" s="204">
        <f>IF(N485="nulová",J485,0)</f>
        <v>0</v>
      </c>
      <c r="BJ485" s="23" t="s">
        <v>85</v>
      </c>
      <c r="BK485" s="204">
        <f>ROUND(I485*H485,2)</f>
        <v>0</v>
      </c>
      <c r="BL485" s="23" t="s">
        <v>135</v>
      </c>
      <c r="BM485" s="23" t="s">
        <v>915</v>
      </c>
    </row>
    <row r="486" spans="2:65" s="1" customFormat="1" ht="44.25" customHeight="1">
      <c r="B486" s="41"/>
      <c r="C486" s="193" t="s">
        <v>916</v>
      </c>
      <c r="D486" s="193" t="s">
        <v>130</v>
      </c>
      <c r="E486" s="194" t="s">
        <v>917</v>
      </c>
      <c r="F486" s="195" t="s">
        <v>918</v>
      </c>
      <c r="G486" s="196" t="s">
        <v>139</v>
      </c>
      <c r="H486" s="197">
        <v>47.41</v>
      </c>
      <c r="I486" s="198"/>
      <c r="J486" s="199">
        <f>ROUND(I486*H486,2)</f>
        <v>0</v>
      </c>
      <c r="K486" s="195" t="s">
        <v>134</v>
      </c>
      <c r="L486" s="61"/>
      <c r="M486" s="200" t="s">
        <v>34</v>
      </c>
      <c r="N486" s="201" t="s">
        <v>48</v>
      </c>
      <c r="O486" s="42"/>
      <c r="P486" s="202">
        <f>O486*H486</f>
        <v>0</v>
      </c>
      <c r="Q486" s="202">
        <v>0</v>
      </c>
      <c r="R486" s="202">
        <f>Q486*H486</f>
        <v>0</v>
      </c>
      <c r="S486" s="202">
        <v>0</v>
      </c>
      <c r="T486" s="203">
        <f>S486*H486</f>
        <v>0</v>
      </c>
      <c r="AR486" s="23" t="s">
        <v>328</v>
      </c>
      <c r="AT486" s="23" t="s">
        <v>130</v>
      </c>
      <c r="AU486" s="23" t="s">
        <v>87</v>
      </c>
      <c r="AY486" s="23" t="s">
        <v>127</v>
      </c>
      <c r="BE486" s="204">
        <f>IF(N486="základní",J486,0)</f>
        <v>0</v>
      </c>
      <c r="BF486" s="204">
        <f>IF(N486="snížená",J486,0)</f>
        <v>0</v>
      </c>
      <c r="BG486" s="204">
        <f>IF(N486="zákl. přenesená",J486,0)</f>
        <v>0</v>
      </c>
      <c r="BH486" s="204">
        <f>IF(N486="sníž. přenesená",J486,0)</f>
        <v>0</v>
      </c>
      <c r="BI486" s="204">
        <f>IF(N486="nulová",J486,0)</f>
        <v>0</v>
      </c>
      <c r="BJ486" s="23" t="s">
        <v>85</v>
      </c>
      <c r="BK486" s="204">
        <f>ROUND(I486*H486,2)</f>
        <v>0</v>
      </c>
      <c r="BL486" s="23" t="s">
        <v>328</v>
      </c>
      <c r="BM486" s="23" t="s">
        <v>919</v>
      </c>
    </row>
    <row r="487" spans="2:65" s="13" customFormat="1" ht="13.5">
      <c r="B487" s="232"/>
      <c r="C487" s="233"/>
      <c r="D487" s="207" t="s">
        <v>146</v>
      </c>
      <c r="E487" s="234" t="s">
        <v>34</v>
      </c>
      <c r="F487" s="235" t="s">
        <v>890</v>
      </c>
      <c r="G487" s="233"/>
      <c r="H487" s="236" t="s">
        <v>34</v>
      </c>
      <c r="I487" s="237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AT487" s="242" t="s">
        <v>146</v>
      </c>
      <c r="AU487" s="242" t="s">
        <v>87</v>
      </c>
      <c r="AV487" s="13" t="s">
        <v>85</v>
      </c>
      <c r="AW487" s="13" t="s">
        <v>40</v>
      </c>
      <c r="AX487" s="13" t="s">
        <v>77</v>
      </c>
      <c r="AY487" s="242" t="s">
        <v>127</v>
      </c>
    </row>
    <row r="488" spans="2:65" s="11" customFormat="1" ht="13.5">
      <c r="B488" s="205"/>
      <c r="C488" s="206"/>
      <c r="D488" s="219" t="s">
        <v>146</v>
      </c>
      <c r="E488" s="229" t="s">
        <v>34</v>
      </c>
      <c r="F488" s="230" t="s">
        <v>920</v>
      </c>
      <c r="G488" s="206"/>
      <c r="H488" s="231">
        <v>47.41</v>
      </c>
      <c r="I488" s="211"/>
      <c r="J488" s="206"/>
      <c r="K488" s="206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146</v>
      </c>
      <c r="AU488" s="216" t="s">
        <v>87</v>
      </c>
      <c r="AV488" s="11" t="s">
        <v>87</v>
      </c>
      <c r="AW488" s="11" t="s">
        <v>40</v>
      </c>
      <c r="AX488" s="11" t="s">
        <v>85</v>
      </c>
      <c r="AY488" s="216" t="s">
        <v>127</v>
      </c>
    </row>
    <row r="489" spans="2:65" s="1" customFormat="1" ht="22.5" customHeight="1">
      <c r="B489" s="41"/>
      <c r="C489" s="250" t="s">
        <v>921</v>
      </c>
      <c r="D489" s="250" t="s">
        <v>342</v>
      </c>
      <c r="E489" s="251" t="s">
        <v>922</v>
      </c>
      <c r="F489" s="252" t="s">
        <v>923</v>
      </c>
      <c r="G489" s="253" t="s">
        <v>139</v>
      </c>
      <c r="H489" s="254">
        <v>52.151000000000003</v>
      </c>
      <c r="I489" s="255"/>
      <c r="J489" s="256">
        <f>ROUND(I489*H489,2)</f>
        <v>0</v>
      </c>
      <c r="K489" s="252" t="s">
        <v>134</v>
      </c>
      <c r="L489" s="257"/>
      <c r="M489" s="258" t="s">
        <v>34</v>
      </c>
      <c r="N489" s="259" t="s">
        <v>48</v>
      </c>
      <c r="O489" s="42"/>
      <c r="P489" s="202">
        <f>O489*H489</f>
        <v>0</v>
      </c>
      <c r="Q489" s="202">
        <v>7.0400000000000003E-3</v>
      </c>
      <c r="R489" s="202">
        <f>Q489*H489</f>
        <v>0.36714304000000003</v>
      </c>
      <c r="S489" s="202">
        <v>0</v>
      </c>
      <c r="T489" s="203">
        <f>S489*H489</f>
        <v>0</v>
      </c>
      <c r="AR489" s="23" t="s">
        <v>418</v>
      </c>
      <c r="AT489" s="23" t="s">
        <v>342</v>
      </c>
      <c r="AU489" s="23" t="s">
        <v>87</v>
      </c>
      <c r="AY489" s="23" t="s">
        <v>127</v>
      </c>
      <c r="BE489" s="204">
        <f>IF(N489="základní",J489,0)</f>
        <v>0</v>
      </c>
      <c r="BF489" s="204">
        <f>IF(N489="snížená",J489,0)</f>
        <v>0</v>
      </c>
      <c r="BG489" s="204">
        <f>IF(N489="zákl. přenesená",J489,0)</f>
        <v>0</v>
      </c>
      <c r="BH489" s="204">
        <f>IF(N489="sníž. přenesená",J489,0)</f>
        <v>0</v>
      </c>
      <c r="BI489" s="204">
        <f>IF(N489="nulová",J489,0)</f>
        <v>0</v>
      </c>
      <c r="BJ489" s="23" t="s">
        <v>85</v>
      </c>
      <c r="BK489" s="204">
        <f>ROUND(I489*H489,2)</f>
        <v>0</v>
      </c>
      <c r="BL489" s="23" t="s">
        <v>328</v>
      </c>
      <c r="BM489" s="23" t="s">
        <v>924</v>
      </c>
    </row>
    <row r="490" spans="2:65" s="11" customFormat="1" ht="13.5">
      <c r="B490" s="205"/>
      <c r="C490" s="206"/>
      <c r="D490" s="219" t="s">
        <v>146</v>
      </c>
      <c r="E490" s="206"/>
      <c r="F490" s="230" t="s">
        <v>925</v>
      </c>
      <c r="G490" s="206"/>
      <c r="H490" s="231">
        <v>52.151000000000003</v>
      </c>
      <c r="I490" s="211"/>
      <c r="J490" s="206"/>
      <c r="K490" s="206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146</v>
      </c>
      <c r="AU490" s="216" t="s">
        <v>87</v>
      </c>
      <c r="AV490" s="11" t="s">
        <v>87</v>
      </c>
      <c r="AW490" s="11" t="s">
        <v>6</v>
      </c>
      <c r="AX490" s="11" t="s">
        <v>85</v>
      </c>
      <c r="AY490" s="216" t="s">
        <v>127</v>
      </c>
    </row>
    <row r="491" spans="2:65" s="1" customFormat="1" ht="22.5" customHeight="1">
      <c r="B491" s="41"/>
      <c r="C491" s="193" t="s">
        <v>926</v>
      </c>
      <c r="D491" s="193" t="s">
        <v>130</v>
      </c>
      <c r="E491" s="194" t="s">
        <v>927</v>
      </c>
      <c r="F491" s="195" t="s">
        <v>928</v>
      </c>
      <c r="G491" s="196" t="s">
        <v>139</v>
      </c>
      <c r="H491" s="197">
        <v>38.4</v>
      </c>
      <c r="I491" s="198"/>
      <c r="J491" s="199">
        <f>ROUND(I491*H491,2)</f>
        <v>0</v>
      </c>
      <c r="K491" s="195" t="s">
        <v>134</v>
      </c>
      <c r="L491" s="61"/>
      <c r="M491" s="200" t="s">
        <v>34</v>
      </c>
      <c r="N491" s="201" t="s">
        <v>48</v>
      </c>
      <c r="O491" s="42"/>
      <c r="P491" s="202">
        <f>O491*H491</f>
        <v>0</v>
      </c>
      <c r="Q491" s="202">
        <v>2.0000000000000002E-5</v>
      </c>
      <c r="R491" s="202">
        <f>Q491*H491</f>
        <v>7.6800000000000002E-4</v>
      </c>
      <c r="S491" s="202">
        <v>0</v>
      </c>
      <c r="T491" s="203">
        <f>S491*H491</f>
        <v>0</v>
      </c>
      <c r="AR491" s="23" t="s">
        <v>328</v>
      </c>
      <c r="AT491" s="23" t="s">
        <v>130</v>
      </c>
      <c r="AU491" s="23" t="s">
        <v>87</v>
      </c>
      <c r="AY491" s="23" t="s">
        <v>127</v>
      </c>
      <c r="BE491" s="204">
        <f>IF(N491="základní",J491,0)</f>
        <v>0</v>
      </c>
      <c r="BF491" s="204">
        <f>IF(N491="snížená",J491,0)</f>
        <v>0</v>
      </c>
      <c r="BG491" s="204">
        <f>IF(N491="zákl. přenesená",J491,0)</f>
        <v>0</v>
      </c>
      <c r="BH491" s="204">
        <f>IF(N491="sníž. přenesená",J491,0)</f>
        <v>0</v>
      </c>
      <c r="BI491" s="204">
        <f>IF(N491="nulová",J491,0)</f>
        <v>0</v>
      </c>
      <c r="BJ491" s="23" t="s">
        <v>85</v>
      </c>
      <c r="BK491" s="204">
        <f>ROUND(I491*H491,2)</f>
        <v>0</v>
      </c>
      <c r="BL491" s="23" t="s">
        <v>328</v>
      </c>
      <c r="BM491" s="23" t="s">
        <v>929</v>
      </c>
    </row>
    <row r="492" spans="2:65" s="13" customFormat="1" ht="13.5">
      <c r="B492" s="232"/>
      <c r="C492" s="233"/>
      <c r="D492" s="207" t="s">
        <v>146</v>
      </c>
      <c r="E492" s="234" t="s">
        <v>34</v>
      </c>
      <c r="F492" s="235" t="s">
        <v>890</v>
      </c>
      <c r="G492" s="233"/>
      <c r="H492" s="236" t="s">
        <v>34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AT492" s="242" t="s">
        <v>146</v>
      </c>
      <c r="AU492" s="242" t="s">
        <v>87</v>
      </c>
      <c r="AV492" s="13" t="s">
        <v>85</v>
      </c>
      <c r="AW492" s="13" t="s">
        <v>40</v>
      </c>
      <c r="AX492" s="13" t="s">
        <v>77</v>
      </c>
      <c r="AY492" s="242" t="s">
        <v>127</v>
      </c>
    </row>
    <row r="493" spans="2:65" s="11" customFormat="1" ht="13.5">
      <c r="B493" s="205"/>
      <c r="C493" s="206"/>
      <c r="D493" s="219" t="s">
        <v>146</v>
      </c>
      <c r="E493" s="229" t="s">
        <v>34</v>
      </c>
      <c r="F493" s="230" t="s">
        <v>930</v>
      </c>
      <c r="G493" s="206"/>
      <c r="H493" s="231">
        <v>38.4</v>
      </c>
      <c r="I493" s="211"/>
      <c r="J493" s="206"/>
      <c r="K493" s="206"/>
      <c r="L493" s="212"/>
      <c r="M493" s="213"/>
      <c r="N493" s="214"/>
      <c r="O493" s="214"/>
      <c r="P493" s="214"/>
      <c r="Q493" s="214"/>
      <c r="R493" s="214"/>
      <c r="S493" s="214"/>
      <c r="T493" s="215"/>
      <c r="AT493" s="216" t="s">
        <v>146</v>
      </c>
      <c r="AU493" s="216" t="s">
        <v>87</v>
      </c>
      <c r="AV493" s="11" t="s">
        <v>87</v>
      </c>
      <c r="AW493" s="11" t="s">
        <v>40</v>
      </c>
      <c r="AX493" s="11" t="s">
        <v>85</v>
      </c>
      <c r="AY493" s="216" t="s">
        <v>127</v>
      </c>
    </row>
    <row r="494" spans="2:65" s="1" customFormat="1" ht="22.5" customHeight="1">
      <c r="B494" s="41"/>
      <c r="C494" s="250" t="s">
        <v>931</v>
      </c>
      <c r="D494" s="250" t="s">
        <v>342</v>
      </c>
      <c r="E494" s="251" t="s">
        <v>932</v>
      </c>
      <c r="F494" s="252" t="s">
        <v>933</v>
      </c>
      <c r="G494" s="253" t="s">
        <v>139</v>
      </c>
      <c r="H494" s="254">
        <v>42.24</v>
      </c>
      <c r="I494" s="255"/>
      <c r="J494" s="256">
        <f>ROUND(I494*H494,2)</f>
        <v>0</v>
      </c>
      <c r="K494" s="252" t="s">
        <v>134</v>
      </c>
      <c r="L494" s="257"/>
      <c r="M494" s="258" t="s">
        <v>34</v>
      </c>
      <c r="N494" s="259" t="s">
        <v>48</v>
      </c>
      <c r="O494" s="42"/>
      <c r="P494" s="202">
        <f>O494*H494</f>
        <v>0</v>
      </c>
      <c r="Q494" s="202">
        <v>2.1099999999999999E-3</v>
      </c>
      <c r="R494" s="202">
        <f>Q494*H494</f>
        <v>8.9126399999999995E-2</v>
      </c>
      <c r="S494" s="202">
        <v>0</v>
      </c>
      <c r="T494" s="203">
        <f>S494*H494</f>
        <v>0</v>
      </c>
      <c r="AR494" s="23" t="s">
        <v>418</v>
      </c>
      <c r="AT494" s="23" t="s">
        <v>342</v>
      </c>
      <c r="AU494" s="23" t="s">
        <v>87</v>
      </c>
      <c r="AY494" s="23" t="s">
        <v>127</v>
      </c>
      <c r="BE494" s="204">
        <f>IF(N494="základní",J494,0)</f>
        <v>0</v>
      </c>
      <c r="BF494" s="204">
        <f>IF(N494="snížená",J494,0)</f>
        <v>0</v>
      </c>
      <c r="BG494" s="204">
        <f>IF(N494="zákl. přenesená",J494,0)</f>
        <v>0</v>
      </c>
      <c r="BH494" s="204">
        <f>IF(N494="sníž. přenesená",J494,0)</f>
        <v>0</v>
      </c>
      <c r="BI494" s="204">
        <f>IF(N494="nulová",J494,0)</f>
        <v>0</v>
      </c>
      <c r="BJ494" s="23" t="s">
        <v>85</v>
      </c>
      <c r="BK494" s="204">
        <f>ROUND(I494*H494,2)</f>
        <v>0</v>
      </c>
      <c r="BL494" s="23" t="s">
        <v>328</v>
      </c>
      <c r="BM494" s="23" t="s">
        <v>934</v>
      </c>
    </row>
    <row r="495" spans="2:65" s="11" customFormat="1" ht="13.5">
      <c r="B495" s="205"/>
      <c r="C495" s="206"/>
      <c r="D495" s="219" t="s">
        <v>146</v>
      </c>
      <c r="E495" s="206"/>
      <c r="F495" s="230" t="s">
        <v>935</v>
      </c>
      <c r="G495" s="206"/>
      <c r="H495" s="231">
        <v>42.24</v>
      </c>
      <c r="I495" s="211"/>
      <c r="J495" s="206"/>
      <c r="K495" s="206"/>
      <c r="L495" s="212"/>
      <c r="M495" s="213"/>
      <c r="N495" s="214"/>
      <c r="O495" s="214"/>
      <c r="P495" s="214"/>
      <c r="Q495" s="214"/>
      <c r="R495" s="214"/>
      <c r="S495" s="214"/>
      <c r="T495" s="215"/>
      <c r="AT495" s="216" t="s">
        <v>146</v>
      </c>
      <c r="AU495" s="216" t="s">
        <v>87</v>
      </c>
      <c r="AV495" s="11" t="s">
        <v>87</v>
      </c>
      <c r="AW495" s="11" t="s">
        <v>6</v>
      </c>
      <c r="AX495" s="11" t="s">
        <v>85</v>
      </c>
      <c r="AY495" s="216" t="s">
        <v>127</v>
      </c>
    </row>
    <row r="496" spans="2:65" s="1" customFormat="1" ht="31.5" customHeight="1">
      <c r="B496" s="41"/>
      <c r="C496" s="193" t="s">
        <v>936</v>
      </c>
      <c r="D496" s="193" t="s">
        <v>130</v>
      </c>
      <c r="E496" s="194" t="s">
        <v>937</v>
      </c>
      <c r="F496" s="195" t="s">
        <v>938</v>
      </c>
      <c r="G496" s="196" t="s">
        <v>152</v>
      </c>
      <c r="H496" s="197">
        <v>1.2609999999999999</v>
      </c>
      <c r="I496" s="198"/>
      <c r="J496" s="199">
        <f>ROUND(I496*H496,2)</f>
        <v>0</v>
      </c>
      <c r="K496" s="195" t="s">
        <v>134</v>
      </c>
      <c r="L496" s="61"/>
      <c r="M496" s="200" t="s">
        <v>34</v>
      </c>
      <c r="N496" s="201" t="s">
        <v>48</v>
      </c>
      <c r="O496" s="42"/>
      <c r="P496" s="202">
        <f>O496*H496</f>
        <v>0</v>
      </c>
      <c r="Q496" s="202">
        <v>2.3369999999999998E-2</v>
      </c>
      <c r="R496" s="202">
        <f>Q496*H496</f>
        <v>2.9469569999999997E-2</v>
      </c>
      <c r="S496" s="202">
        <v>0</v>
      </c>
      <c r="T496" s="203">
        <f>S496*H496</f>
        <v>0</v>
      </c>
      <c r="AR496" s="23" t="s">
        <v>328</v>
      </c>
      <c r="AT496" s="23" t="s">
        <v>130</v>
      </c>
      <c r="AU496" s="23" t="s">
        <v>87</v>
      </c>
      <c r="AY496" s="23" t="s">
        <v>127</v>
      </c>
      <c r="BE496" s="204">
        <f>IF(N496="základní",J496,0)</f>
        <v>0</v>
      </c>
      <c r="BF496" s="204">
        <f>IF(N496="snížená",J496,0)</f>
        <v>0</v>
      </c>
      <c r="BG496" s="204">
        <f>IF(N496="zákl. přenesená",J496,0)</f>
        <v>0</v>
      </c>
      <c r="BH496" s="204">
        <f>IF(N496="sníž. přenesená",J496,0)</f>
        <v>0</v>
      </c>
      <c r="BI496" s="204">
        <f>IF(N496="nulová",J496,0)</f>
        <v>0</v>
      </c>
      <c r="BJ496" s="23" t="s">
        <v>85</v>
      </c>
      <c r="BK496" s="204">
        <f>ROUND(I496*H496,2)</f>
        <v>0</v>
      </c>
      <c r="BL496" s="23" t="s">
        <v>328</v>
      </c>
      <c r="BM496" s="23" t="s">
        <v>939</v>
      </c>
    </row>
    <row r="497" spans="2:65" s="13" customFormat="1" ht="13.5">
      <c r="B497" s="232"/>
      <c r="C497" s="233"/>
      <c r="D497" s="207" t="s">
        <v>146</v>
      </c>
      <c r="E497" s="234" t="s">
        <v>34</v>
      </c>
      <c r="F497" s="235" t="s">
        <v>890</v>
      </c>
      <c r="G497" s="233"/>
      <c r="H497" s="236" t="s">
        <v>34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AT497" s="242" t="s">
        <v>146</v>
      </c>
      <c r="AU497" s="242" t="s">
        <v>87</v>
      </c>
      <c r="AV497" s="13" t="s">
        <v>85</v>
      </c>
      <c r="AW497" s="13" t="s">
        <v>40</v>
      </c>
      <c r="AX497" s="13" t="s">
        <v>77</v>
      </c>
      <c r="AY497" s="242" t="s">
        <v>127</v>
      </c>
    </row>
    <row r="498" spans="2:65" s="11" customFormat="1" ht="13.5">
      <c r="B498" s="205"/>
      <c r="C498" s="206"/>
      <c r="D498" s="207" t="s">
        <v>146</v>
      </c>
      <c r="E498" s="208" t="s">
        <v>34</v>
      </c>
      <c r="F498" s="209" t="s">
        <v>940</v>
      </c>
      <c r="G498" s="206"/>
      <c r="H498" s="210">
        <v>0.224</v>
      </c>
      <c r="I498" s="211"/>
      <c r="J498" s="206"/>
      <c r="K498" s="206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146</v>
      </c>
      <c r="AU498" s="216" t="s">
        <v>87</v>
      </c>
      <c r="AV498" s="11" t="s">
        <v>87</v>
      </c>
      <c r="AW498" s="11" t="s">
        <v>40</v>
      </c>
      <c r="AX498" s="11" t="s">
        <v>77</v>
      </c>
      <c r="AY498" s="216" t="s">
        <v>127</v>
      </c>
    </row>
    <row r="499" spans="2:65" s="11" customFormat="1" ht="13.5">
      <c r="B499" s="205"/>
      <c r="C499" s="206"/>
      <c r="D499" s="207" t="s">
        <v>146</v>
      </c>
      <c r="E499" s="208" t="s">
        <v>34</v>
      </c>
      <c r="F499" s="209" t="s">
        <v>941</v>
      </c>
      <c r="G499" s="206"/>
      <c r="H499" s="210">
        <v>0.83399999999999996</v>
      </c>
      <c r="I499" s="211"/>
      <c r="J499" s="206"/>
      <c r="K499" s="206"/>
      <c r="L499" s="212"/>
      <c r="M499" s="213"/>
      <c r="N499" s="214"/>
      <c r="O499" s="214"/>
      <c r="P499" s="214"/>
      <c r="Q499" s="214"/>
      <c r="R499" s="214"/>
      <c r="S499" s="214"/>
      <c r="T499" s="215"/>
      <c r="AT499" s="216" t="s">
        <v>146</v>
      </c>
      <c r="AU499" s="216" t="s">
        <v>87</v>
      </c>
      <c r="AV499" s="11" t="s">
        <v>87</v>
      </c>
      <c r="AW499" s="11" t="s">
        <v>40</v>
      </c>
      <c r="AX499" s="11" t="s">
        <v>77</v>
      </c>
      <c r="AY499" s="216" t="s">
        <v>127</v>
      </c>
    </row>
    <row r="500" spans="2:65" s="11" customFormat="1" ht="13.5">
      <c r="B500" s="205"/>
      <c r="C500" s="206"/>
      <c r="D500" s="207" t="s">
        <v>146</v>
      </c>
      <c r="E500" s="208" t="s">
        <v>34</v>
      </c>
      <c r="F500" s="209" t="s">
        <v>942</v>
      </c>
      <c r="G500" s="206"/>
      <c r="H500" s="210">
        <v>0.20300000000000001</v>
      </c>
      <c r="I500" s="211"/>
      <c r="J500" s="206"/>
      <c r="K500" s="206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146</v>
      </c>
      <c r="AU500" s="216" t="s">
        <v>87</v>
      </c>
      <c r="AV500" s="11" t="s">
        <v>87</v>
      </c>
      <c r="AW500" s="11" t="s">
        <v>40</v>
      </c>
      <c r="AX500" s="11" t="s">
        <v>77</v>
      </c>
      <c r="AY500" s="216" t="s">
        <v>127</v>
      </c>
    </row>
    <row r="501" spans="2:65" s="12" customFormat="1" ht="13.5">
      <c r="B501" s="217"/>
      <c r="C501" s="218"/>
      <c r="D501" s="219" t="s">
        <v>146</v>
      </c>
      <c r="E501" s="220" t="s">
        <v>34</v>
      </c>
      <c r="F501" s="221" t="s">
        <v>149</v>
      </c>
      <c r="G501" s="218"/>
      <c r="H501" s="222">
        <v>1.2609999999999999</v>
      </c>
      <c r="I501" s="223"/>
      <c r="J501" s="218"/>
      <c r="K501" s="218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146</v>
      </c>
      <c r="AU501" s="228" t="s">
        <v>87</v>
      </c>
      <c r="AV501" s="12" t="s">
        <v>135</v>
      </c>
      <c r="AW501" s="12" t="s">
        <v>40</v>
      </c>
      <c r="AX501" s="12" t="s">
        <v>85</v>
      </c>
      <c r="AY501" s="228" t="s">
        <v>127</v>
      </c>
    </row>
    <row r="502" spans="2:65" s="1" customFormat="1" ht="31.5" customHeight="1">
      <c r="B502" s="41"/>
      <c r="C502" s="193" t="s">
        <v>943</v>
      </c>
      <c r="D502" s="193" t="s">
        <v>130</v>
      </c>
      <c r="E502" s="194" t="s">
        <v>944</v>
      </c>
      <c r="F502" s="195" t="s">
        <v>945</v>
      </c>
      <c r="G502" s="196" t="s">
        <v>152</v>
      </c>
      <c r="H502" s="197">
        <v>1.2609999999999999</v>
      </c>
      <c r="I502" s="198"/>
      <c r="J502" s="199">
        <f>ROUND(I502*H502,2)</f>
        <v>0</v>
      </c>
      <c r="K502" s="195" t="s">
        <v>134</v>
      </c>
      <c r="L502" s="61"/>
      <c r="M502" s="200" t="s">
        <v>34</v>
      </c>
      <c r="N502" s="201" t="s">
        <v>48</v>
      </c>
      <c r="O502" s="42"/>
      <c r="P502" s="202">
        <f>O502*H502</f>
        <v>0</v>
      </c>
      <c r="Q502" s="202">
        <v>1.2199999999999999E-3</v>
      </c>
      <c r="R502" s="202">
        <f>Q502*H502</f>
        <v>1.5384199999999998E-3</v>
      </c>
      <c r="S502" s="202">
        <v>0</v>
      </c>
      <c r="T502" s="203">
        <f>S502*H502</f>
        <v>0</v>
      </c>
      <c r="AR502" s="23" t="s">
        <v>328</v>
      </c>
      <c r="AT502" s="23" t="s">
        <v>130</v>
      </c>
      <c r="AU502" s="23" t="s">
        <v>87</v>
      </c>
      <c r="AY502" s="23" t="s">
        <v>127</v>
      </c>
      <c r="BE502" s="204">
        <f>IF(N502="základní",J502,0)</f>
        <v>0</v>
      </c>
      <c r="BF502" s="204">
        <f>IF(N502="snížená",J502,0)</f>
        <v>0</v>
      </c>
      <c r="BG502" s="204">
        <f>IF(N502="zákl. přenesená",J502,0)</f>
        <v>0</v>
      </c>
      <c r="BH502" s="204">
        <f>IF(N502="sníž. přenesená",J502,0)</f>
        <v>0</v>
      </c>
      <c r="BI502" s="204">
        <f>IF(N502="nulová",J502,0)</f>
        <v>0</v>
      </c>
      <c r="BJ502" s="23" t="s">
        <v>85</v>
      </c>
      <c r="BK502" s="204">
        <f>ROUND(I502*H502,2)</f>
        <v>0</v>
      </c>
      <c r="BL502" s="23" t="s">
        <v>328</v>
      </c>
      <c r="BM502" s="23" t="s">
        <v>946</v>
      </c>
    </row>
    <row r="503" spans="2:65" s="1" customFormat="1" ht="31.5" customHeight="1">
      <c r="B503" s="41"/>
      <c r="C503" s="193" t="s">
        <v>947</v>
      </c>
      <c r="D503" s="193" t="s">
        <v>130</v>
      </c>
      <c r="E503" s="194" t="s">
        <v>948</v>
      </c>
      <c r="F503" s="195" t="s">
        <v>949</v>
      </c>
      <c r="G503" s="196" t="s">
        <v>144</v>
      </c>
      <c r="H503" s="197">
        <v>8.9640000000000004</v>
      </c>
      <c r="I503" s="198"/>
      <c r="J503" s="199">
        <f>ROUND(I503*H503,2)</f>
        <v>0</v>
      </c>
      <c r="K503" s="195" t="s">
        <v>134</v>
      </c>
      <c r="L503" s="61"/>
      <c r="M503" s="200" t="s">
        <v>34</v>
      </c>
      <c r="N503" s="201" t="s">
        <v>48</v>
      </c>
      <c r="O503" s="42"/>
      <c r="P503" s="202">
        <f>O503*H503</f>
        <v>0</v>
      </c>
      <c r="Q503" s="202">
        <v>1.772E-2</v>
      </c>
      <c r="R503" s="202">
        <f>Q503*H503</f>
        <v>0.15884208</v>
      </c>
      <c r="S503" s="202">
        <v>0</v>
      </c>
      <c r="T503" s="203">
        <f>S503*H503</f>
        <v>0</v>
      </c>
      <c r="AR503" s="23" t="s">
        <v>328</v>
      </c>
      <c r="AT503" s="23" t="s">
        <v>130</v>
      </c>
      <c r="AU503" s="23" t="s">
        <v>87</v>
      </c>
      <c r="AY503" s="23" t="s">
        <v>127</v>
      </c>
      <c r="BE503" s="204">
        <f>IF(N503="základní",J503,0)</f>
        <v>0</v>
      </c>
      <c r="BF503" s="204">
        <f>IF(N503="snížená",J503,0)</f>
        <v>0</v>
      </c>
      <c r="BG503" s="204">
        <f>IF(N503="zákl. přenesená",J503,0)</f>
        <v>0</v>
      </c>
      <c r="BH503" s="204">
        <f>IF(N503="sníž. přenesená",J503,0)</f>
        <v>0</v>
      </c>
      <c r="BI503" s="204">
        <f>IF(N503="nulová",J503,0)</f>
        <v>0</v>
      </c>
      <c r="BJ503" s="23" t="s">
        <v>85</v>
      </c>
      <c r="BK503" s="204">
        <f>ROUND(I503*H503,2)</f>
        <v>0</v>
      </c>
      <c r="BL503" s="23" t="s">
        <v>328</v>
      </c>
      <c r="BM503" s="23" t="s">
        <v>950</v>
      </c>
    </row>
    <row r="504" spans="2:65" s="13" customFormat="1" ht="13.5">
      <c r="B504" s="232"/>
      <c r="C504" s="233"/>
      <c r="D504" s="207" t="s">
        <v>146</v>
      </c>
      <c r="E504" s="234" t="s">
        <v>34</v>
      </c>
      <c r="F504" s="235" t="s">
        <v>436</v>
      </c>
      <c r="G504" s="233"/>
      <c r="H504" s="236" t="s">
        <v>34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AT504" s="242" t="s">
        <v>146</v>
      </c>
      <c r="AU504" s="242" t="s">
        <v>87</v>
      </c>
      <c r="AV504" s="13" t="s">
        <v>85</v>
      </c>
      <c r="AW504" s="13" t="s">
        <v>40</v>
      </c>
      <c r="AX504" s="13" t="s">
        <v>77</v>
      </c>
      <c r="AY504" s="242" t="s">
        <v>127</v>
      </c>
    </row>
    <row r="505" spans="2:65" s="11" customFormat="1" ht="27">
      <c r="B505" s="205"/>
      <c r="C505" s="206"/>
      <c r="D505" s="207" t="s">
        <v>146</v>
      </c>
      <c r="E505" s="208" t="s">
        <v>34</v>
      </c>
      <c r="F505" s="209" t="s">
        <v>951</v>
      </c>
      <c r="G505" s="206"/>
      <c r="H505" s="210">
        <v>8.9640000000000004</v>
      </c>
      <c r="I505" s="211"/>
      <c r="J505" s="206"/>
      <c r="K505" s="206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146</v>
      </c>
      <c r="AU505" s="216" t="s">
        <v>87</v>
      </c>
      <c r="AV505" s="11" t="s">
        <v>87</v>
      </c>
      <c r="AW505" s="11" t="s">
        <v>40</v>
      </c>
      <c r="AX505" s="11" t="s">
        <v>77</v>
      </c>
      <c r="AY505" s="216" t="s">
        <v>127</v>
      </c>
    </row>
    <row r="506" spans="2:65" s="12" customFormat="1" ht="13.5">
      <c r="B506" s="217"/>
      <c r="C506" s="218"/>
      <c r="D506" s="219" t="s">
        <v>146</v>
      </c>
      <c r="E506" s="220" t="s">
        <v>34</v>
      </c>
      <c r="F506" s="221" t="s">
        <v>149</v>
      </c>
      <c r="G506" s="218"/>
      <c r="H506" s="222">
        <v>8.9640000000000004</v>
      </c>
      <c r="I506" s="223"/>
      <c r="J506" s="218"/>
      <c r="K506" s="218"/>
      <c r="L506" s="224"/>
      <c r="M506" s="225"/>
      <c r="N506" s="226"/>
      <c r="O506" s="226"/>
      <c r="P506" s="226"/>
      <c r="Q506" s="226"/>
      <c r="R506" s="226"/>
      <c r="S506" s="226"/>
      <c r="T506" s="227"/>
      <c r="AT506" s="228" t="s">
        <v>146</v>
      </c>
      <c r="AU506" s="228" t="s">
        <v>87</v>
      </c>
      <c r="AV506" s="12" t="s">
        <v>135</v>
      </c>
      <c r="AW506" s="12" t="s">
        <v>40</v>
      </c>
      <c r="AX506" s="12" t="s">
        <v>85</v>
      </c>
      <c r="AY506" s="228" t="s">
        <v>127</v>
      </c>
    </row>
    <row r="507" spans="2:65" s="1" customFormat="1" ht="44.25" customHeight="1">
      <c r="B507" s="41"/>
      <c r="C507" s="193" t="s">
        <v>952</v>
      </c>
      <c r="D507" s="193" t="s">
        <v>130</v>
      </c>
      <c r="E507" s="194" t="s">
        <v>953</v>
      </c>
      <c r="F507" s="195" t="s">
        <v>954</v>
      </c>
      <c r="G507" s="196" t="s">
        <v>144</v>
      </c>
      <c r="H507" s="197">
        <v>42.594000000000001</v>
      </c>
      <c r="I507" s="198"/>
      <c r="J507" s="199">
        <f>ROUND(I507*H507,2)</f>
        <v>0</v>
      </c>
      <c r="K507" s="195" t="s">
        <v>134</v>
      </c>
      <c r="L507" s="61"/>
      <c r="M507" s="200" t="s">
        <v>34</v>
      </c>
      <c r="N507" s="201" t="s">
        <v>48</v>
      </c>
      <c r="O507" s="42"/>
      <c r="P507" s="202">
        <f>O507*H507</f>
        <v>0</v>
      </c>
      <c r="Q507" s="202">
        <v>1.61E-2</v>
      </c>
      <c r="R507" s="202">
        <f>Q507*H507</f>
        <v>0.68576340000000002</v>
      </c>
      <c r="S507" s="202">
        <v>0</v>
      </c>
      <c r="T507" s="203">
        <f>S507*H507</f>
        <v>0</v>
      </c>
      <c r="AR507" s="23" t="s">
        <v>328</v>
      </c>
      <c r="AT507" s="23" t="s">
        <v>130</v>
      </c>
      <c r="AU507" s="23" t="s">
        <v>87</v>
      </c>
      <c r="AY507" s="23" t="s">
        <v>127</v>
      </c>
      <c r="BE507" s="204">
        <f>IF(N507="základní",J507,0)</f>
        <v>0</v>
      </c>
      <c r="BF507" s="204">
        <f>IF(N507="snížená",J507,0)</f>
        <v>0</v>
      </c>
      <c r="BG507" s="204">
        <f>IF(N507="zákl. přenesená",J507,0)</f>
        <v>0</v>
      </c>
      <c r="BH507" s="204">
        <f>IF(N507="sníž. přenesená",J507,0)</f>
        <v>0</v>
      </c>
      <c r="BI507" s="204">
        <f>IF(N507="nulová",J507,0)</f>
        <v>0</v>
      </c>
      <c r="BJ507" s="23" t="s">
        <v>85</v>
      </c>
      <c r="BK507" s="204">
        <f>ROUND(I507*H507,2)</f>
        <v>0</v>
      </c>
      <c r="BL507" s="23" t="s">
        <v>328</v>
      </c>
      <c r="BM507" s="23" t="s">
        <v>955</v>
      </c>
    </row>
    <row r="508" spans="2:65" s="13" customFormat="1" ht="13.5">
      <c r="B508" s="232"/>
      <c r="C508" s="233"/>
      <c r="D508" s="207" t="s">
        <v>146</v>
      </c>
      <c r="E508" s="234" t="s">
        <v>34</v>
      </c>
      <c r="F508" s="235" t="s">
        <v>859</v>
      </c>
      <c r="G508" s="233"/>
      <c r="H508" s="236" t="s">
        <v>34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AT508" s="242" t="s">
        <v>146</v>
      </c>
      <c r="AU508" s="242" t="s">
        <v>87</v>
      </c>
      <c r="AV508" s="13" t="s">
        <v>85</v>
      </c>
      <c r="AW508" s="13" t="s">
        <v>40</v>
      </c>
      <c r="AX508" s="13" t="s">
        <v>77</v>
      </c>
      <c r="AY508" s="242" t="s">
        <v>127</v>
      </c>
    </row>
    <row r="509" spans="2:65" s="11" customFormat="1" ht="13.5">
      <c r="B509" s="205"/>
      <c r="C509" s="206"/>
      <c r="D509" s="219" t="s">
        <v>146</v>
      </c>
      <c r="E509" s="229" t="s">
        <v>34</v>
      </c>
      <c r="F509" s="230" t="s">
        <v>860</v>
      </c>
      <c r="G509" s="206"/>
      <c r="H509" s="231">
        <v>42.594000000000001</v>
      </c>
      <c r="I509" s="211"/>
      <c r="J509" s="206"/>
      <c r="K509" s="206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146</v>
      </c>
      <c r="AU509" s="216" t="s">
        <v>87</v>
      </c>
      <c r="AV509" s="11" t="s">
        <v>87</v>
      </c>
      <c r="AW509" s="11" t="s">
        <v>40</v>
      </c>
      <c r="AX509" s="11" t="s">
        <v>85</v>
      </c>
      <c r="AY509" s="216" t="s">
        <v>127</v>
      </c>
    </row>
    <row r="510" spans="2:65" s="1" customFormat="1" ht="31.5" customHeight="1">
      <c r="B510" s="41"/>
      <c r="C510" s="193" t="s">
        <v>956</v>
      </c>
      <c r="D510" s="193" t="s">
        <v>130</v>
      </c>
      <c r="E510" s="194" t="s">
        <v>957</v>
      </c>
      <c r="F510" s="195" t="s">
        <v>958</v>
      </c>
      <c r="G510" s="196" t="s">
        <v>818</v>
      </c>
      <c r="H510" s="260"/>
      <c r="I510" s="198"/>
      <c r="J510" s="199">
        <f>ROUND(I510*H510,2)</f>
        <v>0</v>
      </c>
      <c r="K510" s="195" t="s">
        <v>134</v>
      </c>
      <c r="L510" s="61"/>
      <c r="M510" s="200" t="s">
        <v>34</v>
      </c>
      <c r="N510" s="201" t="s">
        <v>48</v>
      </c>
      <c r="O510" s="42"/>
      <c r="P510" s="202">
        <f>O510*H510</f>
        <v>0</v>
      </c>
      <c r="Q510" s="202">
        <v>0</v>
      </c>
      <c r="R510" s="202">
        <f>Q510*H510</f>
        <v>0</v>
      </c>
      <c r="S510" s="202">
        <v>0</v>
      </c>
      <c r="T510" s="203">
        <f>S510*H510</f>
        <v>0</v>
      </c>
      <c r="AR510" s="23" t="s">
        <v>328</v>
      </c>
      <c r="AT510" s="23" t="s">
        <v>130</v>
      </c>
      <c r="AU510" s="23" t="s">
        <v>87</v>
      </c>
      <c r="AY510" s="23" t="s">
        <v>127</v>
      </c>
      <c r="BE510" s="204">
        <f>IF(N510="základní",J510,0)</f>
        <v>0</v>
      </c>
      <c r="BF510" s="204">
        <f>IF(N510="snížená",J510,0)</f>
        <v>0</v>
      </c>
      <c r="BG510" s="204">
        <f>IF(N510="zákl. přenesená",J510,0)</f>
        <v>0</v>
      </c>
      <c r="BH510" s="204">
        <f>IF(N510="sníž. přenesená",J510,0)</f>
        <v>0</v>
      </c>
      <c r="BI510" s="204">
        <f>IF(N510="nulová",J510,0)</f>
        <v>0</v>
      </c>
      <c r="BJ510" s="23" t="s">
        <v>85</v>
      </c>
      <c r="BK510" s="204">
        <f>ROUND(I510*H510,2)</f>
        <v>0</v>
      </c>
      <c r="BL510" s="23" t="s">
        <v>328</v>
      </c>
      <c r="BM510" s="23" t="s">
        <v>959</v>
      </c>
    </row>
    <row r="511" spans="2:65" s="10" customFormat="1" ht="29.85" customHeight="1">
      <c r="B511" s="176"/>
      <c r="C511" s="177"/>
      <c r="D511" s="190" t="s">
        <v>76</v>
      </c>
      <c r="E511" s="191" t="s">
        <v>960</v>
      </c>
      <c r="F511" s="191" t="s">
        <v>961</v>
      </c>
      <c r="G511" s="177"/>
      <c r="H511" s="177"/>
      <c r="I511" s="180"/>
      <c r="J511" s="192">
        <f>BK511</f>
        <v>0</v>
      </c>
      <c r="K511" s="177"/>
      <c r="L511" s="182"/>
      <c r="M511" s="183"/>
      <c r="N511" s="184"/>
      <c r="O511" s="184"/>
      <c r="P511" s="185">
        <f>SUM(P512:P518)</f>
        <v>0</v>
      </c>
      <c r="Q511" s="184"/>
      <c r="R511" s="185">
        <f>SUM(R512:R518)</f>
        <v>0.12563080000000001</v>
      </c>
      <c r="S511" s="184"/>
      <c r="T511" s="186">
        <f>SUM(T512:T518)</f>
        <v>0</v>
      </c>
      <c r="AR511" s="187" t="s">
        <v>87</v>
      </c>
      <c r="AT511" s="188" t="s">
        <v>76</v>
      </c>
      <c r="AU511" s="188" t="s">
        <v>85</v>
      </c>
      <c r="AY511" s="187" t="s">
        <v>127</v>
      </c>
      <c r="BK511" s="189">
        <f>SUM(BK512:BK518)</f>
        <v>0</v>
      </c>
    </row>
    <row r="512" spans="2:65" s="1" customFormat="1" ht="44.25" customHeight="1">
      <c r="B512" s="41"/>
      <c r="C512" s="193" t="s">
        <v>962</v>
      </c>
      <c r="D512" s="193" t="s">
        <v>130</v>
      </c>
      <c r="E512" s="194" t="s">
        <v>963</v>
      </c>
      <c r="F512" s="195" t="s">
        <v>964</v>
      </c>
      <c r="G512" s="196" t="s">
        <v>144</v>
      </c>
      <c r="H512" s="197">
        <v>8.16</v>
      </c>
      <c r="I512" s="198"/>
      <c r="J512" s="199">
        <f>ROUND(I512*H512,2)</f>
        <v>0</v>
      </c>
      <c r="K512" s="195" t="s">
        <v>134</v>
      </c>
      <c r="L512" s="61"/>
      <c r="M512" s="200" t="s">
        <v>34</v>
      </c>
      <c r="N512" s="201" t="s">
        <v>48</v>
      </c>
      <c r="O512" s="42"/>
      <c r="P512" s="202">
        <f>O512*H512</f>
        <v>0</v>
      </c>
      <c r="Q512" s="202">
        <v>1.2540000000000001E-2</v>
      </c>
      <c r="R512" s="202">
        <f>Q512*H512</f>
        <v>0.10232640000000001</v>
      </c>
      <c r="S512" s="202">
        <v>0</v>
      </c>
      <c r="T512" s="203">
        <f>S512*H512</f>
        <v>0</v>
      </c>
      <c r="AR512" s="23" t="s">
        <v>328</v>
      </c>
      <c r="AT512" s="23" t="s">
        <v>130</v>
      </c>
      <c r="AU512" s="23" t="s">
        <v>87</v>
      </c>
      <c r="AY512" s="23" t="s">
        <v>127</v>
      </c>
      <c r="BE512" s="204">
        <f>IF(N512="základní",J512,0)</f>
        <v>0</v>
      </c>
      <c r="BF512" s="204">
        <f>IF(N512="snížená",J512,0)</f>
        <v>0</v>
      </c>
      <c r="BG512" s="204">
        <f>IF(N512="zákl. přenesená",J512,0)</f>
        <v>0</v>
      </c>
      <c r="BH512" s="204">
        <f>IF(N512="sníž. přenesená",J512,0)</f>
        <v>0</v>
      </c>
      <c r="BI512" s="204">
        <f>IF(N512="nulová",J512,0)</f>
        <v>0</v>
      </c>
      <c r="BJ512" s="23" t="s">
        <v>85</v>
      </c>
      <c r="BK512" s="204">
        <f>ROUND(I512*H512,2)</f>
        <v>0</v>
      </c>
      <c r="BL512" s="23" t="s">
        <v>328</v>
      </c>
      <c r="BM512" s="23" t="s">
        <v>965</v>
      </c>
    </row>
    <row r="513" spans="2:65" s="13" customFormat="1" ht="13.5">
      <c r="B513" s="232"/>
      <c r="C513" s="233"/>
      <c r="D513" s="207" t="s">
        <v>146</v>
      </c>
      <c r="E513" s="234" t="s">
        <v>34</v>
      </c>
      <c r="F513" s="235" t="s">
        <v>410</v>
      </c>
      <c r="G513" s="233"/>
      <c r="H513" s="236" t="s">
        <v>34</v>
      </c>
      <c r="I513" s="237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AT513" s="242" t="s">
        <v>146</v>
      </c>
      <c r="AU513" s="242" t="s">
        <v>87</v>
      </c>
      <c r="AV513" s="13" t="s">
        <v>85</v>
      </c>
      <c r="AW513" s="13" t="s">
        <v>40</v>
      </c>
      <c r="AX513" s="13" t="s">
        <v>77</v>
      </c>
      <c r="AY513" s="242" t="s">
        <v>127</v>
      </c>
    </row>
    <row r="514" spans="2:65" s="11" customFormat="1" ht="13.5">
      <c r="B514" s="205"/>
      <c r="C514" s="206"/>
      <c r="D514" s="219" t="s">
        <v>146</v>
      </c>
      <c r="E514" s="229" t="s">
        <v>34</v>
      </c>
      <c r="F514" s="230" t="s">
        <v>966</v>
      </c>
      <c r="G514" s="206"/>
      <c r="H514" s="231">
        <v>8.16</v>
      </c>
      <c r="I514" s="211"/>
      <c r="J514" s="206"/>
      <c r="K514" s="206"/>
      <c r="L514" s="212"/>
      <c r="M514" s="213"/>
      <c r="N514" s="214"/>
      <c r="O514" s="214"/>
      <c r="P514" s="214"/>
      <c r="Q514" s="214"/>
      <c r="R514" s="214"/>
      <c r="S514" s="214"/>
      <c r="T514" s="215"/>
      <c r="AT514" s="216" t="s">
        <v>146</v>
      </c>
      <c r="AU514" s="216" t="s">
        <v>87</v>
      </c>
      <c r="AV514" s="11" t="s">
        <v>87</v>
      </c>
      <c r="AW514" s="11" t="s">
        <v>40</v>
      </c>
      <c r="AX514" s="11" t="s">
        <v>85</v>
      </c>
      <c r="AY514" s="216" t="s">
        <v>127</v>
      </c>
    </row>
    <row r="515" spans="2:65" s="1" customFormat="1" ht="31.5" customHeight="1">
      <c r="B515" s="41"/>
      <c r="C515" s="193" t="s">
        <v>967</v>
      </c>
      <c r="D515" s="193" t="s">
        <v>130</v>
      </c>
      <c r="E515" s="194" t="s">
        <v>968</v>
      </c>
      <c r="F515" s="195" t="s">
        <v>969</v>
      </c>
      <c r="G515" s="196" t="s">
        <v>144</v>
      </c>
      <c r="H515" s="197">
        <v>8.16</v>
      </c>
      <c r="I515" s="198"/>
      <c r="J515" s="199">
        <f>ROUND(I515*H515,2)</f>
        <v>0</v>
      </c>
      <c r="K515" s="195" t="s">
        <v>134</v>
      </c>
      <c r="L515" s="61"/>
      <c r="M515" s="200" t="s">
        <v>34</v>
      </c>
      <c r="N515" s="201" t="s">
        <v>48</v>
      </c>
      <c r="O515" s="42"/>
      <c r="P515" s="202">
        <f>O515*H515</f>
        <v>0</v>
      </c>
      <c r="Q515" s="202">
        <v>0</v>
      </c>
      <c r="R515" s="202">
        <f>Q515*H515</f>
        <v>0</v>
      </c>
      <c r="S515" s="202">
        <v>0</v>
      </c>
      <c r="T515" s="203">
        <f>S515*H515</f>
        <v>0</v>
      </c>
      <c r="AR515" s="23" t="s">
        <v>328</v>
      </c>
      <c r="AT515" s="23" t="s">
        <v>130</v>
      </c>
      <c r="AU515" s="23" t="s">
        <v>87</v>
      </c>
      <c r="AY515" s="23" t="s">
        <v>127</v>
      </c>
      <c r="BE515" s="204">
        <f>IF(N515="základní",J515,0)</f>
        <v>0</v>
      </c>
      <c r="BF515" s="204">
        <f>IF(N515="snížená",J515,0)</f>
        <v>0</v>
      </c>
      <c r="BG515" s="204">
        <f>IF(N515="zákl. přenesená",J515,0)</f>
        <v>0</v>
      </c>
      <c r="BH515" s="204">
        <f>IF(N515="sníž. přenesená",J515,0)</f>
        <v>0</v>
      </c>
      <c r="BI515" s="204">
        <f>IF(N515="nulová",J515,0)</f>
        <v>0</v>
      </c>
      <c r="BJ515" s="23" t="s">
        <v>85</v>
      </c>
      <c r="BK515" s="204">
        <f>ROUND(I515*H515,2)</f>
        <v>0</v>
      </c>
      <c r="BL515" s="23" t="s">
        <v>328</v>
      </c>
      <c r="BM515" s="23" t="s">
        <v>970</v>
      </c>
    </row>
    <row r="516" spans="2:65" s="1" customFormat="1" ht="22.5" customHeight="1">
      <c r="B516" s="41"/>
      <c r="C516" s="250" t="s">
        <v>971</v>
      </c>
      <c r="D516" s="250" t="s">
        <v>342</v>
      </c>
      <c r="E516" s="251" t="s">
        <v>972</v>
      </c>
      <c r="F516" s="252" t="s">
        <v>973</v>
      </c>
      <c r="G516" s="253" t="s">
        <v>144</v>
      </c>
      <c r="H516" s="254">
        <v>8.3230000000000004</v>
      </c>
      <c r="I516" s="255"/>
      <c r="J516" s="256">
        <f>ROUND(I516*H516,2)</f>
        <v>0</v>
      </c>
      <c r="K516" s="252" t="s">
        <v>134</v>
      </c>
      <c r="L516" s="257"/>
      <c r="M516" s="258" t="s">
        <v>34</v>
      </c>
      <c r="N516" s="259" t="s">
        <v>48</v>
      </c>
      <c r="O516" s="42"/>
      <c r="P516" s="202">
        <f>O516*H516</f>
        <v>0</v>
      </c>
      <c r="Q516" s="202">
        <v>2.8E-3</v>
      </c>
      <c r="R516" s="202">
        <f>Q516*H516</f>
        <v>2.3304399999999999E-2</v>
      </c>
      <c r="S516" s="202">
        <v>0</v>
      </c>
      <c r="T516" s="203">
        <f>S516*H516</f>
        <v>0</v>
      </c>
      <c r="AR516" s="23" t="s">
        <v>418</v>
      </c>
      <c r="AT516" s="23" t="s">
        <v>342</v>
      </c>
      <c r="AU516" s="23" t="s">
        <v>87</v>
      </c>
      <c r="AY516" s="23" t="s">
        <v>127</v>
      </c>
      <c r="BE516" s="204">
        <f>IF(N516="základní",J516,0)</f>
        <v>0</v>
      </c>
      <c r="BF516" s="204">
        <f>IF(N516="snížená",J516,0)</f>
        <v>0</v>
      </c>
      <c r="BG516" s="204">
        <f>IF(N516="zákl. přenesená",J516,0)</f>
        <v>0</v>
      </c>
      <c r="BH516" s="204">
        <f>IF(N516="sníž. přenesená",J516,0)</f>
        <v>0</v>
      </c>
      <c r="BI516" s="204">
        <f>IF(N516="nulová",J516,0)</f>
        <v>0</v>
      </c>
      <c r="BJ516" s="23" t="s">
        <v>85</v>
      </c>
      <c r="BK516" s="204">
        <f>ROUND(I516*H516,2)</f>
        <v>0</v>
      </c>
      <c r="BL516" s="23" t="s">
        <v>328</v>
      </c>
      <c r="BM516" s="23" t="s">
        <v>974</v>
      </c>
    </row>
    <row r="517" spans="2:65" s="11" customFormat="1" ht="13.5">
      <c r="B517" s="205"/>
      <c r="C517" s="206"/>
      <c r="D517" s="219" t="s">
        <v>146</v>
      </c>
      <c r="E517" s="206"/>
      <c r="F517" s="230" t="s">
        <v>975</v>
      </c>
      <c r="G517" s="206"/>
      <c r="H517" s="231">
        <v>8.3230000000000004</v>
      </c>
      <c r="I517" s="211"/>
      <c r="J517" s="206"/>
      <c r="K517" s="206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146</v>
      </c>
      <c r="AU517" s="216" t="s">
        <v>87</v>
      </c>
      <c r="AV517" s="11" t="s">
        <v>87</v>
      </c>
      <c r="AW517" s="11" t="s">
        <v>6</v>
      </c>
      <c r="AX517" s="11" t="s">
        <v>85</v>
      </c>
      <c r="AY517" s="216" t="s">
        <v>127</v>
      </c>
    </row>
    <row r="518" spans="2:65" s="1" customFormat="1" ht="31.5" customHeight="1">
      <c r="B518" s="41"/>
      <c r="C518" s="193" t="s">
        <v>976</v>
      </c>
      <c r="D518" s="193" t="s">
        <v>130</v>
      </c>
      <c r="E518" s="194" t="s">
        <v>977</v>
      </c>
      <c r="F518" s="195" t="s">
        <v>978</v>
      </c>
      <c r="G518" s="196" t="s">
        <v>818</v>
      </c>
      <c r="H518" s="260"/>
      <c r="I518" s="198"/>
      <c r="J518" s="199">
        <f>ROUND(I518*H518,2)</f>
        <v>0</v>
      </c>
      <c r="K518" s="195" t="s">
        <v>134</v>
      </c>
      <c r="L518" s="61"/>
      <c r="M518" s="200" t="s">
        <v>34</v>
      </c>
      <c r="N518" s="201" t="s">
        <v>48</v>
      </c>
      <c r="O518" s="42"/>
      <c r="P518" s="202">
        <f>O518*H518</f>
        <v>0</v>
      </c>
      <c r="Q518" s="202">
        <v>0</v>
      </c>
      <c r="R518" s="202">
        <f>Q518*H518</f>
        <v>0</v>
      </c>
      <c r="S518" s="202">
        <v>0</v>
      </c>
      <c r="T518" s="203">
        <f>S518*H518</f>
        <v>0</v>
      </c>
      <c r="AR518" s="23" t="s">
        <v>328</v>
      </c>
      <c r="AT518" s="23" t="s">
        <v>130</v>
      </c>
      <c r="AU518" s="23" t="s">
        <v>87</v>
      </c>
      <c r="AY518" s="23" t="s">
        <v>127</v>
      </c>
      <c r="BE518" s="204">
        <f>IF(N518="základní",J518,0)</f>
        <v>0</v>
      </c>
      <c r="BF518" s="204">
        <f>IF(N518="snížená",J518,0)</f>
        <v>0</v>
      </c>
      <c r="BG518" s="204">
        <f>IF(N518="zákl. přenesená",J518,0)</f>
        <v>0</v>
      </c>
      <c r="BH518" s="204">
        <f>IF(N518="sníž. přenesená",J518,0)</f>
        <v>0</v>
      </c>
      <c r="BI518" s="204">
        <f>IF(N518="nulová",J518,0)</f>
        <v>0</v>
      </c>
      <c r="BJ518" s="23" t="s">
        <v>85</v>
      </c>
      <c r="BK518" s="204">
        <f>ROUND(I518*H518,2)</f>
        <v>0</v>
      </c>
      <c r="BL518" s="23" t="s">
        <v>328</v>
      </c>
      <c r="BM518" s="23" t="s">
        <v>979</v>
      </c>
    </row>
    <row r="519" spans="2:65" s="10" customFormat="1" ht="29.85" customHeight="1">
      <c r="B519" s="176"/>
      <c r="C519" s="177"/>
      <c r="D519" s="190" t="s">
        <v>76</v>
      </c>
      <c r="E519" s="191" t="s">
        <v>980</v>
      </c>
      <c r="F519" s="191" t="s">
        <v>981</v>
      </c>
      <c r="G519" s="177"/>
      <c r="H519" s="177"/>
      <c r="I519" s="180"/>
      <c r="J519" s="192">
        <f>BK519</f>
        <v>0</v>
      </c>
      <c r="K519" s="177"/>
      <c r="L519" s="182"/>
      <c r="M519" s="183"/>
      <c r="N519" s="184"/>
      <c r="O519" s="184"/>
      <c r="P519" s="185">
        <f>SUM(P520:P532)</f>
        <v>0</v>
      </c>
      <c r="Q519" s="184"/>
      <c r="R519" s="185">
        <f>SUM(R520:R532)</f>
        <v>4.4671000000000002E-2</v>
      </c>
      <c r="S519" s="184"/>
      <c r="T519" s="186">
        <f>SUM(T520:T532)</f>
        <v>0</v>
      </c>
      <c r="AR519" s="187" t="s">
        <v>87</v>
      </c>
      <c r="AT519" s="188" t="s">
        <v>76</v>
      </c>
      <c r="AU519" s="188" t="s">
        <v>85</v>
      </c>
      <c r="AY519" s="187" t="s">
        <v>127</v>
      </c>
      <c r="BK519" s="189">
        <f>SUM(BK520:BK532)</f>
        <v>0</v>
      </c>
    </row>
    <row r="520" spans="2:65" s="1" customFormat="1" ht="31.5" customHeight="1">
      <c r="B520" s="41"/>
      <c r="C520" s="193" t="s">
        <v>982</v>
      </c>
      <c r="D520" s="193" t="s">
        <v>130</v>
      </c>
      <c r="E520" s="194" t="s">
        <v>983</v>
      </c>
      <c r="F520" s="195" t="s">
        <v>984</v>
      </c>
      <c r="G520" s="196" t="s">
        <v>139</v>
      </c>
      <c r="H520" s="197">
        <v>9.5</v>
      </c>
      <c r="I520" s="198"/>
      <c r="J520" s="199">
        <f>ROUND(I520*H520,2)</f>
        <v>0</v>
      </c>
      <c r="K520" s="195" t="s">
        <v>134</v>
      </c>
      <c r="L520" s="61"/>
      <c r="M520" s="200" t="s">
        <v>34</v>
      </c>
      <c r="N520" s="201" t="s">
        <v>48</v>
      </c>
      <c r="O520" s="42"/>
      <c r="P520" s="202">
        <f>O520*H520</f>
        <v>0</v>
      </c>
      <c r="Q520" s="202">
        <v>1.8400000000000001E-3</v>
      </c>
      <c r="R520" s="202">
        <f>Q520*H520</f>
        <v>1.7479999999999999E-2</v>
      </c>
      <c r="S520" s="202">
        <v>0</v>
      </c>
      <c r="T520" s="203">
        <f>S520*H520</f>
        <v>0</v>
      </c>
      <c r="AR520" s="23" t="s">
        <v>328</v>
      </c>
      <c r="AT520" s="23" t="s">
        <v>130</v>
      </c>
      <c r="AU520" s="23" t="s">
        <v>87</v>
      </c>
      <c r="AY520" s="23" t="s">
        <v>127</v>
      </c>
      <c r="BE520" s="204">
        <f>IF(N520="základní",J520,0)</f>
        <v>0</v>
      </c>
      <c r="BF520" s="204">
        <f>IF(N520="snížená",J520,0)</f>
        <v>0</v>
      </c>
      <c r="BG520" s="204">
        <f>IF(N520="zákl. přenesená",J520,0)</f>
        <v>0</v>
      </c>
      <c r="BH520" s="204">
        <f>IF(N520="sníž. přenesená",J520,0)</f>
        <v>0</v>
      </c>
      <c r="BI520" s="204">
        <f>IF(N520="nulová",J520,0)</f>
        <v>0</v>
      </c>
      <c r="BJ520" s="23" t="s">
        <v>85</v>
      </c>
      <c r="BK520" s="204">
        <f>ROUND(I520*H520,2)</f>
        <v>0</v>
      </c>
      <c r="BL520" s="23" t="s">
        <v>328</v>
      </c>
      <c r="BM520" s="23" t="s">
        <v>985</v>
      </c>
    </row>
    <row r="521" spans="2:65" s="13" customFormat="1" ht="13.5">
      <c r="B521" s="232"/>
      <c r="C521" s="233"/>
      <c r="D521" s="207" t="s">
        <v>146</v>
      </c>
      <c r="E521" s="234" t="s">
        <v>34</v>
      </c>
      <c r="F521" s="235" t="s">
        <v>986</v>
      </c>
      <c r="G521" s="233"/>
      <c r="H521" s="236" t="s">
        <v>34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AT521" s="242" t="s">
        <v>146</v>
      </c>
      <c r="AU521" s="242" t="s">
        <v>87</v>
      </c>
      <c r="AV521" s="13" t="s">
        <v>85</v>
      </c>
      <c r="AW521" s="13" t="s">
        <v>40</v>
      </c>
      <c r="AX521" s="13" t="s">
        <v>77</v>
      </c>
      <c r="AY521" s="242" t="s">
        <v>127</v>
      </c>
    </row>
    <row r="522" spans="2:65" s="11" customFormat="1" ht="13.5">
      <c r="B522" s="205"/>
      <c r="C522" s="206"/>
      <c r="D522" s="219" t="s">
        <v>146</v>
      </c>
      <c r="E522" s="229" t="s">
        <v>34</v>
      </c>
      <c r="F522" s="230" t="s">
        <v>987</v>
      </c>
      <c r="G522" s="206"/>
      <c r="H522" s="231">
        <v>9.5</v>
      </c>
      <c r="I522" s="211"/>
      <c r="J522" s="206"/>
      <c r="K522" s="206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146</v>
      </c>
      <c r="AU522" s="216" t="s">
        <v>87</v>
      </c>
      <c r="AV522" s="11" t="s">
        <v>87</v>
      </c>
      <c r="AW522" s="11" t="s">
        <v>40</v>
      </c>
      <c r="AX522" s="11" t="s">
        <v>85</v>
      </c>
      <c r="AY522" s="216" t="s">
        <v>127</v>
      </c>
    </row>
    <row r="523" spans="2:65" s="1" customFormat="1" ht="31.5" customHeight="1">
      <c r="B523" s="41"/>
      <c r="C523" s="193" t="s">
        <v>988</v>
      </c>
      <c r="D523" s="193" t="s">
        <v>130</v>
      </c>
      <c r="E523" s="194" t="s">
        <v>989</v>
      </c>
      <c r="F523" s="195" t="s">
        <v>990</v>
      </c>
      <c r="G523" s="196" t="s">
        <v>139</v>
      </c>
      <c r="H523" s="197">
        <v>3.1</v>
      </c>
      <c r="I523" s="198"/>
      <c r="J523" s="199">
        <f>ROUND(I523*H523,2)</f>
        <v>0</v>
      </c>
      <c r="K523" s="195" t="s">
        <v>134</v>
      </c>
      <c r="L523" s="61"/>
      <c r="M523" s="200" t="s">
        <v>34</v>
      </c>
      <c r="N523" s="201" t="s">
        <v>48</v>
      </c>
      <c r="O523" s="42"/>
      <c r="P523" s="202">
        <f>O523*H523</f>
        <v>0</v>
      </c>
      <c r="Q523" s="202">
        <v>1.7899999999999999E-3</v>
      </c>
      <c r="R523" s="202">
        <f>Q523*H523</f>
        <v>5.5490000000000001E-3</v>
      </c>
      <c r="S523" s="202">
        <v>0</v>
      </c>
      <c r="T523" s="203">
        <f>S523*H523</f>
        <v>0</v>
      </c>
      <c r="AR523" s="23" t="s">
        <v>328</v>
      </c>
      <c r="AT523" s="23" t="s">
        <v>130</v>
      </c>
      <c r="AU523" s="23" t="s">
        <v>87</v>
      </c>
      <c r="AY523" s="23" t="s">
        <v>127</v>
      </c>
      <c r="BE523" s="204">
        <f>IF(N523="základní",J523,0)</f>
        <v>0</v>
      </c>
      <c r="BF523" s="204">
        <f>IF(N523="snížená",J523,0)</f>
        <v>0</v>
      </c>
      <c r="BG523" s="204">
        <f>IF(N523="zákl. přenesená",J523,0)</f>
        <v>0</v>
      </c>
      <c r="BH523" s="204">
        <f>IF(N523="sníž. přenesená",J523,0)</f>
        <v>0</v>
      </c>
      <c r="BI523" s="204">
        <f>IF(N523="nulová",J523,0)</f>
        <v>0</v>
      </c>
      <c r="BJ523" s="23" t="s">
        <v>85</v>
      </c>
      <c r="BK523" s="204">
        <f>ROUND(I523*H523,2)</f>
        <v>0</v>
      </c>
      <c r="BL523" s="23" t="s">
        <v>328</v>
      </c>
      <c r="BM523" s="23" t="s">
        <v>991</v>
      </c>
    </row>
    <row r="524" spans="2:65" s="13" customFormat="1" ht="13.5">
      <c r="B524" s="232"/>
      <c r="C524" s="233"/>
      <c r="D524" s="207" t="s">
        <v>146</v>
      </c>
      <c r="E524" s="234" t="s">
        <v>34</v>
      </c>
      <c r="F524" s="235" t="s">
        <v>986</v>
      </c>
      <c r="G524" s="233"/>
      <c r="H524" s="236" t="s">
        <v>34</v>
      </c>
      <c r="I524" s="237"/>
      <c r="J524" s="233"/>
      <c r="K524" s="233"/>
      <c r="L524" s="238"/>
      <c r="M524" s="239"/>
      <c r="N524" s="240"/>
      <c r="O524" s="240"/>
      <c r="P524" s="240"/>
      <c r="Q524" s="240"/>
      <c r="R524" s="240"/>
      <c r="S524" s="240"/>
      <c r="T524" s="241"/>
      <c r="AT524" s="242" t="s">
        <v>146</v>
      </c>
      <c r="AU524" s="242" t="s">
        <v>87</v>
      </c>
      <c r="AV524" s="13" t="s">
        <v>85</v>
      </c>
      <c r="AW524" s="13" t="s">
        <v>40</v>
      </c>
      <c r="AX524" s="13" t="s">
        <v>77</v>
      </c>
      <c r="AY524" s="242" t="s">
        <v>127</v>
      </c>
    </row>
    <row r="525" spans="2:65" s="11" customFormat="1" ht="13.5">
      <c r="B525" s="205"/>
      <c r="C525" s="206"/>
      <c r="D525" s="219" t="s">
        <v>146</v>
      </c>
      <c r="E525" s="229" t="s">
        <v>34</v>
      </c>
      <c r="F525" s="230" t="s">
        <v>992</v>
      </c>
      <c r="G525" s="206"/>
      <c r="H525" s="231">
        <v>3.1</v>
      </c>
      <c r="I525" s="211"/>
      <c r="J525" s="206"/>
      <c r="K525" s="206"/>
      <c r="L525" s="212"/>
      <c r="M525" s="213"/>
      <c r="N525" s="214"/>
      <c r="O525" s="214"/>
      <c r="P525" s="214"/>
      <c r="Q525" s="214"/>
      <c r="R525" s="214"/>
      <c r="S525" s="214"/>
      <c r="T525" s="215"/>
      <c r="AT525" s="216" t="s">
        <v>146</v>
      </c>
      <c r="AU525" s="216" t="s">
        <v>87</v>
      </c>
      <c r="AV525" s="11" t="s">
        <v>87</v>
      </c>
      <c r="AW525" s="11" t="s">
        <v>40</v>
      </c>
      <c r="AX525" s="11" t="s">
        <v>85</v>
      </c>
      <c r="AY525" s="216" t="s">
        <v>127</v>
      </c>
    </row>
    <row r="526" spans="2:65" s="1" customFormat="1" ht="31.5" customHeight="1">
      <c r="B526" s="41"/>
      <c r="C526" s="193" t="s">
        <v>993</v>
      </c>
      <c r="D526" s="193" t="s">
        <v>130</v>
      </c>
      <c r="E526" s="194" t="s">
        <v>994</v>
      </c>
      <c r="F526" s="195" t="s">
        <v>995</v>
      </c>
      <c r="G526" s="196" t="s">
        <v>139</v>
      </c>
      <c r="H526" s="197">
        <v>9.3000000000000007</v>
      </c>
      <c r="I526" s="198"/>
      <c r="J526" s="199">
        <f>ROUND(I526*H526,2)</f>
        <v>0</v>
      </c>
      <c r="K526" s="195" t="s">
        <v>134</v>
      </c>
      <c r="L526" s="61"/>
      <c r="M526" s="200" t="s">
        <v>34</v>
      </c>
      <c r="N526" s="201" t="s">
        <v>48</v>
      </c>
      <c r="O526" s="42"/>
      <c r="P526" s="202">
        <f>O526*H526</f>
        <v>0</v>
      </c>
      <c r="Q526" s="202">
        <v>1.74E-3</v>
      </c>
      <c r="R526" s="202">
        <f>Q526*H526</f>
        <v>1.6182000000000002E-2</v>
      </c>
      <c r="S526" s="202">
        <v>0</v>
      </c>
      <c r="T526" s="203">
        <f>S526*H526</f>
        <v>0</v>
      </c>
      <c r="AR526" s="23" t="s">
        <v>328</v>
      </c>
      <c r="AT526" s="23" t="s">
        <v>130</v>
      </c>
      <c r="AU526" s="23" t="s">
        <v>87</v>
      </c>
      <c r="AY526" s="23" t="s">
        <v>127</v>
      </c>
      <c r="BE526" s="204">
        <f>IF(N526="základní",J526,0)</f>
        <v>0</v>
      </c>
      <c r="BF526" s="204">
        <f>IF(N526="snížená",J526,0)</f>
        <v>0</v>
      </c>
      <c r="BG526" s="204">
        <f>IF(N526="zákl. přenesená",J526,0)</f>
        <v>0</v>
      </c>
      <c r="BH526" s="204">
        <f>IF(N526="sníž. přenesená",J526,0)</f>
        <v>0</v>
      </c>
      <c r="BI526" s="204">
        <f>IF(N526="nulová",J526,0)</f>
        <v>0</v>
      </c>
      <c r="BJ526" s="23" t="s">
        <v>85</v>
      </c>
      <c r="BK526" s="204">
        <f>ROUND(I526*H526,2)</f>
        <v>0</v>
      </c>
      <c r="BL526" s="23" t="s">
        <v>328</v>
      </c>
      <c r="BM526" s="23" t="s">
        <v>996</v>
      </c>
    </row>
    <row r="527" spans="2:65" s="13" customFormat="1" ht="13.5">
      <c r="B527" s="232"/>
      <c r="C527" s="233"/>
      <c r="D527" s="207" t="s">
        <v>146</v>
      </c>
      <c r="E527" s="234" t="s">
        <v>34</v>
      </c>
      <c r="F527" s="235" t="s">
        <v>986</v>
      </c>
      <c r="G527" s="233"/>
      <c r="H527" s="236" t="s">
        <v>34</v>
      </c>
      <c r="I527" s="237"/>
      <c r="J527" s="233"/>
      <c r="K527" s="233"/>
      <c r="L527" s="238"/>
      <c r="M527" s="239"/>
      <c r="N527" s="240"/>
      <c r="O527" s="240"/>
      <c r="P527" s="240"/>
      <c r="Q527" s="240"/>
      <c r="R527" s="240"/>
      <c r="S527" s="240"/>
      <c r="T527" s="241"/>
      <c r="AT527" s="242" t="s">
        <v>146</v>
      </c>
      <c r="AU527" s="242" t="s">
        <v>87</v>
      </c>
      <c r="AV527" s="13" t="s">
        <v>85</v>
      </c>
      <c r="AW527" s="13" t="s">
        <v>40</v>
      </c>
      <c r="AX527" s="13" t="s">
        <v>77</v>
      </c>
      <c r="AY527" s="242" t="s">
        <v>127</v>
      </c>
    </row>
    <row r="528" spans="2:65" s="11" customFormat="1" ht="13.5">
      <c r="B528" s="205"/>
      <c r="C528" s="206"/>
      <c r="D528" s="219" t="s">
        <v>146</v>
      </c>
      <c r="E528" s="229" t="s">
        <v>34</v>
      </c>
      <c r="F528" s="230" t="s">
        <v>997</v>
      </c>
      <c r="G528" s="206"/>
      <c r="H528" s="231">
        <v>9.3000000000000007</v>
      </c>
      <c r="I528" s="211"/>
      <c r="J528" s="206"/>
      <c r="K528" s="206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146</v>
      </c>
      <c r="AU528" s="216" t="s">
        <v>87</v>
      </c>
      <c r="AV528" s="11" t="s">
        <v>87</v>
      </c>
      <c r="AW528" s="11" t="s">
        <v>40</v>
      </c>
      <c r="AX528" s="11" t="s">
        <v>85</v>
      </c>
      <c r="AY528" s="216" t="s">
        <v>127</v>
      </c>
    </row>
    <row r="529" spans="2:65" s="1" customFormat="1" ht="31.5" customHeight="1">
      <c r="B529" s="41"/>
      <c r="C529" s="193" t="s">
        <v>998</v>
      </c>
      <c r="D529" s="193" t="s">
        <v>130</v>
      </c>
      <c r="E529" s="194" t="s">
        <v>999</v>
      </c>
      <c r="F529" s="195" t="s">
        <v>1000</v>
      </c>
      <c r="G529" s="196" t="s">
        <v>139</v>
      </c>
      <c r="H529" s="197">
        <v>3</v>
      </c>
      <c r="I529" s="198"/>
      <c r="J529" s="199">
        <f>ROUND(I529*H529,2)</f>
        <v>0</v>
      </c>
      <c r="K529" s="195" t="s">
        <v>134</v>
      </c>
      <c r="L529" s="61"/>
      <c r="M529" s="200" t="s">
        <v>34</v>
      </c>
      <c r="N529" s="201" t="s">
        <v>48</v>
      </c>
      <c r="O529" s="42"/>
      <c r="P529" s="202">
        <f>O529*H529</f>
        <v>0</v>
      </c>
      <c r="Q529" s="202">
        <v>1.82E-3</v>
      </c>
      <c r="R529" s="202">
        <f>Q529*H529</f>
        <v>5.4599999999999996E-3</v>
      </c>
      <c r="S529" s="202">
        <v>0</v>
      </c>
      <c r="T529" s="203">
        <f>S529*H529</f>
        <v>0</v>
      </c>
      <c r="AR529" s="23" t="s">
        <v>328</v>
      </c>
      <c r="AT529" s="23" t="s">
        <v>130</v>
      </c>
      <c r="AU529" s="23" t="s">
        <v>87</v>
      </c>
      <c r="AY529" s="23" t="s">
        <v>127</v>
      </c>
      <c r="BE529" s="204">
        <f>IF(N529="základní",J529,0)</f>
        <v>0</v>
      </c>
      <c r="BF529" s="204">
        <f>IF(N529="snížená",J529,0)</f>
        <v>0</v>
      </c>
      <c r="BG529" s="204">
        <f>IF(N529="zákl. přenesená",J529,0)</f>
        <v>0</v>
      </c>
      <c r="BH529" s="204">
        <f>IF(N529="sníž. přenesená",J529,0)</f>
        <v>0</v>
      </c>
      <c r="BI529" s="204">
        <f>IF(N529="nulová",J529,0)</f>
        <v>0</v>
      </c>
      <c r="BJ529" s="23" t="s">
        <v>85</v>
      </c>
      <c r="BK529" s="204">
        <f>ROUND(I529*H529,2)</f>
        <v>0</v>
      </c>
      <c r="BL529" s="23" t="s">
        <v>328</v>
      </c>
      <c r="BM529" s="23" t="s">
        <v>1001</v>
      </c>
    </row>
    <row r="530" spans="2:65" s="13" customFormat="1" ht="13.5">
      <c r="B530" s="232"/>
      <c r="C530" s="233"/>
      <c r="D530" s="207" t="s">
        <v>146</v>
      </c>
      <c r="E530" s="234" t="s">
        <v>34</v>
      </c>
      <c r="F530" s="235" t="s">
        <v>986</v>
      </c>
      <c r="G530" s="233"/>
      <c r="H530" s="236" t="s">
        <v>34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AT530" s="242" t="s">
        <v>146</v>
      </c>
      <c r="AU530" s="242" t="s">
        <v>87</v>
      </c>
      <c r="AV530" s="13" t="s">
        <v>85</v>
      </c>
      <c r="AW530" s="13" t="s">
        <v>40</v>
      </c>
      <c r="AX530" s="13" t="s">
        <v>77</v>
      </c>
      <c r="AY530" s="242" t="s">
        <v>127</v>
      </c>
    </row>
    <row r="531" spans="2:65" s="11" customFormat="1" ht="13.5">
      <c r="B531" s="205"/>
      <c r="C531" s="206"/>
      <c r="D531" s="219" t="s">
        <v>146</v>
      </c>
      <c r="E531" s="229" t="s">
        <v>34</v>
      </c>
      <c r="F531" s="230" t="s">
        <v>1002</v>
      </c>
      <c r="G531" s="206"/>
      <c r="H531" s="231">
        <v>3</v>
      </c>
      <c r="I531" s="211"/>
      <c r="J531" s="206"/>
      <c r="K531" s="206"/>
      <c r="L531" s="212"/>
      <c r="M531" s="213"/>
      <c r="N531" s="214"/>
      <c r="O531" s="214"/>
      <c r="P531" s="214"/>
      <c r="Q531" s="214"/>
      <c r="R531" s="214"/>
      <c r="S531" s="214"/>
      <c r="T531" s="215"/>
      <c r="AT531" s="216" t="s">
        <v>146</v>
      </c>
      <c r="AU531" s="216" t="s">
        <v>87</v>
      </c>
      <c r="AV531" s="11" t="s">
        <v>87</v>
      </c>
      <c r="AW531" s="11" t="s">
        <v>40</v>
      </c>
      <c r="AX531" s="11" t="s">
        <v>85</v>
      </c>
      <c r="AY531" s="216" t="s">
        <v>127</v>
      </c>
    </row>
    <row r="532" spans="2:65" s="1" customFormat="1" ht="31.5" customHeight="1">
      <c r="B532" s="41"/>
      <c r="C532" s="193" t="s">
        <v>1003</v>
      </c>
      <c r="D532" s="193" t="s">
        <v>130</v>
      </c>
      <c r="E532" s="194" t="s">
        <v>1004</v>
      </c>
      <c r="F532" s="195" t="s">
        <v>1005</v>
      </c>
      <c r="G532" s="196" t="s">
        <v>818</v>
      </c>
      <c r="H532" s="260"/>
      <c r="I532" s="198"/>
      <c r="J532" s="199">
        <f>ROUND(I532*H532,2)</f>
        <v>0</v>
      </c>
      <c r="K532" s="195" t="s">
        <v>134</v>
      </c>
      <c r="L532" s="61"/>
      <c r="M532" s="200" t="s">
        <v>34</v>
      </c>
      <c r="N532" s="201" t="s">
        <v>48</v>
      </c>
      <c r="O532" s="42"/>
      <c r="P532" s="202">
        <f>O532*H532</f>
        <v>0</v>
      </c>
      <c r="Q532" s="202">
        <v>0</v>
      </c>
      <c r="R532" s="202">
        <f>Q532*H532</f>
        <v>0</v>
      </c>
      <c r="S532" s="202">
        <v>0</v>
      </c>
      <c r="T532" s="203">
        <f>S532*H532</f>
        <v>0</v>
      </c>
      <c r="AR532" s="23" t="s">
        <v>328</v>
      </c>
      <c r="AT532" s="23" t="s">
        <v>130</v>
      </c>
      <c r="AU532" s="23" t="s">
        <v>87</v>
      </c>
      <c r="AY532" s="23" t="s">
        <v>127</v>
      </c>
      <c r="BE532" s="204">
        <f>IF(N532="základní",J532,0)</f>
        <v>0</v>
      </c>
      <c r="BF532" s="204">
        <f>IF(N532="snížená",J532,0)</f>
        <v>0</v>
      </c>
      <c r="BG532" s="204">
        <f>IF(N532="zákl. přenesená",J532,0)</f>
        <v>0</v>
      </c>
      <c r="BH532" s="204">
        <f>IF(N532="sníž. přenesená",J532,0)</f>
        <v>0</v>
      </c>
      <c r="BI532" s="204">
        <f>IF(N532="nulová",J532,0)</f>
        <v>0</v>
      </c>
      <c r="BJ532" s="23" t="s">
        <v>85</v>
      </c>
      <c r="BK532" s="204">
        <f>ROUND(I532*H532,2)</f>
        <v>0</v>
      </c>
      <c r="BL532" s="23" t="s">
        <v>328</v>
      </c>
      <c r="BM532" s="23" t="s">
        <v>1006</v>
      </c>
    </row>
    <row r="533" spans="2:65" s="10" customFormat="1" ht="29.85" customHeight="1">
      <c r="B533" s="176"/>
      <c r="C533" s="177"/>
      <c r="D533" s="190" t="s">
        <v>76</v>
      </c>
      <c r="E533" s="191" t="s">
        <v>1007</v>
      </c>
      <c r="F533" s="191" t="s">
        <v>1008</v>
      </c>
      <c r="G533" s="177"/>
      <c r="H533" s="177"/>
      <c r="I533" s="180"/>
      <c r="J533" s="192">
        <f>BK533</f>
        <v>0</v>
      </c>
      <c r="K533" s="177"/>
      <c r="L533" s="182"/>
      <c r="M533" s="183"/>
      <c r="N533" s="184"/>
      <c r="O533" s="184"/>
      <c r="P533" s="185">
        <f>SUM(P534:P581)</f>
        <v>0</v>
      </c>
      <c r="Q533" s="184"/>
      <c r="R533" s="185">
        <f>SUM(R534:R581)</f>
        <v>0.24830960000000005</v>
      </c>
      <c r="S533" s="184"/>
      <c r="T533" s="186">
        <f>SUM(T534:T581)</f>
        <v>0</v>
      </c>
      <c r="AR533" s="187" t="s">
        <v>87</v>
      </c>
      <c r="AT533" s="188" t="s">
        <v>76</v>
      </c>
      <c r="AU533" s="188" t="s">
        <v>85</v>
      </c>
      <c r="AY533" s="187" t="s">
        <v>127</v>
      </c>
      <c r="BK533" s="189">
        <f>SUM(BK534:BK581)</f>
        <v>0</v>
      </c>
    </row>
    <row r="534" spans="2:65" s="1" customFormat="1" ht="31.5" customHeight="1">
      <c r="B534" s="41"/>
      <c r="C534" s="193" t="s">
        <v>1009</v>
      </c>
      <c r="D534" s="193" t="s">
        <v>130</v>
      </c>
      <c r="E534" s="194" t="s">
        <v>1010</v>
      </c>
      <c r="F534" s="195" t="s">
        <v>1011</v>
      </c>
      <c r="G534" s="196" t="s">
        <v>144</v>
      </c>
      <c r="H534" s="197">
        <v>12.773</v>
      </c>
      <c r="I534" s="198"/>
      <c r="J534" s="199">
        <f>ROUND(I534*H534,2)</f>
        <v>0</v>
      </c>
      <c r="K534" s="195" t="s">
        <v>134</v>
      </c>
      <c r="L534" s="61"/>
      <c r="M534" s="200" t="s">
        <v>34</v>
      </c>
      <c r="N534" s="201" t="s">
        <v>48</v>
      </c>
      <c r="O534" s="42"/>
      <c r="P534" s="202">
        <f>O534*H534</f>
        <v>0</v>
      </c>
      <c r="Q534" s="202">
        <v>0</v>
      </c>
      <c r="R534" s="202">
        <f>Q534*H534</f>
        <v>0</v>
      </c>
      <c r="S534" s="202">
        <v>0</v>
      </c>
      <c r="T534" s="203">
        <f>S534*H534</f>
        <v>0</v>
      </c>
      <c r="AR534" s="23" t="s">
        <v>328</v>
      </c>
      <c r="AT534" s="23" t="s">
        <v>130</v>
      </c>
      <c r="AU534" s="23" t="s">
        <v>87</v>
      </c>
      <c r="AY534" s="23" t="s">
        <v>127</v>
      </c>
      <c r="BE534" s="204">
        <f>IF(N534="základní",J534,0)</f>
        <v>0</v>
      </c>
      <c r="BF534" s="204">
        <f>IF(N534="snížená",J534,0)</f>
        <v>0</v>
      </c>
      <c r="BG534" s="204">
        <f>IF(N534="zákl. přenesená",J534,0)</f>
        <v>0</v>
      </c>
      <c r="BH534" s="204">
        <f>IF(N534="sníž. přenesená",J534,0)</f>
        <v>0</v>
      </c>
      <c r="BI534" s="204">
        <f>IF(N534="nulová",J534,0)</f>
        <v>0</v>
      </c>
      <c r="BJ534" s="23" t="s">
        <v>85</v>
      </c>
      <c r="BK534" s="204">
        <f>ROUND(I534*H534,2)</f>
        <v>0</v>
      </c>
      <c r="BL534" s="23" t="s">
        <v>328</v>
      </c>
      <c r="BM534" s="23" t="s">
        <v>1012</v>
      </c>
    </row>
    <row r="535" spans="2:65" s="13" customFormat="1" ht="13.5">
      <c r="B535" s="232"/>
      <c r="C535" s="233"/>
      <c r="D535" s="207" t="s">
        <v>146</v>
      </c>
      <c r="E535" s="234" t="s">
        <v>34</v>
      </c>
      <c r="F535" s="235" t="s">
        <v>634</v>
      </c>
      <c r="G535" s="233"/>
      <c r="H535" s="236" t="s">
        <v>34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AT535" s="242" t="s">
        <v>146</v>
      </c>
      <c r="AU535" s="242" t="s">
        <v>87</v>
      </c>
      <c r="AV535" s="13" t="s">
        <v>85</v>
      </c>
      <c r="AW535" s="13" t="s">
        <v>40</v>
      </c>
      <c r="AX535" s="13" t="s">
        <v>77</v>
      </c>
      <c r="AY535" s="242" t="s">
        <v>127</v>
      </c>
    </row>
    <row r="536" spans="2:65" s="11" customFormat="1" ht="13.5">
      <c r="B536" s="205"/>
      <c r="C536" s="206"/>
      <c r="D536" s="207" t="s">
        <v>146</v>
      </c>
      <c r="E536" s="208" t="s">
        <v>34</v>
      </c>
      <c r="F536" s="209" t="s">
        <v>1013</v>
      </c>
      <c r="G536" s="206"/>
      <c r="H536" s="210">
        <v>12.773</v>
      </c>
      <c r="I536" s="211"/>
      <c r="J536" s="206"/>
      <c r="K536" s="206"/>
      <c r="L536" s="212"/>
      <c r="M536" s="213"/>
      <c r="N536" s="214"/>
      <c r="O536" s="214"/>
      <c r="P536" s="214"/>
      <c r="Q536" s="214"/>
      <c r="R536" s="214"/>
      <c r="S536" s="214"/>
      <c r="T536" s="215"/>
      <c r="AT536" s="216" t="s">
        <v>146</v>
      </c>
      <c r="AU536" s="216" t="s">
        <v>87</v>
      </c>
      <c r="AV536" s="11" t="s">
        <v>87</v>
      </c>
      <c r="AW536" s="11" t="s">
        <v>40</v>
      </c>
      <c r="AX536" s="11" t="s">
        <v>77</v>
      </c>
      <c r="AY536" s="216" t="s">
        <v>127</v>
      </c>
    </row>
    <row r="537" spans="2:65" s="12" customFormat="1" ht="13.5">
      <c r="B537" s="217"/>
      <c r="C537" s="218"/>
      <c r="D537" s="219" t="s">
        <v>146</v>
      </c>
      <c r="E537" s="220" t="s">
        <v>34</v>
      </c>
      <c r="F537" s="221" t="s">
        <v>149</v>
      </c>
      <c r="G537" s="218"/>
      <c r="H537" s="222">
        <v>12.773</v>
      </c>
      <c r="I537" s="223"/>
      <c r="J537" s="218"/>
      <c r="K537" s="218"/>
      <c r="L537" s="224"/>
      <c r="M537" s="225"/>
      <c r="N537" s="226"/>
      <c r="O537" s="226"/>
      <c r="P537" s="226"/>
      <c r="Q537" s="226"/>
      <c r="R537" s="226"/>
      <c r="S537" s="226"/>
      <c r="T537" s="227"/>
      <c r="AT537" s="228" t="s">
        <v>146</v>
      </c>
      <c r="AU537" s="228" t="s">
        <v>87</v>
      </c>
      <c r="AV537" s="12" t="s">
        <v>135</v>
      </c>
      <c r="AW537" s="12" t="s">
        <v>40</v>
      </c>
      <c r="AX537" s="12" t="s">
        <v>85</v>
      </c>
      <c r="AY537" s="228" t="s">
        <v>127</v>
      </c>
    </row>
    <row r="538" spans="2:65" s="1" customFormat="1" ht="22.5" customHeight="1">
      <c r="B538" s="41"/>
      <c r="C538" s="193" t="s">
        <v>1014</v>
      </c>
      <c r="D538" s="193" t="s">
        <v>130</v>
      </c>
      <c r="E538" s="194" t="s">
        <v>1015</v>
      </c>
      <c r="F538" s="195" t="s">
        <v>1016</v>
      </c>
      <c r="G538" s="196" t="s">
        <v>144</v>
      </c>
      <c r="H538" s="197">
        <v>2.444</v>
      </c>
      <c r="I538" s="198"/>
      <c r="J538" s="199">
        <f>ROUND(I538*H538,2)</f>
        <v>0</v>
      </c>
      <c r="K538" s="195" t="s">
        <v>134</v>
      </c>
      <c r="L538" s="61"/>
      <c r="M538" s="200" t="s">
        <v>34</v>
      </c>
      <c r="N538" s="201" t="s">
        <v>48</v>
      </c>
      <c r="O538" s="42"/>
      <c r="P538" s="202">
        <f>O538*H538</f>
        <v>0</v>
      </c>
      <c r="Q538" s="202">
        <v>0</v>
      </c>
      <c r="R538" s="202">
        <f>Q538*H538</f>
        <v>0</v>
      </c>
      <c r="S538" s="202">
        <v>0</v>
      </c>
      <c r="T538" s="203">
        <f>S538*H538</f>
        <v>0</v>
      </c>
      <c r="AR538" s="23" t="s">
        <v>328</v>
      </c>
      <c r="AT538" s="23" t="s">
        <v>130</v>
      </c>
      <c r="AU538" s="23" t="s">
        <v>87</v>
      </c>
      <c r="AY538" s="23" t="s">
        <v>127</v>
      </c>
      <c r="BE538" s="204">
        <f>IF(N538="základní",J538,0)</f>
        <v>0</v>
      </c>
      <c r="BF538" s="204">
        <f>IF(N538="snížená",J538,0)</f>
        <v>0</v>
      </c>
      <c r="BG538" s="204">
        <f>IF(N538="zákl. přenesená",J538,0)</f>
        <v>0</v>
      </c>
      <c r="BH538" s="204">
        <f>IF(N538="sníž. přenesená",J538,0)</f>
        <v>0</v>
      </c>
      <c r="BI538" s="204">
        <f>IF(N538="nulová",J538,0)</f>
        <v>0</v>
      </c>
      <c r="BJ538" s="23" t="s">
        <v>85</v>
      </c>
      <c r="BK538" s="204">
        <f>ROUND(I538*H538,2)</f>
        <v>0</v>
      </c>
      <c r="BL538" s="23" t="s">
        <v>328</v>
      </c>
      <c r="BM538" s="23" t="s">
        <v>1017</v>
      </c>
    </row>
    <row r="539" spans="2:65" s="13" customFormat="1" ht="13.5">
      <c r="B539" s="232"/>
      <c r="C539" s="233"/>
      <c r="D539" s="207" t="s">
        <v>146</v>
      </c>
      <c r="E539" s="234" t="s">
        <v>34</v>
      </c>
      <c r="F539" s="235" t="s">
        <v>634</v>
      </c>
      <c r="G539" s="233"/>
      <c r="H539" s="236" t="s">
        <v>34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AT539" s="242" t="s">
        <v>146</v>
      </c>
      <c r="AU539" s="242" t="s">
        <v>87</v>
      </c>
      <c r="AV539" s="13" t="s">
        <v>85</v>
      </c>
      <c r="AW539" s="13" t="s">
        <v>40</v>
      </c>
      <c r="AX539" s="13" t="s">
        <v>77</v>
      </c>
      <c r="AY539" s="242" t="s">
        <v>127</v>
      </c>
    </row>
    <row r="540" spans="2:65" s="11" customFormat="1" ht="13.5">
      <c r="B540" s="205"/>
      <c r="C540" s="206"/>
      <c r="D540" s="207" t="s">
        <v>146</v>
      </c>
      <c r="E540" s="208" t="s">
        <v>34</v>
      </c>
      <c r="F540" s="209" t="s">
        <v>1018</v>
      </c>
      <c r="G540" s="206"/>
      <c r="H540" s="210">
        <v>2.444</v>
      </c>
      <c r="I540" s="211"/>
      <c r="J540" s="206"/>
      <c r="K540" s="206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146</v>
      </c>
      <c r="AU540" s="216" t="s">
        <v>87</v>
      </c>
      <c r="AV540" s="11" t="s">
        <v>87</v>
      </c>
      <c r="AW540" s="11" t="s">
        <v>40</v>
      </c>
      <c r="AX540" s="11" t="s">
        <v>77</v>
      </c>
      <c r="AY540" s="216" t="s">
        <v>127</v>
      </c>
    </row>
    <row r="541" spans="2:65" s="12" customFormat="1" ht="13.5">
      <c r="B541" s="217"/>
      <c r="C541" s="218"/>
      <c r="D541" s="219" t="s">
        <v>146</v>
      </c>
      <c r="E541" s="220" t="s">
        <v>34</v>
      </c>
      <c r="F541" s="221" t="s">
        <v>149</v>
      </c>
      <c r="G541" s="218"/>
      <c r="H541" s="222">
        <v>2.444</v>
      </c>
      <c r="I541" s="223"/>
      <c r="J541" s="218"/>
      <c r="K541" s="218"/>
      <c r="L541" s="224"/>
      <c r="M541" s="225"/>
      <c r="N541" s="226"/>
      <c r="O541" s="226"/>
      <c r="P541" s="226"/>
      <c r="Q541" s="226"/>
      <c r="R541" s="226"/>
      <c r="S541" s="226"/>
      <c r="T541" s="227"/>
      <c r="AT541" s="228" t="s">
        <v>146</v>
      </c>
      <c r="AU541" s="228" t="s">
        <v>87</v>
      </c>
      <c r="AV541" s="12" t="s">
        <v>135</v>
      </c>
      <c r="AW541" s="12" t="s">
        <v>40</v>
      </c>
      <c r="AX541" s="12" t="s">
        <v>85</v>
      </c>
      <c r="AY541" s="228" t="s">
        <v>127</v>
      </c>
    </row>
    <row r="542" spans="2:65" s="1" customFormat="1" ht="22.5" customHeight="1">
      <c r="B542" s="41"/>
      <c r="C542" s="250" t="s">
        <v>1019</v>
      </c>
      <c r="D542" s="250" t="s">
        <v>342</v>
      </c>
      <c r="E542" s="251" t="s">
        <v>1020</v>
      </c>
      <c r="F542" s="252" t="s">
        <v>1021</v>
      </c>
      <c r="G542" s="253" t="s">
        <v>144</v>
      </c>
      <c r="H542" s="254">
        <v>15.826000000000001</v>
      </c>
      <c r="I542" s="255"/>
      <c r="J542" s="256">
        <f>ROUND(I542*H542,2)</f>
        <v>0</v>
      </c>
      <c r="K542" s="252" t="s">
        <v>134</v>
      </c>
      <c r="L542" s="257"/>
      <c r="M542" s="258" t="s">
        <v>34</v>
      </c>
      <c r="N542" s="259" t="s">
        <v>48</v>
      </c>
      <c r="O542" s="42"/>
      <c r="P542" s="202">
        <f>O542*H542</f>
        <v>0</v>
      </c>
      <c r="Q542" s="202">
        <v>9.3100000000000006E-3</v>
      </c>
      <c r="R542" s="202">
        <f>Q542*H542</f>
        <v>0.14734006000000002</v>
      </c>
      <c r="S542" s="202">
        <v>0</v>
      </c>
      <c r="T542" s="203">
        <f>S542*H542</f>
        <v>0</v>
      </c>
      <c r="AR542" s="23" t="s">
        <v>418</v>
      </c>
      <c r="AT542" s="23" t="s">
        <v>342</v>
      </c>
      <c r="AU542" s="23" t="s">
        <v>87</v>
      </c>
      <c r="AY542" s="23" t="s">
        <v>127</v>
      </c>
      <c r="BE542" s="204">
        <f>IF(N542="základní",J542,0)</f>
        <v>0</v>
      </c>
      <c r="BF542" s="204">
        <f>IF(N542="snížená",J542,0)</f>
        <v>0</v>
      </c>
      <c r="BG542" s="204">
        <f>IF(N542="zákl. přenesená",J542,0)</f>
        <v>0</v>
      </c>
      <c r="BH542" s="204">
        <f>IF(N542="sníž. přenesená",J542,0)</f>
        <v>0</v>
      </c>
      <c r="BI542" s="204">
        <f>IF(N542="nulová",J542,0)</f>
        <v>0</v>
      </c>
      <c r="BJ542" s="23" t="s">
        <v>85</v>
      </c>
      <c r="BK542" s="204">
        <f>ROUND(I542*H542,2)</f>
        <v>0</v>
      </c>
      <c r="BL542" s="23" t="s">
        <v>328</v>
      </c>
      <c r="BM542" s="23" t="s">
        <v>1022</v>
      </c>
    </row>
    <row r="543" spans="2:65" s="11" customFormat="1" ht="13.5">
      <c r="B543" s="205"/>
      <c r="C543" s="206"/>
      <c r="D543" s="219" t="s">
        <v>146</v>
      </c>
      <c r="E543" s="206"/>
      <c r="F543" s="230" t="s">
        <v>1023</v>
      </c>
      <c r="G543" s="206"/>
      <c r="H543" s="231">
        <v>15.826000000000001</v>
      </c>
      <c r="I543" s="211"/>
      <c r="J543" s="206"/>
      <c r="K543" s="206"/>
      <c r="L543" s="212"/>
      <c r="M543" s="213"/>
      <c r="N543" s="214"/>
      <c r="O543" s="214"/>
      <c r="P543" s="214"/>
      <c r="Q543" s="214"/>
      <c r="R543" s="214"/>
      <c r="S543" s="214"/>
      <c r="T543" s="215"/>
      <c r="AT543" s="216" t="s">
        <v>146</v>
      </c>
      <c r="AU543" s="216" t="s">
        <v>87</v>
      </c>
      <c r="AV543" s="11" t="s">
        <v>87</v>
      </c>
      <c r="AW543" s="11" t="s">
        <v>6</v>
      </c>
      <c r="AX543" s="11" t="s">
        <v>85</v>
      </c>
      <c r="AY543" s="216" t="s">
        <v>127</v>
      </c>
    </row>
    <row r="544" spans="2:65" s="1" customFormat="1" ht="22.5" customHeight="1">
      <c r="B544" s="41"/>
      <c r="C544" s="193" t="s">
        <v>1024</v>
      </c>
      <c r="D544" s="193" t="s">
        <v>130</v>
      </c>
      <c r="E544" s="194" t="s">
        <v>1025</v>
      </c>
      <c r="F544" s="195" t="s">
        <v>1026</v>
      </c>
      <c r="G544" s="196" t="s">
        <v>139</v>
      </c>
      <c r="H544" s="197">
        <v>38.659999999999997</v>
      </c>
      <c r="I544" s="198"/>
      <c r="J544" s="199">
        <f>ROUND(I544*H544,2)</f>
        <v>0</v>
      </c>
      <c r="K544" s="195" t="s">
        <v>134</v>
      </c>
      <c r="L544" s="61"/>
      <c r="M544" s="200" t="s">
        <v>34</v>
      </c>
      <c r="N544" s="201" t="s">
        <v>48</v>
      </c>
      <c r="O544" s="42"/>
      <c r="P544" s="202">
        <f>O544*H544</f>
        <v>0</v>
      </c>
      <c r="Q544" s="202">
        <v>0</v>
      </c>
      <c r="R544" s="202">
        <f>Q544*H544</f>
        <v>0</v>
      </c>
      <c r="S544" s="202">
        <v>0</v>
      </c>
      <c r="T544" s="203">
        <f>S544*H544</f>
        <v>0</v>
      </c>
      <c r="AR544" s="23" t="s">
        <v>328</v>
      </c>
      <c r="AT544" s="23" t="s">
        <v>130</v>
      </c>
      <c r="AU544" s="23" t="s">
        <v>87</v>
      </c>
      <c r="AY544" s="23" t="s">
        <v>127</v>
      </c>
      <c r="BE544" s="204">
        <f>IF(N544="základní",J544,0)</f>
        <v>0</v>
      </c>
      <c r="BF544" s="204">
        <f>IF(N544="snížená",J544,0)</f>
        <v>0</v>
      </c>
      <c r="BG544" s="204">
        <f>IF(N544="zákl. přenesená",J544,0)</f>
        <v>0</v>
      </c>
      <c r="BH544" s="204">
        <f>IF(N544="sníž. přenesená",J544,0)</f>
        <v>0</v>
      </c>
      <c r="BI544" s="204">
        <f>IF(N544="nulová",J544,0)</f>
        <v>0</v>
      </c>
      <c r="BJ544" s="23" t="s">
        <v>85</v>
      </c>
      <c r="BK544" s="204">
        <f>ROUND(I544*H544,2)</f>
        <v>0</v>
      </c>
      <c r="BL544" s="23" t="s">
        <v>328</v>
      </c>
      <c r="BM544" s="23" t="s">
        <v>1027</v>
      </c>
    </row>
    <row r="545" spans="2:65" s="13" customFormat="1" ht="13.5">
      <c r="B545" s="232"/>
      <c r="C545" s="233"/>
      <c r="D545" s="207" t="s">
        <v>146</v>
      </c>
      <c r="E545" s="234" t="s">
        <v>34</v>
      </c>
      <c r="F545" s="235" t="s">
        <v>634</v>
      </c>
      <c r="G545" s="233"/>
      <c r="H545" s="236" t="s">
        <v>34</v>
      </c>
      <c r="I545" s="237"/>
      <c r="J545" s="233"/>
      <c r="K545" s="233"/>
      <c r="L545" s="238"/>
      <c r="M545" s="239"/>
      <c r="N545" s="240"/>
      <c r="O545" s="240"/>
      <c r="P545" s="240"/>
      <c r="Q545" s="240"/>
      <c r="R545" s="240"/>
      <c r="S545" s="240"/>
      <c r="T545" s="241"/>
      <c r="AT545" s="242" t="s">
        <v>146</v>
      </c>
      <c r="AU545" s="242" t="s">
        <v>87</v>
      </c>
      <c r="AV545" s="13" t="s">
        <v>85</v>
      </c>
      <c r="AW545" s="13" t="s">
        <v>40</v>
      </c>
      <c r="AX545" s="13" t="s">
        <v>77</v>
      </c>
      <c r="AY545" s="242" t="s">
        <v>127</v>
      </c>
    </row>
    <row r="546" spans="2:65" s="11" customFormat="1" ht="13.5">
      <c r="B546" s="205"/>
      <c r="C546" s="206"/>
      <c r="D546" s="207" t="s">
        <v>146</v>
      </c>
      <c r="E546" s="208" t="s">
        <v>34</v>
      </c>
      <c r="F546" s="209" t="s">
        <v>1028</v>
      </c>
      <c r="G546" s="206"/>
      <c r="H546" s="210">
        <v>21.2</v>
      </c>
      <c r="I546" s="211"/>
      <c r="J546" s="206"/>
      <c r="K546" s="206"/>
      <c r="L546" s="212"/>
      <c r="M546" s="213"/>
      <c r="N546" s="214"/>
      <c r="O546" s="214"/>
      <c r="P546" s="214"/>
      <c r="Q546" s="214"/>
      <c r="R546" s="214"/>
      <c r="S546" s="214"/>
      <c r="T546" s="215"/>
      <c r="AT546" s="216" t="s">
        <v>146</v>
      </c>
      <c r="AU546" s="216" t="s">
        <v>87</v>
      </c>
      <c r="AV546" s="11" t="s">
        <v>87</v>
      </c>
      <c r="AW546" s="11" t="s">
        <v>40</v>
      </c>
      <c r="AX546" s="11" t="s">
        <v>77</v>
      </c>
      <c r="AY546" s="216" t="s">
        <v>127</v>
      </c>
    </row>
    <row r="547" spans="2:65" s="11" customFormat="1" ht="13.5">
      <c r="B547" s="205"/>
      <c r="C547" s="206"/>
      <c r="D547" s="207" t="s">
        <v>146</v>
      </c>
      <c r="E547" s="208" t="s">
        <v>34</v>
      </c>
      <c r="F547" s="209" t="s">
        <v>1029</v>
      </c>
      <c r="G547" s="206"/>
      <c r="H547" s="210">
        <v>17.46</v>
      </c>
      <c r="I547" s="211"/>
      <c r="J547" s="206"/>
      <c r="K547" s="206"/>
      <c r="L547" s="212"/>
      <c r="M547" s="213"/>
      <c r="N547" s="214"/>
      <c r="O547" s="214"/>
      <c r="P547" s="214"/>
      <c r="Q547" s="214"/>
      <c r="R547" s="214"/>
      <c r="S547" s="214"/>
      <c r="T547" s="215"/>
      <c r="AT547" s="216" t="s">
        <v>146</v>
      </c>
      <c r="AU547" s="216" t="s">
        <v>87</v>
      </c>
      <c r="AV547" s="11" t="s">
        <v>87</v>
      </c>
      <c r="AW547" s="11" t="s">
        <v>40</v>
      </c>
      <c r="AX547" s="11" t="s">
        <v>77</v>
      </c>
      <c r="AY547" s="216" t="s">
        <v>127</v>
      </c>
    </row>
    <row r="548" spans="2:65" s="12" customFormat="1" ht="13.5">
      <c r="B548" s="217"/>
      <c r="C548" s="218"/>
      <c r="D548" s="219" t="s">
        <v>146</v>
      </c>
      <c r="E548" s="220" t="s">
        <v>34</v>
      </c>
      <c r="F548" s="221" t="s">
        <v>149</v>
      </c>
      <c r="G548" s="218"/>
      <c r="H548" s="222">
        <v>38.659999999999997</v>
      </c>
      <c r="I548" s="223"/>
      <c r="J548" s="218"/>
      <c r="K548" s="218"/>
      <c r="L548" s="224"/>
      <c r="M548" s="225"/>
      <c r="N548" s="226"/>
      <c r="O548" s="226"/>
      <c r="P548" s="226"/>
      <c r="Q548" s="226"/>
      <c r="R548" s="226"/>
      <c r="S548" s="226"/>
      <c r="T548" s="227"/>
      <c r="AT548" s="228" t="s">
        <v>146</v>
      </c>
      <c r="AU548" s="228" t="s">
        <v>87</v>
      </c>
      <c r="AV548" s="12" t="s">
        <v>135</v>
      </c>
      <c r="AW548" s="12" t="s">
        <v>40</v>
      </c>
      <c r="AX548" s="12" t="s">
        <v>85</v>
      </c>
      <c r="AY548" s="228" t="s">
        <v>127</v>
      </c>
    </row>
    <row r="549" spans="2:65" s="1" customFormat="1" ht="22.5" customHeight="1">
      <c r="B549" s="41"/>
      <c r="C549" s="250" t="s">
        <v>1030</v>
      </c>
      <c r="D549" s="250" t="s">
        <v>342</v>
      </c>
      <c r="E549" s="251" t="s">
        <v>1031</v>
      </c>
      <c r="F549" s="252" t="s">
        <v>1032</v>
      </c>
      <c r="G549" s="253" t="s">
        <v>152</v>
      </c>
      <c r="H549" s="254">
        <v>9.7000000000000003E-2</v>
      </c>
      <c r="I549" s="255"/>
      <c r="J549" s="256">
        <f>ROUND(I549*H549,2)</f>
        <v>0</v>
      </c>
      <c r="K549" s="252" t="s">
        <v>134</v>
      </c>
      <c r="L549" s="257"/>
      <c r="M549" s="258" t="s">
        <v>34</v>
      </c>
      <c r="N549" s="259" t="s">
        <v>48</v>
      </c>
      <c r="O549" s="42"/>
      <c r="P549" s="202">
        <f>O549*H549</f>
        <v>0</v>
      </c>
      <c r="Q549" s="202">
        <v>0.55000000000000004</v>
      </c>
      <c r="R549" s="202">
        <f>Q549*H549</f>
        <v>5.3350000000000009E-2</v>
      </c>
      <c r="S549" s="202">
        <v>0</v>
      </c>
      <c r="T549" s="203">
        <f>S549*H549</f>
        <v>0</v>
      </c>
      <c r="AR549" s="23" t="s">
        <v>418</v>
      </c>
      <c r="AT549" s="23" t="s">
        <v>342</v>
      </c>
      <c r="AU549" s="23" t="s">
        <v>87</v>
      </c>
      <c r="AY549" s="23" t="s">
        <v>127</v>
      </c>
      <c r="BE549" s="204">
        <f>IF(N549="základní",J549,0)</f>
        <v>0</v>
      </c>
      <c r="BF549" s="204">
        <f>IF(N549="snížená",J549,0)</f>
        <v>0</v>
      </c>
      <c r="BG549" s="204">
        <f>IF(N549="zákl. přenesená",J549,0)</f>
        <v>0</v>
      </c>
      <c r="BH549" s="204">
        <f>IF(N549="sníž. přenesená",J549,0)</f>
        <v>0</v>
      </c>
      <c r="BI549" s="204">
        <f>IF(N549="nulová",J549,0)</f>
        <v>0</v>
      </c>
      <c r="BJ549" s="23" t="s">
        <v>85</v>
      </c>
      <c r="BK549" s="204">
        <f>ROUND(I549*H549,2)</f>
        <v>0</v>
      </c>
      <c r="BL549" s="23" t="s">
        <v>328</v>
      </c>
      <c r="BM549" s="23" t="s">
        <v>1033</v>
      </c>
    </row>
    <row r="550" spans="2:65" s="13" customFormat="1" ht="13.5">
      <c r="B550" s="232"/>
      <c r="C550" s="233"/>
      <c r="D550" s="207" t="s">
        <v>146</v>
      </c>
      <c r="E550" s="234" t="s">
        <v>34</v>
      </c>
      <c r="F550" s="235" t="s">
        <v>634</v>
      </c>
      <c r="G550" s="233"/>
      <c r="H550" s="236" t="s">
        <v>34</v>
      </c>
      <c r="I550" s="237"/>
      <c r="J550" s="233"/>
      <c r="K550" s="233"/>
      <c r="L550" s="238"/>
      <c r="M550" s="239"/>
      <c r="N550" s="240"/>
      <c r="O550" s="240"/>
      <c r="P550" s="240"/>
      <c r="Q550" s="240"/>
      <c r="R550" s="240"/>
      <c r="S550" s="240"/>
      <c r="T550" s="241"/>
      <c r="AT550" s="242" t="s">
        <v>146</v>
      </c>
      <c r="AU550" s="242" t="s">
        <v>87</v>
      </c>
      <c r="AV550" s="13" t="s">
        <v>85</v>
      </c>
      <c r="AW550" s="13" t="s">
        <v>40</v>
      </c>
      <c r="AX550" s="13" t="s">
        <v>77</v>
      </c>
      <c r="AY550" s="242" t="s">
        <v>127</v>
      </c>
    </row>
    <row r="551" spans="2:65" s="11" customFormat="1" ht="13.5">
      <c r="B551" s="205"/>
      <c r="C551" s="206"/>
      <c r="D551" s="207" t="s">
        <v>146</v>
      </c>
      <c r="E551" s="208" t="s">
        <v>34</v>
      </c>
      <c r="F551" s="209" t="s">
        <v>1034</v>
      </c>
      <c r="G551" s="206"/>
      <c r="H551" s="210">
        <v>5.2999999999999999E-2</v>
      </c>
      <c r="I551" s="211"/>
      <c r="J551" s="206"/>
      <c r="K551" s="206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146</v>
      </c>
      <c r="AU551" s="216" t="s">
        <v>87</v>
      </c>
      <c r="AV551" s="11" t="s">
        <v>87</v>
      </c>
      <c r="AW551" s="11" t="s">
        <v>40</v>
      </c>
      <c r="AX551" s="11" t="s">
        <v>77</v>
      </c>
      <c r="AY551" s="216" t="s">
        <v>127</v>
      </c>
    </row>
    <row r="552" spans="2:65" s="11" customFormat="1" ht="13.5">
      <c r="B552" s="205"/>
      <c r="C552" s="206"/>
      <c r="D552" s="207" t="s">
        <v>146</v>
      </c>
      <c r="E552" s="208" t="s">
        <v>34</v>
      </c>
      <c r="F552" s="209" t="s">
        <v>1035</v>
      </c>
      <c r="G552" s="206"/>
      <c r="H552" s="210">
        <v>4.3999999999999997E-2</v>
      </c>
      <c r="I552" s="211"/>
      <c r="J552" s="206"/>
      <c r="K552" s="206"/>
      <c r="L552" s="212"/>
      <c r="M552" s="213"/>
      <c r="N552" s="214"/>
      <c r="O552" s="214"/>
      <c r="P552" s="214"/>
      <c r="Q552" s="214"/>
      <c r="R552" s="214"/>
      <c r="S552" s="214"/>
      <c r="T552" s="215"/>
      <c r="AT552" s="216" t="s">
        <v>146</v>
      </c>
      <c r="AU552" s="216" t="s">
        <v>87</v>
      </c>
      <c r="AV552" s="11" t="s">
        <v>87</v>
      </c>
      <c r="AW552" s="11" t="s">
        <v>40</v>
      </c>
      <c r="AX552" s="11" t="s">
        <v>77</v>
      </c>
      <c r="AY552" s="216" t="s">
        <v>127</v>
      </c>
    </row>
    <row r="553" spans="2:65" s="12" customFormat="1" ht="13.5">
      <c r="B553" s="217"/>
      <c r="C553" s="218"/>
      <c r="D553" s="219" t="s">
        <v>146</v>
      </c>
      <c r="E553" s="220" t="s">
        <v>34</v>
      </c>
      <c r="F553" s="221" t="s">
        <v>149</v>
      </c>
      <c r="G553" s="218"/>
      <c r="H553" s="222">
        <v>9.7000000000000003E-2</v>
      </c>
      <c r="I553" s="223"/>
      <c r="J553" s="218"/>
      <c r="K553" s="218"/>
      <c r="L553" s="224"/>
      <c r="M553" s="225"/>
      <c r="N553" s="226"/>
      <c r="O553" s="226"/>
      <c r="P553" s="226"/>
      <c r="Q553" s="226"/>
      <c r="R553" s="226"/>
      <c r="S553" s="226"/>
      <c r="T553" s="227"/>
      <c r="AT553" s="228" t="s">
        <v>146</v>
      </c>
      <c r="AU553" s="228" t="s">
        <v>87</v>
      </c>
      <c r="AV553" s="12" t="s">
        <v>135</v>
      </c>
      <c r="AW553" s="12" t="s">
        <v>40</v>
      </c>
      <c r="AX553" s="12" t="s">
        <v>85</v>
      </c>
      <c r="AY553" s="228" t="s">
        <v>127</v>
      </c>
    </row>
    <row r="554" spans="2:65" s="1" customFormat="1" ht="31.5" customHeight="1">
      <c r="B554" s="41"/>
      <c r="C554" s="193" t="s">
        <v>1036</v>
      </c>
      <c r="D554" s="193" t="s">
        <v>130</v>
      </c>
      <c r="E554" s="194" t="s">
        <v>944</v>
      </c>
      <c r="F554" s="195" t="s">
        <v>945</v>
      </c>
      <c r="G554" s="196" t="s">
        <v>152</v>
      </c>
      <c r="H554" s="197">
        <v>9.7000000000000003E-2</v>
      </c>
      <c r="I554" s="198"/>
      <c r="J554" s="199">
        <f>ROUND(I554*H554,2)</f>
        <v>0</v>
      </c>
      <c r="K554" s="195" t="s">
        <v>134</v>
      </c>
      <c r="L554" s="61"/>
      <c r="M554" s="200" t="s">
        <v>34</v>
      </c>
      <c r="N554" s="201" t="s">
        <v>48</v>
      </c>
      <c r="O554" s="42"/>
      <c r="P554" s="202">
        <f>O554*H554</f>
        <v>0</v>
      </c>
      <c r="Q554" s="202">
        <v>1.2199999999999999E-3</v>
      </c>
      <c r="R554" s="202">
        <f>Q554*H554</f>
        <v>1.1834E-4</v>
      </c>
      <c r="S554" s="202">
        <v>0</v>
      </c>
      <c r="T554" s="203">
        <f>S554*H554</f>
        <v>0</v>
      </c>
      <c r="AR554" s="23" t="s">
        <v>328</v>
      </c>
      <c r="AT554" s="23" t="s">
        <v>130</v>
      </c>
      <c r="AU554" s="23" t="s">
        <v>87</v>
      </c>
      <c r="AY554" s="23" t="s">
        <v>127</v>
      </c>
      <c r="BE554" s="204">
        <f>IF(N554="základní",J554,0)</f>
        <v>0</v>
      </c>
      <c r="BF554" s="204">
        <f>IF(N554="snížená",J554,0)</f>
        <v>0</v>
      </c>
      <c r="BG554" s="204">
        <f>IF(N554="zákl. přenesená",J554,0)</f>
        <v>0</v>
      </c>
      <c r="BH554" s="204">
        <f>IF(N554="sníž. přenesená",J554,0)</f>
        <v>0</v>
      </c>
      <c r="BI554" s="204">
        <f>IF(N554="nulová",J554,0)</f>
        <v>0</v>
      </c>
      <c r="BJ554" s="23" t="s">
        <v>85</v>
      </c>
      <c r="BK554" s="204">
        <f>ROUND(I554*H554,2)</f>
        <v>0</v>
      </c>
      <c r="BL554" s="23" t="s">
        <v>328</v>
      </c>
      <c r="BM554" s="23" t="s">
        <v>1037</v>
      </c>
    </row>
    <row r="555" spans="2:65" s="1" customFormat="1" ht="22.5" customHeight="1">
      <c r="B555" s="41"/>
      <c r="C555" s="193" t="s">
        <v>1038</v>
      </c>
      <c r="D555" s="193" t="s">
        <v>130</v>
      </c>
      <c r="E555" s="194" t="s">
        <v>1039</v>
      </c>
      <c r="F555" s="195" t="s">
        <v>1040</v>
      </c>
      <c r="G555" s="196" t="s">
        <v>139</v>
      </c>
      <c r="H555" s="197">
        <v>32.880000000000003</v>
      </c>
      <c r="I555" s="198"/>
      <c r="J555" s="199">
        <f>ROUND(I555*H555,2)</f>
        <v>0</v>
      </c>
      <c r="K555" s="195" t="s">
        <v>134</v>
      </c>
      <c r="L555" s="61"/>
      <c r="M555" s="200" t="s">
        <v>34</v>
      </c>
      <c r="N555" s="201" t="s">
        <v>48</v>
      </c>
      <c r="O555" s="42"/>
      <c r="P555" s="202">
        <f>O555*H555</f>
        <v>0</v>
      </c>
      <c r="Q555" s="202">
        <v>0</v>
      </c>
      <c r="R555" s="202">
        <f>Q555*H555</f>
        <v>0</v>
      </c>
      <c r="S555" s="202">
        <v>0</v>
      </c>
      <c r="T555" s="203">
        <f>S555*H555</f>
        <v>0</v>
      </c>
      <c r="AR555" s="23" t="s">
        <v>328</v>
      </c>
      <c r="AT555" s="23" t="s">
        <v>130</v>
      </c>
      <c r="AU555" s="23" t="s">
        <v>87</v>
      </c>
      <c r="AY555" s="23" t="s">
        <v>127</v>
      </c>
      <c r="BE555" s="204">
        <f>IF(N555="základní",J555,0)</f>
        <v>0</v>
      </c>
      <c r="BF555" s="204">
        <f>IF(N555="snížená",J555,0)</f>
        <v>0</v>
      </c>
      <c r="BG555" s="204">
        <f>IF(N555="zákl. přenesená",J555,0)</f>
        <v>0</v>
      </c>
      <c r="BH555" s="204">
        <f>IF(N555="sníž. přenesená",J555,0)</f>
        <v>0</v>
      </c>
      <c r="BI555" s="204">
        <f>IF(N555="nulová",J555,0)</f>
        <v>0</v>
      </c>
      <c r="BJ555" s="23" t="s">
        <v>85</v>
      </c>
      <c r="BK555" s="204">
        <f>ROUND(I555*H555,2)</f>
        <v>0</v>
      </c>
      <c r="BL555" s="23" t="s">
        <v>328</v>
      </c>
      <c r="BM555" s="23" t="s">
        <v>1041</v>
      </c>
    </row>
    <row r="556" spans="2:65" s="13" customFormat="1" ht="13.5">
      <c r="B556" s="232"/>
      <c r="C556" s="233"/>
      <c r="D556" s="207" t="s">
        <v>146</v>
      </c>
      <c r="E556" s="234" t="s">
        <v>34</v>
      </c>
      <c r="F556" s="235" t="s">
        <v>634</v>
      </c>
      <c r="G556" s="233"/>
      <c r="H556" s="236" t="s">
        <v>34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AT556" s="242" t="s">
        <v>146</v>
      </c>
      <c r="AU556" s="242" t="s">
        <v>87</v>
      </c>
      <c r="AV556" s="13" t="s">
        <v>85</v>
      </c>
      <c r="AW556" s="13" t="s">
        <v>40</v>
      </c>
      <c r="AX556" s="13" t="s">
        <v>77</v>
      </c>
      <c r="AY556" s="242" t="s">
        <v>127</v>
      </c>
    </row>
    <row r="557" spans="2:65" s="11" customFormat="1" ht="13.5">
      <c r="B557" s="205"/>
      <c r="C557" s="206"/>
      <c r="D557" s="207" t="s">
        <v>146</v>
      </c>
      <c r="E557" s="208" t="s">
        <v>34</v>
      </c>
      <c r="F557" s="209" t="s">
        <v>1042</v>
      </c>
      <c r="G557" s="206"/>
      <c r="H557" s="210">
        <v>15.42</v>
      </c>
      <c r="I557" s="211"/>
      <c r="J557" s="206"/>
      <c r="K557" s="206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146</v>
      </c>
      <c r="AU557" s="216" t="s">
        <v>87</v>
      </c>
      <c r="AV557" s="11" t="s">
        <v>87</v>
      </c>
      <c r="AW557" s="11" t="s">
        <v>40</v>
      </c>
      <c r="AX557" s="11" t="s">
        <v>77</v>
      </c>
      <c r="AY557" s="216" t="s">
        <v>127</v>
      </c>
    </row>
    <row r="558" spans="2:65" s="11" customFormat="1" ht="13.5">
      <c r="B558" s="205"/>
      <c r="C558" s="206"/>
      <c r="D558" s="207" t="s">
        <v>146</v>
      </c>
      <c r="E558" s="208" t="s">
        <v>34</v>
      </c>
      <c r="F558" s="209" t="s">
        <v>1029</v>
      </c>
      <c r="G558" s="206"/>
      <c r="H558" s="210">
        <v>17.46</v>
      </c>
      <c r="I558" s="211"/>
      <c r="J558" s="206"/>
      <c r="K558" s="206"/>
      <c r="L558" s="212"/>
      <c r="M558" s="213"/>
      <c r="N558" s="214"/>
      <c r="O558" s="214"/>
      <c r="P558" s="214"/>
      <c r="Q558" s="214"/>
      <c r="R558" s="214"/>
      <c r="S558" s="214"/>
      <c r="T558" s="215"/>
      <c r="AT558" s="216" t="s">
        <v>146</v>
      </c>
      <c r="AU558" s="216" t="s">
        <v>87</v>
      </c>
      <c r="AV558" s="11" t="s">
        <v>87</v>
      </c>
      <c r="AW558" s="11" t="s">
        <v>40</v>
      </c>
      <c r="AX558" s="11" t="s">
        <v>77</v>
      </c>
      <c r="AY558" s="216" t="s">
        <v>127</v>
      </c>
    </row>
    <row r="559" spans="2:65" s="12" customFormat="1" ht="13.5">
      <c r="B559" s="217"/>
      <c r="C559" s="218"/>
      <c r="D559" s="219" t="s">
        <v>146</v>
      </c>
      <c r="E559" s="220" t="s">
        <v>34</v>
      </c>
      <c r="F559" s="221" t="s">
        <v>149</v>
      </c>
      <c r="G559" s="218"/>
      <c r="H559" s="222">
        <v>32.880000000000003</v>
      </c>
      <c r="I559" s="223"/>
      <c r="J559" s="218"/>
      <c r="K559" s="218"/>
      <c r="L559" s="224"/>
      <c r="M559" s="225"/>
      <c r="N559" s="226"/>
      <c r="O559" s="226"/>
      <c r="P559" s="226"/>
      <c r="Q559" s="226"/>
      <c r="R559" s="226"/>
      <c r="S559" s="226"/>
      <c r="T559" s="227"/>
      <c r="AT559" s="228" t="s">
        <v>146</v>
      </c>
      <c r="AU559" s="228" t="s">
        <v>87</v>
      </c>
      <c r="AV559" s="12" t="s">
        <v>135</v>
      </c>
      <c r="AW559" s="12" t="s">
        <v>40</v>
      </c>
      <c r="AX559" s="12" t="s">
        <v>85</v>
      </c>
      <c r="AY559" s="228" t="s">
        <v>127</v>
      </c>
    </row>
    <row r="560" spans="2:65" s="1" customFormat="1" ht="22.5" customHeight="1">
      <c r="B560" s="41"/>
      <c r="C560" s="250" t="s">
        <v>1043</v>
      </c>
      <c r="D560" s="250" t="s">
        <v>342</v>
      </c>
      <c r="E560" s="251" t="s">
        <v>1044</v>
      </c>
      <c r="F560" s="252" t="s">
        <v>1045</v>
      </c>
      <c r="G560" s="253" t="s">
        <v>139</v>
      </c>
      <c r="H560" s="254">
        <v>36.167999999999999</v>
      </c>
      <c r="I560" s="255"/>
      <c r="J560" s="256">
        <f>ROUND(I560*H560,2)</f>
        <v>0</v>
      </c>
      <c r="K560" s="252" t="s">
        <v>134</v>
      </c>
      <c r="L560" s="257"/>
      <c r="M560" s="258" t="s">
        <v>34</v>
      </c>
      <c r="N560" s="259" t="s">
        <v>48</v>
      </c>
      <c r="O560" s="42"/>
      <c r="P560" s="202">
        <f>O560*H560</f>
        <v>0</v>
      </c>
      <c r="Q560" s="202">
        <v>2.0000000000000001E-4</v>
      </c>
      <c r="R560" s="202">
        <f>Q560*H560</f>
        <v>7.2336000000000006E-3</v>
      </c>
      <c r="S560" s="202">
        <v>0</v>
      </c>
      <c r="T560" s="203">
        <f>S560*H560</f>
        <v>0</v>
      </c>
      <c r="AR560" s="23" t="s">
        <v>418</v>
      </c>
      <c r="AT560" s="23" t="s">
        <v>342</v>
      </c>
      <c r="AU560" s="23" t="s">
        <v>87</v>
      </c>
      <c r="AY560" s="23" t="s">
        <v>127</v>
      </c>
      <c r="BE560" s="204">
        <f>IF(N560="základní",J560,0)</f>
        <v>0</v>
      </c>
      <c r="BF560" s="204">
        <f>IF(N560="snížená",J560,0)</f>
        <v>0</v>
      </c>
      <c r="BG560" s="204">
        <f>IF(N560="zákl. přenesená",J560,0)</f>
        <v>0</v>
      </c>
      <c r="BH560" s="204">
        <f>IF(N560="sníž. přenesená",J560,0)</f>
        <v>0</v>
      </c>
      <c r="BI560" s="204">
        <f>IF(N560="nulová",J560,0)</f>
        <v>0</v>
      </c>
      <c r="BJ560" s="23" t="s">
        <v>85</v>
      </c>
      <c r="BK560" s="204">
        <f>ROUND(I560*H560,2)</f>
        <v>0</v>
      </c>
      <c r="BL560" s="23" t="s">
        <v>328</v>
      </c>
      <c r="BM560" s="23" t="s">
        <v>1046</v>
      </c>
    </row>
    <row r="561" spans="2:65" s="11" customFormat="1" ht="13.5">
      <c r="B561" s="205"/>
      <c r="C561" s="206"/>
      <c r="D561" s="219" t="s">
        <v>146</v>
      </c>
      <c r="E561" s="206"/>
      <c r="F561" s="230" t="s">
        <v>1047</v>
      </c>
      <c r="G561" s="206"/>
      <c r="H561" s="231">
        <v>36.167999999999999</v>
      </c>
      <c r="I561" s="211"/>
      <c r="J561" s="206"/>
      <c r="K561" s="206"/>
      <c r="L561" s="212"/>
      <c r="M561" s="213"/>
      <c r="N561" s="214"/>
      <c r="O561" s="214"/>
      <c r="P561" s="214"/>
      <c r="Q561" s="214"/>
      <c r="R561" s="214"/>
      <c r="S561" s="214"/>
      <c r="T561" s="215"/>
      <c r="AT561" s="216" t="s">
        <v>146</v>
      </c>
      <c r="AU561" s="216" t="s">
        <v>87</v>
      </c>
      <c r="AV561" s="11" t="s">
        <v>87</v>
      </c>
      <c r="AW561" s="11" t="s">
        <v>6</v>
      </c>
      <c r="AX561" s="11" t="s">
        <v>85</v>
      </c>
      <c r="AY561" s="216" t="s">
        <v>127</v>
      </c>
    </row>
    <row r="562" spans="2:65" s="1" customFormat="1" ht="31.5" customHeight="1">
      <c r="B562" s="41"/>
      <c r="C562" s="193" t="s">
        <v>1048</v>
      </c>
      <c r="D562" s="193" t="s">
        <v>130</v>
      </c>
      <c r="E562" s="194" t="s">
        <v>1049</v>
      </c>
      <c r="F562" s="195" t="s">
        <v>1050</v>
      </c>
      <c r="G562" s="196" t="s">
        <v>133</v>
      </c>
      <c r="H562" s="197">
        <v>50</v>
      </c>
      <c r="I562" s="198"/>
      <c r="J562" s="199">
        <f>ROUND(I562*H562,2)</f>
        <v>0</v>
      </c>
      <c r="K562" s="195" t="s">
        <v>134</v>
      </c>
      <c r="L562" s="61"/>
      <c r="M562" s="200" t="s">
        <v>34</v>
      </c>
      <c r="N562" s="201" t="s">
        <v>48</v>
      </c>
      <c r="O562" s="42"/>
      <c r="P562" s="202">
        <f>O562*H562</f>
        <v>0</v>
      </c>
      <c r="Q562" s="202">
        <v>2.2000000000000001E-4</v>
      </c>
      <c r="R562" s="202">
        <f>Q562*H562</f>
        <v>1.1000000000000001E-2</v>
      </c>
      <c r="S562" s="202">
        <v>0</v>
      </c>
      <c r="T562" s="203">
        <f>S562*H562</f>
        <v>0</v>
      </c>
      <c r="AR562" s="23" t="s">
        <v>328</v>
      </c>
      <c r="AT562" s="23" t="s">
        <v>130</v>
      </c>
      <c r="AU562" s="23" t="s">
        <v>87</v>
      </c>
      <c r="AY562" s="23" t="s">
        <v>127</v>
      </c>
      <c r="BE562" s="204">
        <f>IF(N562="základní",J562,0)</f>
        <v>0</v>
      </c>
      <c r="BF562" s="204">
        <f>IF(N562="snížená",J562,0)</f>
        <v>0</v>
      </c>
      <c r="BG562" s="204">
        <f>IF(N562="zákl. přenesená",J562,0)</f>
        <v>0</v>
      </c>
      <c r="BH562" s="204">
        <f>IF(N562="sníž. přenesená",J562,0)</f>
        <v>0</v>
      </c>
      <c r="BI562" s="204">
        <f>IF(N562="nulová",J562,0)</f>
        <v>0</v>
      </c>
      <c r="BJ562" s="23" t="s">
        <v>85</v>
      </c>
      <c r="BK562" s="204">
        <f>ROUND(I562*H562,2)</f>
        <v>0</v>
      </c>
      <c r="BL562" s="23" t="s">
        <v>328</v>
      </c>
      <c r="BM562" s="23" t="s">
        <v>1051</v>
      </c>
    </row>
    <row r="563" spans="2:65" s="11" customFormat="1" ht="13.5">
      <c r="B563" s="205"/>
      <c r="C563" s="206"/>
      <c r="D563" s="219" t="s">
        <v>146</v>
      </c>
      <c r="E563" s="229" t="s">
        <v>34</v>
      </c>
      <c r="F563" s="230" t="s">
        <v>1052</v>
      </c>
      <c r="G563" s="206"/>
      <c r="H563" s="231">
        <v>50</v>
      </c>
      <c r="I563" s="211"/>
      <c r="J563" s="206"/>
      <c r="K563" s="206"/>
      <c r="L563" s="212"/>
      <c r="M563" s="213"/>
      <c r="N563" s="214"/>
      <c r="O563" s="214"/>
      <c r="P563" s="214"/>
      <c r="Q563" s="214"/>
      <c r="R563" s="214"/>
      <c r="S563" s="214"/>
      <c r="T563" s="215"/>
      <c r="AT563" s="216" t="s">
        <v>146</v>
      </c>
      <c r="AU563" s="216" t="s">
        <v>87</v>
      </c>
      <c r="AV563" s="11" t="s">
        <v>87</v>
      </c>
      <c r="AW563" s="11" t="s">
        <v>40</v>
      </c>
      <c r="AX563" s="11" t="s">
        <v>85</v>
      </c>
      <c r="AY563" s="216" t="s">
        <v>127</v>
      </c>
    </row>
    <row r="564" spans="2:65" s="1" customFormat="1" ht="22.5" customHeight="1">
      <c r="B564" s="41"/>
      <c r="C564" s="193" t="s">
        <v>1053</v>
      </c>
      <c r="D564" s="193" t="s">
        <v>130</v>
      </c>
      <c r="E564" s="194" t="s">
        <v>1054</v>
      </c>
      <c r="F564" s="195" t="s">
        <v>1055</v>
      </c>
      <c r="G564" s="196" t="s">
        <v>133</v>
      </c>
      <c r="H564" s="197">
        <v>2</v>
      </c>
      <c r="I564" s="198"/>
      <c r="J564" s="199">
        <f>ROUND(I564*H564,2)</f>
        <v>0</v>
      </c>
      <c r="K564" s="195" t="s">
        <v>34</v>
      </c>
      <c r="L564" s="61"/>
      <c r="M564" s="200" t="s">
        <v>34</v>
      </c>
      <c r="N564" s="201" t="s">
        <v>48</v>
      </c>
      <c r="O564" s="42"/>
      <c r="P564" s="202">
        <f>O564*H564</f>
        <v>0</v>
      </c>
      <c r="Q564" s="202">
        <v>0</v>
      </c>
      <c r="R564" s="202">
        <f>Q564*H564</f>
        <v>0</v>
      </c>
      <c r="S564" s="202">
        <v>0</v>
      </c>
      <c r="T564" s="203">
        <f>S564*H564</f>
        <v>0</v>
      </c>
      <c r="AR564" s="23" t="s">
        <v>328</v>
      </c>
      <c r="AT564" s="23" t="s">
        <v>130</v>
      </c>
      <c r="AU564" s="23" t="s">
        <v>87</v>
      </c>
      <c r="AY564" s="23" t="s">
        <v>127</v>
      </c>
      <c r="BE564" s="204">
        <f>IF(N564="základní",J564,0)</f>
        <v>0</v>
      </c>
      <c r="BF564" s="204">
        <f>IF(N564="snížená",J564,0)</f>
        <v>0</v>
      </c>
      <c r="BG564" s="204">
        <f>IF(N564="zákl. přenesená",J564,0)</f>
        <v>0</v>
      </c>
      <c r="BH564" s="204">
        <f>IF(N564="sníž. přenesená",J564,0)</f>
        <v>0</v>
      </c>
      <c r="BI564" s="204">
        <f>IF(N564="nulová",J564,0)</f>
        <v>0</v>
      </c>
      <c r="BJ564" s="23" t="s">
        <v>85</v>
      </c>
      <c r="BK564" s="204">
        <f>ROUND(I564*H564,2)</f>
        <v>0</v>
      </c>
      <c r="BL564" s="23" t="s">
        <v>328</v>
      </c>
      <c r="BM564" s="23" t="s">
        <v>1056</v>
      </c>
    </row>
    <row r="565" spans="2:65" s="1" customFormat="1" ht="22.5" customHeight="1">
      <c r="B565" s="41"/>
      <c r="C565" s="193" t="s">
        <v>1057</v>
      </c>
      <c r="D565" s="193" t="s">
        <v>130</v>
      </c>
      <c r="E565" s="194" t="s">
        <v>1058</v>
      </c>
      <c r="F565" s="195" t="s">
        <v>1059</v>
      </c>
      <c r="G565" s="196" t="s">
        <v>133</v>
      </c>
      <c r="H565" s="197">
        <v>1</v>
      </c>
      <c r="I565" s="198"/>
      <c r="J565" s="199">
        <f>ROUND(I565*H565,2)</f>
        <v>0</v>
      </c>
      <c r="K565" s="195" t="s">
        <v>34</v>
      </c>
      <c r="L565" s="61"/>
      <c r="M565" s="200" t="s">
        <v>34</v>
      </c>
      <c r="N565" s="201" t="s">
        <v>48</v>
      </c>
      <c r="O565" s="42"/>
      <c r="P565" s="202">
        <f>O565*H565</f>
        <v>0</v>
      </c>
      <c r="Q565" s="202">
        <v>0</v>
      </c>
      <c r="R565" s="202">
        <f>Q565*H565</f>
        <v>0</v>
      </c>
      <c r="S565" s="202">
        <v>0</v>
      </c>
      <c r="T565" s="203">
        <f>S565*H565</f>
        <v>0</v>
      </c>
      <c r="AR565" s="23" t="s">
        <v>328</v>
      </c>
      <c r="AT565" s="23" t="s">
        <v>130</v>
      </c>
      <c r="AU565" s="23" t="s">
        <v>87</v>
      </c>
      <c r="AY565" s="23" t="s">
        <v>127</v>
      </c>
      <c r="BE565" s="204">
        <f>IF(N565="základní",J565,0)</f>
        <v>0</v>
      </c>
      <c r="BF565" s="204">
        <f>IF(N565="snížená",J565,0)</f>
        <v>0</v>
      </c>
      <c r="BG565" s="204">
        <f>IF(N565="zákl. přenesená",J565,0)</f>
        <v>0</v>
      </c>
      <c r="BH565" s="204">
        <f>IF(N565="sníž. přenesená",J565,0)</f>
        <v>0</v>
      </c>
      <c r="BI565" s="204">
        <f>IF(N565="nulová",J565,0)</f>
        <v>0</v>
      </c>
      <c r="BJ565" s="23" t="s">
        <v>85</v>
      </c>
      <c r="BK565" s="204">
        <f>ROUND(I565*H565,2)</f>
        <v>0</v>
      </c>
      <c r="BL565" s="23" t="s">
        <v>328</v>
      </c>
      <c r="BM565" s="23" t="s">
        <v>1060</v>
      </c>
    </row>
    <row r="566" spans="2:65" s="1" customFormat="1" ht="22.5" customHeight="1">
      <c r="B566" s="41"/>
      <c r="C566" s="193" t="s">
        <v>1061</v>
      </c>
      <c r="D566" s="193" t="s">
        <v>130</v>
      </c>
      <c r="E566" s="194" t="s">
        <v>1062</v>
      </c>
      <c r="F566" s="195" t="s">
        <v>1063</v>
      </c>
      <c r="G566" s="196" t="s">
        <v>133</v>
      </c>
      <c r="H566" s="197">
        <v>2</v>
      </c>
      <c r="I566" s="198"/>
      <c r="J566" s="199">
        <f>ROUND(I566*H566,2)</f>
        <v>0</v>
      </c>
      <c r="K566" s="195" t="s">
        <v>34</v>
      </c>
      <c r="L566" s="61"/>
      <c r="M566" s="200" t="s">
        <v>34</v>
      </c>
      <c r="N566" s="201" t="s">
        <v>48</v>
      </c>
      <c r="O566" s="42"/>
      <c r="P566" s="202">
        <f>O566*H566</f>
        <v>0</v>
      </c>
      <c r="Q566" s="202">
        <v>0</v>
      </c>
      <c r="R566" s="202">
        <f>Q566*H566</f>
        <v>0</v>
      </c>
      <c r="S566" s="202">
        <v>0</v>
      </c>
      <c r="T566" s="203">
        <f>S566*H566</f>
        <v>0</v>
      </c>
      <c r="AR566" s="23" t="s">
        <v>328</v>
      </c>
      <c r="AT566" s="23" t="s">
        <v>130</v>
      </c>
      <c r="AU566" s="23" t="s">
        <v>87</v>
      </c>
      <c r="AY566" s="23" t="s">
        <v>127</v>
      </c>
      <c r="BE566" s="204">
        <f>IF(N566="základní",J566,0)</f>
        <v>0</v>
      </c>
      <c r="BF566" s="204">
        <f>IF(N566="snížená",J566,0)</f>
        <v>0</v>
      </c>
      <c r="BG566" s="204">
        <f>IF(N566="zákl. přenesená",J566,0)</f>
        <v>0</v>
      </c>
      <c r="BH566" s="204">
        <f>IF(N566="sníž. přenesená",J566,0)</f>
        <v>0</v>
      </c>
      <c r="BI566" s="204">
        <f>IF(N566="nulová",J566,0)</f>
        <v>0</v>
      </c>
      <c r="BJ566" s="23" t="s">
        <v>85</v>
      </c>
      <c r="BK566" s="204">
        <f>ROUND(I566*H566,2)</f>
        <v>0</v>
      </c>
      <c r="BL566" s="23" t="s">
        <v>328</v>
      </c>
      <c r="BM566" s="23" t="s">
        <v>1064</v>
      </c>
    </row>
    <row r="567" spans="2:65" s="1" customFormat="1" ht="31.5" customHeight="1">
      <c r="B567" s="41"/>
      <c r="C567" s="193" t="s">
        <v>1065</v>
      </c>
      <c r="D567" s="193" t="s">
        <v>130</v>
      </c>
      <c r="E567" s="194" t="s">
        <v>1066</v>
      </c>
      <c r="F567" s="195" t="s">
        <v>1067</v>
      </c>
      <c r="G567" s="196" t="s">
        <v>133</v>
      </c>
      <c r="H567" s="197">
        <v>1</v>
      </c>
      <c r="I567" s="198"/>
      <c r="J567" s="199">
        <f>ROUND(I567*H567,2)</f>
        <v>0</v>
      </c>
      <c r="K567" s="195" t="s">
        <v>134</v>
      </c>
      <c r="L567" s="61"/>
      <c r="M567" s="200" t="s">
        <v>34</v>
      </c>
      <c r="N567" s="201" t="s">
        <v>48</v>
      </c>
      <c r="O567" s="42"/>
      <c r="P567" s="202">
        <f>O567*H567</f>
        <v>0</v>
      </c>
      <c r="Q567" s="202">
        <v>0</v>
      </c>
      <c r="R567" s="202">
        <f>Q567*H567</f>
        <v>0</v>
      </c>
      <c r="S567" s="202">
        <v>0</v>
      </c>
      <c r="T567" s="203">
        <f>S567*H567</f>
        <v>0</v>
      </c>
      <c r="AR567" s="23" t="s">
        <v>328</v>
      </c>
      <c r="AT567" s="23" t="s">
        <v>130</v>
      </c>
      <c r="AU567" s="23" t="s">
        <v>87</v>
      </c>
      <c r="AY567" s="23" t="s">
        <v>127</v>
      </c>
      <c r="BE567" s="204">
        <f>IF(N567="základní",J567,0)</f>
        <v>0</v>
      </c>
      <c r="BF567" s="204">
        <f>IF(N567="snížená",J567,0)</f>
        <v>0</v>
      </c>
      <c r="BG567" s="204">
        <f>IF(N567="zákl. přenesená",J567,0)</f>
        <v>0</v>
      </c>
      <c r="BH567" s="204">
        <f>IF(N567="sníž. přenesená",J567,0)</f>
        <v>0</v>
      </c>
      <c r="BI567" s="204">
        <f>IF(N567="nulová",J567,0)</f>
        <v>0</v>
      </c>
      <c r="BJ567" s="23" t="s">
        <v>85</v>
      </c>
      <c r="BK567" s="204">
        <f>ROUND(I567*H567,2)</f>
        <v>0</v>
      </c>
      <c r="BL567" s="23" t="s">
        <v>328</v>
      </c>
      <c r="BM567" s="23" t="s">
        <v>1068</v>
      </c>
    </row>
    <row r="568" spans="2:65" s="1" customFormat="1" ht="22.5" customHeight="1">
      <c r="B568" s="41"/>
      <c r="C568" s="250" t="s">
        <v>1069</v>
      </c>
      <c r="D568" s="250" t="s">
        <v>342</v>
      </c>
      <c r="E568" s="251" t="s">
        <v>1070</v>
      </c>
      <c r="F568" s="252" t="s">
        <v>1071</v>
      </c>
      <c r="G568" s="253" t="s">
        <v>139</v>
      </c>
      <c r="H568" s="254">
        <v>1.5</v>
      </c>
      <c r="I568" s="255"/>
      <c r="J568" s="256">
        <f>ROUND(I568*H568,2)</f>
        <v>0</v>
      </c>
      <c r="K568" s="252" t="s">
        <v>134</v>
      </c>
      <c r="L568" s="257"/>
      <c r="M568" s="258" t="s">
        <v>34</v>
      </c>
      <c r="N568" s="259" t="s">
        <v>48</v>
      </c>
      <c r="O568" s="42"/>
      <c r="P568" s="202">
        <f>O568*H568</f>
        <v>0</v>
      </c>
      <c r="Q568" s="202">
        <v>1.1000000000000001E-3</v>
      </c>
      <c r="R568" s="202">
        <f>Q568*H568</f>
        <v>1.65E-3</v>
      </c>
      <c r="S568" s="202">
        <v>0</v>
      </c>
      <c r="T568" s="203">
        <f>S568*H568</f>
        <v>0</v>
      </c>
      <c r="AR568" s="23" t="s">
        <v>418</v>
      </c>
      <c r="AT568" s="23" t="s">
        <v>342</v>
      </c>
      <c r="AU568" s="23" t="s">
        <v>87</v>
      </c>
      <c r="AY568" s="23" t="s">
        <v>127</v>
      </c>
      <c r="BE568" s="204">
        <f>IF(N568="základní",J568,0)</f>
        <v>0</v>
      </c>
      <c r="BF568" s="204">
        <f>IF(N568="snížená",J568,0)</f>
        <v>0</v>
      </c>
      <c r="BG568" s="204">
        <f>IF(N568="zákl. přenesená",J568,0)</f>
        <v>0</v>
      </c>
      <c r="BH568" s="204">
        <f>IF(N568="sníž. přenesená",J568,0)</f>
        <v>0</v>
      </c>
      <c r="BI568" s="204">
        <f>IF(N568="nulová",J568,0)</f>
        <v>0</v>
      </c>
      <c r="BJ568" s="23" t="s">
        <v>85</v>
      </c>
      <c r="BK568" s="204">
        <f>ROUND(I568*H568,2)</f>
        <v>0</v>
      </c>
      <c r="BL568" s="23" t="s">
        <v>328</v>
      </c>
      <c r="BM568" s="23" t="s">
        <v>1072</v>
      </c>
    </row>
    <row r="569" spans="2:65" s="13" customFormat="1" ht="13.5">
      <c r="B569" s="232"/>
      <c r="C569" s="233"/>
      <c r="D569" s="207" t="s">
        <v>146</v>
      </c>
      <c r="E569" s="234" t="s">
        <v>34</v>
      </c>
      <c r="F569" s="235" t="s">
        <v>709</v>
      </c>
      <c r="G569" s="233"/>
      <c r="H569" s="236" t="s">
        <v>34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AT569" s="242" t="s">
        <v>146</v>
      </c>
      <c r="AU569" s="242" t="s">
        <v>87</v>
      </c>
      <c r="AV569" s="13" t="s">
        <v>85</v>
      </c>
      <c r="AW569" s="13" t="s">
        <v>40</v>
      </c>
      <c r="AX569" s="13" t="s">
        <v>77</v>
      </c>
      <c r="AY569" s="242" t="s">
        <v>127</v>
      </c>
    </row>
    <row r="570" spans="2:65" s="11" customFormat="1" ht="13.5">
      <c r="B570" s="205"/>
      <c r="C570" s="206"/>
      <c r="D570" s="219" t="s">
        <v>146</v>
      </c>
      <c r="E570" s="229" t="s">
        <v>34</v>
      </c>
      <c r="F570" s="230" t="s">
        <v>1073</v>
      </c>
      <c r="G570" s="206"/>
      <c r="H570" s="231">
        <v>1.5</v>
      </c>
      <c r="I570" s="211"/>
      <c r="J570" s="206"/>
      <c r="K570" s="206"/>
      <c r="L570" s="212"/>
      <c r="M570" s="213"/>
      <c r="N570" s="214"/>
      <c r="O570" s="214"/>
      <c r="P570" s="214"/>
      <c r="Q570" s="214"/>
      <c r="R570" s="214"/>
      <c r="S570" s="214"/>
      <c r="T570" s="215"/>
      <c r="AT570" s="216" t="s">
        <v>146</v>
      </c>
      <c r="AU570" s="216" t="s">
        <v>87</v>
      </c>
      <c r="AV570" s="11" t="s">
        <v>87</v>
      </c>
      <c r="AW570" s="11" t="s">
        <v>40</v>
      </c>
      <c r="AX570" s="11" t="s">
        <v>85</v>
      </c>
      <c r="AY570" s="216" t="s">
        <v>127</v>
      </c>
    </row>
    <row r="571" spans="2:65" s="1" customFormat="1" ht="22.5" customHeight="1">
      <c r="B571" s="41"/>
      <c r="C571" s="250" t="s">
        <v>1074</v>
      </c>
      <c r="D571" s="250" t="s">
        <v>342</v>
      </c>
      <c r="E571" s="251" t="s">
        <v>1075</v>
      </c>
      <c r="F571" s="252" t="s">
        <v>1076</v>
      </c>
      <c r="G571" s="253" t="s">
        <v>133</v>
      </c>
      <c r="H571" s="254">
        <v>1</v>
      </c>
      <c r="I571" s="255"/>
      <c r="J571" s="256">
        <f>ROUND(I571*H571,2)</f>
        <v>0</v>
      </c>
      <c r="K571" s="252" t="s">
        <v>134</v>
      </c>
      <c r="L571" s="257"/>
      <c r="M571" s="258" t="s">
        <v>34</v>
      </c>
      <c r="N571" s="259" t="s">
        <v>48</v>
      </c>
      <c r="O571" s="42"/>
      <c r="P571" s="202">
        <f>O571*H571</f>
        <v>0</v>
      </c>
      <c r="Q571" s="202">
        <v>2.0000000000000001E-4</v>
      </c>
      <c r="R571" s="202">
        <f>Q571*H571</f>
        <v>2.0000000000000001E-4</v>
      </c>
      <c r="S571" s="202">
        <v>0</v>
      </c>
      <c r="T571" s="203">
        <f>S571*H571</f>
        <v>0</v>
      </c>
      <c r="AR571" s="23" t="s">
        <v>418</v>
      </c>
      <c r="AT571" s="23" t="s">
        <v>342</v>
      </c>
      <c r="AU571" s="23" t="s">
        <v>87</v>
      </c>
      <c r="AY571" s="23" t="s">
        <v>127</v>
      </c>
      <c r="BE571" s="204">
        <f>IF(N571="základní",J571,0)</f>
        <v>0</v>
      </c>
      <c r="BF571" s="204">
        <f>IF(N571="snížená",J571,0)</f>
        <v>0</v>
      </c>
      <c r="BG571" s="204">
        <f>IF(N571="zákl. přenesená",J571,0)</f>
        <v>0</v>
      </c>
      <c r="BH571" s="204">
        <f>IF(N571="sníž. přenesená",J571,0)</f>
        <v>0</v>
      </c>
      <c r="BI571" s="204">
        <f>IF(N571="nulová",J571,0)</f>
        <v>0</v>
      </c>
      <c r="BJ571" s="23" t="s">
        <v>85</v>
      </c>
      <c r="BK571" s="204">
        <f>ROUND(I571*H571,2)</f>
        <v>0</v>
      </c>
      <c r="BL571" s="23" t="s">
        <v>328</v>
      </c>
      <c r="BM571" s="23" t="s">
        <v>1077</v>
      </c>
    </row>
    <row r="572" spans="2:65" s="1" customFormat="1" ht="31.5" customHeight="1">
      <c r="B572" s="41"/>
      <c r="C572" s="193" t="s">
        <v>1078</v>
      </c>
      <c r="D572" s="193" t="s">
        <v>130</v>
      </c>
      <c r="E572" s="194" t="s">
        <v>1079</v>
      </c>
      <c r="F572" s="195" t="s">
        <v>1080</v>
      </c>
      <c r="G572" s="196" t="s">
        <v>144</v>
      </c>
      <c r="H572" s="197">
        <v>1.44</v>
      </c>
      <c r="I572" s="198"/>
      <c r="J572" s="199">
        <f>ROUND(I572*H572,2)</f>
        <v>0</v>
      </c>
      <c r="K572" s="195" t="s">
        <v>134</v>
      </c>
      <c r="L572" s="61"/>
      <c r="M572" s="200" t="s">
        <v>34</v>
      </c>
      <c r="N572" s="201" t="s">
        <v>48</v>
      </c>
      <c r="O572" s="42"/>
      <c r="P572" s="202">
        <f>O572*H572</f>
        <v>0</v>
      </c>
      <c r="Q572" s="202">
        <v>1.779E-2</v>
      </c>
      <c r="R572" s="202">
        <f>Q572*H572</f>
        <v>2.5617600000000001E-2</v>
      </c>
      <c r="S572" s="202">
        <v>0</v>
      </c>
      <c r="T572" s="203">
        <f>S572*H572</f>
        <v>0</v>
      </c>
      <c r="AR572" s="23" t="s">
        <v>328</v>
      </c>
      <c r="AT572" s="23" t="s">
        <v>130</v>
      </c>
      <c r="AU572" s="23" t="s">
        <v>87</v>
      </c>
      <c r="AY572" s="23" t="s">
        <v>127</v>
      </c>
      <c r="BE572" s="204">
        <f>IF(N572="základní",J572,0)</f>
        <v>0</v>
      </c>
      <c r="BF572" s="204">
        <f>IF(N572="snížená",J572,0)</f>
        <v>0</v>
      </c>
      <c r="BG572" s="204">
        <f>IF(N572="zákl. přenesená",J572,0)</f>
        <v>0</v>
      </c>
      <c r="BH572" s="204">
        <f>IF(N572="sníž. přenesená",J572,0)</f>
        <v>0</v>
      </c>
      <c r="BI572" s="204">
        <f>IF(N572="nulová",J572,0)</f>
        <v>0</v>
      </c>
      <c r="BJ572" s="23" t="s">
        <v>85</v>
      </c>
      <c r="BK572" s="204">
        <f>ROUND(I572*H572,2)</f>
        <v>0</v>
      </c>
      <c r="BL572" s="23" t="s">
        <v>328</v>
      </c>
      <c r="BM572" s="23" t="s">
        <v>1081</v>
      </c>
    </row>
    <row r="573" spans="2:65" s="13" customFormat="1" ht="13.5">
      <c r="B573" s="232"/>
      <c r="C573" s="233"/>
      <c r="D573" s="207" t="s">
        <v>146</v>
      </c>
      <c r="E573" s="234" t="s">
        <v>34</v>
      </c>
      <c r="F573" s="235" t="s">
        <v>709</v>
      </c>
      <c r="G573" s="233"/>
      <c r="H573" s="236" t="s">
        <v>34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AT573" s="242" t="s">
        <v>146</v>
      </c>
      <c r="AU573" s="242" t="s">
        <v>87</v>
      </c>
      <c r="AV573" s="13" t="s">
        <v>85</v>
      </c>
      <c r="AW573" s="13" t="s">
        <v>40</v>
      </c>
      <c r="AX573" s="13" t="s">
        <v>77</v>
      </c>
      <c r="AY573" s="242" t="s">
        <v>127</v>
      </c>
    </row>
    <row r="574" spans="2:65" s="11" customFormat="1" ht="13.5">
      <c r="B574" s="205"/>
      <c r="C574" s="206"/>
      <c r="D574" s="219" t="s">
        <v>146</v>
      </c>
      <c r="E574" s="229" t="s">
        <v>34</v>
      </c>
      <c r="F574" s="230" t="s">
        <v>1082</v>
      </c>
      <c r="G574" s="206"/>
      <c r="H574" s="231">
        <v>1.44</v>
      </c>
      <c r="I574" s="211"/>
      <c r="J574" s="206"/>
      <c r="K574" s="206"/>
      <c r="L574" s="212"/>
      <c r="M574" s="213"/>
      <c r="N574" s="214"/>
      <c r="O574" s="214"/>
      <c r="P574" s="214"/>
      <c r="Q574" s="214"/>
      <c r="R574" s="214"/>
      <c r="S574" s="214"/>
      <c r="T574" s="215"/>
      <c r="AT574" s="216" t="s">
        <v>146</v>
      </c>
      <c r="AU574" s="216" t="s">
        <v>87</v>
      </c>
      <c r="AV574" s="11" t="s">
        <v>87</v>
      </c>
      <c r="AW574" s="11" t="s">
        <v>40</v>
      </c>
      <c r="AX574" s="11" t="s">
        <v>85</v>
      </c>
      <c r="AY574" s="216" t="s">
        <v>127</v>
      </c>
    </row>
    <row r="575" spans="2:65" s="1" customFormat="1" ht="22.5" customHeight="1">
      <c r="B575" s="41"/>
      <c r="C575" s="250" t="s">
        <v>1083</v>
      </c>
      <c r="D575" s="250" t="s">
        <v>342</v>
      </c>
      <c r="E575" s="251" t="s">
        <v>1084</v>
      </c>
      <c r="F575" s="252" t="s">
        <v>1085</v>
      </c>
      <c r="G575" s="253" t="s">
        <v>133</v>
      </c>
      <c r="H575" s="254">
        <v>3</v>
      </c>
      <c r="I575" s="255"/>
      <c r="J575" s="256">
        <f>ROUND(I575*H575,2)</f>
        <v>0</v>
      </c>
      <c r="K575" s="252" t="s">
        <v>134</v>
      </c>
      <c r="L575" s="257"/>
      <c r="M575" s="258" t="s">
        <v>34</v>
      </c>
      <c r="N575" s="259" t="s">
        <v>48</v>
      </c>
      <c r="O575" s="42"/>
      <c r="P575" s="202">
        <f>O575*H575</f>
        <v>0</v>
      </c>
      <c r="Q575" s="202">
        <v>5.0000000000000001E-4</v>
      </c>
      <c r="R575" s="202">
        <f>Q575*H575</f>
        <v>1.5E-3</v>
      </c>
      <c r="S575" s="202">
        <v>0</v>
      </c>
      <c r="T575" s="203">
        <f>S575*H575</f>
        <v>0</v>
      </c>
      <c r="AR575" s="23" t="s">
        <v>418</v>
      </c>
      <c r="AT575" s="23" t="s">
        <v>342</v>
      </c>
      <c r="AU575" s="23" t="s">
        <v>87</v>
      </c>
      <c r="AY575" s="23" t="s">
        <v>127</v>
      </c>
      <c r="BE575" s="204">
        <f>IF(N575="základní",J575,0)</f>
        <v>0</v>
      </c>
      <c r="BF575" s="204">
        <f>IF(N575="snížená",J575,0)</f>
        <v>0</v>
      </c>
      <c r="BG575" s="204">
        <f>IF(N575="zákl. přenesená",J575,0)</f>
        <v>0</v>
      </c>
      <c r="BH575" s="204">
        <f>IF(N575="sníž. přenesená",J575,0)</f>
        <v>0</v>
      </c>
      <c r="BI575" s="204">
        <f>IF(N575="nulová",J575,0)</f>
        <v>0</v>
      </c>
      <c r="BJ575" s="23" t="s">
        <v>85</v>
      </c>
      <c r="BK575" s="204">
        <f>ROUND(I575*H575,2)</f>
        <v>0</v>
      </c>
      <c r="BL575" s="23" t="s">
        <v>328</v>
      </c>
      <c r="BM575" s="23" t="s">
        <v>1086</v>
      </c>
    </row>
    <row r="576" spans="2:65" s="13" customFormat="1" ht="13.5">
      <c r="B576" s="232"/>
      <c r="C576" s="233"/>
      <c r="D576" s="207" t="s">
        <v>146</v>
      </c>
      <c r="E576" s="234" t="s">
        <v>34</v>
      </c>
      <c r="F576" s="235" t="s">
        <v>709</v>
      </c>
      <c r="G576" s="233"/>
      <c r="H576" s="236" t="s">
        <v>34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AT576" s="242" t="s">
        <v>146</v>
      </c>
      <c r="AU576" s="242" t="s">
        <v>87</v>
      </c>
      <c r="AV576" s="13" t="s">
        <v>85</v>
      </c>
      <c r="AW576" s="13" t="s">
        <v>40</v>
      </c>
      <c r="AX576" s="13" t="s">
        <v>77</v>
      </c>
      <c r="AY576" s="242" t="s">
        <v>127</v>
      </c>
    </row>
    <row r="577" spans="2:65" s="11" customFormat="1" ht="13.5">
      <c r="B577" s="205"/>
      <c r="C577" s="206"/>
      <c r="D577" s="219" t="s">
        <v>146</v>
      </c>
      <c r="E577" s="229" t="s">
        <v>34</v>
      </c>
      <c r="F577" s="230" t="s">
        <v>1087</v>
      </c>
      <c r="G577" s="206"/>
      <c r="H577" s="231">
        <v>3</v>
      </c>
      <c r="I577" s="211"/>
      <c r="J577" s="206"/>
      <c r="K577" s="206"/>
      <c r="L577" s="212"/>
      <c r="M577" s="213"/>
      <c r="N577" s="214"/>
      <c r="O577" s="214"/>
      <c r="P577" s="214"/>
      <c r="Q577" s="214"/>
      <c r="R577" s="214"/>
      <c r="S577" s="214"/>
      <c r="T577" s="215"/>
      <c r="AT577" s="216" t="s">
        <v>146</v>
      </c>
      <c r="AU577" s="216" t="s">
        <v>87</v>
      </c>
      <c r="AV577" s="11" t="s">
        <v>87</v>
      </c>
      <c r="AW577" s="11" t="s">
        <v>40</v>
      </c>
      <c r="AX577" s="11" t="s">
        <v>85</v>
      </c>
      <c r="AY577" s="216" t="s">
        <v>127</v>
      </c>
    </row>
    <row r="578" spans="2:65" s="1" customFormat="1" ht="22.5" customHeight="1">
      <c r="B578" s="41"/>
      <c r="C578" s="250" t="s">
        <v>1088</v>
      </c>
      <c r="D578" s="250" t="s">
        <v>342</v>
      </c>
      <c r="E578" s="251" t="s">
        <v>1089</v>
      </c>
      <c r="F578" s="252" t="s">
        <v>1090</v>
      </c>
      <c r="G578" s="253" t="s">
        <v>133</v>
      </c>
      <c r="H578" s="254">
        <v>6</v>
      </c>
      <c r="I578" s="255"/>
      <c r="J578" s="256">
        <f>ROUND(I578*H578,2)</f>
        <v>0</v>
      </c>
      <c r="K578" s="252" t="s">
        <v>134</v>
      </c>
      <c r="L578" s="257"/>
      <c r="M578" s="258" t="s">
        <v>34</v>
      </c>
      <c r="N578" s="259" t="s">
        <v>48</v>
      </c>
      <c r="O578" s="42"/>
      <c r="P578" s="202">
        <f>O578*H578</f>
        <v>0</v>
      </c>
      <c r="Q578" s="202">
        <v>5.0000000000000002E-5</v>
      </c>
      <c r="R578" s="202">
        <f>Q578*H578</f>
        <v>3.0000000000000003E-4</v>
      </c>
      <c r="S578" s="202">
        <v>0</v>
      </c>
      <c r="T578" s="203">
        <f>S578*H578</f>
        <v>0</v>
      </c>
      <c r="AR578" s="23" t="s">
        <v>418</v>
      </c>
      <c r="AT578" s="23" t="s">
        <v>342</v>
      </c>
      <c r="AU578" s="23" t="s">
        <v>87</v>
      </c>
      <c r="AY578" s="23" t="s">
        <v>127</v>
      </c>
      <c r="BE578" s="204">
        <f>IF(N578="základní",J578,0)</f>
        <v>0</v>
      </c>
      <c r="BF578" s="204">
        <f>IF(N578="snížená",J578,0)</f>
        <v>0</v>
      </c>
      <c r="BG578" s="204">
        <f>IF(N578="zákl. přenesená",J578,0)</f>
        <v>0</v>
      </c>
      <c r="BH578" s="204">
        <f>IF(N578="sníž. přenesená",J578,0)</f>
        <v>0</v>
      </c>
      <c r="BI578" s="204">
        <f>IF(N578="nulová",J578,0)</f>
        <v>0</v>
      </c>
      <c r="BJ578" s="23" t="s">
        <v>85</v>
      </c>
      <c r="BK578" s="204">
        <f>ROUND(I578*H578,2)</f>
        <v>0</v>
      </c>
      <c r="BL578" s="23" t="s">
        <v>328</v>
      </c>
      <c r="BM578" s="23" t="s">
        <v>1091</v>
      </c>
    </row>
    <row r="579" spans="2:65" s="13" customFormat="1" ht="13.5">
      <c r="B579" s="232"/>
      <c r="C579" s="233"/>
      <c r="D579" s="207" t="s">
        <v>146</v>
      </c>
      <c r="E579" s="234" t="s">
        <v>34</v>
      </c>
      <c r="F579" s="235" t="s">
        <v>709</v>
      </c>
      <c r="G579" s="233"/>
      <c r="H579" s="236" t="s">
        <v>34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AT579" s="242" t="s">
        <v>146</v>
      </c>
      <c r="AU579" s="242" t="s">
        <v>87</v>
      </c>
      <c r="AV579" s="13" t="s">
        <v>85</v>
      </c>
      <c r="AW579" s="13" t="s">
        <v>40</v>
      </c>
      <c r="AX579" s="13" t="s">
        <v>77</v>
      </c>
      <c r="AY579" s="242" t="s">
        <v>127</v>
      </c>
    </row>
    <row r="580" spans="2:65" s="11" customFormat="1" ht="13.5">
      <c r="B580" s="205"/>
      <c r="C580" s="206"/>
      <c r="D580" s="219" t="s">
        <v>146</v>
      </c>
      <c r="E580" s="229" t="s">
        <v>34</v>
      </c>
      <c r="F580" s="230" t="s">
        <v>1092</v>
      </c>
      <c r="G580" s="206"/>
      <c r="H580" s="231">
        <v>6</v>
      </c>
      <c r="I580" s="211"/>
      <c r="J580" s="206"/>
      <c r="K580" s="206"/>
      <c r="L580" s="212"/>
      <c r="M580" s="213"/>
      <c r="N580" s="214"/>
      <c r="O580" s="214"/>
      <c r="P580" s="214"/>
      <c r="Q580" s="214"/>
      <c r="R580" s="214"/>
      <c r="S580" s="214"/>
      <c r="T580" s="215"/>
      <c r="AT580" s="216" t="s">
        <v>146</v>
      </c>
      <c r="AU580" s="216" t="s">
        <v>87</v>
      </c>
      <c r="AV580" s="11" t="s">
        <v>87</v>
      </c>
      <c r="AW580" s="11" t="s">
        <v>40</v>
      </c>
      <c r="AX580" s="11" t="s">
        <v>85</v>
      </c>
      <c r="AY580" s="216" t="s">
        <v>127</v>
      </c>
    </row>
    <row r="581" spans="2:65" s="1" customFormat="1" ht="31.5" customHeight="1">
      <c r="B581" s="41"/>
      <c r="C581" s="193" t="s">
        <v>1093</v>
      </c>
      <c r="D581" s="193" t="s">
        <v>130</v>
      </c>
      <c r="E581" s="194" t="s">
        <v>1094</v>
      </c>
      <c r="F581" s="195" t="s">
        <v>1095</v>
      </c>
      <c r="G581" s="196" t="s">
        <v>818</v>
      </c>
      <c r="H581" s="260"/>
      <c r="I581" s="198"/>
      <c r="J581" s="199">
        <f>ROUND(I581*H581,2)</f>
        <v>0</v>
      </c>
      <c r="K581" s="195" t="s">
        <v>134</v>
      </c>
      <c r="L581" s="61"/>
      <c r="M581" s="200" t="s">
        <v>34</v>
      </c>
      <c r="N581" s="201" t="s">
        <v>48</v>
      </c>
      <c r="O581" s="42"/>
      <c r="P581" s="202">
        <f>O581*H581</f>
        <v>0</v>
      </c>
      <c r="Q581" s="202">
        <v>0</v>
      </c>
      <c r="R581" s="202">
        <f>Q581*H581</f>
        <v>0</v>
      </c>
      <c r="S581" s="202">
        <v>0</v>
      </c>
      <c r="T581" s="203">
        <f>S581*H581</f>
        <v>0</v>
      </c>
      <c r="AR581" s="23" t="s">
        <v>328</v>
      </c>
      <c r="AT581" s="23" t="s">
        <v>130</v>
      </c>
      <c r="AU581" s="23" t="s">
        <v>87</v>
      </c>
      <c r="AY581" s="23" t="s">
        <v>127</v>
      </c>
      <c r="BE581" s="204">
        <f>IF(N581="základní",J581,0)</f>
        <v>0</v>
      </c>
      <c r="BF581" s="204">
        <f>IF(N581="snížená",J581,0)</f>
        <v>0</v>
      </c>
      <c r="BG581" s="204">
        <f>IF(N581="zákl. přenesená",J581,0)</f>
        <v>0</v>
      </c>
      <c r="BH581" s="204">
        <f>IF(N581="sníž. přenesená",J581,0)</f>
        <v>0</v>
      </c>
      <c r="BI581" s="204">
        <f>IF(N581="nulová",J581,0)</f>
        <v>0</v>
      </c>
      <c r="BJ581" s="23" t="s">
        <v>85</v>
      </c>
      <c r="BK581" s="204">
        <f>ROUND(I581*H581,2)</f>
        <v>0</v>
      </c>
      <c r="BL581" s="23" t="s">
        <v>328</v>
      </c>
      <c r="BM581" s="23" t="s">
        <v>1096</v>
      </c>
    </row>
    <row r="582" spans="2:65" s="10" customFormat="1" ht="29.85" customHeight="1">
      <c r="B582" s="176"/>
      <c r="C582" s="177"/>
      <c r="D582" s="190" t="s">
        <v>76</v>
      </c>
      <c r="E582" s="191" t="s">
        <v>1097</v>
      </c>
      <c r="F582" s="191" t="s">
        <v>1098</v>
      </c>
      <c r="G582" s="177"/>
      <c r="H582" s="177"/>
      <c r="I582" s="180"/>
      <c r="J582" s="192">
        <f>BK582</f>
        <v>0</v>
      </c>
      <c r="K582" s="177"/>
      <c r="L582" s="182"/>
      <c r="M582" s="183"/>
      <c r="N582" s="184"/>
      <c r="O582" s="184"/>
      <c r="P582" s="185">
        <f>SUM(P583:P595)</f>
        <v>0</v>
      </c>
      <c r="Q582" s="184"/>
      <c r="R582" s="185">
        <f>SUM(R583:R595)</f>
        <v>0.20909679999999994</v>
      </c>
      <c r="S582" s="184"/>
      <c r="T582" s="186">
        <f>SUM(T583:T595)</f>
        <v>0</v>
      </c>
      <c r="AR582" s="187" t="s">
        <v>87</v>
      </c>
      <c r="AT582" s="188" t="s">
        <v>76</v>
      </c>
      <c r="AU582" s="188" t="s">
        <v>85</v>
      </c>
      <c r="AY582" s="187" t="s">
        <v>127</v>
      </c>
      <c r="BK582" s="189">
        <f>SUM(BK583:BK595)</f>
        <v>0</v>
      </c>
    </row>
    <row r="583" spans="2:65" s="1" customFormat="1" ht="22.5" customHeight="1">
      <c r="B583" s="41"/>
      <c r="C583" s="193" t="s">
        <v>1099</v>
      </c>
      <c r="D583" s="193" t="s">
        <v>130</v>
      </c>
      <c r="E583" s="194" t="s">
        <v>1100</v>
      </c>
      <c r="F583" s="195" t="s">
        <v>1101</v>
      </c>
      <c r="G583" s="196" t="s">
        <v>144</v>
      </c>
      <c r="H583" s="197">
        <v>8.32</v>
      </c>
      <c r="I583" s="198"/>
      <c r="J583" s="199">
        <f>ROUND(I583*H583,2)</f>
        <v>0</v>
      </c>
      <c r="K583" s="195" t="s">
        <v>336</v>
      </c>
      <c r="L583" s="61"/>
      <c r="M583" s="200" t="s">
        <v>34</v>
      </c>
      <c r="N583" s="201" t="s">
        <v>48</v>
      </c>
      <c r="O583" s="42"/>
      <c r="P583" s="202">
        <f>O583*H583</f>
        <v>0</v>
      </c>
      <c r="Q583" s="202">
        <v>0</v>
      </c>
      <c r="R583" s="202">
        <f>Q583*H583</f>
        <v>0</v>
      </c>
      <c r="S583" s="202">
        <v>0</v>
      </c>
      <c r="T583" s="203">
        <f>S583*H583</f>
        <v>0</v>
      </c>
      <c r="AR583" s="23" t="s">
        <v>328</v>
      </c>
      <c r="AT583" s="23" t="s">
        <v>130</v>
      </c>
      <c r="AU583" s="23" t="s">
        <v>87</v>
      </c>
      <c r="AY583" s="23" t="s">
        <v>127</v>
      </c>
      <c r="BE583" s="204">
        <f>IF(N583="základní",J583,0)</f>
        <v>0</v>
      </c>
      <c r="BF583" s="204">
        <f>IF(N583="snížená",J583,0)</f>
        <v>0</v>
      </c>
      <c r="BG583" s="204">
        <f>IF(N583="zákl. přenesená",J583,0)</f>
        <v>0</v>
      </c>
      <c r="BH583" s="204">
        <f>IF(N583="sníž. přenesená",J583,0)</f>
        <v>0</v>
      </c>
      <c r="BI583" s="204">
        <f>IF(N583="nulová",J583,0)</f>
        <v>0</v>
      </c>
      <c r="BJ583" s="23" t="s">
        <v>85</v>
      </c>
      <c r="BK583" s="204">
        <f>ROUND(I583*H583,2)</f>
        <v>0</v>
      </c>
      <c r="BL583" s="23" t="s">
        <v>328</v>
      </c>
      <c r="BM583" s="23" t="s">
        <v>1102</v>
      </c>
    </row>
    <row r="584" spans="2:65" s="1" customFormat="1" ht="22.5" customHeight="1">
      <c r="B584" s="41"/>
      <c r="C584" s="193" t="s">
        <v>1103</v>
      </c>
      <c r="D584" s="193" t="s">
        <v>130</v>
      </c>
      <c r="E584" s="194" t="s">
        <v>1104</v>
      </c>
      <c r="F584" s="195" t="s">
        <v>1105</v>
      </c>
      <c r="G584" s="196" t="s">
        <v>144</v>
      </c>
      <c r="H584" s="197">
        <v>8.32</v>
      </c>
      <c r="I584" s="198"/>
      <c r="J584" s="199">
        <f>ROUND(I584*H584,2)</f>
        <v>0</v>
      </c>
      <c r="K584" s="195" t="s">
        <v>336</v>
      </c>
      <c r="L584" s="61"/>
      <c r="M584" s="200" t="s">
        <v>34</v>
      </c>
      <c r="N584" s="201" t="s">
        <v>48</v>
      </c>
      <c r="O584" s="42"/>
      <c r="P584" s="202">
        <f>O584*H584</f>
        <v>0</v>
      </c>
      <c r="Q584" s="202">
        <v>2.9999999999999997E-4</v>
      </c>
      <c r="R584" s="202">
        <f>Q584*H584</f>
        <v>2.496E-3</v>
      </c>
      <c r="S584" s="202">
        <v>0</v>
      </c>
      <c r="T584" s="203">
        <f>S584*H584</f>
        <v>0</v>
      </c>
      <c r="AR584" s="23" t="s">
        <v>328</v>
      </c>
      <c r="AT584" s="23" t="s">
        <v>130</v>
      </c>
      <c r="AU584" s="23" t="s">
        <v>87</v>
      </c>
      <c r="AY584" s="23" t="s">
        <v>127</v>
      </c>
      <c r="BE584" s="204">
        <f>IF(N584="základní",J584,0)</f>
        <v>0</v>
      </c>
      <c r="BF584" s="204">
        <f>IF(N584="snížená",J584,0)</f>
        <v>0</v>
      </c>
      <c r="BG584" s="204">
        <f>IF(N584="zákl. přenesená",J584,0)</f>
        <v>0</v>
      </c>
      <c r="BH584" s="204">
        <f>IF(N584="sníž. přenesená",J584,0)</f>
        <v>0</v>
      </c>
      <c r="BI584" s="204">
        <f>IF(N584="nulová",J584,0)</f>
        <v>0</v>
      </c>
      <c r="BJ584" s="23" t="s">
        <v>85</v>
      </c>
      <c r="BK584" s="204">
        <f>ROUND(I584*H584,2)</f>
        <v>0</v>
      </c>
      <c r="BL584" s="23" t="s">
        <v>328</v>
      </c>
      <c r="BM584" s="23" t="s">
        <v>1106</v>
      </c>
    </row>
    <row r="585" spans="2:65" s="1" customFormat="1" ht="31.5" customHeight="1">
      <c r="B585" s="41"/>
      <c r="C585" s="193" t="s">
        <v>1107</v>
      </c>
      <c r="D585" s="193" t="s">
        <v>130</v>
      </c>
      <c r="E585" s="194" t="s">
        <v>1108</v>
      </c>
      <c r="F585" s="195" t="s">
        <v>1109</v>
      </c>
      <c r="G585" s="196" t="s">
        <v>144</v>
      </c>
      <c r="H585" s="197">
        <v>8.32</v>
      </c>
      <c r="I585" s="198"/>
      <c r="J585" s="199">
        <f>ROUND(I585*H585,2)</f>
        <v>0</v>
      </c>
      <c r="K585" s="195" t="s">
        <v>134</v>
      </c>
      <c r="L585" s="61"/>
      <c r="M585" s="200" t="s">
        <v>34</v>
      </c>
      <c r="N585" s="201" t="s">
        <v>48</v>
      </c>
      <c r="O585" s="42"/>
      <c r="P585" s="202">
        <f>O585*H585</f>
        <v>0</v>
      </c>
      <c r="Q585" s="202">
        <v>3.6700000000000001E-3</v>
      </c>
      <c r="R585" s="202">
        <f>Q585*H585</f>
        <v>3.0534400000000003E-2</v>
      </c>
      <c r="S585" s="202">
        <v>0</v>
      </c>
      <c r="T585" s="203">
        <f>S585*H585</f>
        <v>0</v>
      </c>
      <c r="AR585" s="23" t="s">
        <v>328</v>
      </c>
      <c r="AT585" s="23" t="s">
        <v>130</v>
      </c>
      <c r="AU585" s="23" t="s">
        <v>87</v>
      </c>
      <c r="AY585" s="23" t="s">
        <v>127</v>
      </c>
      <c r="BE585" s="204">
        <f>IF(N585="základní",J585,0)</f>
        <v>0</v>
      </c>
      <c r="BF585" s="204">
        <f>IF(N585="snížená",J585,0)</f>
        <v>0</v>
      </c>
      <c r="BG585" s="204">
        <f>IF(N585="zákl. přenesená",J585,0)</f>
        <v>0</v>
      </c>
      <c r="BH585" s="204">
        <f>IF(N585="sníž. přenesená",J585,0)</f>
        <v>0</v>
      </c>
      <c r="BI585" s="204">
        <f>IF(N585="nulová",J585,0)</f>
        <v>0</v>
      </c>
      <c r="BJ585" s="23" t="s">
        <v>85</v>
      </c>
      <c r="BK585" s="204">
        <f>ROUND(I585*H585,2)</f>
        <v>0</v>
      </c>
      <c r="BL585" s="23" t="s">
        <v>328</v>
      </c>
      <c r="BM585" s="23" t="s">
        <v>1110</v>
      </c>
    </row>
    <row r="586" spans="2:65" s="13" customFormat="1" ht="13.5">
      <c r="B586" s="232"/>
      <c r="C586" s="233"/>
      <c r="D586" s="207" t="s">
        <v>146</v>
      </c>
      <c r="E586" s="234" t="s">
        <v>34</v>
      </c>
      <c r="F586" s="235" t="s">
        <v>410</v>
      </c>
      <c r="G586" s="233"/>
      <c r="H586" s="236" t="s">
        <v>34</v>
      </c>
      <c r="I586" s="237"/>
      <c r="J586" s="233"/>
      <c r="K586" s="233"/>
      <c r="L586" s="238"/>
      <c r="M586" s="239"/>
      <c r="N586" s="240"/>
      <c r="O586" s="240"/>
      <c r="P586" s="240"/>
      <c r="Q586" s="240"/>
      <c r="R586" s="240"/>
      <c r="S586" s="240"/>
      <c r="T586" s="241"/>
      <c r="AT586" s="242" t="s">
        <v>146</v>
      </c>
      <c r="AU586" s="242" t="s">
        <v>87</v>
      </c>
      <c r="AV586" s="13" t="s">
        <v>85</v>
      </c>
      <c r="AW586" s="13" t="s">
        <v>40</v>
      </c>
      <c r="AX586" s="13" t="s">
        <v>77</v>
      </c>
      <c r="AY586" s="242" t="s">
        <v>127</v>
      </c>
    </row>
    <row r="587" spans="2:65" s="11" customFormat="1" ht="13.5">
      <c r="B587" s="205"/>
      <c r="C587" s="206"/>
      <c r="D587" s="219" t="s">
        <v>146</v>
      </c>
      <c r="E587" s="229" t="s">
        <v>34</v>
      </c>
      <c r="F587" s="230" t="s">
        <v>697</v>
      </c>
      <c r="G587" s="206"/>
      <c r="H587" s="231">
        <v>8.32</v>
      </c>
      <c r="I587" s="211"/>
      <c r="J587" s="206"/>
      <c r="K587" s="206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146</v>
      </c>
      <c r="AU587" s="216" t="s">
        <v>87</v>
      </c>
      <c r="AV587" s="11" t="s">
        <v>87</v>
      </c>
      <c r="AW587" s="11" t="s">
        <v>40</v>
      </c>
      <c r="AX587" s="11" t="s">
        <v>85</v>
      </c>
      <c r="AY587" s="216" t="s">
        <v>127</v>
      </c>
    </row>
    <row r="588" spans="2:65" s="1" customFormat="1" ht="22.5" customHeight="1">
      <c r="B588" s="41"/>
      <c r="C588" s="250" t="s">
        <v>1111</v>
      </c>
      <c r="D588" s="250" t="s">
        <v>342</v>
      </c>
      <c r="E588" s="251" t="s">
        <v>1112</v>
      </c>
      <c r="F588" s="252" t="s">
        <v>1113</v>
      </c>
      <c r="G588" s="253" t="s">
        <v>144</v>
      </c>
      <c r="H588" s="254">
        <v>9.1519999999999992</v>
      </c>
      <c r="I588" s="255"/>
      <c r="J588" s="256">
        <f>ROUND(I588*H588,2)</f>
        <v>0</v>
      </c>
      <c r="K588" s="252" t="s">
        <v>134</v>
      </c>
      <c r="L588" s="257"/>
      <c r="M588" s="258" t="s">
        <v>34</v>
      </c>
      <c r="N588" s="259" t="s">
        <v>48</v>
      </c>
      <c r="O588" s="42"/>
      <c r="P588" s="202">
        <f>O588*H588</f>
        <v>0</v>
      </c>
      <c r="Q588" s="202">
        <v>1.9199999999999998E-2</v>
      </c>
      <c r="R588" s="202">
        <f>Q588*H588</f>
        <v>0.17571839999999997</v>
      </c>
      <c r="S588" s="202">
        <v>0</v>
      </c>
      <c r="T588" s="203">
        <f>S588*H588</f>
        <v>0</v>
      </c>
      <c r="AR588" s="23" t="s">
        <v>418</v>
      </c>
      <c r="AT588" s="23" t="s">
        <v>342</v>
      </c>
      <c r="AU588" s="23" t="s">
        <v>87</v>
      </c>
      <c r="AY588" s="23" t="s">
        <v>127</v>
      </c>
      <c r="BE588" s="204">
        <f>IF(N588="základní",J588,0)</f>
        <v>0</v>
      </c>
      <c r="BF588" s="204">
        <f>IF(N588="snížená",J588,0)</f>
        <v>0</v>
      </c>
      <c r="BG588" s="204">
        <f>IF(N588="zákl. přenesená",J588,0)</f>
        <v>0</v>
      </c>
      <c r="BH588" s="204">
        <f>IF(N588="sníž. přenesená",J588,0)</f>
        <v>0</v>
      </c>
      <c r="BI588" s="204">
        <f>IF(N588="nulová",J588,0)</f>
        <v>0</v>
      </c>
      <c r="BJ588" s="23" t="s">
        <v>85</v>
      </c>
      <c r="BK588" s="204">
        <f>ROUND(I588*H588,2)</f>
        <v>0</v>
      </c>
      <c r="BL588" s="23" t="s">
        <v>328</v>
      </c>
      <c r="BM588" s="23" t="s">
        <v>1114</v>
      </c>
    </row>
    <row r="589" spans="2:65" s="11" customFormat="1" ht="13.5">
      <c r="B589" s="205"/>
      <c r="C589" s="206"/>
      <c r="D589" s="219" t="s">
        <v>146</v>
      </c>
      <c r="E589" s="206"/>
      <c r="F589" s="230" t="s">
        <v>1115</v>
      </c>
      <c r="G589" s="206"/>
      <c r="H589" s="231">
        <v>9.1519999999999992</v>
      </c>
      <c r="I589" s="211"/>
      <c r="J589" s="206"/>
      <c r="K589" s="206"/>
      <c r="L589" s="212"/>
      <c r="M589" s="213"/>
      <c r="N589" s="214"/>
      <c r="O589" s="214"/>
      <c r="P589" s="214"/>
      <c r="Q589" s="214"/>
      <c r="R589" s="214"/>
      <c r="S589" s="214"/>
      <c r="T589" s="215"/>
      <c r="AT589" s="216" t="s">
        <v>146</v>
      </c>
      <c r="AU589" s="216" t="s">
        <v>87</v>
      </c>
      <c r="AV589" s="11" t="s">
        <v>87</v>
      </c>
      <c r="AW589" s="11" t="s">
        <v>6</v>
      </c>
      <c r="AX589" s="11" t="s">
        <v>85</v>
      </c>
      <c r="AY589" s="216" t="s">
        <v>127</v>
      </c>
    </row>
    <row r="590" spans="2:65" s="1" customFormat="1" ht="22.5" customHeight="1">
      <c r="B590" s="41"/>
      <c r="C590" s="193" t="s">
        <v>1116</v>
      </c>
      <c r="D590" s="193" t="s">
        <v>130</v>
      </c>
      <c r="E590" s="194" t="s">
        <v>1117</v>
      </c>
      <c r="F590" s="195" t="s">
        <v>1118</v>
      </c>
      <c r="G590" s="196" t="s">
        <v>133</v>
      </c>
      <c r="H590" s="197">
        <v>45</v>
      </c>
      <c r="I590" s="198"/>
      <c r="J590" s="199">
        <f>ROUND(I590*H590,2)</f>
        <v>0</v>
      </c>
      <c r="K590" s="195" t="s">
        <v>134</v>
      </c>
      <c r="L590" s="61"/>
      <c r="M590" s="200" t="s">
        <v>34</v>
      </c>
      <c r="N590" s="201" t="s">
        <v>48</v>
      </c>
      <c r="O590" s="42"/>
      <c r="P590" s="202">
        <f>O590*H590</f>
        <v>0</v>
      </c>
      <c r="Q590" s="202">
        <v>0</v>
      </c>
      <c r="R590" s="202">
        <f>Q590*H590</f>
        <v>0</v>
      </c>
      <c r="S590" s="202">
        <v>0</v>
      </c>
      <c r="T590" s="203">
        <f>S590*H590</f>
        <v>0</v>
      </c>
      <c r="AR590" s="23" t="s">
        <v>328</v>
      </c>
      <c r="AT590" s="23" t="s">
        <v>130</v>
      </c>
      <c r="AU590" s="23" t="s">
        <v>87</v>
      </c>
      <c r="AY590" s="23" t="s">
        <v>127</v>
      </c>
      <c r="BE590" s="204">
        <f>IF(N590="základní",J590,0)</f>
        <v>0</v>
      </c>
      <c r="BF590" s="204">
        <f>IF(N590="snížená",J590,0)</f>
        <v>0</v>
      </c>
      <c r="BG590" s="204">
        <f>IF(N590="zákl. přenesená",J590,0)</f>
        <v>0</v>
      </c>
      <c r="BH590" s="204">
        <f>IF(N590="sníž. přenesená",J590,0)</f>
        <v>0</v>
      </c>
      <c r="BI590" s="204">
        <f>IF(N590="nulová",J590,0)</f>
        <v>0</v>
      </c>
      <c r="BJ590" s="23" t="s">
        <v>85</v>
      </c>
      <c r="BK590" s="204">
        <f>ROUND(I590*H590,2)</f>
        <v>0</v>
      </c>
      <c r="BL590" s="23" t="s">
        <v>328</v>
      </c>
      <c r="BM590" s="23" t="s">
        <v>1119</v>
      </c>
    </row>
    <row r="591" spans="2:65" s="11" customFormat="1" ht="13.5">
      <c r="B591" s="205"/>
      <c r="C591" s="206"/>
      <c r="D591" s="219" t="s">
        <v>146</v>
      </c>
      <c r="E591" s="229" t="s">
        <v>34</v>
      </c>
      <c r="F591" s="230" t="s">
        <v>1120</v>
      </c>
      <c r="G591" s="206"/>
      <c r="H591" s="231">
        <v>45</v>
      </c>
      <c r="I591" s="211"/>
      <c r="J591" s="206"/>
      <c r="K591" s="206"/>
      <c r="L591" s="212"/>
      <c r="M591" s="213"/>
      <c r="N591" s="214"/>
      <c r="O591" s="214"/>
      <c r="P591" s="214"/>
      <c r="Q591" s="214"/>
      <c r="R591" s="214"/>
      <c r="S591" s="214"/>
      <c r="T591" s="215"/>
      <c r="AT591" s="216" t="s">
        <v>146</v>
      </c>
      <c r="AU591" s="216" t="s">
        <v>87</v>
      </c>
      <c r="AV591" s="11" t="s">
        <v>87</v>
      </c>
      <c r="AW591" s="11" t="s">
        <v>40</v>
      </c>
      <c r="AX591" s="11" t="s">
        <v>85</v>
      </c>
      <c r="AY591" s="216" t="s">
        <v>127</v>
      </c>
    </row>
    <row r="592" spans="2:65" s="1" customFormat="1" ht="22.5" customHeight="1">
      <c r="B592" s="41"/>
      <c r="C592" s="193" t="s">
        <v>1121</v>
      </c>
      <c r="D592" s="193" t="s">
        <v>130</v>
      </c>
      <c r="E592" s="194" t="s">
        <v>1122</v>
      </c>
      <c r="F592" s="195" t="s">
        <v>1123</v>
      </c>
      <c r="G592" s="196" t="s">
        <v>139</v>
      </c>
      <c r="H592" s="197">
        <v>11.6</v>
      </c>
      <c r="I592" s="198"/>
      <c r="J592" s="199">
        <f>ROUND(I592*H592,2)</f>
        <v>0</v>
      </c>
      <c r="K592" s="195" t="s">
        <v>134</v>
      </c>
      <c r="L592" s="61"/>
      <c r="M592" s="200" t="s">
        <v>34</v>
      </c>
      <c r="N592" s="201" t="s">
        <v>48</v>
      </c>
      <c r="O592" s="42"/>
      <c r="P592" s="202">
        <f>O592*H592</f>
        <v>0</v>
      </c>
      <c r="Q592" s="202">
        <v>3.0000000000000001E-5</v>
      </c>
      <c r="R592" s="202">
        <f>Q592*H592</f>
        <v>3.48E-4</v>
      </c>
      <c r="S592" s="202">
        <v>0</v>
      </c>
      <c r="T592" s="203">
        <f>S592*H592</f>
        <v>0</v>
      </c>
      <c r="AR592" s="23" t="s">
        <v>328</v>
      </c>
      <c r="AT592" s="23" t="s">
        <v>130</v>
      </c>
      <c r="AU592" s="23" t="s">
        <v>87</v>
      </c>
      <c r="AY592" s="23" t="s">
        <v>127</v>
      </c>
      <c r="BE592" s="204">
        <f>IF(N592="základní",J592,0)</f>
        <v>0</v>
      </c>
      <c r="BF592" s="204">
        <f>IF(N592="snížená",J592,0)</f>
        <v>0</v>
      </c>
      <c r="BG592" s="204">
        <f>IF(N592="zákl. přenesená",J592,0)</f>
        <v>0</v>
      </c>
      <c r="BH592" s="204">
        <f>IF(N592="sníž. přenesená",J592,0)</f>
        <v>0</v>
      </c>
      <c r="BI592" s="204">
        <f>IF(N592="nulová",J592,0)</f>
        <v>0</v>
      </c>
      <c r="BJ592" s="23" t="s">
        <v>85</v>
      </c>
      <c r="BK592" s="204">
        <f>ROUND(I592*H592,2)</f>
        <v>0</v>
      </c>
      <c r="BL592" s="23" t="s">
        <v>328</v>
      </c>
      <c r="BM592" s="23" t="s">
        <v>1124</v>
      </c>
    </row>
    <row r="593" spans="2:65" s="13" customFormat="1" ht="13.5">
      <c r="B593" s="232"/>
      <c r="C593" s="233"/>
      <c r="D593" s="207" t="s">
        <v>146</v>
      </c>
      <c r="E593" s="234" t="s">
        <v>34</v>
      </c>
      <c r="F593" s="235" t="s">
        <v>410</v>
      </c>
      <c r="G593" s="233"/>
      <c r="H593" s="236" t="s">
        <v>34</v>
      </c>
      <c r="I593" s="237"/>
      <c r="J593" s="233"/>
      <c r="K593" s="233"/>
      <c r="L593" s="238"/>
      <c r="M593" s="239"/>
      <c r="N593" s="240"/>
      <c r="O593" s="240"/>
      <c r="P593" s="240"/>
      <c r="Q593" s="240"/>
      <c r="R593" s="240"/>
      <c r="S593" s="240"/>
      <c r="T593" s="241"/>
      <c r="AT593" s="242" t="s">
        <v>146</v>
      </c>
      <c r="AU593" s="242" t="s">
        <v>87</v>
      </c>
      <c r="AV593" s="13" t="s">
        <v>85</v>
      </c>
      <c r="AW593" s="13" t="s">
        <v>40</v>
      </c>
      <c r="AX593" s="13" t="s">
        <v>77</v>
      </c>
      <c r="AY593" s="242" t="s">
        <v>127</v>
      </c>
    </row>
    <row r="594" spans="2:65" s="11" customFormat="1" ht="13.5">
      <c r="B594" s="205"/>
      <c r="C594" s="206"/>
      <c r="D594" s="219" t="s">
        <v>146</v>
      </c>
      <c r="E594" s="229" t="s">
        <v>34</v>
      </c>
      <c r="F594" s="230" t="s">
        <v>668</v>
      </c>
      <c r="G594" s="206"/>
      <c r="H594" s="231">
        <v>11.6</v>
      </c>
      <c r="I594" s="211"/>
      <c r="J594" s="206"/>
      <c r="K594" s="206"/>
      <c r="L594" s="212"/>
      <c r="M594" s="213"/>
      <c r="N594" s="214"/>
      <c r="O594" s="214"/>
      <c r="P594" s="214"/>
      <c r="Q594" s="214"/>
      <c r="R594" s="214"/>
      <c r="S594" s="214"/>
      <c r="T594" s="215"/>
      <c r="AT594" s="216" t="s">
        <v>146</v>
      </c>
      <c r="AU594" s="216" t="s">
        <v>87</v>
      </c>
      <c r="AV594" s="11" t="s">
        <v>87</v>
      </c>
      <c r="AW594" s="11" t="s">
        <v>40</v>
      </c>
      <c r="AX594" s="11" t="s">
        <v>85</v>
      </c>
      <c r="AY594" s="216" t="s">
        <v>127</v>
      </c>
    </row>
    <row r="595" spans="2:65" s="1" customFormat="1" ht="31.5" customHeight="1">
      <c r="B595" s="41"/>
      <c r="C595" s="193" t="s">
        <v>1125</v>
      </c>
      <c r="D595" s="193" t="s">
        <v>130</v>
      </c>
      <c r="E595" s="194" t="s">
        <v>1126</v>
      </c>
      <c r="F595" s="195" t="s">
        <v>1127</v>
      </c>
      <c r="G595" s="196" t="s">
        <v>818</v>
      </c>
      <c r="H595" s="260"/>
      <c r="I595" s="198"/>
      <c r="J595" s="199">
        <f>ROUND(I595*H595,2)</f>
        <v>0</v>
      </c>
      <c r="K595" s="195" t="s">
        <v>134</v>
      </c>
      <c r="L595" s="61"/>
      <c r="M595" s="200" t="s">
        <v>34</v>
      </c>
      <c r="N595" s="201" t="s">
        <v>48</v>
      </c>
      <c r="O595" s="42"/>
      <c r="P595" s="202">
        <f>O595*H595</f>
        <v>0</v>
      </c>
      <c r="Q595" s="202">
        <v>0</v>
      </c>
      <c r="R595" s="202">
        <f>Q595*H595</f>
        <v>0</v>
      </c>
      <c r="S595" s="202">
        <v>0</v>
      </c>
      <c r="T595" s="203">
        <f>S595*H595</f>
        <v>0</v>
      </c>
      <c r="AR595" s="23" t="s">
        <v>328</v>
      </c>
      <c r="AT595" s="23" t="s">
        <v>130</v>
      </c>
      <c r="AU595" s="23" t="s">
        <v>87</v>
      </c>
      <c r="AY595" s="23" t="s">
        <v>127</v>
      </c>
      <c r="BE595" s="204">
        <f>IF(N595="základní",J595,0)</f>
        <v>0</v>
      </c>
      <c r="BF595" s="204">
        <f>IF(N595="snížená",J595,0)</f>
        <v>0</v>
      </c>
      <c r="BG595" s="204">
        <f>IF(N595="zákl. přenesená",J595,0)</f>
        <v>0</v>
      </c>
      <c r="BH595" s="204">
        <f>IF(N595="sníž. přenesená",J595,0)</f>
        <v>0</v>
      </c>
      <c r="BI595" s="204">
        <f>IF(N595="nulová",J595,0)</f>
        <v>0</v>
      </c>
      <c r="BJ595" s="23" t="s">
        <v>85</v>
      </c>
      <c r="BK595" s="204">
        <f>ROUND(I595*H595,2)</f>
        <v>0</v>
      </c>
      <c r="BL595" s="23" t="s">
        <v>328</v>
      </c>
      <c r="BM595" s="23" t="s">
        <v>1128</v>
      </c>
    </row>
    <row r="596" spans="2:65" s="10" customFormat="1" ht="29.85" customHeight="1">
      <c r="B596" s="176"/>
      <c r="C596" s="177"/>
      <c r="D596" s="190" t="s">
        <v>76</v>
      </c>
      <c r="E596" s="191" t="s">
        <v>1129</v>
      </c>
      <c r="F596" s="191" t="s">
        <v>1130</v>
      </c>
      <c r="G596" s="177"/>
      <c r="H596" s="177"/>
      <c r="I596" s="180"/>
      <c r="J596" s="192">
        <f>BK596</f>
        <v>0</v>
      </c>
      <c r="K596" s="177"/>
      <c r="L596" s="182"/>
      <c r="M596" s="183"/>
      <c r="N596" s="184"/>
      <c r="O596" s="184"/>
      <c r="P596" s="185">
        <f>SUM(P597:P612)</f>
        <v>0</v>
      </c>
      <c r="Q596" s="184"/>
      <c r="R596" s="185">
        <f>SUM(R597:R612)</f>
        <v>0.53881159999999995</v>
      </c>
      <c r="S596" s="184"/>
      <c r="T596" s="186">
        <f>SUM(T597:T612)</f>
        <v>0</v>
      </c>
      <c r="AR596" s="187" t="s">
        <v>87</v>
      </c>
      <c r="AT596" s="188" t="s">
        <v>76</v>
      </c>
      <c r="AU596" s="188" t="s">
        <v>85</v>
      </c>
      <c r="AY596" s="187" t="s">
        <v>127</v>
      </c>
      <c r="BK596" s="189">
        <f>SUM(BK597:BK612)</f>
        <v>0</v>
      </c>
    </row>
    <row r="597" spans="2:65" s="1" customFormat="1" ht="22.5" customHeight="1">
      <c r="B597" s="41"/>
      <c r="C597" s="193" t="s">
        <v>1131</v>
      </c>
      <c r="D597" s="193" t="s">
        <v>130</v>
      </c>
      <c r="E597" s="194" t="s">
        <v>1132</v>
      </c>
      <c r="F597" s="195" t="s">
        <v>1133</v>
      </c>
      <c r="G597" s="196" t="s">
        <v>144</v>
      </c>
      <c r="H597" s="197">
        <v>26.442</v>
      </c>
      <c r="I597" s="198"/>
      <c r="J597" s="199">
        <f>ROUND(I597*H597,2)</f>
        <v>0</v>
      </c>
      <c r="K597" s="195" t="s">
        <v>336</v>
      </c>
      <c r="L597" s="61"/>
      <c r="M597" s="200" t="s">
        <v>34</v>
      </c>
      <c r="N597" s="201" t="s">
        <v>48</v>
      </c>
      <c r="O597" s="42"/>
      <c r="P597" s="202">
        <f>O597*H597</f>
        <v>0</v>
      </c>
      <c r="Q597" s="202">
        <v>2.9999999999999997E-4</v>
      </c>
      <c r="R597" s="202">
        <f>Q597*H597</f>
        <v>7.9325999999999997E-3</v>
      </c>
      <c r="S597" s="202">
        <v>0</v>
      </c>
      <c r="T597" s="203">
        <f>S597*H597</f>
        <v>0</v>
      </c>
      <c r="AR597" s="23" t="s">
        <v>328</v>
      </c>
      <c r="AT597" s="23" t="s">
        <v>130</v>
      </c>
      <c r="AU597" s="23" t="s">
        <v>87</v>
      </c>
      <c r="AY597" s="23" t="s">
        <v>127</v>
      </c>
      <c r="BE597" s="204">
        <f>IF(N597="základní",J597,0)</f>
        <v>0</v>
      </c>
      <c r="BF597" s="204">
        <f>IF(N597="snížená",J597,0)</f>
        <v>0</v>
      </c>
      <c r="BG597" s="204">
        <f>IF(N597="zákl. přenesená",J597,0)</f>
        <v>0</v>
      </c>
      <c r="BH597" s="204">
        <f>IF(N597="sníž. přenesená",J597,0)</f>
        <v>0</v>
      </c>
      <c r="BI597" s="204">
        <f>IF(N597="nulová",J597,0)</f>
        <v>0</v>
      </c>
      <c r="BJ597" s="23" t="s">
        <v>85</v>
      </c>
      <c r="BK597" s="204">
        <f>ROUND(I597*H597,2)</f>
        <v>0</v>
      </c>
      <c r="BL597" s="23" t="s">
        <v>328</v>
      </c>
      <c r="BM597" s="23" t="s">
        <v>1134</v>
      </c>
    </row>
    <row r="598" spans="2:65" s="13" customFormat="1" ht="13.5">
      <c r="B598" s="232"/>
      <c r="C598" s="233"/>
      <c r="D598" s="207" t="s">
        <v>146</v>
      </c>
      <c r="E598" s="234" t="s">
        <v>34</v>
      </c>
      <c r="F598" s="235" t="s">
        <v>410</v>
      </c>
      <c r="G598" s="233"/>
      <c r="H598" s="236" t="s">
        <v>34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AT598" s="242" t="s">
        <v>146</v>
      </c>
      <c r="AU598" s="242" t="s">
        <v>87</v>
      </c>
      <c r="AV598" s="13" t="s">
        <v>85</v>
      </c>
      <c r="AW598" s="13" t="s">
        <v>40</v>
      </c>
      <c r="AX598" s="13" t="s">
        <v>77</v>
      </c>
      <c r="AY598" s="242" t="s">
        <v>127</v>
      </c>
    </row>
    <row r="599" spans="2:65" s="11" customFormat="1" ht="13.5">
      <c r="B599" s="205"/>
      <c r="C599" s="206"/>
      <c r="D599" s="207" t="s">
        <v>146</v>
      </c>
      <c r="E599" s="208" t="s">
        <v>34</v>
      </c>
      <c r="F599" s="209" t="s">
        <v>1135</v>
      </c>
      <c r="G599" s="206"/>
      <c r="H599" s="210">
        <v>26.292000000000002</v>
      </c>
      <c r="I599" s="211"/>
      <c r="J599" s="206"/>
      <c r="K599" s="206"/>
      <c r="L599" s="212"/>
      <c r="M599" s="213"/>
      <c r="N599" s="214"/>
      <c r="O599" s="214"/>
      <c r="P599" s="214"/>
      <c r="Q599" s="214"/>
      <c r="R599" s="214"/>
      <c r="S599" s="214"/>
      <c r="T599" s="215"/>
      <c r="AT599" s="216" t="s">
        <v>146</v>
      </c>
      <c r="AU599" s="216" t="s">
        <v>87</v>
      </c>
      <c r="AV599" s="11" t="s">
        <v>87</v>
      </c>
      <c r="AW599" s="11" t="s">
        <v>40</v>
      </c>
      <c r="AX599" s="11" t="s">
        <v>77</v>
      </c>
      <c r="AY599" s="216" t="s">
        <v>127</v>
      </c>
    </row>
    <row r="600" spans="2:65" s="11" customFormat="1" ht="13.5">
      <c r="B600" s="205"/>
      <c r="C600" s="206"/>
      <c r="D600" s="207" t="s">
        <v>146</v>
      </c>
      <c r="E600" s="208" t="s">
        <v>34</v>
      </c>
      <c r="F600" s="209" t="s">
        <v>1136</v>
      </c>
      <c r="G600" s="206"/>
      <c r="H600" s="210">
        <v>0.15</v>
      </c>
      <c r="I600" s="211"/>
      <c r="J600" s="206"/>
      <c r="K600" s="206"/>
      <c r="L600" s="212"/>
      <c r="M600" s="213"/>
      <c r="N600" s="214"/>
      <c r="O600" s="214"/>
      <c r="P600" s="214"/>
      <c r="Q600" s="214"/>
      <c r="R600" s="214"/>
      <c r="S600" s="214"/>
      <c r="T600" s="215"/>
      <c r="AT600" s="216" t="s">
        <v>146</v>
      </c>
      <c r="AU600" s="216" t="s">
        <v>87</v>
      </c>
      <c r="AV600" s="11" t="s">
        <v>87</v>
      </c>
      <c r="AW600" s="11" t="s">
        <v>40</v>
      </c>
      <c r="AX600" s="11" t="s">
        <v>77</v>
      </c>
      <c r="AY600" s="216" t="s">
        <v>127</v>
      </c>
    </row>
    <row r="601" spans="2:65" s="12" customFormat="1" ht="13.5">
      <c r="B601" s="217"/>
      <c r="C601" s="218"/>
      <c r="D601" s="219" t="s">
        <v>146</v>
      </c>
      <c r="E601" s="220" t="s">
        <v>34</v>
      </c>
      <c r="F601" s="221" t="s">
        <v>149</v>
      </c>
      <c r="G601" s="218"/>
      <c r="H601" s="222">
        <v>26.442</v>
      </c>
      <c r="I601" s="223"/>
      <c r="J601" s="218"/>
      <c r="K601" s="218"/>
      <c r="L601" s="224"/>
      <c r="M601" s="225"/>
      <c r="N601" s="226"/>
      <c r="O601" s="226"/>
      <c r="P601" s="226"/>
      <c r="Q601" s="226"/>
      <c r="R601" s="226"/>
      <c r="S601" s="226"/>
      <c r="T601" s="227"/>
      <c r="AT601" s="228" t="s">
        <v>146</v>
      </c>
      <c r="AU601" s="228" t="s">
        <v>87</v>
      </c>
      <c r="AV601" s="12" t="s">
        <v>135</v>
      </c>
      <c r="AW601" s="12" t="s">
        <v>40</v>
      </c>
      <c r="AX601" s="12" t="s">
        <v>85</v>
      </c>
      <c r="AY601" s="228" t="s">
        <v>127</v>
      </c>
    </row>
    <row r="602" spans="2:65" s="1" customFormat="1" ht="31.5" customHeight="1">
      <c r="B602" s="41"/>
      <c r="C602" s="193" t="s">
        <v>1137</v>
      </c>
      <c r="D602" s="193" t="s">
        <v>130</v>
      </c>
      <c r="E602" s="194" t="s">
        <v>1138</v>
      </c>
      <c r="F602" s="195" t="s">
        <v>1139</v>
      </c>
      <c r="G602" s="196" t="s">
        <v>144</v>
      </c>
      <c r="H602" s="197">
        <v>26.292000000000002</v>
      </c>
      <c r="I602" s="198"/>
      <c r="J602" s="199">
        <f>ROUND(I602*H602,2)</f>
        <v>0</v>
      </c>
      <c r="K602" s="195" t="s">
        <v>336</v>
      </c>
      <c r="L602" s="61"/>
      <c r="M602" s="200" t="s">
        <v>34</v>
      </c>
      <c r="N602" s="201" t="s">
        <v>48</v>
      </c>
      <c r="O602" s="42"/>
      <c r="P602" s="202">
        <f>O602*H602</f>
        <v>0</v>
      </c>
      <c r="Q602" s="202">
        <v>3.0000000000000001E-3</v>
      </c>
      <c r="R602" s="202">
        <f>Q602*H602</f>
        <v>7.8876000000000002E-2</v>
      </c>
      <c r="S602" s="202">
        <v>0</v>
      </c>
      <c r="T602" s="203">
        <f>S602*H602</f>
        <v>0</v>
      </c>
      <c r="AR602" s="23" t="s">
        <v>328</v>
      </c>
      <c r="AT602" s="23" t="s">
        <v>130</v>
      </c>
      <c r="AU602" s="23" t="s">
        <v>87</v>
      </c>
      <c r="AY602" s="23" t="s">
        <v>127</v>
      </c>
      <c r="BE602" s="204">
        <f>IF(N602="základní",J602,0)</f>
        <v>0</v>
      </c>
      <c r="BF602" s="204">
        <f>IF(N602="snížená",J602,0)</f>
        <v>0</v>
      </c>
      <c r="BG602" s="204">
        <f>IF(N602="zákl. přenesená",J602,0)</f>
        <v>0</v>
      </c>
      <c r="BH602" s="204">
        <f>IF(N602="sníž. přenesená",J602,0)</f>
        <v>0</v>
      </c>
      <c r="BI602" s="204">
        <f>IF(N602="nulová",J602,0)</f>
        <v>0</v>
      </c>
      <c r="BJ602" s="23" t="s">
        <v>85</v>
      </c>
      <c r="BK602" s="204">
        <f>ROUND(I602*H602,2)</f>
        <v>0</v>
      </c>
      <c r="BL602" s="23" t="s">
        <v>328</v>
      </c>
      <c r="BM602" s="23" t="s">
        <v>1140</v>
      </c>
    </row>
    <row r="603" spans="2:65" s="13" customFormat="1" ht="13.5">
      <c r="B603" s="232"/>
      <c r="C603" s="233"/>
      <c r="D603" s="207" t="s">
        <v>146</v>
      </c>
      <c r="E603" s="234" t="s">
        <v>34</v>
      </c>
      <c r="F603" s="235" t="s">
        <v>410</v>
      </c>
      <c r="G603" s="233"/>
      <c r="H603" s="236" t="s">
        <v>34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AT603" s="242" t="s">
        <v>146</v>
      </c>
      <c r="AU603" s="242" t="s">
        <v>87</v>
      </c>
      <c r="AV603" s="13" t="s">
        <v>85</v>
      </c>
      <c r="AW603" s="13" t="s">
        <v>40</v>
      </c>
      <c r="AX603" s="13" t="s">
        <v>77</v>
      </c>
      <c r="AY603" s="242" t="s">
        <v>127</v>
      </c>
    </row>
    <row r="604" spans="2:65" s="11" customFormat="1" ht="13.5">
      <c r="B604" s="205"/>
      <c r="C604" s="206"/>
      <c r="D604" s="219" t="s">
        <v>146</v>
      </c>
      <c r="E604" s="229" t="s">
        <v>34</v>
      </c>
      <c r="F604" s="230" t="s">
        <v>1135</v>
      </c>
      <c r="G604" s="206"/>
      <c r="H604" s="231">
        <v>26.292000000000002</v>
      </c>
      <c r="I604" s="211"/>
      <c r="J604" s="206"/>
      <c r="K604" s="206"/>
      <c r="L604" s="212"/>
      <c r="M604" s="213"/>
      <c r="N604" s="214"/>
      <c r="O604" s="214"/>
      <c r="P604" s="214"/>
      <c r="Q604" s="214"/>
      <c r="R604" s="214"/>
      <c r="S604" s="214"/>
      <c r="T604" s="215"/>
      <c r="AT604" s="216" t="s">
        <v>146</v>
      </c>
      <c r="AU604" s="216" t="s">
        <v>87</v>
      </c>
      <c r="AV604" s="11" t="s">
        <v>87</v>
      </c>
      <c r="AW604" s="11" t="s">
        <v>40</v>
      </c>
      <c r="AX604" s="11" t="s">
        <v>85</v>
      </c>
      <c r="AY604" s="216" t="s">
        <v>127</v>
      </c>
    </row>
    <row r="605" spans="2:65" s="1" customFormat="1" ht="31.5" customHeight="1">
      <c r="B605" s="41"/>
      <c r="C605" s="193" t="s">
        <v>1141</v>
      </c>
      <c r="D605" s="193" t="s">
        <v>130</v>
      </c>
      <c r="E605" s="194" t="s">
        <v>1142</v>
      </c>
      <c r="F605" s="195" t="s">
        <v>1143</v>
      </c>
      <c r="G605" s="196" t="s">
        <v>139</v>
      </c>
      <c r="H605" s="197">
        <v>1.5</v>
      </c>
      <c r="I605" s="198"/>
      <c r="J605" s="199">
        <f>ROUND(I605*H605,2)</f>
        <v>0</v>
      </c>
      <c r="K605" s="195" t="s">
        <v>134</v>
      </c>
      <c r="L605" s="61"/>
      <c r="M605" s="200" t="s">
        <v>34</v>
      </c>
      <c r="N605" s="201" t="s">
        <v>48</v>
      </c>
      <c r="O605" s="42"/>
      <c r="P605" s="202">
        <f>O605*H605</f>
        <v>0</v>
      </c>
      <c r="Q605" s="202">
        <v>7.7999999999999999E-4</v>
      </c>
      <c r="R605" s="202">
        <f>Q605*H605</f>
        <v>1.17E-3</v>
      </c>
      <c r="S605" s="202">
        <v>0</v>
      </c>
      <c r="T605" s="203">
        <f>S605*H605</f>
        <v>0</v>
      </c>
      <c r="AR605" s="23" t="s">
        <v>328</v>
      </c>
      <c r="AT605" s="23" t="s">
        <v>130</v>
      </c>
      <c r="AU605" s="23" t="s">
        <v>87</v>
      </c>
      <c r="AY605" s="23" t="s">
        <v>127</v>
      </c>
      <c r="BE605" s="204">
        <f>IF(N605="základní",J605,0)</f>
        <v>0</v>
      </c>
      <c r="BF605" s="204">
        <f>IF(N605="snížená",J605,0)</f>
        <v>0</v>
      </c>
      <c r="BG605" s="204">
        <f>IF(N605="zákl. přenesená",J605,0)</f>
        <v>0</v>
      </c>
      <c r="BH605" s="204">
        <f>IF(N605="sníž. přenesená",J605,0)</f>
        <v>0</v>
      </c>
      <c r="BI605" s="204">
        <f>IF(N605="nulová",J605,0)</f>
        <v>0</v>
      </c>
      <c r="BJ605" s="23" t="s">
        <v>85</v>
      </c>
      <c r="BK605" s="204">
        <f>ROUND(I605*H605,2)</f>
        <v>0</v>
      </c>
      <c r="BL605" s="23" t="s">
        <v>328</v>
      </c>
      <c r="BM605" s="23" t="s">
        <v>1144</v>
      </c>
    </row>
    <row r="606" spans="2:65" s="1" customFormat="1" ht="22.5" customHeight="1">
      <c r="B606" s="41"/>
      <c r="C606" s="250" t="s">
        <v>1145</v>
      </c>
      <c r="D606" s="250" t="s">
        <v>342</v>
      </c>
      <c r="E606" s="251" t="s">
        <v>1146</v>
      </c>
      <c r="F606" s="252" t="s">
        <v>1147</v>
      </c>
      <c r="G606" s="253" t="s">
        <v>144</v>
      </c>
      <c r="H606" s="254">
        <v>29.085999999999999</v>
      </c>
      <c r="I606" s="255"/>
      <c r="J606" s="256">
        <f>ROUND(I606*H606,2)</f>
        <v>0</v>
      </c>
      <c r="K606" s="252" t="s">
        <v>134</v>
      </c>
      <c r="L606" s="257"/>
      <c r="M606" s="258" t="s">
        <v>34</v>
      </c>
      <c r="N606" s="259" t="s">
        <v>48</v>
      </c>
      <c r="O606" s="42"/>
      <c r="P606" s="202">
        <f>O606*H606</f>
        <v>0</v>
      </c>
      <c r="Q606" s="202">
        <v>1.55E-2</v>
      </c>
      <c r="R606" s="202">
        <f>Q606*H606</f>
        <v>0.45083299999999998</v>
      </c>
      <c r="S606" s="202">
        <v>0</v>
      </c>
      <c r="T606" s="203">
        <f>S606*H606</f>
        <v>0</v>
      </c>
      <c r="AR606" s="23" t="s">
        <v>418</v>
      </c>
      <c r="AT606" s="23" t="s">
        <v>342</v>
      </c>
      <c r="AU606" s="23" t="s">
        <v>87</v>
      </c>
      <c r="AY606" s="23" t="s">
        <v>127</v>
      </c>
      <c r="BE606" s="204">
        <f>IF(N606="základní",J606,0)</f>
        <v>0</v>
      </c>
      <c r="BF606" s="204">
        <f>IF(N606="snížená",J606,0)</f>
        <v>0</v>
      </c>
      <c r="BG606" s="204">
        <f>IF(N606="zákl. přenesená",J606,0)</f>
        <v>0</v>
      </c>
      <c r="BH606" s="204">
        <f>IF(N606="sníž. přenesená",J606,0)</f>
        <v>0</v>
      </c>
      <c r="BI606" s="204">
        <f>IF(N606="nulová",J606,0)</f>
        <v>0</v>
      </c>
      <c r="BJ606" s="23" t="s">
        <v>85</v>
      </c>
      <c r="BK606" s="204">
        <f>ROUND(I606*H606,2)</f>
        <v>0</v>
      </c>
      <c r="BL606" s="23" t="s">
        <v>328</v>
      </c>
      <c r="BM606" s="23" t="s">
        <v>1148</v>
      </c>
    </row>
    <row r="607" spans="2:65" s="13" customFormat="1" ht="13.5">
      <c r="B607" s="232"/>
      <c r="C607" s="233"/>
      <c r="D607" s="207" t="s">
        <v>146</v>
      </c>
      <c r="E607" s="234" t="s">
        <v>34</v>
      </c>
      <c r="F607" s="235" t="s">
        <v>410</v>
      </c>
      <c r="G607" s="233"/>
      <c r="H607" s="236" t="s">
        <v>34</v>
      </c>
      <c r="I607" s="237"/>
      <c r="J607" s="233"/>
      <c r="K607" s="233"/>
      <c r="L607" s="238"/>
      <c r="M607" s="239"/>
      <c r="N607" s="240"/>
      <c r="O607" s="240"/>
      <c r="P607" s="240"/>
      <c r="Q607" s="240"/>
      <c r="R607" s="240"/>
      <c r="S607" s="240"/>
      <c r="T607" s="241"/>
      <c r="AT607" s="242" t="s">
        <v>146</v>
      </c>
      <c r="AU607" s="242" t="s">
        <v>87</v>
      </c>
      <c r="AV607" s="13" t="s">
        <v>85</v>
      </c>
      <c r="AW607" s="13" t="s">
        <v>40</v>
      </c>
      <c r="AX607" s="13" t="s">
        <v>77</v>
      </c>
      <c r="AY607" s="242" t="s">
        <v>127</v>
      </c>
    </row>
    <row r="608" spans="2:65" s="11" customFormat="1" ht="13.5">
      <c r="B608" s="205"/>
      <c r="C608" s="206"/>
      <c r="D608" s="207" t="s">
        <v>146</v>
      </c>
      <c r="E608" s="208" t="s">
        <v>34</v>
      </c>
      <c r="F608" s="209" t="s">
        <v>1135</v>
      </c>
      <c r="G608" s="206"/>
      <c r="H608" s="210">
        <v>26.292000000000002</v>
      </c>
      <c r="I608" s="211"/>
      <c r="J608" s="206"/>
      <c r="K608" s="206"/>
      <c r="L608" s="212"/>
      <c r="M608" s="213"/>
      <c r="N608" s="214"/>
      <c r="O608" s="214"/>
      <c r="P608" s="214"/>
      <c r="Q608" s="214"/>
      <c r="R608" s="214"/>
      <c r="S608" s="214"/>
      <c r="T608" s="215"/>
      <c r="AT608" s="216" t="s">
        <v>146</v>
      </c>
      <c r="AU608" s="216" t="s">
        <v>87</v>
      </c>
      <c r="AV608" s="11" t="s">
        <v>87</v>
      </c>
      <c r="AW608" s="11" t="s">
        <v>40</v>
      </c>
      <c r="AX608" s="11" t="s">
        <v>77</v>
      </c>
      <c r="AY608" s="216" t="s">
        <v>127</v>
      </c>
    </row>
    <row r="609" spans="2:65" s="11" customFormat="1" ht="13.5">
      <c r="B609" s="205"/>
      <c r="C609" s="206"/>
      <c r="D609" s="207" t="s">
        <v>146</v>
      </c>
      <c r="E609" s="208" t="s">
        <v>34</v>
      </c>
      <c r="F609" s="209" t="s">
        <v>1136</v>
      </c>
      <c r="G609" s="206"/>
      <c r="H609" s="210">
        <v>0.15</v>
      </c>
      <c r="I609" s="211"/>
      <c r="J609" s="206"/>
      <c r="K609" s="206"/>
      <c r="L609" s="212"/>
      <c r="M609" s="213"/>
      <c r="N609" s="214"/>
      <c r="O609" s="214"/>
      <c r="P609" s="214"/>
      <c r="Q609" s="214"/>
      <c r="R609" s="214"/>
      <c r="S609" s="214"/>
      <c r="T609" s="215"/>
      <c r="AT609" s="216" t="s">
        <v>146</v>
      </c>
      <c r="AU609" s="216" t="s">
        <v>87</v>
      </c>
      <c r="AV609" s="11" t="s">
        <v>87</v>
      </c>
      <c r="AW609" s="11" t="s">
        <v>40</v>
      </c>
      <c r="AX609" s="11" t="s">
        <v>77</v>
      </c>
      <c r="AY609" s="216" t="s">
        <v>127</v>
      </c>
    </row>
    <row r="610" spans="2:65" s="12" customFormat="1" ht="13.5">
      <c r="B610" s="217"/>
      <c r="C610" s="218"/>
      <c r="D610" s="207" t="s">
        <v>146</v>
      </c>
      <c r="E610" s="243" t="s">
        <v>34</v>
      </c>
      <c r="F610" s="244" t="s">
        <v>149</v>
      </c>
      <c r="G610" s="218"/>
      <c r="H610" s="245">
        <v>26.442</v>
      </c>
      <c r="I610" s="223"/>
      <c r="J610" s="218"/>
      <c r="K610" s="218"/>
      <c r="L610" s="224"/>
      <c r="M610" s="225"/>
      <c r="N610" s="226"/>
      <c r="O610" s="226"/>
      <c r="P610" s="226"/>
      <c r="Q610" s="226"/>
      <c r="R610" s="226"/>
      <c r="S610" s="226"/>
      <c r="T610" s="227"/>
      <c r="AT610" s="228" t="s">
        <v>146</v>
      </c>
      <c r="AU610" s="228" t="s">
        <v>87</v>
      </c>
      <c r="AV610" s="12" t="s">
        <v>135</v>
      </c>
      <c r="AW610" s="12" t="s">
        <v>40</v>
      </c>
      <c r="AX610" s="12" t="s">
        <v>85</v>
      </c>
      <c r="AY610" s="228" t="s">
        <v>127</v>
      </c>
    </row>
    <row r="611" spans="2:65" s="11" customFormat="1" ht="13.5">
      <c r="B611" s="205"/>
      <c r="C611" s="206"/>
      <c r="D611" s="219" t="s">
        <v>146</v>
      </c>
      <c r="E611" s="206"/>
      <c r="F611" s="230" t="s">
        <v>1149</v>
      </c>
      <c r="G611" s="206"/>
      <c r="H611" s="231">
        <v>29.085999999999999</v>
      </c>
      <c r="I611" s="211"/>
      <c r="J611" s="206"/>
      <c r="K611" s="206"/>
      <c r="L611" s="212"/>
      <c r="M611" s="213"/>
      <c r="N611" s="214"/>
      <c r="O611" s="214"/>
      <c r="P611" s="214"/>
      <c r="Q611" s="214"/>
      <c r="R611" s="214"/>
      <c r="S611" s="214"/>
      <c r="T611" s="215"/>
      <c r="AT611" s="216" t="s">
        <v>146</v>
      </c>
      <c r="AU611" s="216" t="s">
        <v>87</v>
      </c>
      <c r="AV611" s="11" t="s">
        <v>87</v>
      </c>
      <c r="AW611" s="11" t="s">
        <v>6</v>
      </c>
      <c r="AX611" s="11" t="s">
        <v>85</v>
      </c>
      <c r="AY611" s="216" t="s">
        <v>127</v>
      </c>
    </row>
    <row r="612" spans="2:65" s="1" customFormat="1" ht="31.5" customHeight="1">
      <c r="B612" s="41"/>
      <c r="C612" s="193" t="s">
        <v>1150</v>
      </c>
      <c r="D612" s="193" t="s">
        <v>130</v>
      </c>
      <c r="E612" s="194" t="s">
        <v>1151</v>
      </c>
      <c r="F612" s="195" t="s">
        <v>1152</v>
      </c>
      <c r="G612" s="196" t="s">
        <v>818</v>
      </c>
      <c r="H612" s="260"/>
      <c r="I612" s="198"/>
      <c r="J612" s="199">
        <f>ROUND(I612*H612,2)</f>
        <v>0</v>
      </c>
      <c r="K612" s="195" t="s">
        <v>134</v>
      </c>
      <c r="L612" s="61"/>
      <c r="M612" s="200" t="s">
        <v>34</v>
      </c>
      <c r="N612" s="201" t="s">
        <v>48</v>
      </c>
      <c r="O612" s="42"/>
      <c r="P612" s="202">
        <f>O612*H612</f>
        <v>0</v>
      </c>
      <c r="Q612" s="202">
        <v>0</v>
      </c>
      <c r="R612" s="202">
        <f>Q612*H612</f>
        <v>0</v>
      </c>
      <c r="S612" s="202">
        <v>0</v>
      </c>
      <c r="T612" s="203">
        <f>S612*H612</f>
        <v>0</v>
      </c>
      <c r="AR612" s="23" t="s">
        <v>328</v>
      </c>
      <c r="AT612" s="23" t="s">
        <v>130</v>
      </c>
      <c r="AU612" s="23" t="s">
        <v>87</v>
      </c>
      <c r="AY612" s="23" t="s">
        <v>127</v>
      </c>
      <c r="BE612" s="204">
        <f>IF(N612="základní",J612,0)</f>
        <v>0</v>
      </c>
      <c r="BF612" s="204">
        <f>IF(N612="snížená",J612,0)</f>
        <v>0</v>
      </c>
      <c r="BG612" s="204">
        <f>IF(N612="zákl. přenesená",J612,0)</f>
        <v>0</v>
      </c>
      <c r="BH612" s="204">
        <f>IF(N612="sníž. přenesená",J612,0)</f>
        <v>0</v>
      </c>
      <c r="BI612" s="204">
        <f>IF(N612="nulová",J612,0)</f>
        <v>0</v>
      </c>
      <c r="BJ612" s="23" t="s">
        <v>85</v>
      </c>
      <c r="BK612" s="204">
        <f>ROUND(I612*H612,2)</f>
        <v>0</v>
      </c>
      <c r="BL612" s="23" t="s">
        <v>328</v>
      </c>
      <c r="BM612" s="23" t="s">
        <v>1153</v>
      </c>
    </row>
    <row r="613" spans="2:65" s="10" customFormat="1" ht="29.85" customHeight="1">
      <c r="B613" s="176"/>
      <c r="C613" s="177"/>
      <c r="D613" s="190" t="s">
        <v>76</v>
      </c>
      <c r="E613" s="191" t="s">
        <v>1154</v>
      </c>
      <c r="F613" s="191" t="s">
        <v>1155</v>
      </c>
      <c r="G613" s="177"/>
      <c r="H613" s="177"/>
      <c r="I613" s="180"/>
      <c r="J613" s="192">
        <f>BK613</f>
        <v>0</v>
      </c>
      <c r="K613" s="177"/>
      <c r="L613" s="182"/>
      <c r="M613" s="183"/>
      <c r="N613" s="184"/>
      <c r="O613" s="184"/>
      <c r="P613" s="185">
        <f>SUM(P614:P632)</f>
        <v>0</v>
      </c>
      <c r="Q613" s="184"/>
      <c r="R613" s="185">
        <f>SUM(R614:R632)</f>
        <v>8.2716669999999992E-2</v>
      </c>
      <c r="S613" s="184"/>
      <c r="T613" s="186">
        <f>SUM(T614:T632)</f>
        <v>0</v>
      </c>
      <c r="AR613" s="187" t="s">
        <v>87</v>
      </c>
      <c r="AT613" s="188" t="s">
        <v>76</v>
      </c>
      <c r="AU613" s="188" t="s">
        <v>85</v>
      </c>
      <c r="AY613" s="187" t="s">
        <v>127</v>
      </c>
      <c r="BK613" s="189">
        <f>SUM(BK614:BK632)</f>
        <v>0</v>
      </c>
    </row>
    <row r="614" spans="2:65" s="1" customFormat="1" ht="22.5" customHeight="1">
      <c r="B614" s="41"/>
      <c r="C614" s="193" t="s">
        <v>1156</v>
      </c>
      <c r="D614" s="193" t="s">
        <v>130</v>
      </c>
      <c r="E614" s="194" t="s">
        <v>1157</v>
      </c>
      <c r="F614" s="195" t="s">
        <v>1158</v>
      </c>
      <c r="G614" s="196" t="s">
        <v>144</v>
      </c>
      <c r="H614" s="197">
        <v>15.217000000000001</v>
      </c>
      <c r="I614" s="198"/>
      <c r="J614" s="199">
        <f>ROUND(I614*H614,2)</f>
        <v>0</v>
      </c>
      <c r="K614" s="195" t="s">
        <v>134</v>
      </c>
      <c r="L614" s="61"/>
      <c r="M614" s="200" t="s">
        <v>34</v>
      </c>
      <c r="N614" s="201" t="s">
        <v>48</v>
      </c>
      <c r="O614" s="42"/>
      <c r="P614" s="202">
        <f>O614*H614</f>
        <v>0</v>
      </c>
      <c r="Q614" s="202">
        <v>1.7000000000000001E-4</v>
      </c>
      <c r="R614" s="202">
        <f>Q614*H614</f>
        <v>2.5868900000000001E-3</v>
      </c>
      <c r="S614" s="202">
        <v>0</v>
      </c>
      <c r="T614" s="203">
        <f>S614*H614</f>
        <v>0</v>
      </c>
      <c r="AR614" s="23" t="s">
        <v>328</v>
      </c>
      <c r="AT614" s="23" t="s">
        <v>130</v>
      </c>
      <c r="AU614" s="23" t="s">
        <v>87</v>
      </c>
      <c r="AY614" s="23" t="s">
        <v>127</v>
      </c>
      <c r="BE614" s="204">
        <f>IF(N614="základní",J614,0)</f>
        <v>0</v>
      </c>
      <c r="BF614" s="204">
        <f>IF(N614="snížená",J614,0)</f>
        <v>0</v>
      </c>
      <c r="BG614" s="204">
        <f>IF(N614="zákl. přenesená",J614,0)</f>
        <v>0</v>
      </c>
      <c r="BH614" s="204">
        <f>IF(N614="sníž. přenesená",J614,0)</f>
        <v>0</v>
      </c>
      <c r="BI614" s="204">
        <f>IF(N614="nulová",J614,0)</f>
        <v>0</v>
      </c>
      <c r="BJ614" s="23" t="s">
        <v>85</v>
      </c>
      <c r="BK614" s="204">
        <f>ROUND(I614*H614,2)</f>
        <v>0</v>
      </c>
      <c r="BL614" s="23" t="s">
        <v>328</v>
      </c>
      <c r="BM614" s="23" t="s">
        <v>1159</v>
      </c>
    </row>
    <row r="615" spans="2:65" s="13" customFormat="1" ht="13.5">
      <c r="B615" s="232"/>
      <c r="C615" s="233"/>
      <c r="D615" s="207" t="s">
        <v>146</v>
      </c>
      <c r="E615" s="234" t="s">
        <v>34</v>
      </c>
      <c r="F615" s="235" t="s">
        <v>634</v>
      </c>
      <c r="G615" s="233"/>
      <c r="H615" s="236" t="s">
        <v>34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AT615" s="242" t="s">
        <v>146</v>
      </c>
      <c r="AU615" s="242" t="s">
        <v>87</v>
      </c>
      <c r="AV615" s="13" t="s">
        <v>85</v>
      </c>
      <c r="AW615" s="13" t="s">
        <v>40</v>
      </c>
      <c r="AX615" s="13" t="s">
        <v>77</v>
      </c>
      <c r="AY615" s="242" t="s">
        <v>127</v>
      </c>
    </row>
    <row r="616" spans="2:65" s="13" customFormat="1" ht="13.5">
      <c r="B616" s="232"/>
      <c r="C616" s="233"/>
      <c r="D616" s="207" t="s">
        <v>146</v>
      </c>
      <c r="E616" s="234" t="s">
        <v>34</v>
      </c>
      <c r="F616" s="235" t="s">
        <v>1160</v>
      </c>
      <c r="G616" s="233"/>
      <c r="H616" s="236" t="s">
        <v>34</v>
      </c>
      <c r="I616" s="237"/>
      <c r="J616" s="233"/>
      <c r="K616" s="233"/>
      <c r="L616" s="238"/>
      <c r="M616" s="239"/>
      <c r="N616" s="240"/>
      <c r="O616" s="240"/>
      <c r="P616" s="240"/>
      <c r="Q616" s="240"/>
      <c r="R616" s="240"/>
      <c r="S616" s="240"/>
      <c r="T616" s="241"/>
      <c r="AT616" s="242" t="s">
        <v>146</v>
      </c>
      <c r="AU616" s="242" t="s">
        <v>87</v>
      </c>
      <c r="AV616" s="13" t="s">
        <v>85</v>
      </c>
      <c r="AW616" s="13" t="s">
        <v>40</v>
      </c>
      <c r="AX616" s="13" t="s">
        <v>77</v>
      </c>
      <c r="AY616" s="242" t="s">
        <v>127</v>
      </c>
    </row>
    <row r="617" spans="2:65" s="11" customFormat="1" ht="13.5">
      <c r="B617" s="205"/>
      <c r="C617" s="206"/>
      <c r="D617" s="207" t="s">
        <v>146</v>
      </c>
      <c r="E617" s="208" t="s">
        <v>34</v>
      </c>
      <c r="F617" s="209" t="s">
        <v>1013</v>
      </c>
      <c r="G617" s="206"/>
      <c r="H617" s="210">
        <v>12.773</v>
      </c>
      <c r="I617" s="211"/>
      <c r="J617" s="206"/>
      <c r="K617" s="206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146</v>
      </c>
      <c r="AU617" s="216" t="s">
        <v>87</v>
      </c>
      <c r="AV617" s="11" t="s">
        <v>87</v>
      </c>
      <c r="AW617" s="11" t="s">
        <v>40</v>
      </c>
      <c r="AX617" s="11" t="s">
        <v>77</v>
      </c>
      <c r="AY617" s="216" t="s">
        <v>127</v>
      </c>
    </row>
    <row r="618" spans="2:65" s="11" customFormat="1" ht="13.5">
      <c r="B618" s="205"/>
      <c r="C618" s="206"/>
      <c r="D618" s="207" t="s">
        <v>146</v>
      </c>
      <c r="E618" s="208" t="s">
        <v>34</v>
      </c>
      <c r="F618" s="209" t="s">
        <v>1018</v>
      </c>
      <c r="G618" s="206"/>
      <c r="H618" s="210">
        <v>2.444</v>
      </c>
      <c r="I618" s="211"/>
      <c r="J618" s="206"/>
      <c r="K618" s="206"/>
      <c r="L618" s="212"/>
      <c r="M618" s="213"/>
      <c r="N618" s="214"/>
      <c r="O618" s="214"/>
      <c r="P618" s="214"/>
      <c r="Q618" s="214"/>
      <c r="R618" s="214"/>
      <c r="S618" s="214"/>
      <c r="T618" s="215"/>
      <c r="AT618" s="216" t="s">
        <v>146</v>
      </c>
      <c r="AU618" s="216" t="s">
        <v>87</v>
      </c>
      <c r="AV618" s="11" t="s">
        <v>87</v>
      </c>
      <c r="AW618" s="11" t="s">
        <v>40</v>
      </c>
      <c r="AX618" s="11" t="s">
        <v>77</v>
      </c>
      <c r="AY618" s="216" t="s">
        <v>127</v>
      </c>
    </row>
    <row r="619" spans="2:65" s="12" customFormat="1" ht="13.5">
      <c r="B619" s="217"/>
      <c r="C619" s="218"/>
      <c r="D619" s="219" t="s">
        <v>146</v>
      </c>
      <c r="E619" s="220" t="s">
        <v>34</v>
      </c>
      <c r="F619" s="221" t="s">
        <v>149</v>
      </c>
      <c r="G619" s="218"/>
      <c r="H619" s="222">
        <v>15.217000000000001</v>
      </c>
      <c r="I619" s="223"/>
      <c r="J619" s="218"/>
      <c r="K619" s="218"/>
      <c r="L619" s="224"/>
      <c r="M619" s="225"/>
      <c r="N619" s="226"/>
      <c r="O619" s="226"/>
      <c r="P619" s="226"/>
      <c r="Q619" s="226"/>
      <c r="R619" s="226"/>
      <c r="S619" s="226"/>
      <c r="T619" s="227"/>
      <c r="AT619" s="228" t="s">
        <v>146</v>
      </c>
      <c r="AU619" s="228" t="s">
        <v>87</v>
      </c>
      <c r="AV619" s="12" t="s">
        <v>135</v>
      </c>
      <c r="AW619" s="12" t="s">
        <v>40</v>
      </c>
      <c r="AX619" s="12" t="s">
        <v>85</v>
      </c>
      <c r="AY619" s="228" t="s">
        <v>127</v>
      </c>
    </row>
    <row r="620" spans="2:65" s="1" customFormat="1" ht="22.5" customHeight="1">
      <c r="B620" s="41"/>
      <c r="C620" s="193" t="s">
        <v>1161</v>
      </c>
      <c r="D620" s="193" t="s">
        <v>130</v>
      </c>
      <c r="E620" s="194" t="s">
        <v>1162</v>
      </c>
      <c r="F620" s="195" t="s">
        <v>1163</v>
      </c>
      <c r="G620" s="196" t="s">
        <v>144</v>
      </c>
      <c r="H620" s="197">
        <v>30.434000000000001</v>
      </c>
      <c r="I620" s="198"/>
      <c r="J620" s="199">
        <f>ROUND(I620*H620,2)</f>
        <v>0</v>
      </c>
      <c r="K620" s="195" t="s">
        <v>134</v>
      </c>
      <c r="L620" s="61"/>
      <c r="M620" s="200" t="s">
        <v>34</v>
      </c>
      <c r="N620" s="201" t="s">
        <v>48</v>
      </c>
      <c r="O620" s="42"/>
      <c r="P620" s="202">
        <f>O620*H620</f>
        <v>0</v>
      </c>
      <c r="Q620" s="202">
        <v>1.7000000000000001E-4</v>
      </c>
      <c r="R620" s="202">
        <f>Q620*H620</f>
        <v>5.1737800000000002E-3</v>
      </c>
      <c r="S620" s="202">
        <v>0</v>
      </c>
      <c r="T620" s="203">
        <f>S620*H620</f>
        <v>0</v>
      </c>
      <c r="AR620" s="23" t="s">
        <v>328</v>
      </c>
      <c r="AT620" s="23" t="s">
        <v>130</v>
      </c>
      <c r="AU620" s="23" t="s">
        <v>87</v>
      </c>
      <c r="AY620" s="23" t="s">
        <v>127</v>
      </c>
      <c r="BE620" s="204">
        <f>IF(N620="základní",J620,0)</f>
        <v>0</v>
      </c>
      <c r="BF620" s="204">
        <f>IF(N620="snížená",J620,0)</f>
        <v>0</v>
      </c>
      <c r="BG620" s="204">
        <f>IF(N620="zákl. přenesená",J620,0)</f>
        <v>0</v>
      </c>
      <c r="BH620" s="204">
        <f>IF(N620="sníž. přenesená",J620,0)</f>
        <v>0</v>
      </c>
      <c r="BI620" s="204">
        <f>IF(N620="nulová",J620,0)</f>
        <v>0</v>
      </c>
      <c r="BJ620" s="23" t="s">
        <v>85</v>
      </c>
      <c r="BK620" s="204">
        <f>ROUND(I620*H620,2)</f>
        <v>0</v>
      </c>
      <c r="BL620" s="23" t="s">
        <v>328</v>
      </c>
      <c r="BM620" s="23" t="s">
        <v>1164</v>
      </c>
    </row>
    <row r="621" spans="2:65" s="11" customFormat="1" ht="13.5">
      <c r="B621" s="205"/>
      <c r="C621" s="206"/>
      <c r="D621" s="219" t="s">
        <v>146</v>
      </c>
      <c r="E621" s="206"/>
      <c r="F621" s="230" t="s">
        <v>1165</v>
      </c>
      <c r="G621" s="206"/>
      <c r="H621" s="231">
        <v>30.434000000000001</v>
      </c>
      <c r="I621" s="211"/>
      <c r="J621" s="206"/>
      <c r="K621" s="206"/>
      <c r="L621" s="212"/>
      <c r="M621" s="213"/>
      <c r="N621" s="214"/>
      <c r="O621" s="214"/>
      <c r="P621" s="214"/>
      <c r="Q621" s="214"/>
      <c r="R621" s="214"/>
      <c r="S621" s="214"/>
      <c r="T621" s="215"/>
      <c r="AT621" s="216" t="s">
        <v>146</v>
      </c>
      <c r="AU621" s="216" t="s">
        <v>87</v>
      </c>
      <c r="AV621" s="11" t="s">
        <v>87</v>
      </c>
      <c r="AW621" s="11" t="s">
        <v>6</v>
      </c>
      <c r="AX621" s="11" t="s">
        <v>85</v>
      </c>
      <c r="AY621" s="216" t="s">
        <v>127</v>
      </c>
    </row>
    <row r="622" spans="2:65" s="1" customFormat="1" ht="22.5" customHeight="1">
      <c r="B622" s="41"/>
      <c r="C622" s="193" t="s">
        <v>1166</v>
      </c>
      <c r="D622" s="193" t="s">
        <v>130</v>
      </c>
      <c r="E622" s="194" t="s">
        <v>1167</v>
      </c>
      <c r="F622" s="195" t="s">
        <v>1168</v>
      </c>
      <c r="G622" s="196" t="s">
        <v>144</v>
      </c>
      <c r="H622" s="197">
        <v>21.06</v>
      </c>
      <c r="I622" s="198"/>
      <c r="J622" s="199">
        <f>ROUND(I622*H622,2)</f>
        <v>0</v>
      </c>
      <c r="K622" s="195" t="s">
        <v>134</v>
      </c>
      <c r="L622" s="61"/>
      <c r="M622" s="200" t="s">
        <v>34</v>
      </c>
      <c r="N622" s="201" t="s">
        <v>48</v>
      </c>
      <c r="O622" s="42"/>
      <c r="P622" s="202">
        <f>O622*H622</f>
        <v>0</v>
      </c>
      <c r="Q622" s="202">
        <v>0</v>
      </c>
      <c r="R622" s="202">
        <f>Q622*H622</f>
        <v>0</v>
      </c>
      <c r="S622" s="202">
        <v>0</v>
      </c>
      <c r="T622" s="203">
        <f>S622*H622</f>
        <v>0</v>
      </c>
      <c r="AR622" s="23" t="s">
        <v>328</v>
      </c>
      <c r="AT622" s="23" t="s">
        <v>130</v>
      </c>
      <c r="AU622" s="23" t="s">
        <v>87</v>
      </c>
      <c r="AY622" s="23" t="s">
        <v>127</v>
      </c>
      <c r="BE622" s="204">
        <f>IF(N622="základní",J622,0)</f>
        <v>0</v>
      </c>
      <c r="BF622" s="204">
        <f>IF(N622="snížená",J622,0)</f>
        <v>0</v>
      </c>
      <c r="BG622" s="204">
        <f>IF(N622="zákl. přenesená",J622,0)</f>
        <v>0</v>
      </c>
      <c r="BH622" s="204">
        <f>IF(N622="sníž. přenesená",J622,0)</f>
        <v>0</v>
      </c>
      <c r="BI622" s="204">
        <f>IF(N622="nulová",J622,0)</f>
        <v>0</v>
      </c>
      <c r="BJ622" s="23" t="s">
        <v>85</v>
      </c>
      <c r="BK622" s="204">
        <f>ROUND(I622*H622,2)</f>
        <v>0</v>
      </c>
      <c r="BL622" s="23" t="s">
        <v>328</v>
      </c>
      <c r="BM622" s="23" t="s">
        <v>1169</v>
      </c>
    </row>
    <row r="623" spans="2:65" s="1" customFormat="1" ht="22.5" customHeight="1">
      <c r="B623" s="41"/>
      <c r="C623" s="193" t="s">
        <v>1170</v>
      </c>
      <c r="D623" s="193" t="s">
        <v>130</v>
      </c>
      <c r="E623" s="194" t="s">
        <v>1171</v>
      </c>
      <c r="F623" s="195" t="s">
        <v>1172</v>
      </c>
      <c r="G623" s="196" t="s">
        <v>144</v>
      </c>
      <c r="H623" s="197">
        <v>21.06</v>
      </c>
      <c r="I623" s="198"/>
      <c r="J623" s="199">
        <f>ROUND(I623*H623,2)</f>
        <v>0</v>
      </c>
      <c r="K623" s="195" t="s">
        <v>134</v>
      </c>
      <c r="L623" s="61"/>
      <c r="M623" s="200" t="s">
        <v>34</v>
      </c>
      <c r="N623" s="201" t="s">
        <v>48</v>
      </c>
      <c r="O623" s="42"/>
      <c r="P623" s="202">
        <f>O623*H623</f>
        <v>0</v>
      </c>
      <c r="Q623" s="202">
        <v>0</v>
      </c>
      <c r="R623" s="202">
        <f>Q623*H623</f>
        <v>0</v>
      </c>
      <c r="S623" s="202">
        <v>0</v>
      </c>
      <c r="T623" s="203">
        <f>S623*H623</f>
        <v>0</v>
      </c>
      <c r="AR623" s="23" t="s">
        <v>328</v>
      </c>
      <c r="AT623" s="23" t="s">
        <v>130</v>
      </c>
      <c r="AU623" s="23" t="s">
        <v>87</v>
      </c>
      <c r="AY623" s="23" t="s">
        <v>127</v>
      </c>
      <c r="BE623" s="204">
        <f>IF(N623="základní",J623,0)</f>
        <v>0</v>
      </c>
      <c r="BF623" s="204">
        <f>IF(N623="snížená",J623,0)</f>
        <v>0</v>
      </c>
      <c r="BG623" s="204">
        <f>IF(N623="zákl. přenesená",J623,0)</f>
        <v>0</v>
      </c>
      <c r="BH623" s="204">
        <f>IF(N623="sníž. přenesená",J623,0)</f>
        <v>0</v>
      </c>
      <c r="BI623" s="204">
        <f>IF(N623="nulová",J623,0)</f>
        <v>0</v>
      </c>
      <c r="BJ623" s="23" t="s">
        <v>85</v>
      </c>
      <c r="BK623" s="204">
        <f>ROUND(I623*H623,2)</f>
        <v>0</v>
      </c>
      <c r="BL623" s="23" t="s">
        <v>328</v>
      </c>
      <c r="BM623" s="23" t="s">
        <v>1173</v>
      </c>
    </row>
    <row r="624" spans="2:65" s="13" customFormat="1" ht="13.5">
      <c r="B624" s="232"/>
      <c r="C624" s="233"/>
      <c r="D624" s="207" t="s">
        <v>146</v>
      </c>
      <c r="E624" s="234" t="s">
        <v>34</v>
      </c>
      <c r="F624" s="235" t="s">
        <v>410</v>
      </c>
      <c r="G624" s="233"/>
      <c r="H624" s="236" t="s">
        <v>34</v>
      </c>
      <c r="I624" s="237"/>
      <c r="J624" s="233"/>
      <c r="K624" s="233"/>
      <c r="L624" s="238"/>
      <c r="M624" s="239"/>
      <c r="N624" s="240"/>
      <c r="O624" s="240"/>
      <c r="P624" s="240"/>
      <c r="Q624" s="240"/>
      <c r="R624" s="240"/>
      <c r="S624" s="240"/>
      <c r="T624" s="241"/>
      <c r="AT624" s="242" t="s">
        <v>146</v>
      </c>
      <c r="AU624" s="242" t="s">
        <v>87</v>
      </c>
      <c r="AV624" s="13" t="s">
        <v>85</v>
      </c>
      <c r="AW624" s="13" t="s">
        <v>40</v>
      </c>
      <c r="AX624" s="13" t="s">
        <v>77</v>
      </c>
      <c r="AY624" s="242" t="s">
        <v>127</v>
      </c>
    </row>
    <row r="625" spans="2:65" s="11" customFormat="1" ht="13.5">
      <c r="B625" s="205"/>
      <c r="C625" s="206"/>
      <c r="D625" s="219" t="s">
        <v>146</v>
      </c>
      <c r="E625" s="229" t="s">
        <v>34</v>
      </c>
      <c r="F625" s="230" t="s">
        <v>1174</v>
      </c>
      <c r="G625" s="206"/>
      <c r="H625" s="231">
        <v>21.06</v>
      </c>
      <c r="I625" s="211"/>
      <c r="J625" s="206"/>
      <c r="K625" s="206"/>
      <c r="L625" s="212"/>
      <c r="M625" s="213"/>
      <c r="N625" s="214"/>
      <c r="O625" s="214"/>
      <c r="P625" s="214"/>
      <c r="Q625" s="214"/>
      <c r="R625" s="214"/>
      <c r="S625" s="214"/>
      <c r="T625" s="215"/>
      <c r="AT625" s="216" t="s">
        <v>146</v>
      </c>
      <c r="AU625" s="216" t="s">
        <v>87</v>
      </c>
      <c r="AV625" s="11" t="s">
        <v>87</v>
      </c>
      <c r="AW625" s="11" t="s">
        <v>40</v>
      </c>
      <c r="AX625" s="11" t="s">
        <v>85</v>
      </c>
      <c r="AY625" s="216" t="s">
        <v>127</v>
      </c>
    </row>
    <row r="626" spans="2:65" s="1" customFormat="1" ht="31.5" customHeight="1">
      <c r="B626" s="41"/>
      <c r="C626" s="193" t="s">
        <v>1175</v>
      </c>
      <c r="D626" s="193" t="s">
        <v>130</v>
      </c>
      <c r="E626" s="194" t="s">
        <v>1176</v>
      </c>
      <c r="F626" s="195" t="s">
        <v>1177</v>
      </c>
      <c r="G626" s="196" t="s">
        <v>144</v>
      </c>
      <c r="H626" s="197">
        <v>23.48</v>
      </c>
      <c r="I626" s="198"/>
      <c r="J626" s="199">
        <f>ROUND(I626*H626,2)</f>
        <v>0</v>
      </c>
      <c r="K626" s="195" t="s">
        <v>134</v>
      </c>
      <c r="L626" s="61"/>
      <c r="M626" s="200" t="s">
        <v>34</v>
      </c>
      <c r="N626" s="201" t="s">
        <v>48</v>
      </c>
      <c r="O626" s="42"/>
      <c r="P626" s="202">
        <f>O626*H626</f>
        <v>0</v>
      </c>
      <c r="Q626" s="202">
        <v>2.9E-4</v>
      </c>
      <c r="R626" s="202">
        <f>Q626*H626</f>
        <v>6.8092000000000005E-3</v>
      </c>
      <c r="S626" s="202">
        <v>0</v>
      </c>
      <c r="T626" s="203">
        <f>S626*H626</f>
        <v>0</v>
      </c>
      <c r="AR626" s="23" t="s">
        <v>328</v>
      </c>
      <c r="AT626" s="23" t="s">
        <v>130</v>
      </c>
      <c r="AU626" s="23" t="s">
        <v>87</v>
      </c>
      <c r="AY626" s="23" t="s">
        <v>127</v>
      </c>
      <c r="BE626" s="204">
        <f>IF(N626="základní",J626,0)</f>
        <v>0</v>
      </c>
      <c r="BF626" s="204">
        <f>IF(N626="snížená",J626,0)</f>
        <v>0</v>
      </c>
      <c r="BG626" s="204">
        <f>IF(N626="zákl. přenesená",J626,0)</f>
        <v>0</v>
      </c>
      <c r="BH626" s="204">
        <f>IF(N626="sníž. přenesená",J626,0)</f>
        <v>0</v>
      </c>
      <c r="BI626" s="204">
        <f>IF(N626="nulová",J626,0)</f>
        <v>0</v>
      </c>
      <c r="BJ626" s="23" t="s">
        <v>85</v>
      </c>
      <c r="BK626" s="204">
        <f>ROUND(I626*H626,2)</f>
        <v>0</v>
      </c>
      <c r="BL626" s="23" t="s">
        <v>328</v>
      </c>
      <c r="BM626" s="23" t="s">
        <v>1178</v>
      </c>
    </row>
    <row r="627" spans="2:65" s="1" customFormat="1" ht="22.5" customHeight="1">
      <c r="B627" s="41"/>
      <c r="C627" s="193" t="s">
        <v>1179</v>
      </c>
      <c r="D627" s="193" t="s">
        <v>130</v>
      </c>
      <c r="E627" s="194" t="s">
        <v>1180</v>
      </c>
      <c r="F627" s="195" t="s">
        <v>1181</v>
      </c>
      <c r="G627" s="196" t="s">
        <v>144</v>
      </c>
      <c r="H627" s="197">
        <v>23.48</v>
      </c>
      <c r="I627" s="198"/>
      <c r="J627" s="199">
        <f>ROUND(I627*H627,2)</f>
        <v>0</v>
      </c>
      <c r="K627" s="195" t="s">
        <v>134</v>
      </c>
      <c r="L627" s="61"/>
      <c r="M627" s="200" t="s">
        <v>34</v>
      </c>
      <c r="N627" s="201" t="s">
        <v>48</v>
      </c>
      <c r="O627" s="42"/>
      <c r="P627" s="202">
        <f>O627*H627</f>
        <v>0</v>
      </c>
      <c r="Q627" s="202">
        <v>6.6E-4</v>
      </c>
      <c r="R627" s="202">
        <f>Q627*H627</f>
        <v>1.54968E-2</v>
      </c>
      <c r="S627" s="202">
        <v>0</v>
      </c>
      <c r="T627" s="203">
        <f>S627*H627</f>
        <v>0</v>
      </c>
      <c r="AR627" s="23" t="s">
        <v>328</v>
      </c>
      <c r="AT627" s="23" t="s">
        <v>130</v>
      </c>
      <c r="AU627" s="23" t="s">
        <v>87</v>
      </c>
      <c r="AY627" s="23" t="s">
        <v>127</v>
      </c>
      <c r="BE627" s="204">
        <f>IF(N627="základní",J627,0)</f>
        <v>0</v>
      </c>
      <c r="BF627" s="204">
        <f>IF(N627="snížená",J627,0)</f>
        <v>0</v>
      </c>
      <c r="BG627" s="204">
        <f>IF(N627="zákl. přenesená",J627,0)</f>
        <v>0</v>
      </c>
      <c r="BH627" s="204">
        <f>IF(N627="sníž. přenesená",J627,0)</f>
        <v>0</v>
      </c>
      <c r="BI627" s="204">
        <f>IF(N627="nulová",J627,0)</f>
        <v>0</v>
      </c>
      <c r="BJ627" s="23" t="s">
        <v>85</v>
      </c>
      <c r="BK627" s="204">
        <f>ROUND(I627*H627,2)</f>
        <v>0</v>
      </c>
      <c r="BL627" s="23" t="s">
        <v>328</v>
      </c>
      <c r="BM627" s="23" t="s">
        <v>1182</v>
      </c>
    </row>
    <row r="628" spans="2:65" s="13" customFormat="1" ht="13.5">
      <c r="B628" s="232"/>
      <c r="C628" s="233"/>
      <c r="D628" s="207" t="s">
        <v>146</v>
      </c>
      <c r="E628" s="234" t="s">
        <v>34</v>
      </c>
      <c r="F628" s="235" t="s">
        <v>410</v>
      </c>
      <c r="G628" s="233"/>
      <c r="H628" s="236" t="s">
        <v>34</v>
      </c>
      <c r="I628" s="237"/>
      <c r="J628" s="233"/>
      <c r="K628" s="233"/>
      <c r="L628" s="238"/>
      <c r="M628" s="239"/>
      <c r="N628" s="240"/>
      <c r="O628" s="240"/>
      <c r="P628" s="240"/>
      <c r="Q628" s="240"/>
      <c r="R628" s="240"/>
      <c r="S628" s="240"/>
      <c r="T628" s="241"/>
      <c r="AT628" s="242" t="s">
        <v>146</v>
      </c>
      <c r="AU628" s="242" t="s">
        <v>87</v>
      </c>
      <c r="AV628" s="13" t="s">
        <v>85</v>
      </c>
      <c r="AW628" s="13" t="s">
        <v>40</v>
      </c>
      <c r="AX628" s="13" t="s">
        <v>77</v>
      </c>
      <c r="AY628" s="242" t="s">
        <v>127</v>
      </c>
    </row>
    <row r="629" spans="2:65" s="11" customFormat="1" ht="13.5">
      <c r="B629" s="205"/>
      <c r="C629" s="206"/>
      <c r="D629" s="207" t="s">
        <v>146</v>
      </c>
      <c r="E629" s="208" t="s">
        <v>34</v>
      </c>
      <c r="F629" s="209" t="s">
        <v>698</v>
      </c>
      <c r="G629" s="206"/>
      <c r="H629" s="210">
        <v>21.06</v>
      </c>
      <c r="I629" s="211"/>
      <c r="J629" s="206"/>
      <c r="K629" s="206"/>
      <c r="L629" s="212"/>
      <c r="M629" s="213"/>
      <c r="N629" s="214"/>
      <c r="O629" s="214"/>
      <c r="P629" s="214"/>
      <c r="Q629" s="214"/>
      <c r="R629" s="214"/>
      <c r="S629" s="214"/>
      <c r="T629" s="215"/>
      <c r="AT629" s="216" t="s">
        <v>146</v>
      </c>
      <c r="AU629" s="216" t="s">
        <v>87</v>
      </c>
      <c r="AV629" s="11" t="s">
        <v>87</v>
      </c>
      <c r="AW629" s="11" t="s">
        <v>40</v>
      </c>
      <c r="AX629" s="11" t="s">
        <v>77</v>
      </c>
      <c r="AY629" s="216" t="s">
        <v>127</v>
      </c>
    </row>
    <row r="630" spans="2:65" s="11" customFormat="1" ht="13.5">
      <c r="B630" s="205"/>
      <c r="C630" s="206"/>
      <c r="D630" s="207" t="s">
        <v>146</v>
      </c>
      <c r="E630" s="208" t="s">
        <v>34</v>
      </c>
      <c r="F630" s="209" t="s">
        <v>1183</v>
      </c>
      <c r="G630" s="206"/>
      <c r="H630" s="210">
        <v>2.42</v>
      </c>
      <c r="I630" s="211"/>
      <c r="J630" s="206"/>
      <c r="K630" s="206"/>
      <c r="L630" s="212"/>
      <c r="M630" s="213"/>
      <c r="N630" s="214"/>
      <c r="O630" s="214"/>
      <c r="P630" s="214"/>
      <c r="Q630" s="214"/>
      <c r="R630" s="214"/>
      <c r="S630" s="214"/>
      <c r="T630" s="215"/>
      <c r="AT630" s="216" t="s">
        <v>146</v>
      </c>
      <c r="AU630" s="216" t="s">
        <v>87</v>
      </c>
      <c r="AV630" s="11" t="s">
        <v>87</v>
      </c>
      <c r="AW630" s="11" t="s">
        <v>40</v>
      </c>
      <c r="AX630" s="11" t="s">
        <v>77</v>
      </c>
      <c r="AY630" s="216" t="s">
        <v>127</v>
      </c>
    </row>
    <row r="631" spans="2:65" s="12" customFormat="1" ht="13.5">
      <c r="B631" s="217"/>
      <c r="C631" s="218"/>
      <c r="D631" s="219" t="s">
        <v>146</v>
      </c>
      <c r="E631" s="220" t="s">
        <v>34</v>
      </c>
      <c r="F631" s="221" t="s">
        <v>149</v>
      </c>
      <c r="G631" s="218"/>
      <c r="H631" s="222">
        <v>23.48</v>
      </c>
      <c r="I631" s="223"/>
      <c r="J631" s="218"/>
      <c r="K631" s="218"/>
      <c r="L631" s="224"/>
      <c r="M631" s="225"/>
      <c r="N631" s="226"/>
      <c r="O631" s="226"/>
      <c r="P631" s="226"/>
      <c r="Q631" s="226"/>
      <c r="R631" s="226"/>
      <c r="S631" s="226"/>
      <c r="T631" s="227"/>
      <c r="AT631" s="228" t="s">
        <v>146</v>
      </c>
      <c r="AU631" s="228" t="s">
        <v>87</v>
      </c>
      <c r="AV631" s="12" t="s">
        <v>135</v>
      </c>
      <c r="AW631" s="12" t="s">
        <v>40</v>
      </c>
      <c r="AX631" s="12" t="s">
        <v>85</v>
      </c>
      <c r="AY631" s="228" t="s">
        <v>127</v>
      </c>
    </row>
    <row r="632" spans="2:65" s="1" customFormat="1" ht="31.5" customHeight="1">
      <c r="B632" s="41"/>
      <c r="C632" s="193" t="s">
        <v>1184</v>
      </c>
      <c r="D632" s="193" t="s">
        <v>130</v>
      </c>
      <c r="E632" s="194" t="s">
        <v>1185</v>
      </c>
      <c r="F632" s="195" t="s">
        <v>1186</v>
      </c>
      <c r="G632" s="196" t="s">
        <v>144</v>
      </c>
      <c r="H632" s="197">
        <v>21.06</v>
      </c>
      <c r="I632" s="198"/>
      <c r="J632" s="199">
        <f>ROUND(I632*H632,2)</f>
        <v>0</v>
      </c>
      <c r="K632" s="195" t="s">
        <v>134</v>
      </c>
      <c r="L632" s="61"/>
      <c r="M632" s="200" t="s">
        <v>34</v>
      </c>
      <c r="N632" s="201" t="s">
        <v>48</v>
      </c>
      <c r="O632" s="42"/>
      <c r="P632" s="202">
        <f>O632*H632</f>
        <v>0</v>
      </c>
      <c r="Q632" s="202">
        <v>2.5000000000000001E-3</v>
      </c>
      <c r="R632" s="202">
        <f>Q632*H632</f>
        <v>5.2649999999999995E-2</v>
      </c>
      <c r="S632" s="202">
        <v>0</v>
      </c>
      <c r="T632" s="203">
        <f>S632*H632</f>
        <v>0</v>
      </c>
      <c r="AR632" s="23" t="s">
        <v>328</v>
      </c>
      <c r="AT632" s="23" t="s">
        <v>130</v>
      </c>
      <c r="AU632" s="23" t="s">
        <v>87</v>
      </c>
      <c r="AY632" s="23" t="s">
        <v>127</v>
      </c>
      <c r="BE632" s="204">
        <f>IF(N632="základní",J632,0)</f>
        <v>0</v>
      </c>
      <c r="BF632" s="204">
        <f>IF(N632="snížená",J632,0)</f>
        <v>0</v>
      </c>
      <c r="BG632" s="204">
        <f>IF(N632="zákl. přenesená",J632,0)</f>
        <v>0</v>
      </c>
      <c r="BH632" s="204">
        <f>IF(N632="sníž. přenesená",J632,0)</f>
        <v>0</v>
      </c>
      <c r="BI632" s="204">
        <f>IF(N632="nulová",J632,0)</f>
        <v>0</v>
      </c>
      <c r="BJ632" s="23" t="s">
        <v>85</v>
      </c>
      <c r="BK632" s="204">
        <f>ROUND(I632*H632,2)</f>
        <v>0</v>
      </c>
      <c r="BL632" s="23" t="s">
        <v>328</v>
      </c>
      <c r="BM632" s="23" t="s">
        <v>1187</v>
      </c>
    </row>
    <row r="633" spans="2:65" s="10" customFormat="1" ht="29.85" customHeight="1">
      <c r="B633" s="176"/>
      <c r="C633" s="177"/>
      <c r="D633" s="190" t="s">
        <v>76</v>
      </c>
      <c r="E633" s="191" t="s">
        <v>1188</v>
      </c>
      <c r="F633" s="191" t="s">
        <v>1189</v>
      </c>
      <c r="G633" s="177"/>
      <c r="H633" s="177"/>
      <c r="I633" s="180"/>
      <c r="J633" s="192">
        <f>BK633</f>
        <v>0</v>
      </c>
      <c r="K633" s="177"/>
      <c r="L633" s="182"/>
      <c r="M633" s="183"/>
      <c r="N633" s="184"/>
      <c r="O633" s="184"/>
      <c r="P633" s="185">
        <f>SUM(P634:P649)</f>
        <v>0</v>
      </c>
      <c r="Q633" s="184"/>
      <c r="R633" s="185">
        <f>SUM(R634:R649)</f>
        <v>3.3563530000000001E-2</v>
      </c>
      <c r="S633" s="184"/>
      <c r="T633" s="186">
        <f>SUM(T634:T649)</f>
        <v>0</v>
      </c>
      <c r="AR633" s="187" t="s">
        <v>87</v>
      </c>
      <c r="AT633" s="188" t="s">
        <v>76</v>
      </c>
      <c r="AU633" s="188" t="s">
        <v>85</v>
      </c>
      <c r="AY633" s="187" t="s">
        <v>127</v>
      </c>
      <c r="BK633" s="189">
        <f>SUM(BK634:BK649)</f>
        <v>0</v>
      </c>
    </row>
    <row r="634" spans="2:65" s="1" customFormat="1" ht="22.5" customHeight="1">
      <c r="B634" s="41"/>
      <c r="C634" s="193" t="s">
        <v>1190</v>
      </c>
      <c r="D634" s="193" t="s">
        <v>130</v>
      </c>
      <c r="E634" s="194" t="s">
        <v>1191</v>
      </c>
      <c r="F634" s="195" t="s">
        <v>1192</v>
      </c>
      <c r="G634" s="196" t="s">
        <v>144</v>
      </c>
      <c r="H634" s="197">
        <v>68.497</v>
      </c>
      <c r="I634" s="198"/>
      <c r="J634" s="199">
        <f>ROUND(I634*H634,2)</f>
        <v>0</v>
      </c>
      <c r="K634" s="195" t="s">
        <v>134</v>
      </c>
      <c r="L634" s="61"/>
      <c r="M634" s="200" t="s">
        <v>34</v>
      </c>
      <c r="N634" s="201" t="s">
        <v>48</v>
      </c>
      <c r="O634" s="42"/>
      <c r="P634" s="202">
        <f>O634*H634</f>
        <v>0</v>
      </c>
      <c r="Q634" s="202">
        <v>0</v>
      </c>
      <c r="R634" s="202">
        <f>Q634*H634</f>
        <v>0</v>
      </c>
      <c r="S634" s="202">
        <v>0</v>
      </c>
      <c r="T634" s="203">
        <f>S634*H634</f>
        <v>0</v>
      </c>
      <c r="AR634" s="23" t="s">
        <v>328</v>
      </c>
      <c r="AT634" s="23" t="s">
        <v>130</v>
      </c>
      <c r="AU634" s="23" t="s">
        <v>87</v>
      </c>
      <c r="AY634" s="23" t="s">
        <v>127</v>
      </c>
      <c r="BE634" s="204">
        <f>IF(N634="základní",J634,0)</f>
        <v>0</v>
      </c>
      <c r="BF634" s="204">
        <f>IF(N634="snížená",J634,0)</f>
        <v>0</v>
      </c>
      <c r="BG634" s="204">
        <f>IF(N634="zákl. přenesená",J634,0)</f>
        <v>0</v>
      </c>
      <c r="BH634" s="204">
        <f>IF(N634="sníž. přenesená",J634,0)</f>
        <v>0</v>
      </c>
      <c r="BI634" s="204">
        <f>IF(N634="nulová",J634,0)</f>
        <v>0</v>
      </c>
      <c r="BJ634" s="23" t="s">
        <v>85</v>
      </c>
      <c r="BK634" s="204">
        <f>ROUND(I634*H634,2)</f>
        <v>0</v>
      </c>
      <c r="BL634" s="23" t="s">
        <v>328</v>
      </c>
      <c r="BM634" s="23" t="s">
        <v>1193</v>
      </c>
    </row>
    <row r="635" spans="2:65" s="1" customFormat="1" ht="31.5" customHeight="1">
      <c r="B635" s="41"/>
      <c r="C635" s="193" t="s">
        <v>1194</v>
      </c>
      <c r="D635" s="193" t="s">
        <v>130</v>
      </c>
      <c r="E635" s="194" t="s">
        <v>1195</v>
      </c>
      <c r="F635" s="195" t="s">
        <v>1196</v>
      </c>
      <c r="G635" s="196" t="s">
        <v>139</v>
      </c>
      <c r="H635" s="197">
        <v>66.739999999999995</v>
      </c>
      <c r="I635" s="198"/>
      <c r="J635" s="199">
        <f>ROUND(I635*H635,2)</f>
        <v>0</v>
      </c>
      <c r="K635" s="195" t="s">
        <v>134</v>
      </c>
      <c r="L635" s="61"/>
      <c r="M635" s="200" t="s">
        <v>34</v>
      </c>
      <c r="N635" s="201" t="s">
        <v>48</v>
      </c>
      <c r="O635" s="42"/>
      <c r="P635" s="202">
        <f>O635*H635</f>
        <v>0</v>
      </c>
      <c r="Q635" s="202">
        <v>0</v>
      </c>
      <c r="R635" s="202">
        <f>Q635*H635</f>
        <v>0</v>
      </c>
      <c r="S635" s="202">
        <v>0</v>
      </c>
      <c r="T635" s="203">
        <f>S635*H635</f>
        <v>0</v>
      </c>
      <c r="AR635" s="23" t="s">
        <v>328</v>
      </c>
      <c r="AT635" s="23" t="s">
        <v>130</v>
      </c>
      <c r="AU635" s="23" t="s">
        <v>87</v>
      </c>
      <c r="AY635" s="23" t="s">
        <v>127</v>
      </c>
      <c r="BE635" s="204">
        <f>IF(N635="základní",J635,0)</f>
        <v>0</v>
      </c>
      <c r="BF635" s="204">
        <f>IF(N635="snížená",J635,0)</f>
        <v>0</v>
      </c>
      <c r="BG635" s="204">
        <f>IF(N635="zákl. přenesená",J635,0)</f>
        <v>0</v>
      </c>
      <c r="BH635" s="204">
        <f>IF(N635="sníž. přenesená",J635,0)</f>
        <v>0</v>
      </c>
      <c r="BI635" s="204">
        <f>IF(N635="nulová",J635,0)</f>
        <v>0</v>
      </c>
      <c r="BJ635" s="23" t="s">
        <v>85</v>
      </c>
      <c r="BK635" s="204">
        <f>ROUND(I635*H635,2)</f>
        <v>0</v>
      </c>
      <c r="BL635" s="23" t="s">
        <v>328</v>
      </c>
      <c r="BM635" s="23" t="s">
        <v>1197</v>
      </c>
    </row>
    <row r="636" spans="2:65" s="13" customFormat="1" ht="13.5">
      <c r="B636" s="232"/>
      <c r="C636" s="233"/>
      <c r="D636" s="207" t="s">
        <v>146</v>
      </c>
      <c r="E636" s="234" t="s">
        <v>34</v>
      </c>
      <c r="F636" s="235" t="s">
        <v>410</v>
      </c>
      <c r="G636" s="233"/>
      <c r="H636" s="236" t="s">
        <v>34</v>
      </c>
      <c r="I636" s="237"/>
      <c r="J636" s="233"/>
      <c r="K636" s="233"/>
      <c r="L636" s="238"/>
      <c r="M636" s="239"/>
      <c r="N636" s="240"/>
      <c r="O636" s="240"/>
      <c r="P636" s="240"/>
      <c r="Q636" s="240"/>
      <c r="R636" s="240"/>
      <c r="S636" s="240"/>
      <c r="T636" s="241"/>
      <c r="AT636" s="242" t="s">
        <v>146</v>
      </c>
      <c r="AU636" s="242" t="s">
        <v>87</v>
      </c>
      <c r="AV636" s="13" t="s">
        <v>85</v>
      </c>
      <c r="AW636" s="13" t="s">
        <v>40</v>
      </c>
      <c r="AX636" s="13" t="s">
        <v>77</v>
      </c>
      <c r="AY636" s="242" t="s">
        <v>127</v>
      </c>
    </row>
    <row r="637" spans="2:65" s="11" customFormat="1" ht="13.5">
      <c r="B637" s="205"/>
      <c r="C637" s="206"/>
      <c r="D637" s="207" t="s">
        <v>146</v>
      </c>
      <c r="E637" s="208" t="s">
        <v>34</v>
      </c>
      <c r="F637" s="209" t="s">
        <v>1198</v>
      </c>
      <c r="G637" s="206"/>
      <c r="H637" s="210">
        <v>48.4</v>
      </c>
      <c r="I637" s="211"/>
      <c r="J637" s="206"/>
      <c r="K637" s="206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146</v>
      </c>
      <c r="AU637" s="216" t="s">
        <v>87</v>
      </c>
      <c r="AV637" s="11" t="s">
        <v>87</v>
      </c>
      <c r="AW637" s="11" t="s">
        <v>40</v>
      </c>
      <c r="AX637" s="11" t="s">
        <v>77</v>
      </c>
      <c r="AY637" s="216" t="s">
        <v>127</v>
      </c>
    </row>
    <row r="638" spans="2:65" s="11" customFormat="1" ht="13.5">
      <c r="B638" s="205"/>
      <c r="C638" s="206"/>
      <c r="D638" s="207" t="s">
        <v>146</v>
      </c>
      <c r="E638" s="208" t="s">
        <v>34</v>
      </c>
      <c r="F638" s="209" t="s">
        <v>1199</v>
      </c>
      <c r="G638" s="206"/>
      <c r="H638" s="210">
        <v>15.84</v>
      </c>
      <c r="I638" s="211"/>
      <c r="J638" s="206"/>
      <c r="K638" s="206"/>
      <c r="L638" s="212"/>
      <c r="M638" s="213"/>
      <c r="N638" s="214"/>
      <c r="O638" s="214"/>
      <c r="P638" s="214"/>
      <c r="Q638" s="214"/>
      <c r="R638" s="214"/>
      <c r="S638" s="214"/>
      <c r="T638" s="215"/>
      <c r="AT638" s="216" t="s">
        <v>146</v>
      </c>
      <c r="AU638" s="216" t="s">
        <v>87</v>
      </c>
      <c r="AV638" s="11" t="s">
        <v>87</v>
      </c>
      <c r="AW638" s="11" t="s">
        <v>40</v>
      </c>
      <c r="AX638" s="11" t="s">
        <v>77</v>
      </c>
      <c r="AY638" s="216" t="s">
        <v>127</v>
      </c>
    </row>
    <row r="639" spans="2:65" s="11" customFormat="1" ht="13.5">
      <c r="B639" s="205"/>
      <c r="C639" s="206"/>
      <c r="D639" s="207" t="s">
        <v>146</v>
      </c>
      <c r="E639" s="208" t="s">
        <v>34</v>
      </c>
      <c r="F639" s="209" t="s">
        <v>1200</v>
      </c>
      <c r="G639" s="206"/>
      <c r="H639" s="210">
        <v>2.5</v>
      </c>
      <c r="I639" s="211"/>
      <c r="J639" s="206"/>
      <c r="K639" s="206"/>
      <c r="L639" s="212"/>
      <c r="M639" s="213"/>
      <c r="N639" s="214"/>
      <c r="O639" s="214"/>
      <c r="P639" s="214"/>
      <c r="Q639" s="214"/>
      <c r="R639" s="214"/>
      <c r="S639" s="214"/>
      <c r="T639" s="215"/>
      <c r="AT639" s="216" t="s">
        <v>146</v>
      </c>
      <c r="AU639" s="216" t="s">
        <v>87</v>
      </c>
      <c r="AV639" s="11" t="s">
        <v>87</v>
      </c>
      <c r="AW639" s="11" t="s">
        <v>40</v>
      </c>
      <c r="AX639" s="11" t="s">
        <v>77</v>
      </c>
      <c r="AY639" s="216" t="s">
        <v>127</v>
      </c>
    </row>
    <row r="640" spans="2:65" s="12" customFormat="1" ht="13.5">
      <c r="B640" s="217"/>
      <c r="C640" s="218"/>
      <c r="D640" s="219" t="s">
        <v>146</v>
      </c>
      <c r="E640" s="220" t="s">
        <v>34</v>
      </c>
      <c r="F640" s="221" t="s">
        <v>149</v>
      </c>
      <c r="G640" s="218"/>
      <c r="H640" s="222">
        <v>66.739999999999995</v>
      </c>
      <c r="I640" s="223"/>
      <c r="J640" s="218"/>
      <c r="K640" s="218"/>
      <c r="L640" s="224"/>
      <c r="M640" s="225"/>
      <c r="N640" s="226"/>
      <c r="O640" s="226"/>
      <c r="P640" s="226"/>
      <c r="Q640" s="226"/>
      <c r="R640" s="226"/>
      <c r="S640" s="226"/>
      <c r="T640" s="227"/>
      <c r="AT640" s="228" t="s">
        <v>146</v>
      </c>
      <c r="AU640" s="228" t="s">
        <v>87</v>
      </c>
      <c r="AV640" s="12" t="s">
        <v>135</v>
      </c>
      <c r="AW640" s="12" t="s">
        <v>40</v>
      </c>
      <c r="AX640" s="12" t="s">
        <v>85</v>
      </c>
      <c r="AY640" s="228" t="s">
        <v>127</v>
      </c>
    </row>
    <row r="641" spans="2:65" s="1" customFormat="1" ht="22.5" customHeight="1">
      <c r="B641" s="41"/>
      <c r="C641" s="250" t="s">
        <v>1201</v>
      </c>
      <c r="D641" s="250" t="s">
        <v>342</v>
      </c>
      <c r="E641" s="251" t="s">
        <v>1202</v>
      </c>
      <c r="F641" s="252" t="s">
        <v>1203</v>
      </c>
      <c r="G641" s="253" t="s">
        <v>139</v>
      </c>
      <c r="H641" s="254">
        <v>70.076999999999998</v>
      </c>
      <c r="I641" s="255"/>
      <c r="J641" s="256">
        <f>ROUND(I641*H641,2)</f>
        <v>0</v>
      </c>
      <c r="K641" s="252" t="s">
        <v>134</v>
      </c>
      <c r="L641" s="257"/>
      <c r="M641" s="258" t="s">
        <v>34</v>
      </c>
      <c r="N641" s="259" t="s">
        <v>48</v>
      </c>
      <c r="O641" s="42"/>
      <c r="P641" s="202">
        <f>O641*H641</f>
        <v>0</v>
      </c>
      <c r="Q641" s="202">
        <v>0</v>
      </c>
      <c r="R641" s="202">
        <f>Q641*H641</f>
        <v>0</v>
      </c>
      <c r="S641" s="202">
        <v>0</v>
      </c>
      <c r="T641" s="203">
        <f>S641*H641</f>
        <v>0</v>
      </c>
      <c r="AR641" s="23" t="s">
        <v>418</v>
      </c>
      <c r="AT641" s="23" t="s">
        <v>342</v>
      </c>
      <c r="AU641" s="23" t="s">
        <v>87</v>
      </c>
      <c r="AY641" s="23" t="s">
        <v>127</v>
      </c>
      <c r="BE641" s="204">
        <f>IF(N641="základní",J641,0)</f>
        <v>0</v>
      </c>
      <c r="BF641" s="204">
        <f>IF(N641="snížená",J641,0)</f>
        <v>0</v>
      </c>
      <c r="BG641" s="204">
        <f>IF(N641="zákl. přenesená",J641,0)</f>
        <v>0</v>
      </c>
      <c r="BH641" s="204">
        <f>IF(N641="sníž. přenesená",J641,0)</f>
        <v>0</v>
      </c>
      <c r="BI641" s="204">
        <f>IF(N641="nulová",J641,0)</f>
        <v>0</v>
      </c>
      <c r="BJ641" s="23" t="s">
        <v>85</v>
      </c>
      <c r="BK641" s="204">
        <f>ROUND(I641*H641,2)</f>
        <v>0</v>
      </c>
      <c r="BL641" s="23" t="s">
        <v>328</v>
      </c>
      <c r="BM641" s="23" t="s">
        <v>1204</v>
      </c>
    </row>
    <row r="642" spans="2:65" s="11" customFormat="1" ht="13.5">
      <c r="B642" s="205"/>
      <c r="C642" s="206"/>
      <c r="D642" s="219" t="s">
        <v>146</v>
      </c>
      <c r="E642" s="206"/>
      <c r="F642" s="230" t="s">
        <v>1205</v>
      </c>
      <c r="G642" s="206"/>
      <c r="H642" s="231">
        <v>70.076999999999998</v>
      </c>
      <c r="I642" s="211"/>
      <c r="J642" s="206"/>
      <c r="K642" s="206"/>
      <c r="L642" s="212"/>
      <c r="M642" s="213"/>
      <c r="N642" s="214"/>
      <c r="O642" s="214"/>
      <c r="P642" s="214"/>
      <c r="Q642" s="214"/>
      <c r="R642" s="214"/>
      <c r="S642" s="214"/>
      <c r="T642" s="215"/>
      <c r="AT642" s="216" t="s">
        <v>146</v>
      </c>
      <c r="AU642" s="216" t="s">
        <v>87</v>
      </c>
      <c r="AV642" s="11" t="s">
        <v>87</v>
      </c>
      <c r="AW642" s="11" t="s">
        <v>6</v>
      </c>
      <c r="AX642" s="11" t="s">
        <v>85</v>
      </c>
      <c r="AY642" s="216" t="s">
        <v>127</v>
      </c>
    </row>
    <row r="643" spans="2:65" s="1" customFormat="1" ht="22.5" customHeight="1">
      <c r="B643" s="41"/>
      <c r="C643" s="193" t="s">
        <v>1206</v>
      </c>
      <c r="D643" s="193" t="s">
        <v>130</v>
      </c>
      <c r="E643" s="194" t="s">
        <v>1207</v>
      </c>
      <c r="F643" s="195" t="s">
        <v>1208</v>
      </c>
      <c r="G643" s="196" t="s">
        <v>144</v>
      </c>
      <c r="H643" s="197">
        <v>68.497</v>
      </c>
      <c r="I643" s="198"/>
      <c r="J643" s="199">
        <f>ROUND(I643*H643,2)</f>
        <v>0</v>
      </c>
      <c r="K643" s="195" t="s">
        <v>134</v>
      </c>
      <c r="L643" s="61"/>
      <c r="M643" s="200" t="s">
        <v>34</v>
      </c>
      <c r="N643" s="201" t="s">
        <v>48</v>
      </c>
      <c r="O643" s="42"/>
      <c r="P643" s="202">
        <f>O643*H643</f>
        <v>0</v>
      </c>
      <c r="Q643" s="202">
        <v>2.0000000000000001E-4</v>
      </c>
      <c r="R643" s="202">
        <f>Q643*H643</f>
        <v>1.36994E-2</v>
      </c>
      <c r="S643" s="202">
        <v>0</v>
      </c>
      <c r="T643" s="203">
        <f>S643*H643</f>
        <v>0</v>
      </c>
      <c r="AR643" s="23" t="s">
        <v>328</v>
      </c>
      <c r="AT643" s="23" t="s">
        <v>130</v>
      </c>
      <c r="AU643" s="23" t="s">
        <v>87</v>
      </c>
      <c r="AY643" s="23" t="s">
        <v>127</v>
      </c>
      <c r="BE643" s="204">
        <f>IF(N643="základní",J643,0)</f>
        <v>0</v>
      </c>
      <c r="BF643" s="204">
        <f>IF(N643="snížená",J643,0)</f>
        <v>0</v>
      </c>
      <c r="BG643" s="204">
        <f>IF(N643="zákl. přenesená",J643,0)</f>
        <v>0</v>
      </c>
      <c r="BH643" s="204">
        <f>IF(N643="sníž. přenesená",J643,0)</f>
        <v>0</v>
      </c>
      <c r="BI643" s="204">
        <f>IF(N643="nulová",J643,0)</f>
        <v>0</v>
      </c>
      <c r="BJ643" s="23" t="s">
        <v>85</v>
      </c>
      <c r="BK643" s="204">
        <f>ROUND(I643*H643,2)</f>
        <v>0</v>
      </c>
      <c r="BL643" s="23" t="s">
        <v>328</v>
      </c>
      <c r="BM643" s="23" t="s">
        <v>1209</v>
      </c>
    </row>
    <row r="644" spans="2:65" s="13" customFormat="1" ht="13.5">
      <c r="B644" s="232"/>
      <c r="C644" s="233"/>
      <c r="D644" s="207" t="s">
        <v>146</v>
      </c>
      <c r="E644" s="234" t="s">
        <v>34</v>
      </c>
      <c r="F644" s="235" t="s">
        <v>410</v>
      </c>
      <c r="G644" s="233"/>
      <c r="H644" s="236" t="s">
        <v>34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AT644" s="242" t="s">
        <v>146</v>
      </c>
      <c r="AU644" s="242" t="s">
        <v>87</v>
      </c>
      <c r="AV644" s="13" t="s">
        <v>85</v>
      </c>
      <c r="AW644" s="13" t="s">
        <v>40</v>
      </c>
      <c r="AX644" s="13" t="s">
        <v>77</v>
      </c>
      <c r="AY644" s="242" t="s">
        <v>127</v>
      </c>
    </row>
    <row r="645" spans="2:65" s="11" customFormat="1" ht="13.5">
      <c r="B645" s="205"/>
      <c r="C645" s="206"/>
      <c r="D645" s="207" t="s">
        <v>146</v>
      </c>
      <c r="E645" s="208" t="s">
        <v>34</v>
      </c>
      <c r="F645" s="209" t="s">
        <v>1210</v>
      </c>
      <c r="G645" s="206"/>
      <c r="H645" s="210">
        <v>59.927</v>
      </c>
      <c r="I645" s="211"/>
      <c r="J645" s="206"/>
      <c r="K645" s="206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146</v>
      </c>
      <c r="AU645" s="216" t="s">
        <v>87</v>
      </c>
      <c r="AV645" s="11" t="s">
        <v>87</v>
      </c>
      <c r="AW645" s="11" t="s">
        <v>40</v>
      </c>
      <c r="AX645" s="11" t="s">
        <v>77</v>
      </c>
      <c r="AY645" s="216" t="s">
        <v>127</v>
      </c>
    </row>
    <row r="646" spans="2:65" s="11" customFormat="1" ht="13.5">
      <c r="B646" s="205"/>
      <c r="C646" s="206"/>
      <c r="D646" s="207" t="s">
        <v>146</v>
      </c>
      <c r="E646" s="208" t="s">
        <v>34</v>
      </c>
      <c r="F646" s="209" t="s">
        <v>1211</v>
      </c>
      <c r="G646" s="206"/>
      <c r="H646" s="210">
        <v>0.25</v>
      </c>
      <c r="I646" s="211"/>
      <c r="J646" s="206"/>
      <c r="K646" s="206"/>
      <c r="L646" s="212"/>
      <c r="M646" s="213"/>
      <c r="N646" s="214"/>
      <c r="O646" s="214"/>
      <c r="P646" s="214"/>
      <c r="Q646" s="214"/>
      <c r="R646" s="214"/>
      <c r="S646" s="214"/>
      <c r="T646" s="215"/>
      <c r="AT646" s="216" t="s">
        <v>146</v>
      </c>
      <c r="AU646" s="216" t="s">
        <v>87</v>
      </c>
      <c r="AV646" s="11" t="s">
        <v>87</v>
      </c>
      <c r="AW646" s="11" t="s">
        <v>40</v>
      </c>
      <c r="AX646" s="11" t="s">
        <v>77</v>
      </c>
      <c r="AY646" s="216" t="s">
        <v>127</v>
      </c>
    </row>
    <row r="647" spans="2:65" s="11" customFormat="1" ht="13.5">
      <c r="B647" s="205"/>
      <c r="C647" s="206"/>
      <c r="D647" s="207" t="s">
        <v>146</v>
      </c>
      <c r="E647" s="208" t="s">
        <v>34</v>
      </c>
      <c r="F647" s="209" t="s">
        <v>1212</v>
      </c>
      <c r="G647" s="206"/>
      <c r="H647" s="210">
        <v>8.32</v>
      </c>
      <c r="I647" s="211"/>
      <c r="J647" s="206"/>
      <c r="K647" s="206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146</v>
      </c>
      <c r="AU647" s="216" t="s">
        <v>87</v>
      </c>
      <c r="AV647" s="11" t="s">
        <v>87</v>
      </c>
      <c r="AW647" s="11" t="s">
        <v>40</v>
      </c>
      <c r="AX647" s="11" t="s">
        <v>77</v>
      </c>
      <c r="AY647" s="216" t="s">
        <v>127</v>
      </c>
    </row>
    <row r="648" spans="2:65" s="12" customFormat="1" ht="13.5">
      <c r="B648" s="217"/>
      <c r="C648" s="218"/>
      <c r="D648" s="219" t="s">
        <v>146</v>
      </c>
      <c r="E648" s="220" t="s">
        <v>34</v>
      </c>
      <c r="F648" s="221" t="s">
        <v>149</v>
      </c>
      <c r="G648" s="218"/>
      <c r="H648" s="222">
        <v>68.497</v>
      </c>
      <c r="I648" s="223"/>
      <c r="J648" s="218"/>
      <c r="K648" s="218"/>
      <c r="L648" s="224"/>
      <c r="M648" s="225"/>
      <c r="N648" s="226"/>
      <c r="O648" s="226"/>
      <c r="P648" s="226"/>
      <c r="Q648" s="226"/>
      <c r="R648" s="226"/>
      <c r="S648" s="226"/>
      <c r="T648" s="227"/>
      <c r="AT648" s="228" t="s">
        <v>146</v>
      </c>
      <c r="AU648" s="228" t="s">
        <v>87</v>
      </c>
      <c r="AV648" s="12" t="s">
        <v>135</v>
      </c>
      <c r="AW648" s="12" t="s">
        <v>40</v>
      </c>
      <c r="AX648" s="12" t="s">
        <v>85</v>
      </c>
      <c r="AY648" s="228" t="s">
        <v>127</v>
      </c>
    </row>
    <row r="649" spans="2:65" s="1" customFormat="1" ht="31.5" customHeight="1">
      <c r="B649" s="41"/>
      <c r="C649" s="193" t="s">
        <v>1213</v>
      </c>
      <c r="D649" s="193" t="s">
        <v>130</v>
      </c>
      <c r="E649" s="194" t="s">
        <v>1214</v>
      </c>
      <c r="F649" s="195" t="s">
        <v>1215</v>
      </c>
      <c r="G649" s="196" t="s">
        <v>144</v>
      </c>
      <c r="H649" s="197">
        <v>68.497</v>
      </c>
      <c r="I649" s="198"/>
      <c r="J649" s="199">
        <f>ROUND(I649*H649,2)</f>
        <v>0</v>
      </c>
      <c r="K649" s="195" t="s">
        <v>134</v>
      </c>
      <c r="L649" s="61"/>
      <c r="M649" s="200" t="s">
        <v>34</v>
      </c>
      <c r="N649" s="261" t="s">
        <v>48</v>
      </c>
      <c r="O649" s="262"/>
      <c r="P649" s="263">
        <f>O649*H649</f>
        <v>0</v>
      </c>
      <c r="Q649" s="263">
        <v>2.9E-4</v>
      </c>
      <c r="R649" s="263">
        <f>Q649*H649</f>
        <v>1.9864130000000001E-2</v>
      </c>
      <c r="S649" s="263">
        <v>0</v>
      </c>
      <c r="T649" s="264">
        <f>S649*H649</f>
        <v>0</v>
      </c>
      <c r="AR649" s="23" t="s">
        <v>328</v>
      </c>
      <c r="AT649" s="23" t="s">
        <v>130</v>
      </c>
      <c r="AU649" s="23" t="s">
        <v>87</v>
      </c>
      <c r="AY649" s="23" t="s">
        <v>127</v>
      </c>
      <c r="BE649" s="204">
        <f>IF(N649="základní",J649,0)</f>
        <v>0</v>
      </c>
      <c r="BF649" s="204">
        <f>IF(N649="snížená",J649,0)</f>
        <v>0</v>
      </c>
      <c r="BG649" s="204">
        <f>IF(N649="zákl. přenesená",J649,0)</f>
        <v>0</v>
      </c>
      <c r="BH649" s="204">
        <f>IF(N649="sníž. přenesená",J649,0)</f>
        <v>0</v>
      </c>
      <c r="BI649" s="204">
        <f>IF(N649="nulová",J649,0)</f>
        <v>0</v>
      </c>
      <c r="BJ649" s="23" t="s">
        <v>85</v>
      </c>
      <c r="BK649" s="204">
        <f>ROUND(I649*H649,2)</f>
        <v>0</v>
      </c>
      <c r="BL649" s="23" t="s">
        <v>328</v>
      </c>
      <c r="BM649" s="23" t="s">
        <v>1216</v>
      </c>
    </row>
    <row r="650" spans="2:65" s="1" customFormat="1" ht="6.95" customHeight="1">
      <c r="B650" s="56"/>
      <c r="C650" s="57"/>
      <c r="D650" s="57"/>
      <c r="E650" s="57"/>
      <c r="F650" s="57"/>
      <c r="G650" s="57"/>
      <c r="H650" s="57"/>
      <c r="I650" s="139"/>
      <c r="J650" s="57"/>
      <c r="K650" s="57"/>
      <c r="L650" s="61"/>
    </row>
  </sheetData>
  <sheetProtection password="CC35" sheet="1" objects="1" scenarios="1" formatCells="0" formatColumns="0" formatRows="0" sort="0" autoFilter="0"/>
  <autoFilter ref="C103:K649"/>
  <mergeCells count="9">
    <mergeCell ref="E94:H94"/>
    <mergeCell ref="E96:H9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2"/>
      <c r="C1" s="112"/>
      <c r="D1" s="113" t="s">
        <v>1</v>
      </c>
      <c r="E1" s="112"/>
      <c r="F1" s="114" t="s">
        <v>94</v>
      </c>
      <c r="G1" s="388" t="s">
        <v>95</v>
      </c>
      <c r="H1" s="388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23" t="s">
        <v>93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87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22.5" customHeight="1">
      <c r="B7" s="27"/>
      <c r="C7" s="28"/>
      <c r="D7" s="28"/>
      <c r="E7" s="381" t="str">
        <f>'Rekapitulace stavby'!K6</f>
        <v>Zahradní domek - MŠ Strojařů 846, Chrudim IV</v>
      </c>
      <c r="F7" s="382"/>
      <c r="G7" s="382"/>
      <c r="H7" s="382"/>
      <c r="I7" s="117"/>
      <c r="J7" s="28"/>
      <c r="K7" s="30"/>
    </row>
    <row r="8" spans="1:70" s="1" customFormat="1">
      <c r="B8" s="41"/>
      <c r="C8" s="42"/>
      <c r="D8" s="36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3" t="s">
        <v>1217</v>
      </c>
      <c r="F9" s="384"/>
      <c r="G9" s="384"/>
      <c r="H9" s="384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6" t="s">
        <v>20</v>
      </c>
      <c r="E11" s="42"/>
      <c r="F11" s="34" t="s">
        <v>21</v>
      </c>
      <c r="G11" s="42"/>
      <c r="H11" s="42"/>
      <c r="I11" s="119" t="s">
        <v>22</v>
      </c>
      <c r="J11" s="34" t="s">
        <v>34</v>
      </c>
      <c r="K11" s="45"/>
    </row>
    <row r="12" spans="1:70" s="1" customFormat="1" ht="14.45" customHeight="1">
      <c r="B12" s="41"/>
      <c r="C12" s="42"/>
      <c r="D12" s="36" t="s">
        <v>24</v>
      </c>
      <c r="E12" s="42"/>
      <c r="F12" s="34" t="s">
        <v>25</v>
      </c>
      <c r="G12" s="42"/>
      <c r="H12" s="42"/>
      <c r="I12" s="119" t="s">
        <v>26</v>
      </c>
      <c r="J12" s="120" t="str">
        <f>'Rekapitulace stavby'!AN8</f>
        <v>22. 1. 2017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6" t="s">
        <v>32</v>
      </c>
      <c r="E14" s="42"/>
      <c r="F14" s="42"/>
      <c r="G14" s="42"/>
      <c r="H14" s="42"/>
      <c r="I14" s="119" t="s">
        <v>33</v>
      </c>
      <c r="J14" s="34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4" t="str">
        <f>IF('Rekapitulace stavby'!E11="","",'Rekapitulace stavby'!E11)</f>
        <v xml:space="preserve"> </v>
      </c>
      <c r="F15" s="42"/>
      <c r="G15" s="42"/>
      <c r="H15" s="42"/>
      <c r="I15" s="119" t="s">
        <v>35</v>
      </c>
      <c r="J15" s="34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6" t="s">
        <v>36</v>
      </c>
      <c r="E17" s="42"/>
      <c r="F17" s="42"/>
      <c r="G17" s="42"/>
      <c r="H17" s="42"/>
      <c r="I17" s="119" t="s">
        <v>33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35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6" t="s">
        <v>38</v>
      </c>
      <c r="E20" s="42"/>
      <c r="F20" s="42"/>
      <c r="G20" s="42"/>
      <c r="H20" s="42"/>
      <c r="I20" s="119" t="s">
        <v>33</v>
      </c>
      <c r="J20" s="34" t="s">
        <v>34</v>
      </c>
      <c r="K20" s="45"/>
    </row>
    <row r="21" spans="2:11" s="1" customFormat="1" ht="18" customHeight="1">
      <c r="B21" s="41"/>
      <c r="C21" s="42"/>
      <c r="D21" s="42"/>
      <c r="E21" s="34" t="s">
        <v>39</v>
      </c>
      <c r="F21" s="42"/>
      <c r="G21" s="42"/>
      <c r="H21" s="42"/>
      <c r="I21" s="119" t="s">
        <v>35</v>
      </c>
      <c r="J21" s="34" t="s">
        <v>34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6" t="s">
        <v>41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50" t="s">
        <v>34</v>
      </c>
      <c r="F24" s="350"/>
      <c r="G24" s="350"/>
      <c r="H24" s="350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43</v>
      </c>
      <c r="E27" s="42"/>
      <c r="F27" s="42"/>
      <c r="G27" s="42"/>
      <c r="H27" s="42"/>
      <c r="I27" s="118"/>
      <c r="J27" s="128">
        <f>ROUND(J81,2)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45</v>
      </c>
      <c r="G29" s="42"/>
      <c r="H29" s="42"/>
      <c r="I29" s="129" t="s">
        <v>44</v>
      </c>
      <c r="J29" s="46" t="s">
        <v>46</v>
      </c>
      <c r="K29" s="45"/>
    </row>
    <row r="30" spans="2:11" s="1" customFormat="1" ht="14.45" customHeight="1">
      <c r="B30" s="41"/>
      <c r="C30" s="42"/>
      <c r="D30" s="49" t="s">
        <v>47</v>
      </c>
      <c r="E30" s="49" t="s">
        <v>48</v>
      </c>
      <c r="F30" s="130">
        <f>ROUND(SUM(BE81:BE102), 2)</f>
        <v>0</v>
      </c>
      <c r="G30" s="42"/>
      <c r="H30" s="42"/>
      <c r="I30" s="131">
        <v>0.21</v>
      </c>
      <c r="J30" s="130">
        <f>ROUND(ROUND((SUM(BE81:BE102)),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49</v>
      </c>
      <c r="F31" s="130">
        <f>ROUND(SUM(BF81:BF102), 2)</f>
        <v>0</v>
      </c>
      <c r="G31" s="42"/>
      <c r="H31" s="42"/>
      <c r="I31" s="131">
        <v>0.15</v>
      </c>
      <c r="J31" s="130">
        <f>ROUND(ROUND((SUM(BF81:BF102)),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50</v>
      </c>
      <c r="F32" s="130">
        <f>ROUND(SUM(BG81:BG102),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51</v>
      </c>
      <c r="F33" s="130">
        <f>ROUND(SUM(BH81:BH102),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52</v>
      </c>
      <c r="F34" s="130">
        <f>ROUND(SUM(BI81:BI102),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53</v>
      </c>
      <c r="E36" s="79"/>
      <c r="F36" s="79"/>
      <c r="G36" s="134" t="s">
        <v>54</v>
      </c>
      <c r="H36" s="135" t="s">
        <v>55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29" t="s">
        <v>103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1" t="str">
        <f>E7</f>
        <v>Zahradní domek - MŠ Strojařů 846, Chrudim IV</v>
      </c>
      <c r="F45" s="382"/>
      <c r="G45" s="382"/>
      <c r="H45" s="382"/>
      <c r="I45" s="118"/>
      <c r="J45" s="42"/>
      <c r="K45" s="45"/>
    </row>
    <row r="46" spans="2:11" s="1" customFormat="1" ht="14.45" customHeight="1">
      <c r="B46" s="41"/>
      <c r="C46" s="36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83" t="str">
        <f>E9</f>
        <v>09 - VRN</v>
      </c>
      <c r="F47" s="384"/>
      <c r="G47" s="384"/>
      <c r="H47" s="384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6" t="s">
        <v>24</v>
      </c>
      <c r="D49" s="42"/>
      <c r="E49" s="42"/>
      <c r="F49" s="34" t="str">
        <f>F12</f>
        <v xml:space="preserve"> </v>
      </c>
      <c r="G49" s="42"/>
      <c r="H49" s="42"/>
      <c r="I49" s="119" t="s">
        <v>26</v>
      </c>
      <c r="J49" s="120" t="str">
        <f>IF(J12="","",J12)</f>
        <v>22. 1. 2017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6" t="s">
        <v>32</v>
      </c>
      <c r="D51" s="42"/>
      <c r="E51" s="42"/>
      <c r="F51" s="34" t="str">
        <f>E15</f>
        <v xml:space="preserve"> </v>
      </c>
      <c r="G51" s="42"/>
      <c r="H51" s="42"/>
      <c r="I51" s="119" t="s">
        <v>38</v>
      </c>
      <c r="J51" s="34" t="str">
        <f>E21</f>
        <v>Ing. Josef Dvořák</v>
      </c>
      <c r="K51" s="45"/>
    </row>
    <row r="52" spans="2:47" s="1" customFormat="1" ht="14.45" customHeight="1">
      <c r="B52" s="41"/>
      <c r="C52" s="36" t="s">
        <v>36</v>
      </c>
      <c r="D52" s="42"/>
      <c r="E52" s="42"/>
      <c r="F52" s="34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104</v>
      </c>
      <c r="D54" s="132"/>
      <c r="E54" s="132"/>
      <c r="F54" s="132"/>
      <c r="G54" s="132"/>
      <c r="H54" s="132"/>
      <c r="I54" s="145"/>
      <c r="J54" s="146" t="s">
        <v>105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106</v>
      </c>
      <c r="D56" s="42"/>
      <c r="E56" s="42"/>
      <c r="F56" s="42"/>
      <c r="G56" s="42"/>
      <c r="H56" s="42"/>
      <c r="I56" s="118"/>
      <c r="J56" s="128">
        <f>J81</f>
        <v>0</v>
      </c>
      <c r="K56" s="45"/>
      <c r="AU56" s="23" t="s">
        <v>107</v>
      </c>
    </row>
    <row r="57" spans="2:47" s="7" customFormat="1" ht="24.95" customHeight="1">
      <c r="B57" s="149"/>
      <c r="C57" s="150"/>
      <c r="D57" s="151" t="s">
        <v>1218</v>
      </c>
      <c r="E57" s="152"/>
      <c r="F57" s="152"/>
      <c r="G57" s="152"/>
      <c r="H57" s="152"/>
      <c r="I57" s="153"/>
      <c r="J57" s="154">
        <f>J82</f>
        <v>0</v>
      </c>
      <c r="K57" s="155"/>
    </row>
    <row r="58" spans="2:47" s="8" customFormat="1" ht="19.899999999999999" customHeight="1">
      <c r="B58" s="156"/>
      <c r="C58" s="157"/>
      <c r="D58" s="158" t="s">
        <v>1219</v>
      </c>
      <c r="E58" s="159"/>
      <c r="F58" s="159"/>
      <c r="G58" s="159"/>
      <c r="H58" s="159"/>
      <c r="I58" s="160"/>
      <c r="J58" s="161">
        <f>J83</f>
        <v>0</v>
      </c>
      <c r="K58" s="162"/>
    </row>
    <row r="59" spans="2:47" s="8" customFormat="1" ht="19.899999999999999" customHeight="1">
      <c r="B59" s="156"/>
      <c r="C59" s="157"/>
      <c r="D59" s="158" t="s">
        <v>1220</v>
      </c>
      <c r="E59" s="159"/>
      <c r="F59" s="159"/>
      <c r="G59" s="159"/>
      <c r="H59" s="159"/>
      <c r="I59" s="160"/>
      <c r="J59" s="161">
        <f>J89</f>
        <v>0</v>
      </c>
      <c r="K59" s="162"/>
    </row>
    <row r="60" spans="2:47" s="8" customFormat="1" ht="19.899999999999999" customHeight="1">
      <c r="B60" s="156"/>
      <c r="C60" s="157"/>
      <c r="D60" s="158" t="s">
        <v>1221</v>
      </c>
      <c r="E60" s="159"/>
      <c r="F60" s="159"/>
      <c r="G60" s="159"/>
      <c r="H60" s="159"/>
      <c r="I60" s="160"/>
      <c r="J60" s="161">
        <f>J94</f>
        <v>0</v>
      </c>
      <c r="K60" s="162"/>
    </row>
    <row r="61" spans="2:47" s="8" customFormat="1" ht="19.899999999999999" customHeight="1">
      <c r="B61" s="156"/>
      <c r="C61" s="157"/>
      <c r="D61" s="158" t="s">
        <v>1222</v>
      </c>
      <c r="E61" s="159"/>
      <c r="F61" s="159"/>
      <c r="G61" s="159"/>
      <c r="H61" s="159"/>
      <c r="I61" s="160"/>
      <c r="J61" s="161">
        <f>J100</f>
        <v>0</v>
      </c>
      <c r="K61" s="162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18"/>
      <c r="J62" s="42"/>
      <c r="K62" s="45"/>
    </row>
    <row r="63" spans="2:47" s="1" customFormat="1" ht="6.95" customHeight="1">
      <c r="B63" s="56"/>
      <c r="C63" s="57"/>
      <c r="D63" s="57"/>
      <c r="E63" s="57"/>
      <c r="F63" s="57"/>
      <c r="G63" s="57"/>
      <c r="H63" s="57"/>
      <c r="I63" s="139"/>
      <c r="J63" s="57"/>
      <c r="K63" s="58"/>
    </row>
    <row r="67" spans="2:20" s="1" customFormat="1" ht="6.95" customHeight="1">
      <c r="B67" s="59"/>
      <c r="C67" s="60"/>
      <c r="D67" s="60"/>
      <c r="E67" s="60"/>
      <c r="F67" s="60"/>
      <c r="G67" s="60"/>
      <c r="H67" s="60"/>
      <c r="I67" s="142"/>
      <c r="J67" s="60"/>
      <c r="K67" s="60"/>
      <c r="L67" s="61"/>
    </row>
    <row r="68" spans="2:20" s="1" customFormat="1" ht="36.950000000000003" customHeight="1">
      <c r="B68" s="41"/>
      <c r="C68" s="62" t="s">
        <v>111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20" s="1" customFormat="1" ht="6.95" customHeight="1">
      <c r="B69" s="41"/>
      <c r="C69" s="63"/>
      <c r="D69" s="63"/>
      <c r="E69" s="63"/>
      <c r="F69" s="63"/>
      <c r="G69" s="63"/>
      <c r="H69" s="63"/>
      <c r="I69" s="163"/>
      <c r="J69" s="63"/>
      <c r="K69" s="63"/>
      <c r="L69" s="61"/>
    </row>
    <row r="70" spans="2:20" s="1" customFormat="1" ht="14.45" customHeight="1">
      <c r="B70" s="41"/>
      <c r="C70" s="65" t="s">
        <v>18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20" s="1" customFormat="1" ht="22.5" customHeight="1">
      <c r="B71" s="41"/>
      <c r="C71" s="63"/>
      <c r="D71" s="63"/>
      <c r="E71" s="385" t="str">
        <f>E7</f>
        <v>Zahradní domek - MŠ Strojařů 846, Chrudim IV</v>
      </c>
      <c r="F71" s="386"/>
      <c r="G71" s="386"/>
      <c r="H71" s="386"/>
      <c r="I71" s="163"/>
      <c r="J71" s="63"/>
      <c r="K71" s="63"/>
      <c r="L71" s="61"/>
    </row>
    <row r="72" spans="2:20" s="1" customFormat="1" ht="14.45" customHeight="1">
      <c r="B72" s="41"/>
      <c r="C72" s="65" t="s">
        <v>100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20" s="1" customFormat="1" ht="23.25" customHeight="1">
      <c r="B73" s="41"/>
      <c r="C73" s="63"/>
      <c r="D73" s="63"/>
      <c r="E73" s="361" t="str">
        <f>E9</f>
        <v>09 - VRN</v>
      </c>
      <c r="F73" s="387"/>
      <c r="G73" s="387"/>
      <c r="H73" s="387"/>
      <c r="I73" s="163"/>
      <c r="J73" s="63"/>
      <c r="K73" s="63"/>
      <c r="L73" s="61"/>
    </row>
    <row r="74" spans="2:20" s="1" customFormat="1" ht="6.95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20" s="1" customFormat="1" ht="18" customHeight="1">
      <c r="B75" s="41"/>
      <c r="C75" s="65" t="s">
        <v>24</v>
      </c>
      <c r="D75" s="63"/>
      <c r="E75" s="63"/>
      <c r="F75" s="164" t="str">
        <f>F12</f>
        <v xml:space="preserve"> </v>
      </c>
      <c r="G75" s="63"/>
      <c r="H75" s="63"/>
      <c r="I75" s="165" t="s">
        <v>26</v>
      </c>
      <c r="J75" s="73" t="str">
        <f>IF(J12="","",J12)</f>
        <v>22. 1. 2017</v>
      </c>
      <c r="K75" s="63"/>
      <c r="L75" s="61"/>
    </row>
    <row r="76" spans="2:20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20" s="1" customFormat="1">
      <c r="B77" s="41"/>
      <c r="C77" s="65" t="s">
        <v>32</v>
      </c>
      <c r="D77" s="63"/>
      <c r="E77" s="63"/>
      <c r="F77" s="164" t="str">
        <f>E15</f>
        <v xml:space="preserve"> </v>
      </c>
      <c r="G77" s="63"/>
      <c r="H77" s="63"/>
      <c r="I77" s="165" t="s">
        <v>38</v>
      </c>
      <c r="J77" s="164" t="str">
        <f>E21</f>
        <v>Ing. Josef Dvořák</v>
      </c>
      <c r="K77" s="63"/>
      <c r="L77" s="61"/>
    </row>
    <row r="78" spans="2:20" s="1" customFormat="1" ht="14.45" customHeight="1">
      <c r="B78" s="41"/>
      <c r="C78" s="65" t="s">
        <v>36</v>
      </c>
      <c r="D78" s="63"/>
      <c r="E78" s="63"/>
      <c r="F78" s="164" t="str">
        <f>IF(E18="","",E18)</f>
        <v/>
      </c>
      <c r="G78" s="63"/>
      <c r="H78" s="63"/>
      <c r="I78" s="163"/>
      <c r="J78" s="63"/>
      <c r="K78" s="63"/>
      <c r="L78" s="61"/>
    </row>
    <row r="79" spans="2:20" s="1" customFormat="1" ht="10.3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20" s="9" customFormat="1" ht="29.25" customHeight="1">
      <c r="B80" s="166"/>
      <c r="C80" s="167" t="s">
        <v>112</v>
      </c>
      <c r="D80" s="168" t="s">
        <v>62</v>
      </c>
      <c r="E80" s="168" t="s">
        <v>58</v>
      </c>
      <c r="F80" s="168" t="s">
        <v>113</v>
      </c>
      <c r="G80" s="168" t="s">
        <v>114</v>
      </c>
      <c r="H80" s="168" t="s">
        <v>115</v>
      </c>
      <c r="I80" s="169" t="s">
        <v>116</v>
      </c>
      <c r="J80" s="168" t="s">
        <v>105</v>
      </c>
      <c r="K80" s="170" t="s">
        <v>117</v>
      </c>
      <c r="L80" s="171"/>
      <c r="M80" s="81" t="s">
        <v>118</v>
      </c>
      <c r="N80" s="82" t="s">
        <v>47</v>
      </c>
      <c r="O80" s="82" t="s">
        <v>119</v>
      </c>
      <c r="P80" s="82" t="s">
        <v>120</v>
      </c>
      <c r="Q80" s="82" t="s">
        <v>121</v>
      </c>
      <c r="R80" s="82" t="s">
        <v>122</v>
      </c>
      <c r="S80" s="82" t="s">
        <v>123</v>
      </c>
      <c r="T80" s="83" t="s">
        <v>124</v>
      </c>
    </row>
    <row r="81" spans="2:65" s="1" customFormat="1" ht="29.25" customHeight="1">
      <c r="B81" s="41"/>
      <c r="C81" s="87" t="s">
        <v>106</v>
      </c>
      <c r="D81" s="63"/>
      <c r="E81" s="63"/>
      <c r="F81" s="63"/>
      <c r="G81" s="63"/>
      <c r="H81" s="63"/>
      <c r="I81" s="163"/>
      <c r="J81" s="172">
        <f>BK81</f>
        <v>0</v>
      </c>
      <c r="K81" s="63"/>
      <c r="L81" s="61"/>
      <c r="M81" s="84"/>
      <c r="N81" s="85"/>
      <c r="O81" s="85"/>
      <c r="P81" s="173">
        <f>P82</f>
        <v>0</v>
      </c>
      <c r="Q81" s="85"/>
      <c r="R81" s="173">
        <f>R82</f>
        <v>0</v>
      </c>
      <c r="S81" s="85"/>
      <c r="T81" s="174">
        <f>T82</f>
        <v>0</v>
      </c>
      <c r="AT81" s="23" t="s">
        <v>76</v>
      </c>
      <c r="AU81" s="23" t="s">
        <v>107</v>
      </c>
      <c r="BK81" s="175">
        <f>BK82</f>
        <v>0</v>
      </c>
    </row>
    <row r="82" spans="2:65" s="10" customFormat="1" ht="37.35" customHeight="1">
      <c r="B82" s="176"/>
      <c r="C82" s="177"/>
      <c r="D82" s="178" t="s">
        <v>76</v>
      </c>
      <c r="E82" s="179" t="s">
        <v>92</v>
      </c>
      <c r="F82" s="179" t="s">
        <v>1223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P83+P89+P94+P100</f>
        <v>0</v>
      </c>
      <c r="Q82" s="184"/>
      <c r="R82" s="185">
        <f>R83+R89+R94+R100</f>
        <v>0</v>
      </c>
      <c r="S82" s="184"/>
      <c r="T82" s="186">
        <f>T83+T89+T94+T100</f>
        <v>0</v>
      </c>
      <c r="AR82" s="187" t="s">
        <v>155</v>
      </c>
      <c r="AT82" s="188" t="s">
        <v>76</v>
      </c>
      <c r="AU82" s="188" t="s">
        <v>77</v>
      </c>
      <c r="AY82" s="187" t="s">
        <v>127</v>
      </c>
      <c r="BK82" s="189">
        <f>BK83+BK89+BK94+BK100</f>
        <v>0</v>
      </c>
    </row>
    <row r="83" spans="2:65" s="10" customFormat="1" ht="19.899999999999999" customHeight="1">
      <c r="B83" s="176"/>
      <c r="C83" s="177"/>
      <c r="D83" s="190" t="s">
        <v>76</v>
      </c>
      <c r="E83" s="191" t="s">
        <v>1224</v>
      </c>
      <c r="F83" s="191" t="s">
        <v>1225</v>
      </c>
      <c r="G83" s="177"/>
      <c r="H83" s="177"/>
      <c r="I83" s="180"/>
      <c r="J83" s="192">
        <f>BK83</f>
        <v>0</v>
      </c>
      <c r="K83" s="177"/>
      <c r="L83" s="182"/>
      <c r="M83" s="183"/>
      <c r="N83" s="184"/>
      <c r="O83" s="184"/>
      <c r="P83" s="185">
        <f>SUM(P84:P88)</f>
        <v>0</v>
      </c>
      <c r="Q83" s="184"/>
      <c r="R83" s="185">
        <f>SUM(R84:R88)</f>
        <v>0</v>
      </c>
      <c r="S83" s="184"/>
      <c r="T83" s="186">
        <f>SUM(T84:T88)</f>
        <v>0</v>
      </c>
      <c r="AR83" s="187" t="s">
        <v>155</v>
      </c>
      <c r="AT83" s="188" t="s">
        <v>76</v>
      </c>
      <c r="AU83" s="188" t="s">
        <v>85</v>
      </c>
      <c r="AY83" s="187" t="s">
        <v>127</v>
      </c>
      <c r="BK83" s="189">
        <f>SUM(BK84:BK88)</f>
        <v>0</v>
      </c>
    </row>
    <row r="84" spans="2:65" s="1" customFormat="1" ht="31.5" customHeight="1">
      <c r="B84" s="41"/>
      <c r="C84" s="193" t="s">
        <v>85</v>
      </c>
      <c r="D84" s="193" t="s">
        <v>130</v>
      </c>
      <c r="E84" s="194" t="s">
        <v>1226</v>
      </c>
      <c r="F84" s="195" t="s">
        <v>1227</v>
      </c>
      <c r="G84" s="196" t="s">
        <v>882</v>
      </c>
      <c r="H84" s="197">
        <v>1</v>
      </c>
      <c r="I84" s="198"/>
      <c r="J84" s="199">
        <f>ROUND(I84*H84,2)</f>
        <v>0</v>
      </c>
      <c r="K84" s="195" t="s">
        <v>336</v>
      </c>
      <c r="L84" s="61"/>
      <c r="M84" s="200" t="s">
        <v>34</v>
      </c>
      <c r="N84" s="201" t="s">
        <v>48</v>
      </c>
      <c r="O84" s="42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AR84" s="23" t="s">
        <v>1228</v>
      </c>
      <c r="AT84" s="23" t="s">
        <v>130</v>
      </c>
      <c r="AU84" s="23" t="s">
        <v>87</v>
      </c>
      <c r="AY84" s="23" t="s">
        <v>127</v>
      </c>
      <c r="BE84" s="204">
        <f>IF(N84="základní",J84,0)</f>
        <v>0</v>
      </c>
      <c r="BF84" s="204">
        <f>IF(N84="snížená",J84,0)</f>
        <v>0</v>
      </c>
      <c r="BG84" s="204">
        <f>IF(N84="zákl. přenesená",J84,0)</f>
        <v>0</v>
      </c>
      <c r="BH84" s="204">
        <f>IF(N84="sníž. přenesená",J84,0)</f>
        <v>0</v>
      </c>
      <c r="BI84" s="204">
        <f>IF(N84="nulová",J84,0)</f>
        <v>0</v>
      </c>
      <c r="BJ84" s="23" t="s">
        <v>85</v>
      </c>
      <c r="BK84" s="204">
        <f>ROUND(I84*H84,2)</f>
        <v>0</v>
      </c>
      <c r="BL84" s="23" t="s">
        <v>1228</v>
      </c>
      <c r="BM84" s="23" t="s">
        <v>1229</v>
      </c>
    </row>
    <row r="85" spans="2:65" s="11" customFormat="1" ht="27">
      <c r="B85" s="205"/>
      <c r="C85" s="206"/>
      <c r="D85" s="219" t="s">
        <v>146</v>
      </c>
      <c r="E85" s="229" t="s">
        <v>34</v>
      </c>
      <c r="F85" s="230" t="s">
        <v>1230</v>
      </c>
      <c r="G85" s="206"/>
      <c r="H85" s="231">
        <v>1</v>
      </c>
      <c r="I85" s="211"/>
      <c r="J85" s="206"/>
      <c r="K85" s="206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146</v>
      </c>
      <c r="AU85" s="216" t="s">
        <v>87</v>
      </c>
      <c r="AV85" s="11" t="s">
        <v>87</v>
      </c>
      <c r="AW85" s="11" t="s">
        <v>40</v>
      </c>
      <c r="AX85" s="11" t="s">
        <v>85</v>
      </c>
      <c r="AY85" s="216" t="s">
        <v>127</v>
      </c>
    </row>
    <row r="86" spans="2:65" s="1" customFormat="1" ht="22.5" customHeight="1">
      <c r="B86" s="41"/>
      <c r="C86" s="193" t="s">
        <v>87</v>
      </c>
      <c r="D86" s="193" t="s">
        <v>130</v>
      </c>
      <c r="E86" s="194" t="s">
        <v>1231</v>
      </c>
      <c r="F86" s="195" t="s">
        <v>1232</v>
      </c>
      <c r="G86" s="196" t="s">
        <v>882</v>
      </c>
      <c r="H86" s="197">
        <v>1</v>
      </c>
      <c r="I86" s="198"/>
      <c r="J86" s="199">
        <f>ROUND(I86*H86,2)</f>
        <v>0</v>
      </c>
      <c r="K86" s="195" t="s">
        <v>336</v>
      </c>
      <c r="L86" s="61"/>
      <c r="M86" s="200" t="s">
        <v>34</v>
      </c>
      <c r="N86" s="201" t="s">
        <v>48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23" t="s">
        <v>1228</v>
      </c>
      <c r="AT86" s="23" t="s">
        <v>130</v>
      </c>
      <c r="AU86" s="23" t="s">
        <v>87</v>
      </c>
      <c r="AY86" s="23" t="s">
        <v>127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3" t="s">
        <v>85</v>
      </c>
      <c r="BK86" s="204">
        <f>ROUND(I86*H86,2)</f>
        <v>0</v>
      </c>
      <c r="BL86" s="23" t="s">
        <v>1228</v>
      </c>
      <c r="BM86" s="23" t="s">
        <v>1233</v>
      </c>
    </row>
    <row r="87" spans="2:65" s="1" customFormat="1" ht="22.5" customHeight="1">
      <c r="B87" s="41"/>
      <c r="C87" s="193" t="s">
        <v>141</v>
      </c>
      <c r="D87" s="193" t="s">
        <v>130</v>
      </c>
      <c r="E87" s="194" t="s">
        <v>1234</v>
      </c>
      <c r="F87" s="195" t="s">
        <v>1235</v>
      </c>
      <c r="G87" s="196" t="s">
        <v>882</v>
      </c>
      <c r="H87" s="197">
        <v>1</v>
      </c>
      <c r="I87" s="198"/>
      <c r="J87" s="199">
        <f>ROUND(I87*H87,2)</f>
        <v>0</v>
      </c>
      <c r="K87" s="195" t="s">
        <v>336</v>
      </c>
      <c r="L87" s="61"/>
      <c r="M87" s="200" t="s">
        <v>34</v>
      </c>
      <c r="N87" s="201" t="s">
        <v>48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3" t="s">
        <v>1228</v>
      </c>
      <c r="AT87" s="23" t="s">
        <v>130</v>
      </c>
      <c r="AU87" s="23" t="s">
        <v>87</v>
      </c>
      <c r="AY87" s="23" t="s">
        <v>127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3" t="s">
        <v>85</v>
      </c>
      <c r="BK87" s="204">
        <f>ROUND(I87*H87,2)</f>
        <v>0</v>
      </c>
      <c r="BL87" s="23" t="s">
        <v>1228</v>
      </c>
      <c r="BM87" s="23" t="s">
        <v>1236</v>
      </c>
    </row>
    <row r="88" spans="2:65" s="1" customFormat="1" ht="31.5" customHeight="1">
      <c r="B88" s="41"/>
      <c r="C88" s="193" t="s">
        <v>135</v>
      </c>
      <c r="D88" s="193" t="s">
        <v>130</v>
      </c>
      <c r="E88" s="194" t="s">
        <v>1237</v>
      </c>
      <c r="F88" s="195" t="s">
        <v>1238</v>
      </c>
      <c r="G88" s="196" t="s">
        <v>882</v>
      </c>
      <c r="H88" s="197">
        <v>1</v>
      </c>
      <c r="I88" s="198"/>
      <c r="J88" s="199">
        <f>ROUND(I88*H88,2)</f>
        <v>0</v>
      </c>
      <c r="K88" s="195" t="s">
        <v>336</v>
      </c>
      <c r="L88" s="61"/>
      <c r="M88" s="200" t="s">
        <v>34</v>
      </c>
      <c r="N88" s="201" t="s">
        <v>48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3" t="s">
        <v>1228</v>
      </c>
      <c r="AT88" s="23" t="s">
        <v>130</v>
      </c>
      <c r="AU88" s="23" t="s">
        <v>87</v>
      </c>
      <c r="AY88" s="23" t="s">
        <v>127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3" t="s">
        <v>85</v>
      </c>
      <c r="BK88" s="204">
        <f>ROUND(I88*H88,2)</f>
        <v>0</v>
      </c>
      <c r="BL88" s="23" t="s">
        <v>1228</v>
      </c>
      <c r="BM88" s="23" t="s">
        <v>1239</v>
      </c>
    </row>
    <row r="89" spans="2:65" s="10" customFormat="1" ht="29.85" customHeight="1">
      <c r="B89" s="176"/>
      <c r="C89" s="177"/>
      <c r="D89" s="190" t="s">
        <v>76</v>
      </c>
      <c r="E89" s="191" t="s">
        <v>1240</v>
      </c>
      <c r="F89" s="191" t="s">
        <v>1241</v>
      </c>
      <c r="G89" s="177"/>
      <c r="H89" s="177"/>
      <c r="I89" s="180"/>
      <c r="J89" s="192">
        <f>BK89</f>
        <v>0</v>
      </c>
      <c r="K89" s="177"/>
      <c r="L89" s="182"/>
      <c r="M89" s="183"/>
      <c r="N89" s="184"/>
      <c r="O89" s="184"/>
      <c r="P89" s="185">
        <f>SUM(P90:P93)</f>
        <v>0</v>
      </c>
      <c r="Q89" s="184"/>
      <c r="R89" s="185">
        <f>SUM(R90:R93)</f>
        <v>0</v>
      </c>
      <c r="S89" s="184"/>
      <c r="T89" s="186">
        <f>SUM(T90:T93)</f>
        <v>0</v>
      </c>
      <c r="AR89" s="187" t="s">
        <v>155</v>
      </c>
      <c r="AT89" s="188" t="s">
        <v>76</v>
      </c>
      <c r="AU89" s="188" t="s">
        <v>85</v>
      </c>
      <c r="AY89" s="187" t="s">
        <v>127</v>
      </c>
      <c r="BK89" s="189">
        <f>SUM(BK90:BK93)</f>
        <v>0</v>
      </c>
    </row>
    <row r="90" spans="2:65" s="1" customFormat="1" ht="22.5" customHeight="1">
      <c r="B90" s="41"/>
      <c r="C90" s="193" t="s">
        <v>155</v>
      </c>
      <c r="D90" s="193" t="s">
        <v>130</v>
      </c>
      <c r="E90" s="194" t="s">
        <v>1242</v>
      </c>
      <c r="F90" s="195" t="s">
        <v>1243</v>
      </c>
      <c r="G90" s="196" t="s">
        <v>882</v>
      </c>
      <c r="H90" s="197">
        <v>1</v>
      </c>
      <c r="I90" s="198"/>
      <c r="J90" s="199">
        <f>ROUND(I90*H90,2)</f>
        <v>0</v>
      </c>
      <c r="K90" s="195" t="s">
        <v>336</v>
      </c>
      <c r="L90" s="61"/>
      <c r="M90" s="200" t="s">
        <v>34</v>
      </c>
      <c r="N90" s="201" t="s">
        <v>48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3" t="s">
        <v>1228</v>
      </c>
      <c r="AT90" s="23" t="s">
        <v>130</v>
      </c>
      <c r="AU90" s="23" t="s">
        <v>87</v>
      </c>
      <c r="AY90" s="23" t="s">
        <v>127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3" t="s">
        <v>85</v>
      </c>
      <c r="BK90" s="204">
        <f>ROUND(I90*H90,2)</f>
        <v>0</v>
      </c>
      <c r="BL90" s="23" t="s">
        <v>1228</v>
      </c>
      <c r="BM90" s="23" t="s">
        <v>1244</v>
      </c>
    </row>
    <row r="91" spans="2:65" s="11" customFormat="1" ht="27">
      <c r="B91" s="205"/>
      <c r="C91" s="206"/>
      <c r="D91" s="207" t="s">
        <v>146</v>
      </c>
      <c r="E91" s="208" t="s">
        <v>34</v>
      </c>
      <c r="F91" s="209" t="s">
        <v>1245</v>
      </c>
      <c r="G91" s="206"/>
      <c r="H91" s="210">
        <v>1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146</v>
      </c>
      <c r="AU91" s="216" t="s">
        <v>87</v>
      </c>
      <c r="AV91" s="11" t="s">
        <v>87</v>
      </c>
      <c r="AW91" s="11" t="s">
        <v>40</v>
      </c>
      <c r="AX91" s="11" t="s">
        <v>77</v>
      </c>
      <c r="AY91" s="216" t="s">
        <v>127</v>
      </c>
    </row>
    <row r="92" spans="2:65" s="13" customFormat="1" ht="13.5">
      <c r="B92" s="232"/>
      <c r="C92" s="233"/>
      <c r="D92" s="207" t="s">
        <v>146</v>
      </c>
      <c r="E92" s="234" t="s">
        <v>34</v>
      </c>
      <c r="F92" s="235" t="s">
        <v>1246</v>
      </c>
      <c r="G92" s="233"/>
      <c r="H92" s="236" t="s">
        <v>34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146</v>
      </c>
      <c r="AU92" s="242" t="s">
        <v>87</v>
      </c>
      <c r="AV92" s="13" t="s">
        <v>85</v>
      </c>
      <c r="AW92" s="13" t="s">
        <v>40</v>
      </c>
      <c r="AX92" s="13" t="s">
        <v>77</v>
      </c>
      <c r="AY92" s="242" t="s">
        <v>127</v>
      </c>
    </row>
    <row r="93" spans="2:65" s="12" customFormat="1" ht="13.5">
      <c r="B93" s="217"/>
      <c r="C93" s="218"/>
      <c r="D93" s="207" t="s">
        <v>146</v>
      </c>
      <c r="E93" s="243" t="s">
        <v>34</v>
      </c>
      <c r="F93" s="244" t="s">
        <v>149</v>
      </c>
      <c r="G93" s="218"/>
      <c r="H93" s="245">
        <v>1</v>
      </c>
      <c r="I93" s="223"/>
      <c r="J93" s="218"/>
      <c r="K93" s="218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146</v>
      </c>
      <c r="AU93" s="228" t="s">
        <v>87</v>
      </c>
      <c r="AV93" s="12" t="s">
        <v>135</v>
      </c>
      <c r="AW93" s="12" t="s">
        <v>40</v>
      </c>
      <c r="AX93" s="12" t="s">
        <v>85</v>
      </c>
      <c r="AY93" s="228" t="s">
        <v>127</v>
      </c>
    </row>
    <row r="94" spans="2:65" s="10" customFormat="1" ht="29.85" customHeight="1">
      <c r="B94" s="176"/>
      <c r="C94" s="177"/>
      <c r="D94" s="190" t="s">
        <v>76</v>
      </c>
      <c r="E94" s="191" t="s">
        <v>1247</v>
      </c>
      <c r="F94" s="191" t="s">
        <v>1248</v>
      </c>
      <c r="G94" s="177"/>
      <c r="H94" s="177"/>
      <c r="I94" s="180"/>
      <c r="J94" s="192">
        <f>BK94</f>
        <v>0</v>
      </c>
      <c r="K94" s="177"/>
      <c r="L94" s="182"/>
      <c r="M94" s="183"/>
      <c r="N94" s="184"/>
      <c r="O94" s="184"/>
      <c r="P94" s="185">
        <f>SUM(P95:P99)</f>
        <v>0</v>
      </c>
      <c r="Q94" s="184"/>
      <c r="R94" s="185">
        <f>SUM(R95:R99)</f>
        <v>0</v>
      </c>
      <c r="S94" s="184"/>
      <c r="T94" s="186">
        <f>SUM(T95:T99)</f>
        <v>0</v>
      </c>
      <c r="AR94" s="187" t="s">
        <v>155</v>
      </c>
      <c r="AT94" s="188" t="s">
        <v>76</v>
      </c>
      <c r="AU94" s="188" t="s">
        <v>85</v>
      </c>
      <c r="AY94" s="187" t="s">
        <v>127</v>
      </c>
      <c r="BK94" s="189">
        <f>SUM(BK95:BK99)</f>
        <v>0</v>
      </c>
    </row>
    <row r="95" spans="2:65" s="1" customFormat="1" ht="22.5" customHeight="1">
      <c r="B95" s="41"/>
      <c r="C95" s="193" t="s">
        <v>160</v>
      </c>
      <c r="D95" s="193" t="s">
        <v>130</v>
      </c>
      <c r="E95" s="194" t="s">
        <v>1249</v>
      </c>
      <c r="F95" s="195" t="s">
        <v>1250</v>
      </c>
      <c r="G95" s="196" t="s">
        <v>882</v>
      </c>
      <c r="H95" s="197">
        <v>1</v>
      </c>
      <c r="I95" s="198"/>
      <c r="J95" s="199">
        <f>ROUND(I95*H95,2)</f>
        <v>0</v>
      </c>
      <c r="K95" s="195" t="s">
        <v>336</v>
      </c>
      <c r="L95" s="61"/>
      <c r="M95" s="200" t="s">
        <v>34</v>
      </c>
      <c r="N95" s="201" t="s">
        <v>48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3" t="s">
        <v>1228</v>
      </c>
      <c r="AT95" s="23" t="s">
        <v>130</v>
      </c>
      <c r="AU95" s="23" t="s">
        <v>87</v>
      </c>
      <c r="AY95" s="23" t="s">
        <v>127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3" t="s">
        <v>85</v>
      </c>
      <c r="BK95" s="204">
        <f>ROUND(I95*H95,2)</f>
        <v>0</v>
      </c>
      <c r="BL95" s="23" t="s">
        <v>1228</v>
      </c>
      <c r="BM95" s="23" t="s">
        <v>1251</v>
      </c>
    </row>
    <row r="96" spans="2:65" s="11" customFormat="1" ht="13.5">
      <c r="B96" s="205"/>
      <c r="C96" s="206"/>
      <c r="D96" s="219" t="s">
        <v>146</v>
      </c>
      <c r="E96" s="229" t="s">
        <v>34</v>
      </c>
      <c r="F96" s="230" t="s">
        <v>1252</v>
      </c>
      <c r="G96" s="206"/>
      <c r="H96" s="231">
        <v>1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146</v>
      </c>
      <c r="AU96" s="216" t="s">
        <v>87</v>
      </c>
      <c r="AV96" s="11" t="s">
        <v>87</v>
      </c>
      <c r="AW96" s="11" t="s">
        <v>40</v>
      </c>
      <c r="AX96" s="11" t="s">
        <v>85</v>
      </c>
      <c r="AY96" s="216" t="s">
        <v>127</v>
      </c>
    </row>
    <row r="97" spans="2:65" s="1" customFormat="1" ht="31.5" customHeight="1">
      <c r="B97" s="41"/>
      <c r="C97" s="193" t="s">
        <v>167</v>
      </c>
      <c r="D97" s="193" t="s">
        <v>130</v>
      </c>
      <c r="E97" s="194" t="s">
        <v>1253</v>
      </c>
      <c r="F97" s="195" t="s">
        <v>1254</v>
      </c>
      <c r="G97" s="196" t="s">
        <v>882</v>
      </c>
      <c r="H97" s="197">
        <v>1</v>
      </c>
      <c r="I97" s="198"/>
      <c r="J97" s="199">
        <f>ROUND(I97*H97,2)</f>
        <v>0</v>
      </c>
      <c r="K97" s="195" t="s">
        <v>336</v>
      </c>
      <c r="L97" s="61"/>
      <c r="M97" s="200" t="s">
        <v>34</v>
      </c>
      <c r="N97" s="201" t="s">
        <v>48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3" t="s">
        <v>1228</v>
      </c>
      <c r="AT97" s="23" t="s">
        <v>130</v>
      </c>
      <c r="AU97" s="23" t="s">
        <v>87</v>
      </c>
      <c r="AY97" s="23" t="s">
        <v>127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3" t="s">
        <v>85</v>
      </c>
      <c r="BK97" s="204">
        <f>ROUND(I97*H97,2)</f>
        <v>0</v>
      </c>
      <c r="BL97" s="23" t="s">
        <v>1228</v>
      </c>
      <c r="BM97" s="23" t="s">
        <v>1255</v>
      </c>
    </row>
    <row r="98" spans="2:65" s="11" customFormat="1" ht="13.5">
      <c r="B98" s="205"/>
      <c r="C98" s="206"/>
      <c r="D98" s="207" t="s">
        <v>146</v>
      </c>
      <c r="E98" s="208" t="s">
        <v>34</v>
      </c>
      <c r="F98" s="209" t="s">
        <v>1256</v>
      </c>
      <c r="G98" s="206"/>
      <c r="H98" s="210">
        <v>1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146</v>
      </c>
      <c r="AU98" s="216" t="s">
        <v>87</v>
      </c>
      <c r="AV98" s="11" t="s">
        <v>87</v>
      </c>
      <c r="AW98" s="11" t="s">
        <v>40</v>
      </c>
      <c r="AX98" s="11" t="s">
        <v>77</v>
      </c>
      <c r="AY98" s="216" t="s">
        <v>127</v>
      </c>
    </row>
    <row r="99" spans="2:65" s="12" customFormat="1" ht="13.5">
      <c r="B99" s="217"/>
      <c r="C99" s="218"/>
      <c r="D99" s="207" t="s">
        <v>146</v>
      </c>
      <c r="E99" s="243" t="s">
        <v>34</v>
      </c>
      <c r="F99" s="244" t="s">
        <v>149</v>
      </c>
      <c r="G99" s="218"/>
      <c r="H99" s="245">
        <v>1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146</v>
      </c>
      <c r="AU99" s="228" t="s">
        <v>87</v>
      </c>
      <c r="AV99" s="12" t="s">
        <v>135</v>
      </c>
      <c r="AW99" s="12" t="s">
        <v>40</v>
      </c>
      <c r="AX99" s="12" t="s">
        <v>85</v>
      </c>
      <c r="AY99" s="228" t="s">
        <v>127</v>
      </c>
    </row>
    <row r="100" spans="2:65" s="10" customFormat="1" ht="29.85" customHeight="1">
      <c r="B100" s="176"/>
      <c r="C100" s="177"/>
      <c r="D100" s="190" t="s">
        <v>76</v>
      </c>
      <c r="E100" s="191" t="s">
        <v>1257</v>
      </c>
      <c r="F100" s="191" t="s">
        <v>1258</v>
      </c>
      <c r="G100" s="177"/>
      <c r="H100" s="177"/>
      <c r="I100" s="180"/>
      <c r="J100" s="192">
        <f>BK100</f>
        <v>0</v>
      </c>
      <c r="K100" s="177"/>
      <c r="L100" s="182"/>
      <c r="M100" s="183"/>
      <c r="N100" s="184"/>
      <c r="O100" s="184"/>
      <c r="P100" s="185">
        <f>SUM(P101:P102)</f>
        <v>0</v>
      </c>
      <c r="Q100" s="184"/>
      <c r="R100" s="185">
        <f>SUM(R101:R102)</f>
        <v>0</v>
      </c>
      <c r="S100" s="184"/>
      <c r="T100" s="186">
        <f>SUM(T101:T102)</f>
        <v>0</v>
      </c>
      <c r="AR100" s="187" t="s">
        <v>155</v>
      </c>
      <c r="AT100" s="188" t="s">
        <v>76</v>
      </c>
      <c r="AU100" s="188" t="s">
        <v>85</v>
      </c>
      <c r="AY100" s="187" t="s">
        <v>127</v>
      </c>
      <c r="BK100" s="189">
        <f>SUM(BK101:BK102)</f>
        <v>0</v>
      </c>
    </row>
    <row r="101" spans="2:65" s="1" customFormat="1" ht="22.5" customHeight="1">
      <c r="B101" s="41"/>
      <c r="C101" s="193" t="s">
        <v>174</v>
      </c>
      <c r="D101" s="193" t="s">
        <v>130</v>
      </c>
      <c r="E101" s="194" t="s">
        <v>1259</v>
      </c>
      <c r="F101" s="195" t="s">
        <v>1260</v>
      </c>
      <c r="G101" s="196" t="s">
        <v>882</v>
      </c>
      <c r="H101" s="197">
        <v>1</v>
      </c>
      <c r="I101" s="198"/>
      <c r="J101" s="199">
        <f>ROUND(I101*H101,2)</f>
        <v>0</v>
      </c>
      <c r="K101" s="195" t="s">
        <v>336</v>
      </c>
      <c r="L101" s="61"/>
      <c r="M101" s="200" t="s">
        <v>34</v>
      </c>
      <c r="N101" s="201" t="s">
        <v>48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3" t="s">
        <v>1228</v>
      </c>
      <c r="AT101" s="23" t="s">
        <v>130</v>
      </c>
      <c r="AU101" s="23" t="s">
        <v>87</v>
      </c>
      <c r="AY101" s="23" t="s">
        <v>127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3" t="s">
        <v>85</v>
      </c>
      <c r="BK101" s="204">
        <f>ROUND(I101*H101,2)</f>
        <v>0</v>
      </c>
      <c r="BL101" s="23" t="s">
        <v>1228</v>
      </c>
      <c r="BM101" s="23" t="s">
        <v>1261</v>
      </c>
    </row>
    <row r="102" spans="2:65" s="11" customFormat="1" ht="27">
      <c r="B102" s="205"/>
      <c r="C102" s="206"/>
      <c r="D102" s="207" t="s">
        <v>146</v>
      </c>
      <c r="E102" s="208" t="s">
        <v>34</v>
      </c>
      <c r="F102" s="209" t="s">
        <v>1262</v>
      </c>
      <c r="G102" s="206"/>
      <c r="H102" s="210">
        <v>1</v>
      </c>
      <c r="I102" s="211"/>
      <c r="J102" s="206"/>
      <c r="K102" s="206"/>
      <c r="L102" s="212"/>
      <c r="M102" s="246"/>
      <c r="N102" s="247"/>
      <c r="O102" s="247"/>
      <c r="P102" s="247"/>
      <c r="Q102" s="247"/>
      <c r="R102" s="247"/>
      <c r="S102" s="247"/>
      <c r="T102" s="248"/>
      <c r="AT102" s="216" t="s">
        <v>146</v>
      </c>
      <c r="AU102" s="216" t="s">
        <v>87</v>
      </c>
      <c r="AV102" s="11" t="s">
        <v>87</v>
      </c>
      <c r="AW102" s="11" t="s">
        <v>40</v>
      </c>
      <c r="AX102" s="11" t="s">
        <v>85</v>
      </c>
      <c r="AY102" s="216" t="s">
        <v>127</v>
      </c>
    </row>
    <row r="103" spans="2:65" s="1" customFormat="1" ht="6.95" customHeight="1">
      <c r="B103" s="56"/>
      <c r="C103" s="57"/>
      <c r="D103" s="57"/>
      <c r="E103" s="57"/>
      <c r="F103" s="57"/>
      <c r="G103" s="57"/>
      <c r="H103" s="57"/>
      <c r="I103" s="139"/>
      <c r="J103" s="57"/>
      <c r="K103" s="57"/>
      <c r="L103" s="61"/>
    </row>
  </sheetData>
  <sheetProtection password="CC35" sheet="1" objects="1" scenarios="1" formatCells="0" formatColumns="0" formatRows="0" sort="0" autoFilter="0"/>
  <autoFilter ref="C80:K102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640625" style="265" customWidth="1"/>
    <col min="7" max="7" width="5" style="265" customWidth="1"/>
    <col min="8" max="8" width="77.83203125" style="265" customWidth="1"/>
    <col min="9" max="10" width="20" style="265" customWidth="1"/>
    <col min="11" max="11" width="1.6640625" style="265" customWidth="1"/>
  </cols>
  <sheetData>
    <row r="1" spans="2:11" ht="37.5" customHeight="1"/>
    <row r="2" spans="2:1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4" customFormat="1" ht="45" customHeight="1">
      <c r="B3" s="269"/>
      <c r="C3" s="392" t="s">
        <v>1263</v>
      </c>
      <c r="D3" s="392"/>
      <c r="E3" s="392"/>
      <c r="F3" s="392"/>
      <c r="G3" s="392"/>
      <c r="H3" s="392"/>
      <c r="I3" s="392"/>
      <c r="J3" s="392"/>
      <c r="K3" s="270"/>
    </row>
    <row r="4" spans="2:11" ht="25.5" customHeight="1">
      <c r="B4" s="271"/>
      <c r="C4" s="396" t="s">
        <v>1264</v>
      </c>
      <c r="D4" s="396"/>
      <c r="E4" s="396"/>
      <c r="F4" s="396"/>
      <c r="G4" s="396"/>
      <c r="H4" s="396"/>
      <c r="I4" s="396"/>
      <c r="J4" s="396"/>
      <c r="K4" s="272"/>
    </row>
    <row r="5" spans="2:1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ht="15" customHeight="1">
      <c r="B6" s="271"/>
      <c r="C6" s="395" t="s">
        <v>1265</v>
      </c>
      <c r="D6" s="395"/>
      <c r="E6" s="395"/>
      <c r="F6" s="395"/>
      <c r="G6" s="395"/>
      <c r="H6" s="395"/>
      <c r="I6" s="395"/>
      <c r="J6" s="395"/>
      <c r="K6" s="272"/>
    </row>
    <row r="7" spans="2:11" ht="15" customHeight="1">
      <c r="B7" s="275"/>
      <c r="C7" s="395" t="s">
        <v>1266</v>
      </c>
      <c r="D7" s="395"/>
      <c r="E7" s="395"/>
      <c r="F7" s="395"/>
      <c r="G7" s="395"/>
      <c r="H7" s="395"/>
      <c r="I7" s="395"/>
      <c r="J7" s="395"/>
      <c r="K7" s="272"/>
    </row>
    <row r="8" spans="2:1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ht="15" customHeight="1">
      <c r="B9" s="275"/>
      <c r="C9" s="395" t="s">
        <v>1267</v>
      </c>
      <c r="D9" s="395"/>
      <c r="E9" s="395"/>
      <c r="F9" s="395"/>
      <c r="G9" s="395"/>
      <c r="H9" s="395"/>
      <c r="I9" s="395"/>
      <c r="J9" s="395"/>
      <c r="K9" s="272"/>
    </row>
    <row r="10" spans="2:11" ht="15" customHeight="1">
      <c r="B10" s="275"/>
      <c r="C10" s="274"/>
      <c r="D10" s="395" t="s">
        <v>1268</v>
      </c>
      <c r="E10" s="395"/>
      <c r="F10" s="395"/>
      <c r="G10" s="395"/>
      <c r="H10" s="395"/>
      <c r="I10" s="395"/>
      <c r="J10" s="395"/>
      <c r="K10" s="272"/>
    </row>
    <row r="11" spans="2:11" ht="15" customHeight="1">
      <c r="B11" s="275"/>
      <c r="C11" s="276"/>
      <c r="D11" s="395" t="s">
        <v>1269</v>
      </c>
      <c r="E11" s="395"/>
      <c r="F11" s="395"/>
      <c r="G11" s="395"/>
      <c r="H11" s="395"/>
      <c r="I11" s="395"/>
      <c r="J11" s="395"/>
      <c r="K11" s="272"/>
    </row>
    <row r="12" spans="2:11" ht="12.75" customHeight="1">
      <c r="B12" s="275"/>
      <c r="C12" s="276"/>
      <c r="D12" s="276"/>
      <c r="E12" s="276"/>
      <c r="F12" s="276"/>
      <c r="G12" s="276"/>
      <c r="H12" s="276"/>
      <c r="I12" s="276"/>
      <c r="J12" s="276"/>
      <c r="K12" s="272"/>
    </row>
    <row r="13" spans="2:11" ht="15" customHeight="1">
      <c r="B13" s="275"/>
      <c r="C13" s="276"/>
      <c r="D13" s="395" t="s">
        <v>1270</v>
      </c>
      <c r="E13" s="395"/>
      <c r="F13" s="395"/>
      <c r="G13" s="395"/>
      <c r="H13" s="395"/>
      <c r="I13" s="395"/>
      <c r="J13" s="395"/>
      <c r="K13" s="272"/>
    </row>
    <row r="14" spans="2:11" ht="15" customHeight="1">
      <c r="B14" s="275"/>
      <c r="C14" s="276"/>
      <c r="D14" s="395" t="s">
        <v>1271</v>
      </c>
      <c r="E14" s="395"/>
      <c r="F14" s="395"/>
      <c r="G14" s="395"/>
      <c r="H14" s="395"/>
      <c r="I14" s="395"/>
      <c r="J14" s="395"/>
      <c r="K14" s="272"/>
    </row>
    <row r="15" spans="2:11" ht="15" customHeight="1">
      <c r="B15" s="275"/>
      <c r="C15" s="276"/>
      <c r="D15" s="395" t="s">
        <v>1272</v>
      </c>
      <c r="E15" s="395"/>
      <c r="F15" s="395"/>
      <c r="G15" s="395"/>
      <c r="H15" s="395"/>
      <c r="I15" s="395"/>
      <c r="J15" s="395"/>
      <c r="K15" s="272"/>
    </row>
    <row r="16" spans="2:11" ht="15" customHeight="1">
      <c r="B16" s="275"/>
      <c r="C16" s="276"/>
      <c r="D16" s="276"/>
      <c r="E16" s="277" t="s">
        <v>84</v>
      </c>
      <c r="F16" s="395" t="s">
        <v>1273</v>
      </c>
      <c r="G16" s="395"/>
      <c r="H16" s="395"/>
      <c r="I16" s="395"/>
      <c r="J16" s="395"/>
      <c r="K16" s="272"/>
    </row>
    <row r="17" spans="2:11" ht="15" customHeight="1">
      <c r="B17" s="275"/>
      <c r="C17" s="276"/>
      <c r="D17" s="276"/>
      <c r="E17" s="277" t="s">
        <v>1274</v>
      </c>
      <c r="F17" s="395" t="s">
        <v>1275</v>
      </c>
      <c r="G17" s="395"/>
      <c r="H17" s="395"/>
      <c r="I17" s="395"/>
      <c r="J17" s="395"/>
      <c r="K17" s="272"/>
    </row>
    <row r="18" spans="2:11" ht="15" customHeight="1">
      <c r="B18" s="275"/>
      <c r="C18" s="276"/>
      <c r="D18" s="276"/>
      <c r="E18" s="277" t="s">
        <v>1276</v>
      </c>
      <c r="F18" s="395" t="s">
        <v>1277</v>
      </c>
      <c r="G18" s="395"/>
      <c r="H18" s="395"/>
      <c r="I18" s="395"/>
      <c r="J18" s="395"/>
      <c r="K18" s="272"/>
    </row>
    <row r="19" spans="2:11" ht="15" customHeight="1">
      <c r="B19" s="275"/>
      <c r="C19" s="276"/>
      <c r="D19" s="276"/>
      <c r="E19" s="277" t="s">
        <v>1278</v>
      </c>
      <c r="F19" s="395" t="s">
        <v>1279</v>
      </c>
      <c r="G19" s="395"/>
      <c r="H19" s="395"/>
      <c r="I19" s="395"/>
      <c r="J19" s="395"/>
      <c r="K19" s="272"/>
    </row>
    <row r="20" spans="2:11" ht="15" customHeight="1">
      <c r="B20" s="275"/>
      <c r="C20" s="276"/>
      <c r="D20" s="276"/>
      <c r="E20" s="277" t="s">
        <v>1280</v>
      </c>
      <c r="F20" s="395" t="s">
        <v>1281</v>
      </c>
      <c r="G20" s="395"/>
      <c r="H20" s="395"/>
      <c r="I20" s="395"/>
      <c r="J20" s="395"/>
      <c r="K20" s="272"/>
    </row>
    <row r="21" spans="2:11" ht="15" customHeight="1">
      <c r="B21" s="275"/>
      <c r="C21" s="276"/>
      <c r="D21" s="276"/>
      <c r="E21" s="277" t="s">
        <v>1282</v>
      </c>
      <c r="F21" s="395" t="s">
        <v>1283</v>
      </c>
      <c r="G21" s="395"/>
      <c r="H21" s="395"/>
      <c r="I21" s="395"/>
      <c r="J21" s="395"/>
      <c r="K21" s="272"/>
    </row>
    <row r="22" spans="2:11" ht="12.75" customHeight="1">
      <c r="B22" s="275"/>
      <c r="C22" s="276"/>
      <c r="D22" s="276"/>
      <c r="E22" s="276"/>
      <c r="F22" s="276"/>
      <c r="G22" s="276"/>
      <c r="H22" s="276"/>
      <c r="I22" s="276"/>
      <c r="J22" s="276"/>
      <c r="K22" s="272"/>
    </row>
    <row r="23" spans="2:11" ht="15" customHeight="1">
      <c r="B23" s="275"/>
      <c r="C23" s="395" t="s">
        <v>1284</v>
      </c>
      <c r="D23" s="395"/>
      <c r="E23" s="395"/>
      <c r="F23" s="395"/>
      <c r="G23" s="395"/>
      <c r="H23" s="395"/>
      <c r="I23" s="395"/>
      <c r="J23" s="395"/>
      <c r="K23" s="272"/>
    </row>
    <row r="24" spans="2:11" ht="15" customHeight="1">
      <c r="B24" s="275"/>
      <c r="C24" s="395" t="s">
        <v>1285</v>
      </c>
      <c r="D24" s="395"/>
      <c r="E24" s="395"/>
      <c r="F24" s="395"/>
      <c r="G24" s="395"/>
      <c r="H24" s="395"/>
      <c r="I24" s="395"/>
      <c r="J24" s="395"/>
      <c r="K24" s="272"/>
    </row>
    <row r="25" spans="2:11" ht="15" customHeight="1">
      <c r="B25" s="275"/>
      <c r="C25" s="274"/>
      <c r="D25" s="395" t="s">
        <v>1286</v>
      </c>
      <c r="E25" s="395"/>
      <c r="F25" s="395"/>
      <c r="G25" s="395"/>
      <c r="H25" s="395"/>
      <c r="I25" s="395"/>
      <c r="J25" s="395"/>
      <c r="K25" s="272"/>
    </row>
    <row r="26" spans="2:11" ht="15" customHeight="1">
      <c r="B26" s="275"/>
      <c r="C26" s="276"/>
      <c r="D26" s="395" t="s">
        <v>1287</v>
      </c>
      <c r="E26" s="395"/>
      <c r="F26" s="395"/>
      <c r="G26" s="395"/>
      <c r="H26" s="395"/>
      <c r="I26" s="395"/>
      <c r="J26" s="395"/>
      <c r="K26" s="272"/>
    </row>
    <row r="27" spans="2:11" ht="12.75" customHeight="1">
      <c r="B27" s="275"/>
      <c r="C27" s="276"/>
      <c r="D27" s="276"/>
      <c r="E27" s="276"/>
      <c r="F27" s="276"/>
      <c r="G27" s="276"/>
      <c r="H27" s="276"/>
      <c r="I27" s="276"/>
      <c r="J27" s="276"/>
      <c r="K27" s="272"/>
    </row>
    <row r="28" spans="2:11" ht="15" customHeight="1">
      <c r="B28" s="275"/>
      <c r="C28" s="276"/>
      <c r="D28" s="395" t="s">
        <v>1288</v>
      </c>
      <c r="E28" s="395"/>
      <c r="F28" s="395"/>
      <c r="G28" s="395"/>
      <c r="H28" s="395"/>
      <c r="I28" s="395"/>
      <c r="J28" s="395"/>
      <c r="K28" s="272"/>
    </row>
    <row r="29" spans="2:11" ht="15" customHeight="1">
      <c r="B29" s="275"/>
      <c r="C29" s="276"/>
      <c r="D29" s="395" t="s">
        <v>1289</v>
      </c>
      <c r="E29" s="395"/>
      <c r="F29" s="395"/>
      <c r="G29" s="395"/>
      <c r="H29" s="395"/>
      <c r="I29" s="395"/>
      <c r="J29" s="395"/>
      <c r="K29" s="272"/>
    </row>
    <row r="30" spans="2:11" ht="12.75" customHeight="1">
      <c r="B30" s="275"/>
      <c r="C30" s="276"/>
      <c r="D30" s="276"/>
      <c r="E30" s="276"/>
      <c r="F30" s="276"/>
      <c r="G30" s="276"/>
      <c r="H30" s="276"/>
      <c r="I30" s="276"/>
      <c r="J30" s="276"/>
      <c r="K30" s="272"/>
    </row>
    <row r="31" spans="2:11" ht="15" customHeight="1">
      <c r="B31" s="275"/>
      <c r="C31" s="276"/>
      <c r="D31" s="395" t="s">
        <v>1290</v>
      </c>
      <c r="E31" s="395"/>
      <c r="F31" s="395"/>
      <c r="G31" s="395"/>
      <c r="H31" s="395"/>
      <c r="I31" s="395"/>
      <c r="J31" s="395"/>
      <c r="K31" s="272"/>
    </row>
    <row r="32" spans="2:11" ht="15" customHeight="1">
      <c r="B32" s="275"/>
      <c r="C32" s="276"/>
      <c r="D32" s="395" t="s">
        <v>1291</v>
      </c>
      <c r="E32" s="395"/>
      <c r="F32" s="395"/>
      <c r="G32" s="395"/>
      <c r="H32" s="395"/>
      <c r="I32" s="395"/>
      <c r="J32" s="395"/>
      <c r="K32" s="272"/>
    </row>
    <row r="33" spans="2:11" ht="15" customHeight="1">
      <c r="B33" s="275"/>
      <c r="C33" s="276"/>
      <c r="D33" s="395" t="s">
        <v>1292</v>
      </c>
      <c r="E33" s="395"/>
      <c r="F33" s="395"/>
      <c r="G33" s="395"/>
      <c r="H33" s="395"/>
      <c r="I33" s="395"/>
      <c r="J33" s="395"/>
      <c r="K33" s="272"/>
    </row>
    <row r="34" spans="2:11" ht="15" customHeight="1">
      <c r="B34" s="275"/>
      <c r="C34" s="276"/>
      <c r="D34" s="274"/>
      <c r="E34" s="278" t="s">
        <v>112</v>
      </c>
      <c r="F34" s="274"/>
      <c r="G34" s="395" t="s">
        <v>1293</v>
      </c>
      <c r="H34" s="395"/>
      <c r="I34" s="395"/>
      <c r="J34" s="395"/>
      <c r="K34" s="272"/>
    </row>
    <row r="35" spans="2:11" ht="30.75" customHeight="1">
      <c r="B35" s="275"/>
      <c r="C35" s="276"/>
      <c r="D35" s="274"/>
      <c r="E35" s="278" t="s">
        <v>1294</v>
      </c>
      <c r="F35" s="274"/>
      <c r="G35" s="395" t="s">
        <v>1295</v>
      </c>
      <c r="H35" s="395"/>
      <c r="I35" s="395"/>
      <c r="J35" s="395"/>
      <c r="K35" s="272"/>
    </row>
    <row r="36" spans="2:11" ht="15" customHeight="1">
      <c r="B36" s="275"/>
      <c r="C36" s="276"/>
      <c r="D36" s="274"/>
      <c r="E36" s="278" t="s">
        <v>58</v>
      </c>
      <c r="F36" s="274"/>
      <c r="G36" s="395" t="s">
        <v>1296</v>
      </c>
      <c r="H36" s="395"/>
      <c r="I36" s="395"/>
      <c r="J36" s="395"/>
      <c r="K36" s="272"/>
    </row>
    <row r="37" spans="2:11" ht="15" customHeight="1">
      <c r="B37" s="275"/>
      <c r="C37" s="276"/>
      <c r="D37" s="274"/>
      <c r="E37" s="278" t="s">
        <v>113</v>
      </c>
      <c r="F37" s="274"/>
      <c r="G37" s="395" t="s">
        <v>1297</v>
      </c>
      <c r="H37" s="395"/>
      <c r="I37" s="395"/>
      <c r="J37" s="395"/>
      <c r="K37" s="272"/>
    </row>
    <row r="38" spans="2:11" ht="15" customHeight="1">
      <c r="B38" s="275"/>
      <c r="C38" s="276"/>
      <c r="D38" s="274"/>
      <c r="E38" s="278" t="s">
        <v>114</v>
      </c>
      <c r="F38" s="274"/>
      <c r="G38" s="395" t="s">
        <v>1298</v>
      </c>
      <c r="H38" s="395"/>
      <c r="I38" s="395"/>
      <c r="J38" s="395"/>
      <c r="K38" s="272"/>
    </row>
    <row r="39" spans="2:11" ht="15" customHeight="1">
      <c r="B39" s="275"/>
      <c r="C39" s="276"/>
      <c r="D39" s="274"/>
      <c r="E39" s="278" t="s">
        <v>115</v>
      </c>
      <c r="F39" s="274"/>
      <c r="G39" s="395" t="s">
        <v>1299</v>
      </c>
      <c r="H39" s="395"/>
      <c r="I39" s="395"/>
      <c r="J39" s="395"/>
      <c r="K39" s="272"/>
    </row>
    <row r="40" spans="2:11" ht="15" customHeight="1">
      <c r="B40" s="275"/>
      <c r="C40" s="276"/>
      <c r="D40" s="274"/>
      <c r="E40" s="278" t="s">
        <v>1300</v>
      </c>
      <c r="F40" s="274"/>
      <c r="G40" s="395" t="s">
        <v>1301</v>
      </c>
      <c r="H40" s="395"/>
      <c r="I40" s="395"/>
      <c r="J40" s="395"/>
      <c r="K40" s="272"/>
    </row>
    <row r="41" spans="2:11" ht="15" customHeight="1">
      <c r="B41" s="275"/>
      <c r="C41" s="276"/>
      <c r="D41" s="274"/>
      <c r="E41" s="278"/>
      <c r="F41" s="274"/>
      <c r="G41" s="395" t="s">
        <v>1302</v>
      </c>
      <c r="H41" s="395"/>
      <c r="I41" s="395"/>
      <c r="J41" s="395"/>
      <c r="K41" s="272"/>
    </row>
    <row r="42" spans="2:11" ht="15" customHeight="1">
      <c r="B42" s="275"/>
      <c r="C42" s="276"/>
      <c r="D42" s="274"/>
      <c r="E42" s="278" t="s">
        <v>1303</v>
      </c>
      <c r="F42" s="274"/>
      <c r="G42" s="395" t="s">
        <v>1304</v>
      </c>
      <c r="H42" s="395"/>
      <c r="I42" s="395"/>
      <c r="J42" s="395"/>
      <c r="K42" s="272"/>
    </row>
    <row r="43" spans="2:11" ht="15" customHeight="1">
      <c r="B43" s="275"/>
      <c r="C43" s="276"/>
      <c r="D43" s="274"/>
      <c r="E43" s="278" t="s">
        <v>117</v>
      </c>
      <c r="F43" s="274"/>
      <c r="G43" s="395" t="s">
        <v>1305</v>
      </c>
      <c r="H43" s="395"/>
      <c r="I43" s="395"/>
      <c r="J43" s="395"/>
      <c r="K43" s="272"/>
    </row>
    <row r="44" spans="2:11" ht="12.75" customHeight="1">
      <c r="B44" s="275"/>
      <c r="C44" s="276"/>
      <c r="D44" s="274"/>
      <c r="E44" s="274"/>
      <c r="F44" s="274"/>
      <c r="G44" s="274"/>
      <c r="H44" s="274"/>
      <c r="I44" s="274"/>
      <c r="J44" s="274"/>
      <c r="K44" s="272"/>
    </row>
    <row r="45" spans="2:11" ht="15" customHeight="1">
      <c r="B45" s="275"/>
      <c r="C45" s="276"/>
      <c r="D45" s="395" t="s">
        <v>1306</v>
      </c>
      <c r="E45" s="395"/>
      <c r="F45" s="395"/>
      <c r="G45" s="395"/>
      <c r="H45" s="395"/>
      <c r="I45" s="395"/>
      <c r="J45" s="395"/>
      <c r="K45" s="272"/>
    </row>
    <row r="46" spans="2:11" ht="15" customHeight="1">
      <c r="B46" s="275"/>
      <c r="C46" s="276"/>
      <c r="D46" s="276"/>
      <c r="E46" s="395" t="s">
        <v>1307</v>
      </c>
      <c r="F46" s="395"/>
      <c r="G46" s="395"/>
      <c r="H46" s="395"/>
      <c r="I46" s="395"/>
      <c r="J46" s="395"/>
      <c r="K46" s="272"/>
    </row>
    <row r="47" spans="2:11" ht="15" customHeight="1">
      <c r="B47" s="275"/>
      <c r="C47" s="276"/>
      <c r="D47" s="276"/>
      <c r="E47" s="395" t="s">
        <v>1308</v>
      </c>
      <c r="F47" s="395"/>
      <c r="G47" s="395"/>
      <c r="H47" s="395"/>
      <c r="I47" s="395"/>
      <c r="J47" s="395"/>
      <c r="K47" s="272"/>
    </row>
    <row r="48" spans="2:11" ht="15" customHeight="1">
      <c r="B48" s="275"/>
      <c r="C48" s="276"/>
      <c r="D48" s="276"/>
      <c r="E48" s="395" t="s">
        <v>1309</v>
      </c>
      <c r="F48" s="395"/>
      <c r="G48" s="395"/>
      <c r="H48" s="395"/>
      <c r="I48" s="395"/>
      <c r="J48" s="395"/>
      <c r="K48" s="272"/>
    </row>
    <row r="49" spans="2:11" ht="15" customHeight="1">
      <c r="B49" s="275"/>
      <c r="C49" s="276"/>
      <c r="D49" s="395" t="s">
        <v>1310</v>
      </c>
      <c r="E49" s="395"/>
      <c r="F49" s="395"/>
      <c r="G49" s="395"/>
      <c r="H49" s="395"/>
      <c r="I49" s="395"/>
      <c r="J49" s="395"/>
      <c r="K49" s="272"/>
    </row>
    <row r="50" spans="2:11" ht="25.5" customHeight="1">
      <c r="B50" s="271"/>
      <c r="C50" s="396" t="s">
        <v>1311</v>
      </c>
      <c r="D50" s="396"/>
      <c r="E50" s="396"/>
      <c r="F50" s="396"/>
      <c r="G50" s="396"/>
      <c r="H50" s="396"/>
      <c r="I50" s="396"/>
      <c r="J50" s="396"/>
      <c r="K50" s="272"/>
    </row>
    <row r="51" spans="2:11" ht="5.25" customHeight="1">
      <c r="B51" s="271"/>
      <c r="C51" s="273"/>
      <c r="D51" s="273"/>
      <c r="E51" s="273"/>
      <c r="F51" s="273"/>
      <c r="G51" s="273"/>
      <c r="H51" s="273"/>
      <c r="I51" s="273"/>
      <c r="J51" s="273"/>
      <c r="K51" s="272"/>
    </row>
    <row r="52" spans="2:11" ht="15" customHeight="1">
      <c r="B52" s="271"/>
      <c r="C52" s="395" t="s">
        <v>1312</v>
      </c>
      <c r="D52" s="395"/>
      <c r="E52" s="395"/>
      <c r="F52" s="395"/>
      <c r="G52" s="395"/>
      <c r="H52" s="395"/>
      <c r="I52" s="395"/>
      <c r="J52" s="395"/>
      <c r="K52" s="272"/>
    </row>
    <row r="53" spans="2:11" ht="15" customHeight="1">
      <c r="B53" s="271"/>
      <c r="C53" s="395" t="s">
        <v>1313</v>
      </c>
      <c r="D53" s="395"/>
      <c r="E53" s="395"/>
      <c r="F53" s="395"/>
      <c r="G53" s="395"/>
      <c r="H53" s="395"/>
      <c r="I53" s="395"/>
      <c r="J53" s="395"/>
      <c r="K53" s="272"/>
    </row>
    <row r="54" spans="2:11" ht="12.75" customHeight="1">
      <c r="B54" s="271"/>
      <c r="C54" s="274"/>
      <c r="D54" s="274"/>
      <c r="E54" s="274"/>
      <c r="F54" s="274"/>
      <c r="G54" s="274"/>
      <c r="H54" s="274"/>
      <c r="I54" s="274"/>
      <c r="J54" s="274"/>
      <c r="K54" s="272"/>
    </row>
    <row r="55" spans="2:11" ht="15" customHeight="1">
      <c r="B55" s="271"/>
      <c r="C55" s="395" t="s">
        <v>1314</v>
      </c>
      <c r="D55" s="395"/>
      <c r="E55" s="395"/>
      <c r="F55" s="395"/>
      <c r="G55" s="395"/>
      <c r="H55" s="395"/>
      <c r="I55" s="395"/>
      <c r="J55" s="395"/>
      <c r="K55" s="272"/>
    </row>
    <row r="56" spans="2:11" ht="15" customHeight="1">
      <c r="B56" s="271"/>
      <c r="C56" s="276"/>
      <c r="D56" s="395" t="s">
        <v>1315</v>
      </c>
      <c r="E56" s="395"/>
      <c r="F56" s="395"/>
      <c r="G56" s="395"/>
      <c r="H56" s="395"/>
      <c r="I56" s="395"/>
      <c r="J56" s="395"/>
      <c r="K56" s="272"/>
    </row>
    <row r="57" spans="2:11" ht="15" customHeight="1">
      <c r="B57" s="271"/>
      <c r="C57" s="276"/>
      <c r="D57" s="395" t="s">
        <v>1316</v>
      </c>
      <c r="E57" s="395"/>
      <c r="F57" s="395"/>
      <c r="G57" s="395"/>
      <c r="H57" s="395"/>
      <c r="I57" s="395"/>
      <c r="J57" s="395"/>
      <c r="K57" s="272"/>
    </row>
    <row r="58" spans="2:11" ht="15" customHeight="1">
      <c r="B58" s="271"/>
      <c r="C58" s="276"/>
      <c r="D58" s="395" t="s">
        <v>1317</v>
      </c>
      <c r="E58" s="395"/>
      <c r="F58" s="395"/>
      <c r="G58" s="395"/>
      <c r="H58" s="395"/>
      <c r="I58" s="395"/>
      <c r="J58" s="395"/>
      <c r="K58" s="272"/>
    </row>
    <row r="59" spans="2:11" ht="15" customHeight="1">
      <c r="B59" s="271"/>
      <c r="C59" s="276"/>
      <c r="D59" s="395" t="s">
        <v>1318</v>
      </c>
      <c r="E59" s="395"/>
      <c r="F59" s="395"/>
      <c r="G59" s="395"/>
      <c r="H59" s="395"/>
      <c r="I59" s="395"/>
      <c r="J59" s="395"/>
      <c r="K59" s="272"/>
    </row>
    <row r="60" spans="2:11" ht="15" customHeight="1">
      <c r="B60" s="271"/>
      <c r="C60" s="276"/>
      <c r="D60" s="394" t="s">
        <v>1319</v>
      </c>
      <c r="E60" s="394"/>
      <c r="F60" s="394"/>
      <c r="G60" s="394"/>
      <c r="H60" s="394"/>
      <c r="I60" s="394"/>
      <c r="J60" s="394"/>
      <c r="K60" s="272"/>
    </row>
    <row r="61" spans="2:11" ht="15" customHeight="1">
      <c r="B61" s="271"/>
      <c r="C61" s="276"/>
      <c r="D61" s="395" t="s">
        <v>1320</v>
      </c>
      <c r="E61" s="395"/>
      <c r="F61" s="395"/>
      <c r="G61" s="395"/>
      <c r="H61" s="395"/>
      <c r="I61" s="395"/>
      <c r="J61" s="395"/>
      <c r="K61" s="272"/>
    </row>
    <row r="62" spans="2:11" ht="12.75" customHeight="1">
      <c r="B62" s="271"/>
      <c r="C62" s="276"/>
      <c r="D62" s="276"/>
      <c r="E62" s="279"/>
      <c r="F62" s="276"/>
      <c r="G62" s="276"/>
      <c r="H62" s="276"/>
      <c r="I62" s="276"/>
      <c r="J62" s="276"/>
      <c r="K62" s="272"/>
    </row>
    <row r="63" spans="2:11" ht="15" customHeight="1">
      <c r="B63" s="271"/>
      <c r="C63" s="276"/>
      <c r="D63" s="395" t="s">
        <v>1321</v>
      </c>
      <c r="E63" s="395"/>
      <c r="F63" s="395"/>
      <c r="G63" s="395"/>
      <c r="H63" s="395"/>
      <c r="I63" s="395"/>
      <c r="J63" s="395"/>
      <c r="K63" s="272"/>
    </row>
    <row r="64" spans="2:11" ht="15" customHeight="1">
      <c r="B64" s="271"/>
      <c r="C64" s="276"/>
      <c r="D64" s="394" t="s">
        <v>1322</v>
      </c>
      <c r="E64" s="394"/>
      <c r="F64" s="394"/>
      <c r="G64" s="394"/>
      <c r="H64" s="394"/>
      <c r="I64" s="394"/>
      <c r="J64" s="394"/>
      <c r="K64" s="272"/>
    </row>
    <row r="65" spans="2:11" ht="15" customHeight="1">
      <c r="B65" s="271"/>
      <c r="C65" s="276"/>
      <c r="D65" s="395" t="s">
        <v>1323</v>
      </c>
      <c r="E65" s="395"/>
      <c r="F65" s="395"/>
      <c r="G65" s="395"/>
      <c r="H65" s="395"/>
      <c r="I65" s="395"/>
      <c r="J65" s="395"/>
      <c r="K65" s="272"/>
    </row>
    <row r="66" spans="2:11" ht="15" customHeight="1">
      <c r="B66" s="271"/>
      <c r="C66" s="276"/>
      <c r="D66" s="395" t="s">
        <v>1324</v>
      </c>
      <c r="E66" s="395"/>
      <c r="F66" s="395"/>
      <c r="G66" s="395"/>
      <c r="H66" s="395"/>
      <c r="I66" s="395"/>
      <c r="J66" s="395"/>
      <c r="K66" s="272"/>
    </row>
    <row r="67" spans="2:11" ht="15" customHeight="1">
      <c r="B67" s="271"/>
      <c r="C67" s="276"/>
      <c r="D67" s="395" t="s">
        <v>1325</v>
      </c>
      <c r="E67" s="395"/>
      <c r="F67" s="395"/>
      <c r="G67" s="395"/>
      <c r="H67" s="395"/>
      <c r="I67" s="395"/>
      <c r="J67" s="395"/>
      <c r="K67" s="272"/>
    </row>
    <row r="68" spans="2:11" ht="15" customHeight="1">
      <c r="B68" s="271"/>
      <c r="C68" s="276"/>
      <c r="D68" s="395" t="s">
        <v>1326</v>
      </c>
      <c r="E68" s="395"/>
      <c r="F68" s="395"/>
      <c r="G68" s="395"/>
      <c r="H68" s="395"/>
      <c r="I68" s="395"/>
      <c r="J68" s="395"/>
      <c r="K68" s="272"/>
    </row>
    <row r="69" spans="2:11" ht="12.75" customHeight="1">
      <c r="B69" s="280"/>
      <c r="C69" s="281"/>
      <c r="D69" s="281"/>
      <c r="E69" s="281"/>
      <c r="F69" s="281"/>
      <c r="G69" s="281"/>
      <c r="H69" s="281"/>
      <c r="I69" s="281"/>
      <c r="J69" s="281"/>
      <c r="K69" s="282"/>
    </row>
    <row r="70" spans="2:11" ht="18.75" customHeight="1">
      <c r="B70" s="283"/>
      <c r="C70" s="283"/>
      <c r="D70" s="283"/>
      <c r="E70" s="283"/>
      <c r="F70" s="283"/>
      <c r="G70" s="283"/>
      <c r="H70" s="283"/>
      <c r="I70" s="283"/>
      <c r="J70" s="283"/>
      <c r="K70" s="284"/>
    </row>
    <row r="71" spans="2:11" ht="18.75" customHeight="1">
      <c r="B71" s="284"/>
      <c r="C71" s="284"/>
      <c r="D71" s="284"/>
      <c r="E71" s="284"/>
      <c r="F71" s="284"/>
      <c r="G71" s="284"/>
      <c r="H71" s="284"/>
      <c r="I71" s="284"/>
      <c r="J71" s="284"/>
      <c r="K71" s="284"/>
    </row>
    <row r="72" spans="2:11" ht="7.5" customHeight="1">
      <c r="B72" s="285"/>
      <c r="C72" s="286"/>
      <c r="D72" s="286"/>
      <c r="E72" s="286"/>
      <c r="F72" s="286"/>
      <c r="G72" s="286"/>
      <c r="H72" s="286"/>
      <c r="I72" s="286"/>
      <c r="J72" s="286"/>
      <c r="K72" s="287"/>
    </row>
    <row r="73" spans="2:11" ht="45" customHeight="1">
      <c r="B73" s="288"/>
      <c r="C73" s="393" t="s">
        <v>98</v>
      </c>
      <c r="D73" s="393"/>
      <c r="E73" s="393"/>
      <c r="F73" s="393"/>
      <c r="G73" s="393"/>
      <c r="H73" s="393"/>
      <c r="I73" s="393"/>
      <c r="J73" s="393"/>
      <c r="K73" s="289"/>
    </row>
    <row r="74" spans="2:11" ht="17.25" customHeight="1">
      <c r="B74" s="288"/>
      <c r="C74" s="290" t="s">
        <v>1327</v>
      </c>
      <c r="D74" s="290"/>
      <c r="E74" s="290"/>
      <c r="F74" s="290" t="s">
        <v>1328</v>
      </c>
      <c r="G74" s="291"/>
      <c r="H74" s="290" t="s">
        <v>113</v>
      </c>
      <c r="I74" s="290" t="s">
        <v>62</v>
      </c>
      <c r="J74" s="290" t="s">
        <v>1329</v>
      </c>
      <c r="K74" s="289"/>
    </row>
    <row r="75" spans="2:11" ht="17.25" customHeight="1">
      <c r="B75" s="288"/>
      <c r="C75" s="292" t="s">
        <v>1330</v>
      </c>
      <c r="D75" s="292"/>
      <c r="E75" s="292"/>
      <c r="F75" s="293" t="s">
        <v>1331</v>
      </c>
      <c r="G75" s="294"/>
      <c r="H75" s="292"/>
      <c r="I75" s="292"/>
      <c r="J75" s="292" t="s">
        <v>1332</v>
      </c>
      <c r="K75" s="289"/>
    </row>
    <row r="76" spans="2:11" ht="5.25" customHeight="1">
      <c r="B76" s="288"/>
      <c r="C76" s="295"/>
      <c r="D76" s="295"/>
      <c r="E76" s="295"/>
      <c r="F76" s="295"/>
      <c r="G76" s="296"/>
      <c r="H76" s="295"/>
      <c r="I76" s="295"/>
      <c r="J76" s="295"/>
      <c r="K76" s="289"/>
    </row>
    <row r="77" spans="2:11" ht="15" customHeight="1">
      <c r="B77" s="288"/>
      <c r="C77" s="278" t="s">
        <v>58</v>
      </c>
      <c r="D77" s="295"/>
      <c r="E77" s="295"/>
      <c r="F77" s="297" t="s">
        <v>1333</v>
      </c>
      <c r="G77" s="296"/>
      <c r="H77" s="278" t="s">
        <v>1334</v>
      </c>
      <c r="I77" s="278" t="s">
        <v>1335</v>
      </c>
      <c r="J77" s="278">
        <v>20</v>
      </c>
      <c r="K77" s="289"/>
    </row>
    <row r="78" spans="2:11" ht="15" customHeight="1">
      <c r="B78" s="288"/>
      <c r="C78" s="278" t="s">
        <v>1336</v>
      </c>
      <c r="D78" s="278"/>
      <c r="E78" s="278"/>
      <c r="F78" s="297" t="s">
        <v>1333</v>
      </c>
      <c r="G78" s="296"/>
      <c r="H78" s="278" t="s">
        <v>1337</v>
      </c>
      <c r="I78" s="278" t="s">
        <v>1335</v>
      </c>
      <c r="J78" s="278">
        <v>120</v>
      </c>
      <c r="K78" s="289"/>
    </row>
    <row r="79" spans="2:11" ht="15" customHeight="1">
      <c r="B79" s="298"/>
      <c r="C79" s="278" t="s">
        <v>1338</v>
      </c>
      <c r="D79" s="278"/>
      <c r="E79" s="278"/>
      <c r="F79" s="297" t="s">
        <v>1339</v>
      </c>
      <c r="G79" s="296"/>
      <c r="H79" s="278" t="s">
        <v>1340</v>
      </c>
      <c r="I79" s="278" t="s">
        <v>1335</v>
      </c>
      <c r="J79" s="278">
        <v>50</v>
      </c>
      <c r="K79" s="289"/>
    </row>
    <row r="80" spans="2:11" ht="15" customHeight="1">
      <c r="B80" s="298"/>
      <c r="C80" s="278" t="s">
        <v>1341</v>
      </c>
      <c r="D80" s="278"/>
      <c r="E80" s="278"/>
      <c r="F80" s="297" t="s">
        <v>1333</v>
      </c>
      <c r="G80" s="296"/>
      <c r="H80" s="278" t="s">
        <v>1342</v>
      </c>
      <c r="I80" s="278" t="s">
        <v>1343</v>
      </c>
      <c r="J80" s="278"/>
      <c r="K80" s="289"/>
    </row>
    <row r="81" spans="2:11" ht="15" customHeight="1">
      <c r="B81" s="298"/>
      <c r="C81" s="299" t="s">
        <v>1344</v>
      </c>
      <c r="D81" s="299"/>
      <c r="E81" s="299"/>
      <c r="F81" s="300" t="s">
        <v>1339</v>
      </c>
      <c r="G81" s="299"/>
      <c r="H81" s="299" t="s">
        <v>1345</v>
      </c>
      <c r="I81" s="299" t="s">
        <v>1335</v>
      </c>
      <c r="J81" s="299">
        <v>15</v>
      </c>
      <c r="K81" s="289"/>
    </row>
    <row r="82" spans="2:11" ht="15" customHeight="1">
      <c r="B82" s="298"/>
      <c r="C82" s="299" t="s">
        <v>1346</v>
      </c>
      <c r="D82" s="299"/>
      <c r="E82" s="299"/>
      <c r="F82" s="300" t="s">
        <v>1339</v>
      </c>
      <c r="G82" s="299"/>
      <c r="H82" s="299" t="s">
        <v>1347</v>
      </c>
      <c r="I82" s="299" t="s">
        <v>1335</v>
      </c>
      <c r="J82" s="299">
        <v>15</v>
      </c>
      <c r="K82" s="289"/>
    </row>
    <row r="83" spans="2:11" ht="15" customHeight="1">
      <c r="B83" s="298"/>
      <c r="C83" s="299" t="s">
        <v>1348</v>
      </c>
      <c r="D83" s="299"/>
      <c r="E83" s="299"/>
      <c r="F83" s="300" t="s">
        <v>1339</v>
      </c>
      <c r="G83" s="299"/>
      <c r="H83" s="299" t="s">
        <v>1349</v>
      </c>
      <c r="I83" s="299" t="s">
        <v>1335</v>
      </c>
      <c r="J83" s="299">
        <v>20</v>
      </c>
      <c r="K83" s="289"/>
    </row>
    <row r="84" spans="2:11" ht="15" customHeight="1">
      <c r="B84" s="298"/>
      <c r="C84" s="299" t="s">
        <v>1350</v>
      </c>
      <c r="D84" s="299"/>
      <c r="E84" s="299"/>
      <c r="F84" s="300" t="s">
        <v>1339</v>
      </c>
      <c r="G84" s="299"/>
      <c r="H84" s="299" t="s">
        <v>1351</v>
      </c>
      <c r="I84" s="299" t="s">
        <v>1335</v>
      </c>
      <c r="J84" s="299">
        <v>20</v>
      </c>
      <c r="K84" s="289"/>
    </row>
    <row r="85" spans="2:11" ht="15" customHeight="1">
      <c r="B85" s="298"/>
      <c r="C85" s="278" t="s">
        <v>1352</v>
      </c>
      <c r="D85" s="278"/>
      <c r="E85" s="278"/>
      <c r="F85" s="297" t="s">
        <v>1339</v>
      </c>
      <c r="G85" s="296"/>
      <c r="H85" s="278" t="s">
        <v>1353</v>
      </c>
      <c r="I85" s="278" t="s">
        <v>1335</v>
      </c>
      <c r="J85" s="278">
        <v>50</v>
      </c>
      <c r="K85" s="289"/>
    </row>
    <row r="86" spans="2:11" ht="15" customHeight="1">
      <c r="B86" s="298"/>
      <c r="C86" s="278" t="s">
        <v>1354</v>
      </c>
      <c r="D86" s="278"/>
      <c r="E86" s="278"/>
      <c r="F86" s="297" t="s">
        <v>1339</v>
      </c>
      <c r="G86" s="296"/>
      <c r="H86" s="278" t="s">
        <v>1355</v>
      </c>
      <c r="I86" s="278" t="s">
        <v>1335</v>
      </c>
      <c r="J86" s="278">
        <v>20</v>
      </c>
      <c r="K86" s="289"/>
    </row>
    <row r="87" spans="2:11" ht="15" customHeight="1">
      <c r="B87" s="298"/>
      <c r="C87" s="278" t="s">
        <v>1356</v>
      </c>
      <c r="D87" s="278"/>
      <c r="E87" s="278"/>
      <c r="F87" s="297" t="s">
        <v>1339</v>
      </c>
      <c r="G87" s="296"/>
      <c r="H87" s="278" t="s">
        <v>1357</v>
      </c>
      <c r="I87" s="278" t="s">
        <v>1335</v>
      </c>
      <c r="J87" s="278">
        <v>20</v>
      </c>
      <c r="K87" s="289"/>
    </row>
    <row r="88" spans="2:11" ht="15" customHeight="1">
      <c r="B88" s="298"/>
      <c r="C88" s="278" t="s">
        <v>1358</v>
      </c>
      <c r="D88" s="278"/>
      <c r="E88" s="278"/>
      <c r="F88" s="297" t="s">
        <v>1339</v>
      </c>
      <c r="G88" s="296"/>
      <c r="H88" s="278" t="s">
        <v>1359</v>
      </c>
      <c r="I88" s="278" t="s">
        <v>1335</v>
      </c>
      <c r="J88" s="278">
        <v>50</v>
      </c>
      <c r="K88" s="289"/>
    </row>
    <row r="89" spans="2:11" ht="15" customHeight="1">
      <c r="B89" s="298"/>
      <c r="C89" s="278" t="s">
        <v>1360</v>
      </c>
      <c r="D89" s="278"/>
      <c r="E89" s="278"/>
      <c r="F89" s="297" t="s">
        <v>1339</v>
      </c>
      <c r="G89" s="296"/>
      <c r="H89" s="278" t="s">
        <v>1360</v>
      </c>
      <c r="I89" s="278" t="s">
        <v>1335</v>
      </c>
      <c r="J89" s="278">
        <v>50</v>
      </c>
      <c r="K89" s="289"/>
    </row>
    <row r="90" spans="2:11" ht="15" customHeight="1">
      <c r="B90" s="298"/>
      <c r="C90" s="278" t="s">
        <v>118</v>
      </c>
      <c r="D90" s="278"/>
      <c r="E90" s="278"/>
      <c r="F90" s="297" t="s">
        <v>1339</v>
      </c>
      <c r="G90" s="296"/>
      <c r="H90" s="278" t="s">
        <v>1361</v>
      </c>
      <c r="I90" s="278" t="s">
        <v>1335</v>
      </c>
      <c r="J90" s="278">
        <v>255</v>
      </c>
      <c r="K90" s="289"/>
    </row>
    <row r="91" spans="2:11" ht="15" customHeight="1">
      <c r="B91" s="298"/>
      <c r="C91" s="278" t="s">
        <v>1362</v>
      </c>
      <c r="D91" s="278"/>
      <c r="E91" s="278"/>
      <c r="F91" s="297" t="s">
        <v>1333</v>
      </c>
      <c r="G91" s="296"/>
      <c r="H91" s="278" t="s">
        <v>1363</v>
      </c>
      <c r="I91" s="278" t="s">
        <v>1364</v>
      </c>
      <c r="J91" s="278"/>
      <c r="K91" s="289"/>
    </row>
    <row r="92" spans="2:11" ht="15" customHeight="1">
      <c r="B92" s="298"/>
      <c r="C92" s="278" t="s">
        <v>1365</v>
      </c>
      <c r="D92" s="278"/>
      <c r="E92" s="278"/>
      <c r="F92" s="297" t="s">
        <v>1333</v>
      </c>
      <c r="G92" s="296"/>
      <c r="H92" s="278" t="s">
        <v>1366</v>
      </c>
      <c r="I92" s="278" t="s">
        <v>1367</v>
      </c>
      <c r="J92" s="278"/>
      <c r="K92" s="289"/>
    </row>
    <row r="93" spans="2:11" ht="15" customHeight="1">
      <c r="B93" s="298"/>
      <c r="C93" s="278" t="s">
        <v>1368</v>
      </c>
      <c r="D93" s="278"/>
      <c r="E93" s="278"/>
      <c r="F93" s="297" t="s">
        <v>1333</v>
      </c>
      <c r="G93" s="296"/>
      <c r="H93" s="278" t="s">
        <v>1368</v>
      </c>
      <c r="I93" s="278" t="s">
        <v>1367</v>
      </c>
      <c r="J93" s="278"/>
      <c r="K93" s="289"/>
    </row>
    <row r="94" spans="2:11" ht="15" customHeight="1">
      <c r="B94" s="298"/>
      <c r="C94" s="278" t="s">
        <v>43</v>
      </c>
      <c r="D94" s="278"/>
      <c r="E94" s="278"/>
      <c r="F94" s="297" t="s">
        <v>1333</v>
      </c>
      <c r="G94" s="296"/>
      <c r="H94" s="278" t="s">
        <v>1369</v>
      </c>
      <c r="I94" s="278" t="s">
        <v>1367</v>
      </c>
      <c r="J94" s="278"/>
      <c r="K94" s="289"/>
    </row>
    <row r="95" spans="2:11" ht="15" customHeight="1">
      <c r="B95" s="298"/>
      <c r="C95" s="278" t="s">
        <v>53</v>
      </c>
      <c r="D95" s="278"/>
      <c r="E95" s="278"/>
      <c r="F95" s="297" t="s">
        <v>1333</v>
      </c>
      <c r="G95" s="296"/>
      <c r="H95" s="278" t="s">
        <v>1370</v>
      </c>
      <c r="I95" s="278" t="s">
        <v>1367</v>
      </c>
      <c r="J95" s="278"/>
      <c r="K95" s="289"/>
    </row>
    <row r="96" spans="2:11" ht="15" customHeight="1">
      <c r="B96" s="301"/>
      <c r="C96" s="302"/>
      <c r="D96" s="302"/>
      <c r="E96" s="302"/>
      <c r="F96" s="302"/>
      <c r="G96" s="302"/>
      <c r="H96" s="302"/>
      <c r="I96" s="302"/>
      <c r="J96" s="302"/>
      <c r="K96" s="303"/>
    </row>
    <row r="97" spans="2:11" ht="18.75" customHeight="1">
      <c r="B97" s="304"/>
      <c r="C97" s="305"/>
      <c r="D97" s="305"/>
      <c r="E97" s="305"/>
      <c r="F97" s="305"/>
      <c r="G97" s="305"/>
      <c r="H97" s="305"/>
      <c r="I97" s="305"/>
      <c r="J97" s="305"/>
      <c r="K97" s="304"/>
    </row>
    <row r="98" spans="2:11" ht="18.75" customHeight="1">
      <c r="B98" s="284"/>
      <c r="C98" s="284"/>
      <c r="D98" s="284"/>
      <c r="E98" s="284"/>
      <c r="F98" s="284"/>
      <c r="G98" s="284"/>
      <c r="H98" s="284"/>
      <c r="I98" s="284"/>
      <c r="J98" s="284"/>
      <c r="K98" s="284"/>
    </row>
    <row r="99" spans="2:11" ht="7.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7"/>
    </row>
    <row r="100" spans="2:11" ht="45" customHeight="1">
      <c r="B100" s="288"/>
      <c r="C100" s="393" t="s">
        <v>1371</v>
      </c>
      <c r="D100" s="393"/>
      <c r="E100" s="393"/>
      <c r="F100" s="393"/>
      <c r="G100" s="393"/>
      <c r="H100" s="393"/>
      <c r="I100" s="393"/>
      <c r="J100" s="393"/>
      <c r="K100" s="289"/>
    </row>
    <row r="101" spans="2:11" ht="17.25" customHeight="1">
      <c r="B101" s="288"/>
      <c r="C101" s="290" t="s">
        <v>1327</v>
      </c>
      <c r="D101" s="290"/>
      <c r="E101" s="290"/>
      <c r="F101" s="290" t="s">
        <v>1328</v>
      </c>
      <c r="G101" s="291"/>
      <c r="H101" s="290" t="s">
        <v>113</v>
      </c>
      <c r="I101" s="290" t="s">
        <v>62</v>
      </c>
      <c r="J101" s="290" t="s">
        <v>1329</v>
      </c>
      <c r="K101" s="289"/>
    </row>
    <row r="102" spans="2:11" ht="17.25" customHeight="1">
      <c r="B102" s="288"/>
      <c r="C102" s="292" t="s">
        <v>1330</v>
      </c>
      <c r="D102" s="292"/>
      <c r="E102" s="292"/>
      <c r="F102" s="293" t="s">
        <v>1331</v>
      </c>
      <c r="G102" s="294"/>
      <c r="H102" s="292"/>
      <c r="I102" s="292"/>
      <c r="J102" s="292" t="s">
        <v>1332</v>
      </c>
      <c r="K102" s="289"/>
    </row>
    <row r="103" spans="2:11" ht="5.25" customHeight="1">
      <c r="B103" s="288"/>
      <c r="C103" s="290"/>
      <c r="D103" s="290"/>
      <c r="E103" s="290"/>
      <c r="F103" s="290"/>
      <c r="G103" s="306"/>
      <c r="H103" s="290"/>
      <c r="I103" s="290"/>
      <c r="J103" s="290"/>
      <c r="K103" s="289"/>
    </row>
    <row r="104" spans="2:11" ht="15" customHeight="1">
      <c r="B104" s="288"/>
      <c r="C104" s="278" t="s">
        <v>58</v>
      </c>
      <c r="D104" s="295"/>
      <c r="E104" s="295"/>
      <c r="F104" s="297" t="s">
        <v>1333</v>
      </c>
      <c r="G104" s="306"/>
      <c r="H104" s="278" t="s">
        <v>1372</v>
      </c>
      <c r="I104" s="278" t="s">
        <v>1335</v>
      </c>
      <c r="J104" s="278">
        <v>20</v>
      </c>
      <c r="K104" s="289"/>
    </row>
    <row r="105" spans="2:11" ht="15" customHeight="1">
      <c r="B105" s="288"/>
      <c r="C105" s="278" t="s">
        <v>1336</v>
      </c>
      <c r="D105" s="278"/>
      <c r="E105" s="278"/>
      <c r="F105" s="297" t="s">
        <v>1333</v>
      </c>
      <c r="G105" s="278"/>
      <c r="H105" s="278" t="s">
        <v>1372</v>
      </c>
      <c r="I105" s="278" t="s">
        <v>1335</v>
      </c>
      <c r="J105" s="278">
        <v>120</v>
      </c>
      <c r="K105" s="289"/>
    </row>
    <row r="106" spans="2:11" ht="15" customHeight="1">
      <c r="B106" s="298"/>
      <c r="C106" s="278" t="s">
        <v>1338</v>
      </c>
      <c r="D106" s="278"/>
      <c r="E106" s="278"/>
      <c r="F106" s="297" t="s">
        <v>1339</v>
      </c>
      <c r="G106" s="278"/>
      <c r="H106" s="278" t="s">
        <v>1372</v>
      </c>
      <c r="I106" s="278" t="s">
        <v>1335</v>
      </c>
      <c r="J106" s="278">
        <v>50</v>
      </c>
      <c r="K106" s="289"/>
    </row>
    <row r="107" spans="2:11" ht="15" customHeight="1">
      <c r="B107" s="298"/>
      <c r="C107" s="278" t="s">
        <v>1341</v>
      </c>
      <c r="D107" s="278"/>
      <c r="E107" s="278"/>
      <c r="F107" s="297" t="s">
        <v>1333</v>
      </c>
      <c r="G107" s="278"/>
      <c r="H107" s="278" t="s">
        <v>1372</v>
      </c>
      <c r="I107" s="278" t="s">
        <v>1343</v>
      </c>
      <c r="J107" s="278"/>
      <c r="K107" s="289"/>
    </row>
    <row r="108" spans="2:11" ht="15" customHeight="1">
      <c r="B108" s="298"/>
      <c r="C108" s="278" t="s">
        <v>1352</v>
      </c>
      <c r="D108" s="278"/>
      <c r="E108" s="278"/>
      <c r="F108" s="297" t="s">
        <v>1339</v>
      </c>
      <c r="G108" s="278"/>
      <c r="H108" s="278" t="s">
        <v>1372</v>
      </c>
      <c r="I108" s="278" t="s">
        <v>1335</v>
      </c>
      <c r="J108" s="278">
        <v>50</v>
      </c>
      <c r="K108" s="289"/>
    </row>
    <row r="109" spans="2:11" ht="15" customHeight="1">
      <c r="B109" s="298"/>
      <c r="C109" s="278" t="s">
        <v>1360</v>
      </c>
      <c r="D109" s="278"/>
      <c r="E109" s="278"/>
      <c r="F109" s="297" t="s">
        <v>1339</v>
      </c>
      <c r="G109" s="278"/>
      <c r="H109" s="278" t="s">
        <v>1372</v>
      </c>
      <c r="I109" s="278" t="s">
        <v>1335</v>
      </c>
      <c r="J109" s="278">
        <v>50</v>
      </c>
      <c r="K109" s="289"/>
    </row>
    <row r="110" spans="2:11" ht="15" customHeight="1">
      <c r="B110" s="298"/>
      <c r="C110" s="278" t="s">
        <v>1358</v>
      </c>
      <c r="D110" s="278"/>
      <c r="E110" s="278"/>
      <c r="F110" s="297" t="s">
        <v>1339</v>
      </c>
      <c r="G110" s="278"/>
      <c r="H110" s="278" t="s">
        <v>1372</v>
      </c>
      <c r="I110" s="278" t="s">
        <v>1335</v>
      </c>
      <c r="J110" s="278">
        <v>50</v>
      </c>
      <c r="K110" s="289"/>
    </row>
    <row r="111" spans="2:11" ht="15" customHeight="1">
      <c r="B111" s="298"/>
      <c r="C111" s="278" t="s">
        <v>58</v>
      </c>
      <c r="D111" s="278"/>
      <c r="E111" s="278"/>
      <c r="F111" s="297" t="s">
        <v>1333</v>
      </c>
      <c r="G111" s="278"/>
      <c r="H111" s="278" t="s">
        <v>1373</v>
      </c>
      <c r="I111" s="278" t="s">
        <v>1335</v>
      </c>
      <c r="J111" s="278">
        <v>20</v>
      </c>
      <c r="K111" s="289"/>
    </row>
    <row r="112" spans="2:11" ht="15" customHeight="1">
      <c r="B112" s="298"/>
      <c r="C112" s="278" t="s">
        <v>1374</v>
      </c>
      <c r="D112" s="278"/>
      <c r="E112" s="278"/>
      <c r="F112" s="297" t="s">
        <v>1333</v>
      </c>
      <c r="G112" s="278"/>
      <c r="H112" s="278" t="s">
        <v>1375</v>
      </c>
      <c r="I112" s="278" t="s">
        <v>1335</v>
      </c>
      <c r="J112" s="278">
        <v>120</v>
      </c>
      <c r="K112" s="289"/>
    </row>
    <row r="113" spans="2:11" ht="15" customHeight="1">
      <c r="B113" s="298"/>
      <c r="C113" s="278" t="s">
        <v>43</v>
      </c>
      <c r="D113" s="278"/>
      <c r="E113" s="278"/>
      <c r="F113" s="297" t="s">
        <v>1333</v>
      </c>
      <c r="G113" s="278"/>
      <c r="H113" s="278" t="s">
        <v>1376</v>
      </c>
      <c r="I113" s="278" t="s">
        <v>1367</v>
      </c>
      <c r="J113" s="278"/>
      <c r="K113" s="289"/>
    </row>
    <row r="114" spans="2:11" ht="15" customHeight="1">
      <c r="B114" s="298"/>
      <c r="C114" s="278" t="s">
        <v>53</v>
      </c>
      <c r="D114" s="278"/>
      <c r="E114" s="278"/>
      <c r="F114" s="297" t="s">
        <v>1333</v>
      </c>
      <c r="G114" s="278"/>
      <c r="H114" s="278" t="s">
        <v>1377</v>
      </c>
      <c r="I114" s="278" t="s">
        <v>1367</v>
      </c>
      <c r="J114" s="278"/>
      <c r="K114" s="289"/>
    </row>
    <row r="115" spans="2:11" ht="15" customHeight="1">
      <c r="B115" s="298"/>
      <c r="C115" s="278" t="s">
        <v>62</v>
      </c>
      <c r="D115" s="278"/>
      <c r="E115" s="278"/>
      <c r="F115" s="297" t="s">
        <v>1333</v>
      </c>
      <c r="G115" s="278"/>
      <c r="H115" s="278" t="s">
        <v>1378</v>
      </c>
      <c r="I115" s="278" t="s">
        <v>1379</v>
      </c>
      <c r="J115" s="278"/>
      <c r="K115" s="289"/>
    </row>
    <row r="116" spans="2:11" ht="15" customHeight="1">
      <c r="B116" s="301"/>
      <c r="C116" s="307"/>
      <c r="D116" s="307"/>
      <c r="E116" s="307"/>
      <c r="F116" s="307"/>
      <c r="G116" s="307"/>
      <c r="H116" s="307"/>
      <c r="I116" s="307"/>
      <c r="J116" s="307"/>
      <c r="K116" s="303"/>
    </row>
    <row r="117" spans="2:11" ht="18.75" customHeight="1">
      <c r="B117" s="308"/>
      <c r="C117" s="274"/>
      <c r="D117" s="274"/>
      <c r="E117" s="274"/>
      <c r="F117" s="309"/>
      <c r="G117" s="274"/>
      <c r="H117" s="274"/>
      <c r="I117" s="274"/>
      <c r="J117" s="274"/>
      <c r="K117" s="308"/>
    </row>
    <row r="118" spans="2:11" ht="18.75" customHeight="1">
      <c r="B118" s="284"/>
      <c r="C118" s="284"/>
      <c r="D118" s="284"/>
      <c r="E118" s="284"/>
      <c r="F118" s="284"/>
      <c r="G118" s="284"/>
      <c r="H118" s="284"/>
      <c r="I118" s="284"/>
      <c r="J118" s="284"/>
      <c r="K118" s="284"/>
    </row>
    <row r="119" spans="2:11" ht="7.5" customHeight="1">
      <c r="B119" s="310"/>
      <c r="C119" s="311"/>
      <c r="D119" s="311"/>
      <c r="E119" s="311"/>
      <c r="F119" s="311"/>
      <c r="G119" s="311"/>
      <c r="H119" s="311"/>
      <c r="I119" s="311"/>
      <c r="J119" s="311"/>
      <c r="K119" s="312"/>
    </row>
    <row r="120" spans="2:11" ht="45" customHeight="1">
      <c r="B120" s="313"/>
      <c r="C120" s="392" t="s">
        <v>1380</v>
      </c>
      <c r="D120" s="392"/>
      <c r="E120" s="392"/>
      <c r="F120" s="392"/>
      <c r="G120" s="392"/>
      <c r="H120" s="392"/>
      <c r="I120" s="392"/>
      <c r="J120" s="392"/>
      <c r="K120" s="314"/>
    </row>
    <row r="121" spans="2:11" ht="17.25" customHeight="1">
      <c r="B121" s="315"/>
      <c r="C121" s="290" t="s">
        <v>1327</v>
      </c>
      <c r="D121" s="290"/>
      <c r="E121" s="290"/>
      <c r="F121" s="290" t="s">
        <v>1328</v>
      </c>
      <c r="G121" s="291"/>
      <c r="H121" s="290" t="s">
        <v>113</v>
      </c>
      <c r="I121" s="290" t="s">
        <v>62</v>
      </c>
      <c r="J121" s="290" t="s">
        <v>1329</v>
      </c>
      <c r="K121" s="316"/>
    </row>
    <row r="122" spans="2:11" ht="17.25" customHeight="1">
      <c r="B122" s="315"/>
      <c r="C122" s="292" t="s">
        <v>1330</v>
      </c>
      <c r="D122" s="292"/>
      <c r="E122" s="292"/>
      <c r="F122" s="293" t="s">
        <v>1331</v>
      </c>
      <c r="G122" s="294"/>
      <c r="H122" s="292"/>
      <c r="I122" s="292"/>
      <c r="J122" s="292" t="s">
        <v>1332</v>
      </c>
      <c r="K122" s="316"/>
    </row>
    <row r="123" spans="2:11" ht="5.25" customHeight="1">
      <c r="B123" s="317"/>
      <c r="C123" s="295"/>
      <c r="D123" s="295"/>
      <c r="E123" s="295"/>
      <c r="F123" s="295"/>
      <c r="G123" s="278"/>
      <c r="H123" s="295"/>
      <c r="I123" s="295"/>
      <c r="J123" s="295"/>
      <c r="K123" s="318"/>
    </row>
    <row r="124" spans="2:11" ht="15" customHeight="1">
      <c r="B124" s="317"/>
      <c r="C124" s="278" t="s">
        <v>1336</v>
      </c>
      <c r="D124" s="295"/>
      <c r="E124" s="295"/>
      <c r="F124" s="297" t="s">
        <v>1333</v>
      </c>
      <c r="G124" s="278"/>
      <c r="H124" s="278" t="s">
        <v>1372</v>
      </c>
      <c r="I124" s="278" t="s">
        <v>1335</v>
      </c>
      <c r="J124" s="278">
        <v>120</v>
      </c>
      <c r="K124" s="319"/>
    </row>
    <row r="125" spans="2:11" ht="15" customHeight="1">
      <c r="B125" s="317"/>
      <c r="C125" s="278" t="s">
        <v>1381</v>
      </c>
      <c r="D125" s="278"/>
      <c r="E125" s="278"/>
      <c r="F125" s="297" t="s">
        <v>1333</v>
      </c>
      <c r="G125" s="278"/>
      <c r="H125" s="278" t="s">
        <v>1382</v>
      </c>
      <c r="I125" s="278" t="s">
        <v>1335</v>
      </c>
      <c r="J125" s="278" t="s">
        <v>1383</v>
      </c>
      <c r="K125" s="319"/>
    </row>
    <row r="126" spans="2:11" ht="15" customHeight="1">
      <c r="B126" s="317"/>
      <c r="C126" s="278" t="s">
        <v>1282</v>
      </c>
      <c r="D126" s="278"/>
      <c r="E126" s="278"/>
      <c r="F126" s="297" t="s">
        <v>1333</v>
      </c>
      <c r="G126" s="278"/>
      <c r="H126" s="278" t="s">
        <v>1384</v>
      </c>
      <c r="I126" s="278" t="s">
        <v>1335</v>
      </c>
      <c r="J126" s="278" t="s">
        <v>1383</v>
      </c>
      <c r="K126" s="319"/>
    </row>
    <row r="127" spans="2:11" ht="15" customHeight="1">
      <c r="B127" s="317"/>
      <c r="C127" s="278" t="s">
        <v>1344</v>
      </c>
      <c r="D127" s="278"/>
      <c r="E127" s="278"/>
      <c r="F127" s="297" t="s">
        <v>1339</v>
      </c>
      <c r="G127" s="278"/>
      <c r="H127" s="278" t="s">
        <v>1345</v>
      </c>
      <c r="I127" s="278" t="s">
        <v>1335</v>
      </c>
      <c r="J127" s="278">
        <v>15</v>
      </c>
      <c r="K127" s="319"/>
    </row>
    <row r="128" spans="2:11" ht="15" customHeight="1">
      <c r="B128" s="317"/>
      <c r="C128" s="299" t="s">
        <v>1346</v>
      </c>
      <c r="D128" s="299"/>
      <c r="E128" s="299"/>
      <c r="F128" s="300" t="s">
        <v>1339</v>
      </c>
      <c r="G128" s="299"/>
      <c r="H128" s="299" t="s">
        <v>1347</v>
      </c>
      <c r="I128" s="299" t="s">
        <v>1335</v>
      </c>
      <c r="J128" s="299">
        <v>15</v>
      </c>
      <c r="K128" s="319"/>
    </row>
    <row r="129" spans="2:11" ht="15" customHeight="1">
      <c r="B129" s="317"/>
      <c r="C129" s="299" t="s">
        <v>1348</v>
      </c>
      <c r="D129" s="299"/>
      <c r="E129" s="299"/>
      <c r="F129" s="300" t="s">
        <v>1339</v>
      </c>
      <c r="G129" s="299"/>
      <c r="H129" s="299" t="s">
        <v>1349</v>
      </c>
      <c r="I129" s="299" t="s">
        <v>1335</v>
      </c>
      <c r="J129" s="299">
        <v>20</v>
      </c>
      <c r="K129" s="319"/>
    </row>
    <row r="130" spans="2:11" ht="15" customHeight="1">
      <c r="B130" s="317"/>
      <c r="C130" s="299" t="s">
        <v>1350</v>
      </c>
      <c r="D130" s="299"/>
      <c r="E130" s="299"/>
      <c r="F130" s="300" t="s">
        <v>1339</v>
      </c>
      <c r="G130" s="299"/>
      <c r="H130" s="299" t="s">
        <v>1351</v>
      </c>
      <c r="I130" s="299" t="s">
        <v>1335</v>
      </c>
      <c r="J130" s="299">
        <v>20</v>
      </c>
      <c r="K130" s="319"/>
    </row>
    <row r="131" spans="2:11" ht="15" customHeight="1">
      <c r="B131" s="317"/>
      <c r="C131" s="278" t="s">
        <v>1338</v>
      </c>
      <c r="D131" s="278"/>
      <c r="E131" s="278"/>
      <c r="F131" s="297" t="s">
        <v>1339</v>
      </c>
      <c r="G131" s="278"/>
      <c r="H131" s="278" t="s">
        <v>1372</v>
      </c>
      <c r="I131" s="278" t="s">
        <v>1335</v>
      </c>
      <c r="J131" s="278">
        <v>50</v>
      </c>
      <c r="K131" s="319"/>
    </row>
    <row r="132" spans="2:11" ht="15" customHeight="1">
      <c r="B132" s="317"/>
      <c r="C132" s="278" t="s">
        <v>1352</v>
      </c>
      <c r="D132" s="278"/>
      <c r="E132" s="278"/>
      <c r="F132" s="297" t="s">
        <v>1339</v>
      </c>
      <c r="G132" s="278"/>
      <c r="H132" s="278" t="s">
        <v>1372</v>
      </c>
      <c r="I132" s="278" t="s">
        <v>1335</v>
      </c>
      <c r="J132" s="278">
        <v>50</v>
      </c>
      <c r="K132" s="319"/>
    </row>
    <row r="133" spans="2:11" ht="15" customHeight="1">
      <c r="B133" s="317"/>
      <c r="C133" s="278" t="s">
        <v>1358</v>
      </c>
      <c r="D133" s="278"/>
      <c r="E133" s="278"/>
      <c r="F133" s="297" t="s">
        <v>1339</v>
      </c>
      <c r="G133" s="278"/>
      <c r="H133" s="278" t="s">
        <v>1372</v>
      </c>
      <c r="I133" s="278" t="s">
        <v>1335</v>
      </c>
      <c r="J133" s="278">
        <v>50</v>
      </c>
      <c r="K133" s="319"/>
    </row>
    <row r="134" spans="2:11" ht="15" customHeight="1">
      <c r="B134" s="317"/>
      <c r="C134" s="278" t="s">
        <v>1360</v>
      </c>
      <c r="D134" s="278"/>
      <c r="E134" s="278"/>
      <c r="F134" s="297" t="s">
        <v>1339</v>
      </c>
      <c r="G134" s="278"/>
      <c r="H134" s="278" t="s">
        <v>1372</v>
      </c>
      <c r="I134" s="278" t="s">
        <v>1335</v>
      </c>
      <c r="J134" s="278">
        <v>50</v>
      </c>
      <c r="K134" s="319"/>
    </row>
    <row r="135" spans="2:11" ht="15" customHeight="1">
      <c r="B135" s="317"/>
      <c r="C135" s="278" t="s">
        <v>118</v>
      </c>
      <c r="D135" s="278"/>
      <c r="E135" s="278"/>
      <c r="F135" s="297" t="s">
        <v>1339</v>
      </c>
      <c r="G135" s="278"/>
      <c r="H135" s="278" t="s">
        <v>1385</v>
      </c>
      <c r="I135" s="278" t="s">
        <v>1335</v>
      </c>
      <c r="J135" s="278">
        <v>255</v>
      </c>
      <c r="K135" s="319"/>
    </row>
    <row r="136" spans="2:11" ht="15" customHeight="1">
      <c r="B136" s="317"/>
      <c r="C136" s="278" t="s">
        <v>1362</v>
      </c>
      <c r="D136" s="278"/>
      <c r="E136" s="278"/>
      <c r="F136" s="297" t="s">
        <v>1333</v>
      </c>
      <c r="G136" s="278"/>
      <c r="H136" s="278" t="s">
        <v>1386</v>
      </c>
      <c r="I136" s="278" t="s">
        <v>1364</v>
      </c>
      <c r="J136" s="278"/>
      <c r="K136" s="319"/>
    </row>
    <row r="137" spans="2:11" ht="15" customHeight="1">
      <c r="B137" s="317"/>
      <c r="C137" s="278" t="s">
        <v>1365</v>
      </c>
      <c r="D137" s="278"/>
      <c r="E137" s="278"/>
      <c r="F137" s="297" t="s">
        <v>1333</v>
      </c>
      <c r="G137" s="278"/>
      <c r="H137" s="278" t="s">
        <v>1387</v>
      </c>
      <c r="I137" s="278" t="s">
        <v>1367</v>
      </c>
      <c r="J137" s="278"/>
      <c r="K137" s="319"/>
    </row>
    <row r="138" spans="2:11" ht="15" customHeight="1">
      <c r="B138" s="317"/>
      <c r="C138" s="278" t="s">
        <v>1368</v>
      </c>
      <c r="D138" s="278"/>
      <c r="E138" s="278"/>
      <c r="F138" s="297" t="s">
        <v>1333</v>
      </c>
      <c r="G138" s="278"/>
      <c r="H138" s="278" t="s">
        <v>1368</v>
      </c>
      <c r="I138" s="278" t="s">
        <v>1367</v>
      </c>
      <c r="J138" s="278"/>
      <c r="K138" s="319"/>
    </row>
    <row r="139" spans="2:11" ht="15" customHeight="1">
      <c r="B139" s="317"/>
      <c r="C139" s="278" t="s">
        <v>43</v>
      </c>
      <c r="D139" s="278"/>
      <c r="E139" s="278"/>
      <c r="F139" s="297" t="s">
        <v>1333</v>
      </c>
      <c r="G139" s="278"/>
      <c r="H139" s="278" t="s">
        <v>1388</v>
      </c>
      <c r="I139" s="278" t="s">
        <v>1367</v>
      </c>
      <c r="J139" s="278"/>
      <c r="K139" s="319"/>
    </row>
    <row r="140" spans="2:11" ht="15" customHeight="1">
      <c r="B140" s="317"/>
      <c r="C140" s="278" t="s">
        <v>1389</v>
      </c>
      <c r="D140" s="278"/>
      <c r="E140" s="278"/>
      <c r="F140" s="297" t="s">
        <v>1333</v>
      </c>
      <c r="G140" s="278"/>
      <c r="H140" s="278" t="s">
        <v>1390</v>
      </c>
      <c r="I140" s="278" t="s">
        <v>1367</v>
      </c>
      <c r="J140" s="278"/>
      <c r="K140" s="319"/>
    </row>
    <row r="141" spans="2:11" ht="15" customHeight="1">
      <c r="B141" s="320"/>
      <c r="C141" s="321"/>
      <c r="D141" s="321"/>
      <c r="E141" s="321"/>
      <c r="F141" s="321"/>
      <c r="G141" s="321"/>
      <c r="H141" s="321"/>
      <c r="I141" s="321"/>
      <c r="J141" s="321"/>
      <c r="K141" s="322"/>
    </row>
    <row r="142" spans="2:11" ht="18.75" customHeight="1">
      <c r="B142" s="274"/>
      <c r="C142" s="274"/>
      <c r="D142" s="274"/>
      <c r="E142" s="274"/>
      <c r="F142" s="309"/>
      <c r="G142" s="274"/>
      <c r="H142" s="274"/>
      <c r="I142" s="274"/>
      <c r="J142" s="274"/>
      <c r="K142" s="274"/>
    </row>
    <row r="143" spans="2:11" ht="18.75" customHeight="1">
      <c r="B143" s="284"/>
      <c r="C143" s="284"/>
      <c r="D143" s="284"/>
      <c r="E143" s="284"/>
      <c r="F143" s="284"/>
      <c r="G143" s="284"/>
      <c r="H143" s="284"/>
      <c r="I143" s="284"/>
      <c r="J143" s="284"/>
      <c r="K143" s="284"/>
    </row>
    <row r="144" spans="2:11" ht="7.5" customHeight="1">
      <c r="B144" s="285"/>
      <c r="C144" s="286"/>
      <c r="D144" s="286"/>
      <c r="E144" s="286"/>
      <c r="F144" s="286"/>
      <c r="G144" s="286"/>
      <c r="H144" s="286"/>
      <c r="I144" s="286"/>
      <c r="J144" s="286"/>
      <c r="K144" s="287"/>
    </row>
    <row r="145" spans="2:11" ht="45" customHeight="1">
      <c r="B145" s="288"/>
      <c r="C145" s="393" t="s">
        <v>1391</v>
      </c>
      <c r="D145" s="393"/>
      <c r="E145" s="393"/>
      <c r="F145" s="393"/>
      <c r="G145" s="393"/>
      <c r="H145" s="393"/>
      <c r="I145" s="393"/>
      <c r="J145" s="393"/>
      <c r="K145" s="289"/>
    </row>
    <row r="146" spans="2:11" ht="17.25" customHeight="1">
      <c r="B146" s="288"/>
      <c r="C146" s="290" t="s">
        <v>1327</v>
      </c>
      <c r="D146" s="290"/>
      <c r="E146" s="290"/>
      <c r="F146" s="290" t="s">
        <v>1328</v>
      </c>
      <c r="G146" s="291"/>
      <c r="H146" s="290" t="s">
        <v>113</v>
      </c>
      <c r="I146" s="290" t="s">
        <v>62</v>
      </c>
      <c r="J146" s="290" t="s">
        <v>1329</v>
      </c>
      <c r="K146" s="289"/>
    </row>
    <row r="147" spans="2:11" ht="17.25" customHeight="1">
      <c r="B147" s="288"/>
      <c r="C147" s="292" t="s">
        <v>1330</v>
      </c>
      <c r="D147" s="292"/>
      <c r="E147" s="292"/>
      <c r="F147" s="293" t="s">
        <v>1331</v>
      </c>
      <c r="G147" s="294"/>
      <c r="H147" s="292"/>
      <c r="I147" s="292"/>
      <c r="J147" s="292" t="s">
        <v>1332</v>
      </c>
      <c r="K147" s="289"/>
    </row>
    <row r="148" spans="2:11" ht="5.25" customHeight="1">
      <c r="B148" s="298"/>
      <c r="C148" s="295"/>
      <c r="D148" s="295"/>
      <c r="E148" s="295"/>
      <c r="F148" s="295"/>
      <c r="G148" s="296"/>
      <c r="H148" s="295"/>
      <c r="I148" s="295"/>
      <c r="J148" s="295"/>
      <c r="K148" s="319"/>
    </row>
    <row r="149" spans="2:11" ht="15" customHeight="1">
      <c r="B149" s="298"/>
      <c r="C149" s="323" t="s">
        <v>1336</v>
      </c>
      <c r="D149" s="278"/>
      <c r="E149" s="278"/>
      <c r="F149" s="324" t="s">
        <v>1333</v>
      </c>
      <c r="G149" s="278"/>
      <c r="H149" s="323" t="s">
        <v>1372</v>
      </c>
      <c r="I149" s="323" t="s">
        <v>1335</v>
      </c>
      <c r="J149" s="323">
        <v>120</v>
      </c>
      <c r="K149" s="319"/>
    </row>
    <row r="150" spans="2:11" ht="15" customHeight="1">
      <c r="B150" s="298"/>
      <c r="C150" s="323" t="s">
        <v>1381</v>
      </c>
      <c r="D150" s="278"/>
      <c r="E150" s="278"/>
      <c r="F150" s="324" t="s">
        <v>1333</v>
      </c>
      <c r="G150" s="278"/>
      <c r="H150" s="323" t="s">
        <v>1392</v>
      </c>
      <c r="I150" s="323" t="s">
        <v>1335</v>
      </c>
      <c r="J150" s="323" t="s">
        <v>1383</v>
      </c>
      <c r="K150" s="319"/>
    </row>
    <row r="151" spans="2:11" ht="15" customHeight="1">
      <c r="B151" s="298"/>
      <c r="C151" s="323" t="s">
        <v>1282</v>
      </c>
      <c r="D151" s="278"/>
      <c r="E151" s="278"/>
      <c r="F151" s="324" t="s">
        <v>1333</v>
      </c>
      <c r="G151" s="278"/>
      <c r="H151" s="323" t="s">
        <v>1393</v>
      </c>
      <c r="I151" s="323" t="s">
        <v>1335</v>
      </c>
      <c r="J151" s="323" t="s">
        <v>1383</v>
      </c>
      <c r="K151" s="319"/>
    </row>
    <row r="152" spans="2:11" ht="15" customHeight="1">
      <c r="B152" s="298"/>
      <c r="C152" s="323" t="s">
        <v>1338</v>
      </c>
      <c r="D152" s="278"/>
      <c r="E152" s="278"/>
      <c r="F152" s="324" t="s">
        <v>1339</v>
      </c>
      <c r="G152" s="278"/>
      <c r="H152" s="323" t="s">
        <v>1372</v>
      </c>
      <c r="I152" s="323" t="s">
        <v>1335</v>
      </c>
      <c r="J152" s="323">
        <v>50</v>
      </c>
      <c r="K152" s="319"/>
    </row>
    <row r="153" spans="2:11" ht="15" customHeight="1">
      <c r="B153" s="298"/>
      <c r="C153" s="323" t="s">
        <v>1341</v>
      </c>
      <c r="D153" s="278"/>
      <c r="E153" s="278"/>
      <c r="F153" s="324" t="s">
        <v>1333</v>
      </c>
      <c r="G153" s="278"/>
      <c r="H153" s="323" t="s">
        <v>1372</v>
      </c>
      <c r="I153" s="323" t="s">
        <v>1343</v>
      </c>
      <c r="J153" s="323"/>
      <c r="K153" s="319"/>
    </row>
    <row r="154" spans="2:11" ht="15" customHeight="1">
      <c r="B154" s="298"/>
      <c r="C154" s="323" t="s">
        <v>1352</v>
      </c>
      <c r="D154" s="278"/>
      <c r="E154" s="278"/>
      <c r="F154" s="324" t="s">
        <v>1339</v>
      </c>
      <c r="G154" s="278"/>
      <c r="H154" s="323" t="s">
        <v>1372</v>
      </c>
      <c r="I154" s="323" t="s">
        <v>1335</v>
      </c>
      <c r="J154" s="323">
        <v>50</v>
      </c>
      <c r="K154" s="319"/>
    </row>
    <row r="155" spans="2:11" ht="15" customHeight="1">
      <c r="B155" s="298"/>
      <c r="C155" s="323" t="s">
        <v>1360</v>
      </c>
      <c r="D155" s="278"/>
      <c r="E155" s="278"/>
      <c r="F155" s="324" t="s">
        <v>1339</v>
      </c>
      <c r="G155" s="278"/>
      <c r="H155" s="323" t="s">
        <v>1372</v>
      </c>
      <c r="I155" s="323" t="s">
        <v>1335</v>
      </c>
      <c r="J155" s="323">
        <v>50</v>
      </c>
      <c r="K155" s="319"/>
    </row>
    <row r="156" spans="2:11" ht="15" customHeight="1">
      <c r="B156" s="298"/>
      <c r="C156" s="323" t="s">
        <v>1358</v>
      </c>
      <c r="D156" s="278"/>
      <c r="E156" s="278"/>
      <c r="F156" s="324" t="s">
        <v>1339</v>
      </c>
      <c r="G156" s="278"/>
      <c r="H156" s="323" t="s">
        <v>1372</v>
      </c>
      <c r="I156" s="323" t="s">
        <v>1335</v>
      </c>
      <c r="J156" s="323">
        <v>50</v>
      </c>
      <c r="K156" s="319"/>
    </row>
    <row r="157" spans="2:11" ht="15" customHeight="1">
      <c r="B157" s="298"/>
      <c r="C157" s="323" t="s">
        <v>104</v>
      </c>
      <c r="D157" s="278"/>
      <c r="E157" s="278"/>
      <c r="F157" s="324" t="s">
        <v>1333</v>
      </c>
      <c r="G157" s="278"/>
      <c r="H157" s="323" t="s">
        <v>1394</v>
      </c>
      <c r="I157" s="323" t="s">
        <v>1335</v>
      </c>
      <c r="J157" s="323" t="s">
        <v>1395</v>
      </c>
      <c r="K157" s="319"/>
    </row>
    <row r="158" spans="2:11" ht="15" customHeight="1">
      <c r="B158" s="298"/>
      <c r="C158" s="323" t="s">
        <v>1396</v>
      </c>
      <c r="D158" s="278"/>
      <c r="E158" s="278"/>
      <c r="F158" s="324" t="s">
        <v>1333</v>
      </c>
      <c r="G158" s="278"/>
      <c r="H158" s="323" t="s">
        <v>1397</v>
      </c>
      <c r="I158" s="323" t="s">
        <v>1367</v>
      </c>
      <c r="J158" s="323"/>
      <c r="K158" s="319"/>
    </row>
    <row r="159" spans="2:11" ht="15" customHeight="1">
      <c r="B159" s="325"/>
      <c r="C159" s="307"/>
      <c r="D159" s="307"/>
      <c r="E159" s="307"/>
      <c r="F159" s="307"/>
      <c r="G159" s="307"/>
      <c r="H159" s="307"/>
      <c r="I159" s="307"/>
      <c r="J159" s="307"/>
      <c r="K159" s="326"/>
    </row>
    <row r="160" spans="2:11" ht="18.75" customHeight="1">
      <c r="B160" s="274"/>
      <c r="C160" s="278"/>
      <c r="D160" s="278"/>
      <c r="E160" s="278"/>
      <c r="F160" s="297"/>
      <c r="G160" s="278"/>
      <c r="H160" s="278"/>
      <c r="I160" s="278"/>
      <c r="J160" s="278"/>
      <c r="K160" s="274"/>
    </row>
    <row r="161" spans="2:11" ht="18.75" customHeight="1">
      <c r="B161" s="284"/>
      <c r="C161" s="284"/>
      <c r="D161" s="284"/>
      <c r="E161" s="284"/>
      <c r="F161" s="284"/>
      <c r="G161" s="284"/>
      <c r="H161" s="284"/>
      <c r="I161" s="284"/>
      <c r="J161" s="284"/>
      <c r="K161" s="284"/>
    </row>
    <row r="162" spans="2:11" ht="7.5" customHeight="1">
      <c r="B162" s="266"/>
      <c r="C162" s="267"/>
      <c r="D162" s="267"/>
      <c r="E162" s="267"/>
      <c r="F162" s="267"/>
      <c r="G162" s="267"/>
      <c r="H162" s="267"/>
      <c r="I162" s="267"/>
      <c r="J162" s="267"/>
      <c r="K162" s="268"/>
    </row>
    <row r="163" spans="2:11" ht="45" customHeight="1">
      <c r="B163" s="269"/>
      <c r="C163" s="392" t="s">
        <v>1398</v>
      </c>
      <c r="D163" s="392"/>
      <c r="E163" s="392"/>
      <c r="F163" s="392"/>
      <c r="G163" s="392"/>
      <c r="H163" s="392"/>
      <c r="I163" s="392"/>
      <c r="J163" s="392"/>
      <c r="K163" s="270"/>
    </row>
    <row r="164" spans="2:11" ht="17.25" customHeight="1">
      <c r="B164" s="269"/>
      <c r="C164" s="290" t="s">
        <v>1327</v>
      </c>
      <c r="D164" s="290"/>
      <c r="E164" s="290"/>
      <c r="F164" s="290" t="s">
        <v>1328</v>
      </c>
      <c r="G164" s="327"/>
      <c r="H164" s="328" t="s">
        <v>113</v>
      </c>
      <c r="I164" s="328" t="s">
        <v>62</v>
      </c>
      <c r="J164" s="290" t="s">
        <v>1329</v>
      </c>
      <c r="K164" s="270"/>
    </row>
    <row r="165" spans="2:11" ht="17.25" customHeight="1">
      <c r="B165" s="271"/>
      <c r="C165" s="292" t="s">
        <v>1330</v>
      </c>
      <c r="D165" s="292"/>
      <c r="E165" s="292"/>
      <c r="F165" s="293" t="s">
        <v>1331</v>
      </c>
      <c r="G165" s="329"/>
      <c r="H165" s="330"/>
      <c r="I165" s="330"/>
      <c r="J165" s="292" t="s">
        <v>1332</v>
      </c>
      <c r="K165" s="272"/>
    </row>
    <row r="166" spans="2:11" ht="5.25" customHeight="1">
      <c r="B166" s="298"/>
      <c r="C166" s="295"/>
      <c r="D166" s="295"/>
      <c r="E166" s="295"/>
      <c r="F166" s="295"/>
      <c r="G166" s="296"/>
      <c r="H166" s="295"/>
      <c r="I166" s="295"/>
      <c r="J166" s="295"/>
      <c r="K166" s="319"/>
    </row>
    <row r="167" spans="2:11" ht="15" customHeight="1">
      <c r="B167" s="298"/>
      <c r="C167" s="278" t="s">
        <v>1336</v>
      </c>
      <c r="D167" s="278"/>
      <c r="E167" s="278"/>
      <c r="F167" s="297" t="s">
        <v>1333</v>
      </c>
      <c r="G167" s="278"/>
      <c r="H167" s="278" t="s">
        <v>1372</v>
      </c>
      <c r="I167" s="278" t="s">
        <v>1335</v>
      </c>
      <c r="J167" s="278">
        <v>120</v>
      </c>
      <c r="K167" s="319"/>
    </row>
    <row r="168" spans="2:11" ht="15" customHeight="1">
      <c r="B168" s="298"/>
      <c r="C168" s="278" t="s">
        <v>1381</v>
      </c>
      <c r="D168" s="278"/>
      <c r="E168" s="278"/>
      <c r="F168" s="297" t="s">
        <v>1333</v>
      </c>
      <c r="G168" s="278"/>
      <c r="H168" s="278" t="s">
        <v>1382</v>
      </c>
      <c r="I168" s="278" t="s">
        <v>1335</v>
      </c>
      <c r="J168" s="278" t="s">
        <v>1383</v>
      </c>
      <c r="K168" s="319"/>
    </row>
    <row r="169" spans="2:11" ht="15" customHeight="1">
      <c r="B169" s="298"/>
      <c r="C169" s="278" t="s">
        <v>1282</v>
      </c>
      <c r="D169" s="278"/>
      <c r="E169" s="278"/>
      <c r="F169" s="297" t="s">
        <v>1333</v>
      </c>
      <c r="G169" s="278"/>
      <c r="H169" s="278" t="s">
        <v>1399</v>
      </c>
      <c r="I169" s="278" t="s">
        <v>1335</v>
      </c>
      <c r="J169" s="278" t="s">
        <v>1383</v>
      </c>
      <c r="K169" s="319"/>
    </row>
    <row r="170" spans="2:11" ht="15" customHeight="1">
      <c r="B170" s="298"/>
      <c r="C170" s="278" t="s">
        <v>1338</v>
      </c>
      <c r="D170" s="278"/>
      <c r="E170" s="278"/>
      <c r="F170" s="297" t="s">
        <v>1339</v>
      </c>
      <c r="G170" s="278"/>
      <c r="H170" s="278" t="s">
        <v>1399</v>
      </c>
      <c r="I170" s="278" t="s">
        <v>1335</v>
      </c>
      <c r="J170" s="278">
        <v>50</v>
      </c>
      <c r="K170" s="319"/>
    </row>
    <row r="171" spans="2:11" ht="15" customHeight="1">
      <c r="B171" s="298"/>
      <c r="C171" s="278" t="s">
        <v>1341</v>
      </c>
      <c r="D171" s="278"/>
      <c r="E171" s="278"/>
      <c r="F171" s="297" t="s">
        <v>1333</v>
      </c>
      <c r="G171" s="278"/>
      <c r="H171" s="278" t="s">
        <v>1399</v>
      </c>
      <c r="I171" s="278" t="s">
        <v>1343</v>
      </c>
      <c r="J171" s="278"/>
      <c r="K171" s="319"/>
    </row>
    <row r="172" spans="2:11" ht="15" customHeight="1">
      <c r="B172" s="298"/>
      <c r="C172" s="278" t="s">
        <v>1352</v>
      </c>
      <c r="D172" s="278"/>
      <c r="E172" s="278"/>
      <c r="F172" s="297" t="s">
        <v>1339</v>
      </c>
      <c r="G172" s="278"/>
      <c r="H172" s="278" t="s">
        <v>1399</v>
      </c>
      <c r="I172" s="278" t="s">
        <v>1335</v>
      </c>
      <c r="J172" s="278">
        <v>50</v>
      </c>
      <c r="K172" s="319"/>
    </row>
    <row r="173" spans="2:11" ht="15" customHeight="1">
      <c r="B173" s="298"/>
      <c r="C173" s="278" t="s">
        <v>1360</v>
      </c>
      <c r="D173" s="278"/>
      <c r="E173" s="278"/>
      <c r="F173" s="297" t="s">
        <v>1339</v>
      </c>
      <c r="G173" s="278"/>
      <c r="H173" s="278" t="s">
        <v>1399</v>
      </c>
      <c r="I173" s="278" t="s">
        <v>1335</v>
      </c>
      <c r="J173" s="278">
        <v>50</v>
      </c>
      <c r="K173" s="319"/>
    </row>
    <row r="174" spans="2:11" ht="15" customHeight="1">
      <c r="B174" s="298"/>
      <c r="C174" s="278" t="s">
        <v>1358</v>
      </c>
      <c r="D174" s="278"/>
      <c r="E174" s="278"/>
      <c r="F174" s="297" t="s">
        <v>1339</v>
      </c>
      <c r="G174" s="278"/>
      <c r="H174" s="278" t="s">
        <v>1399</v>
      </c>
      <c r="I174" s="278" t="s">
        <v>1335</v>
      </c>
      <c r="J174" s="278">
        <v>50</v>
      </c>
      <c r="K174" s="319"/>
    </row>
    <row r="175" spans="2:11" ht="15" customHeight="1">
      <c r="B175" s="298"/>
      <c r="C175" s="278" t="s">
        <v>112</v>
      </c>
      <c r="D175" s="278"/>
      <c r="E175" s="278"/>
      <c r="F175" s="297" t="s">
        <v>1333</v>
      </c>
      <c r="G175" s="278"/>
      <c r="H175" s="278" t="s">
        <v>1400</v>
      </c>
      <c r="I175" s="278" t="s">
        <v>1401</v>
      </c>
      <c r="J175" s="278"/>
      <c r="K175" s="319"/>
    </row>
    <row r="176" spans="2:11" ht="15" customHeight="1">
      <c r="B176" s="298"/>
      <c r="C176" s="278" t="s">
        <v>62</v>
      </c>
      <c r="D176" s="278"/>
      <c r="E176" s="278"/>
      <c r="F176" s="297" t="s">
        <v>1333</v>
      </c>
      <c r="G176" s="278"/>
      <c r="H176" s="278" t="s">
        <v>1402</v>
      </c>
      <c r="I176" s="278" t="s">
        <v>1403</v>
      </c>
      <c r="J176" s="278">
        <v>1</v>
      </c>
      <c r="K176" s="319"/>
    </row>
    <row r="177" spans="2:11" ht="15" customHeight="1">
      <c r="B177" s="298"/>
      <c r="C177" s="278" t="s">
        <v>58</v>
      </c>
      <c r="D177" s="278"/>
      <c r="E177" s="278"/>
      <c r="F177" s="297" t="s">
        <v>1333</v>
      </c>
      <c r="G177" s="278"/>
      <c r="H177" s="278" t="s">
        <v>1404</v>
      </c>
      <c r="I177" s="278" t="s">
        <v>1335</v>
      </c>
      <c r="J177" s="278">
        <v>20</v>
      </c>
      <c r="K177" s="319"/>
    </row>
    <row r="178" spans="2:11" ht="15" customHeight="1">
      <c r="B178" s="298"/>
      <c r="C178" s="278" t="s">
        <v>113</v>
      </c>
      <c r="D178" s="278"/>
      <c r="E178" s="278"/>
      <c r="F178" s="297" t="s">
        <v>1333</v>
      </c>
      <c r="G178" s="278"/>
      <c r="H178" s="278" t="s">
        <v>1405</v>
      </c>
      <c r="I178" s="278" t="s">
        <v>1335</v>
      </c>
      <c r="J178" s="278">
        <v>255</v>
      </c>
      <c r="K178" s="319"/>
    </row>
    <row r="179" spans="2:11" ht="15" customHeight="1">
      <c r="B179" s="298"/>
      <c r="C179" s="278" t="s">
        <v>114</v>
      </c>
      <c r="D179" s="278"/>
      <c r="E179" s="278"/>
      <c r="F179" s="297" t="s">
        <v>1333</v>
      </c>
      <c r="G179" s="278"/>
      <c r="H179" s="278" t="s">
        <v>1298</v>
      </c>
      <c r="I179" s="278" t="s">
        <v>1335</v>
      </c>
      <c r="J179" s="278">
        <v>10</v>
      </c>
      <c r="K179" s="319"/>
    </row>
    <row r="180" spans="2:11" ht="15" customHeight="1">
      <c r="B180" s="298"/>
      <c r="C180" s="278" t="s">
        <v>115</v>
      </c>
      <c r="D180" s="278"/>
      <c r="E180" s="278"/>
      <c r="F180" s="297" t="s">
        <v>1333</v>
      </c>
      <c r="G180" s="278"/>
      <c r="H180" s="278" t="s">
        <v>1406</v>
      </c>
      <c r="I180" s="278" t="s">
        <v>1367</v>
      </c>
      <c r="J180" s="278"/>
      <c r="K180" s="319"/>
    </row>
    <row r="181" spans="2:11" ht="15" customHeight="1">
      <c r="B181" s="298"/>
      <c r="C181" s="278" t="s">
        <v>1407</v>
      </c>
      <c r="D181" s="278"/>
      <c r="E181" s="278"/>
      <c r="F181" s="297" t="s">
        <v>1333</v>
      </c>
      <c r="G181" s="278"/>
      <c r="H181" s="278" t="s">
        <v>1408</v>
      </c>
      <c r="I181" s="278" t="s">
        <v>1367</v>
      </c>
      <c r="J181" s="278"/>
      <c r="K181" s="319"/>
    </row>
    <row r="182" spans="2:11" ht="15" customHeight="1">
      <c r="B182" s="298"/>
      <c r="C182" s="278" t="s">
        <v>1396</v>
      </c>
      <c r="D182" s="278"/>
      <c r="E182" s="278"/>
      <c r="F182" s="297" t="s">
        <v>1333</v>
      </c>
      <c r="G182" s="278"/>
      <c r="H182" s="278" t="s">
        <v>1409</v>
      </c>
      <c r="I182" s="278" t="s">
        <v>1367</v>
      </c>
      <c r="J182" s="278"/>
      <c r="K182" s="319"/>
    </row>
    <row r="183" spans="2:11" ht="15" customHeight="1">
      <c r="B183" s="298"/>
      <c r="C183" s="278" t="s">
        <v>117</v>
      </c>
      <c r="D183" s="278"/>
      <c r="E183" s="278"/>
      <c r="F183" s="297" t="s">
        <v>1339</v>
      </c>
      <c r="G183" s="278"/>
      <c r="H183" s="278" t="s">
        <v>1410</v>
      </c>
      <c r="I183" s="278" t="s">
        <v>1335</v>
      </c>
      <c r="J183" s="278">
        <v>50</v>
      </c>
      <c r="K183" s="319"/>
    </row>
    <row r="184" spans="2:11" ht="15" customHeight="1">
      <c r="B184" s="298"/>
      <c r="C184" s="278" t="s">
        <v>1411</v>
      </c>
      <c r="D184" s="278"/>
      <c r="E184" s="278"/>
      <c r="F184" s="297" t="s">
        <v>1339</v>
      </c>
      <c r="G184" s="278"/>
      <c r="H184" s="278" t="s">
        <v>1412</v>
      </c>
      <c r="I184" s="278" t="s">
        <v>1413</v>
      </c>
      <c r="J184" s="278"/>
      <c r="K184" s="319"/>
    </row>
    <row r="185" spans="2:11" ht="15" customHeight="1">
      <c r="B185" s="298"/>
      <c r="C185" s="278" t="s">
        <v>1414</v>
      </c>
      <c r="D185" s="278"/>
      <c r="E185" s="278"/>
      <c r="F185" s="297" t="s">
        <v>1339</v>
      </c>
      <c r="G185" s="278"/>
      <c r="H185" s="278" t="s">
        <v>1415</v>
      </c>
      <c r="I185" s="278" t="s">
        <v>1413</v>
      </c>
      <c r="J185" s="278"/>
      <c r="K185" s="319"/>
    </row>
    <row r="186" spans="2:11" ht="15" customHeight="1">
      <c r="B186" s="298"/>
      <c r="C186" s="278" t="s">
        <v>1416</v>
      </c>
      <c r="D186" s="278"/>
      <c r="E186" s="278"/>
      <c r="F186" s="297" t="s">
        <v>1339</v>
      </c>
      <c r="G186" s="278"/>
      <c r="H186" s="278" t="s">
        <v>1417</v>
      </c>
      <c r="I186" s="278" t="s">
        <v>1413</v>
      </c>
      <c r="J186" s="278"/>
      <c r="K186" s="319"/>
    </row>
    <row r="187" spans="2:11" ht="15" customHeight="1">
      <c r="B187" s="298"/>
      <c r="C187" s="331" t="s">
        <v>1418</v>
      </c>
      <c r="D187" s="278"/>
      <c r="E187" s="278"/>
      <c r="F187" s="297" t="s">
        <v>1339</v>
      </c>
      <c r="G187" s="278"/>
      <c r="H187" s="278" t="s">
        <v>1419</v>
      </c>
      <c r="I187" s="278" t="s">
        <v>1420</v>
      </c>
      <c r="J187" s="332" t="s">
        <v>1421</v>
      </c>
      <c r="K187" s="319"/>
    </row>
    <row r="188" spans="2:11" ht="15" customHeight="1">
      <c r="B188" s="298"/>
      <c r="C188" s="283" t="s">
        <v>47</v>
      </c>
      <c r="D188" s="278"/>
      <c r="E188" s="278"/>
      <c r="F188" s="297" t="s">
        <v>1333</v>
      </c>
      <c r="G188" s="278"/>
      <c r="H188" s="274" t="s">
        <v>1422</v>
      </c>
      <c r="I188" s="278" t="s">
        <v>1423</v>
      </c>
      <c r="J188" s="278"/>
      <c r="K188" s="319"/>
    </row>
    <row r="189" spans="2:11" ht="15" customHeight="1">
      <c r="B189" s="298"/>
      <c r="C189" s="283" t="s">
        <v>1424</v>
      </c>
      <c r="D189" s="278"/>
      <c r="E189" s="278"/>
      <c r="F189" s="297" t="s">
        <v>1333</v>
      </c>
      <c r="G189" s="278"/>
      <c r="H189" s="278" t="s">
        <v>1425</v>
      </c>
      <c r="I189" s="278" t="s">
        <v>1367</v>
      </c>
      <c r="J189" s="278"/>
      <c r="K189" s="319"/>
    </row>
    <row r="190" spans="2:11" ht="15" customHeight="1">
      <c r="B190" s="298"/>
      <c r="C190" s="283" t="s">
        <v>1426</v>
      </c>
      <c r="D190" s="278"/>
      <c r="E190" s="278"/>
      <c r="F190" s="297" t="s">
        <v>1333</v>
      </c>
      <c r="G190" s="278"/>
      <c r="H190" s="278" t="s">
        <v>1427</v>
      </c>
      <c r="I190" s="278" t="s">
        <v>1367</v>
      </c>
      <c r="J190" s="278"/>
      <c r="K190" s="319"/>
    </row>
    <row r="191" spans="2:11" ht="15" customHeight="1">
      <c r="B191" s="298"/>
      <c r="C191" s="283" t="s">
        <v>1428</v>
      </c>
      <c r="D191" s="278"/>
      <c r="E191" s="278"/>
      <c r="F191" s="297" t="s">
        <v>1339</v>
      </c>
      <c r="G191" s="278"/>
      <c r="H191" s="278" t="s">
        <v>1429</v>
      </c>
      <c r="I191" s="278" t="s">
        <v>1367</v>
      </c>
      <c r="J191" s="278"/>
      <c r="K191" s="319"/>
    </row>
    <row r="192" spans="2:11" ht="15" customHeight="1">
      <c r="B192" s="325"/>
      <c r="C192" s="333"/>
      <c r="D192" s="307"/>
      <c r="E192" s="307"/>
      <c r="F192" s="307"/>
      <c r="G192" s="307"/>
      <c r="H192" s="307"/>
      <c r="I192" s="307"/>
      <c r="J192" s="307"/>
      <c r="K192" s="326"/>
    </row>
    <row r="193" spans="2:11" ht="18.75" customHeight="1">
      <c r="B193" s="274"/>
      <c r="C193" s="278"/>
      <c r="D193" s="278"/>
      <c r="E193" s="278"/>
      <c r="F193" s="297"/>
      <c r="G193" s="278"/>
      <c r="H193" s="278"/>
      <c r="I193" s="278"/>
      <c r="J193" s="278"/>
      <c r="K193" s="274"/>
    </row>
    <row r="194" spans="2:11" ht="18.75" customHeight="1">
      <c r="B194" s="274"/>
      <c r="C194" s="278"/>
      <c r="D194" s="278"/>
      <c r="E194" s="278"/>
      <c r="F194" s="297"/>
      <c r="G194" s="278"/>
      <c r="H194" s="278"/>
      <c r="I194" s="278"/>
      <c r="J194" s="278"/>
      <c r="K194" s="274"/>
    </row>
    <row r="195" spans="2:11" ht="18.75" customHeight="1">
      <c r="B195" s="284"/>
      <c r="C195" s="284"/>
      <c r="D195" s="284"/>
      <c r="E195" s="284"/>
      <c r="F195" s="284"/>
      <c r="G195" s="284"/>
      <c r="H195" s="284"/>
      <c r="I195" s="284"/>
      <c r="J195" s="284"/>
      <c r="K195" s="284"/>
    </row>
    <row r="196" spans="2:11">
      <c r="B196" s="266"/>
      <c r="C196" s="267"/>
      <c r="D196" s="267"/>
      <c r="E196" s="267"/>
      <c r="F196" s="267"/>
      <c r="G196" s="267"/>
      <c r="H196" s="267"/>
      <c r="I196" s="267"/>
      <c r="J196" s="267"/>
      <c r="K196" s="268"/>
    </row>
    <row r="197" spans="2:11" ht="21">
      <c r="B197" s="269"/>
      <c r="C197" s="392" t="s">
        <v>1430</v>
      </c>
      <c r="D197" s="392"/>
      <c r="E197" s="392"/>
      <c r="F197" s="392"/>
      <c r="G197" s="392"/>
      <c r="H197" s="392"/>
      <c r="I197" s="392"/>
      <c r="J197" s="392"/>
      <c r="K197" s="270"/>
    </row>
    <row r="198" spans="2:11" ht="25.5" customHeight="1">
      <c r="B198" s="269"/>
      <c r="C198" s="334" t="s">
        <v>1431</v>
      </c>
      <c r="D198" s="334"/>
      <c r="E198" s="334"/>
      <c r="F198" s="334" t="s">
        <v>1432</v>
      </c>
      <c r="G198" s="335"/>
      <c r="H198" s="391" t="s">
        <v>1433</v>
      </c>
      <c r="I198" s="391"/>
      <c r="J198" s="391"/>
      <c r="K198" s="270"/>
    </row>
    <row r="199" spans="2:11" ht="5.25" customHeight="1">
      <c r="B199" s="298"/>
      <c r="C199" s="295"/>
      <c r="D199" s="295"/>
      <c r="E199" s="295"/>
      <c r="F199" s="295"/>
      <c r="G199" s="278"/>
      <c r="H199" s="295"/>
      <c r="I199" s="295"/>
      <c r="J199" s="295"/>
      <c r="K199" s="319"/>
    </row>
    <row r="200" spans="2:11" ht="15" customHeight="1">
      <c r="B200" s="298"/>
      <c r="C200" s="278" t="s">
        <v>1423</v>
      </c>
      <c r="D200" s="278"/>
      <c r="E200" s="278"/>
      <c r="F200" s="297" t="s">
        <v>48</v>
      </c>
      <c r="G200" s="278"/>
      <c r="H200" s="389" t="s">
        <v>1434</v>
      </c>
      <c r="I200" s="389"/>
      <c r="J200" s="389"/>
      <c r="K200" s="319"/>
    </row>
    <row r="201" spans="2:11" ht="15" customHeight="1">
      <c r="B201" s="298"/>
      <c r="C201" s="304"/>
      <c r="D201" s="278"/>
      <c r="E201" s="278"/>
      <c r="F201" s="297" t="s">
        <v>49</v>
      </c>
      <c r="G201" s="278"/>
      <c r="H201" s="389" t="s">
        <v>1435</v>
      </c>
      <c r="I201" s="389"/>
      <c r="J201" s="389"/>
      <c r="K201" s="319"/>
    </row>
    <row r="202" spans="2:11" ht="15" customHeight="1">
      <c r="B202" s="298"/>
      <c r="C202" s="304"/>
      <c r="D202" s="278"/>
      <c r="E202" s="278"/>
      <c r="F202" s="297" t="s">
        <v>52</v>
      </c>
      <c r="G202" s="278"/>
      <c r="H202" s="389" t="s">
        <v>1436</v>
      </c>
      <c r="I202" s="389"/>
      <c r="J202" s="389"/>
      <c r="K202" s="319"/>
    </row>
    <row r="203" spans="2:11" ht="15" customHeight="1">
      <c r="B203" s="298"/>
      <c r="C203" s="278"/>
      <c r="D203" s="278"/>
      <c r="E203" s="278"/>
      <c r="F203" s="297" t="s">
        <v>50</v>
      </c>
      <c r="G203" s="278"/>
      <c r="H203" s="389" t="s">
        <v>1437</v>
      </c>
      <c r="I203" s="389"/>
      <c r="J203" s="389"/>
      <c r="K203" s="319"/>
    </row>
    <row r="204" spans="2:11" ht="15" customHeight="1">
      <c r="B204" s="298"/>
      <c r="C204" s="278"/>
      <c r="D204" s="278"/>
      <c r="E204" s="278"/>
      <c r="F204" s="297" t="s">
        <v>51</v>
      </c>
      <c r="G204" s="278"/>
      <c r="H204" s="389" t="s">
        <v>1438</v>
      </c>
      <c r="I204" s="389"/>
      <c r="J204" s="389"/>
      <c r="K204" s="319"/>
    </row>
    <row r="205" spans="2:11" ht="15" customHeight="1">
      <c r="B205" s="298"/>
      <c r="C205" s="278"/>
      <c r="D205" s="278"/>
      <c r="E205" s="278"/>
      <c r="F205" s="297"/>
      <c r="G205" s="278"/>
      <c r="H205" s="278"/>
      <c r="I205" s="278"/>
      <c r="J205" s="278"/>
      <c r="K205" s="319"/>
    </row>
    <row r="206" spans="2:11" ht="15" customHeight="1">
      <c r="B206" s="298"/>
      <c r="C206" s="278" t="s">
        <v>1379</v>
      </c>
      <c r="D206" s="278"/>
      <c r="E206" s="278"/>
      <c r="F206" s="297" t="s">
        <v>84</v>
      </c>
      <c r="G206" s="278"/>
      <c r="H206" s="389" t="s">
        <v>1439</v>
      </c>
      <c r="I206" s="389"/>
      <c r="J206" s="389"/>
      <c r="K206" s="319"/>
    </row>
    <row r="207" spans="2:11" ht="15" customHeight="1">
      <c r="B207" s="298"/>
      <c r="C207" s="304"/>
      <c r="D207" s="278"/>
      <c r="E207" s="278"/>
      <c r="F207" s="297" t="s">
        <v>1276</v>
      </c>
      <c r="G207" s="278"/>
      <c r="H207" s="389" t="s">
        <v>1277</v>
      </c>
      <c r="I207" s="389"/>
      <c r="J207" s="389"/>
      <c r="K207" s="319"/>
    </row>
    <row r="208" spans="2:11" ht="15" customHeight="1">
      <c r="B208" s="298"/>
      <c r="C208" s="278"/>
      <c r="D208" s="278"/>
      <c r="E208" s="278"/>
      <c r="F208" s="297" t="s">
        <v>1274</v>
      </c>
      <c r="G208" s="278"/>
      <c r="H208" s="389" t="s">
        <v>1440</v>
      </c>
      <c r="I208" s="389"/>
      <c r="J208" s="389"/>
      <c r="K208" s="319"/>
    </row>
    <row r="209" spans="2:11" ht="15" customHeight="1">
      <c r="B209" s="336"/>
      <c r="C209" s="304"/>
      <c r="D209" s="304"/>
      <c r="E209" s="304"/>
      <c r="F209" s="297" t="s">
        <v>1278</v>
      </c>
      <c r="G209" s="283"/>
      <c r="H209" s="390" t="s">
        <v>1279</v>
      </c>
      <c r="I209" s="390"/>
      <c r="J209" s="390"/>
      <c r="K209" s="337"/>
    </row>
    <row r="210" spans="2:11" ht="15" customHeight="1">
      <c r="B210" s="336"/>
      <c r="C210" s="304"/>
      <c r="D210" s="304"/>
      <c r="E210" s="304"/>
      <c r="F210" s="297" t="s">
        <v>1280</v>
      </c>
      <c r="G210" s="283"/>
      <c r="H210" s="390" t="s">
        <v>1441</v>
      </c>
      <c r="I210" s="390"/>
      <c r="J210" s="390"/>
      <c r="K210" s="337"/>
    </row>
    <row r="211" spans="2:11" ht="15" customHeight="1">
      <c r="B211" s="336"/>
      <c r="C211" s="304"/>
      <c r="D211" s="304"/>
      <c r="E211" s="304"/>
      <c r="F211" s="338"/>
      <c r="G211" s="283"/>
      <c r="H211" s="339"/>
      <c r="I211" s="339"/>
      <c r="J211" s="339"/>
      <c r="K211" s="337"/>
    </row>
    <row r="212" spans="2:11" ht="15" customHeight="1">
      <c r="B212" s="336"/>
      <c r="C212" s="278" t="s">
        <v>1403</v>
      </c>
      <c r="D212" s="304"/>
      <c r="E212" s="304"/>
      <c r="F212" s="297">
        <v>1</v>
      </c>
      <c r="G212" s="283"/>
      <c r="H212" s="390" t="s">
        <v>1442</v>
      </c>
      <c r="I212" s="390"/>
      <c r="J212" s="390"/>
      <c r="K212" s="337"/>
    </row>
    <row r="213" spans="2:11" ht="15" customHeight="1">
      <c r="B213" s="336"/>
      <c r="C213" s="304"/>
      <c r="D213" s="304"/>
      <c r="E213" s="304"/>
      <c r="F213" s="297">
        <v>2</v>
      </c>
      <c r="G213" s="283"/>
      <c r="H213" s="390" t="s">
        <v>1443</v>
      </c>
      <c r="I213" s="390"/>
      <c r="J213" s="390"/>
      <c r="K213" s="337"/>
    </row>
    <row r="214" spans="2:11" ht="15" customHeight="1">
      <c r="B214" s="336"/>
      <c r="C214" s="304"/>
      <c r="D214" s="304"/>
      <c r="E214" s="304"/>
      <c r="F214" s="297">
        <v>3</v>
      </c>
      <c r="G214" s="283"/>
      <c r="H214" s="390" t="s">
        <v>1444</v>
      </c>
      <c r="I214" s="390"/>
      <c r="J214" s="390"/>
      <c r="K214" s="337"/>
    </row>
    <row r="215" spans="2:11" ht="15" customHeight="1">
      <c r="B215" s="336"/>
      <c r="C215" s="304"/>
      <c r="D215" s="304"/>
      <c r="E215" s="304"/>
      <c r="F215" s="297">
        <v>4</v>
      </c>
      <c r="G215" s="283"/>
      <c r="H215" s="390" t="s">
        <v>1445</v>
      </c>
      <c r="I215" s="390"/>
      <c r="J215" s="390"/>
      <c r="K215" s="337"/>
    </row>
    <row r="216" spans="2:11" ht="12.75" customHeight="1">
      <c r="B216" s="340"/>
      <c r="C216" s="341"/>
      <c r="D216" s="341"/>
      <c r="E216" s="341"/>
      <c r="F216" s="341"/>
      <c r="G216" s="341"/>
      <c r="H216" s="341"/>
      <c r="I216" s="341"/>
      <c r="J216" s="341"/>
      <c r="K216" s="342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Demolice</vt:lpstr>
      <vt:lpstr>02 - Zahradní domek</vt:lpstr>
      <vt:lpstr>09 - VRN</vt:lpstr>
      <vt:lpstr>Pokyny pro vyplnění</vt:lpstr>
      <vt:lpstr>'01 - Demolice'!Názvy_tisku</vt:lpstr>
      <vt:lpstr>'02 - Zahradní domek'!Názvy_tisku</vt:lpstr>
      <vt:lpstr>'09 - VRN'!Názvy_tisku</vt:lpstr>
      <vt:lpstr>'Rekapitulace stavby'!Názvy_tisku</vt:lpstr>
      <vt:lpstr>'01 - Demolice'!Oblast_tisku</vt:lpstr>
      <vt:lpstr>'02 - Zahradní domek'!Oblast_tisku</vt:lpstr>
      <vt:lpstr>'09 -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mentour\gogo</dc:creator>
  <cp:lastModifiedBy>jiri pitra</cp:lastModifiedBy>
  <dcterms:created xsi:type="dcterms:W3CDTF">2017-01-24T15:55:24Z</dcterms:created>
  <dcterms:modified xsi:type="dcterms:W3CDTF">2017-01-24T15:55:37Z</dcterms:modified>
</cp:coreProperties>
</file>