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My Documents\!Akce\Kanalizace Medlešice\VŘ Kanal\!!!PROFIL!!!\Javůrek 13_08_2021\Příloha č. 4 - projektová dokumentace\I_Nákladová část\"/>
    </mc:Choice>
  </mc:AlternateContent>
  <bookViews>
    <workbookView xWindow="0" yWindow="0" windowWidth="23040" windowHeight="9372"/>
  </bookViews>
  <sheets>
    <sheet name="Rekapitulace stavby" sheetId="1" r:id="rId1"/>
    <sheet name="Přeložka č.1 - Přeložka S..." sheetId="2" r:id="rId2"/>
    <sheet name="Přeložka č.2 - Přeložka S..." sheetId="3" r:id="rId3"/>
    <sheet name="Přeložka č.3 - Přeložka S..." sheetId="4" r:id="rId4"/>
    <sheet name="Přeložka č.4 - Přeložka S..." sheetId="5" r:id="rId5"/>
  </sheets>
  <definedNames>
    <definedName name="_xlnm._FilterDatabase" localSheetId="1" hidden="1">'Přeložka č.1 - Přeložka S...'!$C$124:$K$624</definedName>
    <definedName name="_xlnm._FilterDatabase" localSheetId="2" hidden="1">'Přeložka č.2 - Přeložka S...'!$C$124:$K$596</definedName>
    <definedName name="_xlnm._FilterDatabase" localSheetId="3" hidden="1">'Přeložka č.3 - Přeložka S...'!$C$124:$K$739</definedName>
    <definedName name="_xlnm._FilterDatabase" localSheetId="4" hidden="1">'Přeložka č.4 - Přeložka S...'!$C$124:$K$539</definedName>
    <definedName name="_xlnm.Print_Titles" localSheetId="1">'Přeložka č.1 - Přeložka S...'!$124:$124</definedName>
    <definedName name="_xlnm.Print_Titles" localSheetId="2">'Přeložka č.2 - Přeložka S...'!$124:$124</definedName>
    <definedName name="_xlnm.Print_Titles" localSheetId="3">'Přeložka č.3 - Přeložka S...'!$124:$124</definedName>
    <definedName name="_xlnm.Print_Titles" localSheetId="4">'Přeložka č.4 - Přeložka S...'!$124:$124</definedName>
    <definedName name="_xlnm.Print_Titles" localSheetId="0">'Rekapitulace stavby'!$92:$92</definedName>
    <definedName name="_xlnm.Print_Area" localSheetId="1">'Přeložka č.1 - Přeložka S...'!$C$4:$J$76,'Přeložka č.1 - Přeložka S...'!$C$82:$J$106,'Přeložka č.1 - Přeložka S...'!$C$112:$J$624</definedName>
    <definedName name="_xlnm.Print_Area" localSheetId="2">'Přeložka č.2 - Přeložka S...'!$C$4:$J$76,'Přeložka č.2 - Přeložka S...'!$C$82:$J$106,'Přeložka č.2 - Přeložka S...'!$C$112:$J$596</definedName>
    <definedName name="_xlnm.Print_Area" localSheetId="3">'Přeložka č.3 - Přeložka S...'!$C$4:$J$76,'Přeložka č.3 - Přeložka S...'!$C$82:$J$106,'Přeložka č.3 - Přeložka S...'!$C$112:$J$739</definedName>
    <definedName name="_xlnm.Print_Area" localSheetId="4">'Přeložka č.4 - Přeložka S...'!$C$4:$J$76,'Přeložka č.4 - Přeložka S...'!$C$82:$J$106,'Přeložka č.4 - Přeložka S...'!$C$112:$J$539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539" i="5"/>
  <c r="BH539" i="5"/>
  <c r="BG539" i="5"/>
  <c r="BF539" i="5"/>
  <c r="T539" i="5"/>
  <c r="R539" i="5"/>
  <c r="P539" i="5"/>
  <c r="BI537" i="5"/>
  <c r="BH537" i="5"/>
  <c r="BG537" i="5"/>
  <c r="BF537" i="5"/>
  <c r="T537" i="5"/>
  <c r="R537" i="5"/>
  <c r="P537" i="5"/>
  <c r="BI535" i="5"/>
  <c r="BH535" i="5"/>
  <c r="BG535" i="5"/>
  <c r="BF535" i="5"/>
  <c r="T535" i="5"/>
  <c r="R535" i="5"/>
  <c r="P535" i="5"/>
  <c r="BI534" i="5"/>
  <c r="BH534" i="5"/>
  <c r="BG534" i="5"/>
  <c r="BF534" i="5"/>
  <c r="T534" i="5"/>
  <c r="R534" i="5"/>
  <c r="P534" i="5"/>
  <c r="BI532" i="5"/>
  <c r="BH532" i="5"/>
  <c r="BG532" i="5"/>
  <c r="BF532" i="5"/>
  <c r="T532" i="5"/>
  <c r="R532" i="5"/>
  <c r="P532" i="5"/>
  <c r="BI530" i="5"/>
  <c r="BH530" i="5"/>
  <c r="BG530" i="5"/>
  <c r="BF530" i="5"/>
  <c r="T530" i="5"/>
  <c r="R530" i="5"/>
  <c r="P530" i="5"/>
  <c r="BI528" i="5"/>
  <c r="BH528" i="5"/>
  <c r="BG528" i="5"/>
  <c r="BF528" i="5"/>
  <c r="T528" i="5"/>
  <c r="R528" i="5"/>
  <c r="P528" i="5"/>
  <c r="BI527" i="5"/>
  <c r="BH527" i="5"/>
  <c r="BG527" i="5"/>
  <c r="BF527" i="5"/>
  <c r="T527" i="5"/>
  <c r="R527" i="5"/>
  <c r="P527" i="5"/>
  <c r="BI526" i="5"/>
  <c r="BH526" i="5"/>
  <c r="BG526" i="5"/>
  <c r="BF526" i="5"/>
  <c r="T526" i="5"/>
  <c r="R526" i="5"/>
  <c r="P526" i="5"/>
  <c r="BI525" i="5"/>
  <c r="BH525" i="5"/>
  <c r="BG525" i="5"/>
  <c r="BF525" i="5"/>
  <c r="T525" i="5"/>
  <c r="R525" i="5"/>
  <c r="P525" i="5"/>
  <c r="BI520" i="5"/>
  <c r="BH520" i="5"/>
  <c r="BG520" i="5"/>
  <c r="BF520" i="5"/>
  <c r="T520" i="5"/>
  <c r="R520" i="5"/>
  <c r="P520" i="5"/>
  <c r="BI516" i="5"/>
  <c r="BH516" i="5"/>
  <c r="BG516" i="5"/>
  <c r="BF516" i="5"/>
  <c r="T516" i="5"/>
  <c r="R516" i="5"/>
  <c r="P516" i="5"/>
  <c r="BI511" i="5"/>
  <c r="BH511" i="5"/>
  <c r="BG511" i="5"/>
  <c r="BF511" i="5"/>
  <c r="T511" i="5"/>
  <c r="R511" i="5"/>
  <c r="P511" i="5"/>
  <c r="BI507" i="5"/>
  <c r="BH507" i="5"/>
  <c r="BG507" i="5"/>
  <c r="BF507" i="5"/>
  <c r="T507" i="5"/>
  <c r="R507" i="5"/>
  <c r="P507" i="5"/>
  <c r="BI505" i="5"/>
  <c r="BH505" i="5"/>
  <c r="BG505" i="5"/>
  <c r="BF505" i="5"/>
  <c r="T505" i="5"/>
  <c r="R505" i="5"/>
  <c r="P505" i="5"/>
  <c r="BI503" i="5"/>
  <c r="BH503" i="5"/>
  <c r="BG503" i="5"/>
  <c r="BF503" i="5"/>
  <c r="T503" i="5"/>
  <c r="R503" i="5"/>
  <c r="P503" i="5"/>
  <c r="BI501" i="5"/>
  <c r="BH501" i="5"/>
  <c r="BG501" i="5"/>
  <c r="BF501" i="5"/>
  <c r="T501" i="5"/>
  <c r="R501" i="5"/>
  <c r="P501" i="5"/>
  <c r="BI500" i="5"/>
  <c r="BH500" i="5"/>
  <c r="BG500" i="5"/>
  <c r="BF500" i="5"/>
  <c r="T500" i="5"/>
  <c r="R500" i="5"/>
  <c r="P500" i="5"/>
  <c r="BI498" i="5"/>
  <c r="BH498" i="5"/>
  <c r="BG498" i="5"/>
  <c r="BF498" i="5"/>
  <c r="T498" i="5"/>
  <c r="R498" i="5"/>
  <c r="P498" i="5"/>
  <c r="BI496" i="5"/>
  <c r="BH496" i="5"/>
  <c r="BG496" i="5"/>
  <c r="BF496" i="5"/>
  <c r="T496" i="5"/>
  <c r="R496" i="5"/>
  <c r="P496" i="5"/>
  <c r="BI495" i="5"/>
  <c r="BH495" i="5"/>
  <c r="BG495" i="5"/>
  <c r="BF495" i="5"/>
  <c r="T495" i="5"/>
  <c r="R495" i="5"/>
  <c r="P495" i="5"/>
  <c r="BI486" i="5"/>
  <c r="BH486" i="5"/>
  <c r="BG486" i="5"/>
  <c r="BF486" i="5"/>
  <c r="T486" i="5"/>
  <c r="R486" i="5"/>
  <c r="P486" i="5"/>
  <c r="BI484" i="5"/>
  <c r="BH484" i="5"/>
  <c r="BG484" i="5"/>
  <c r="BF484" i="5"/>
  <c r="T484" i="5"/>
  <c r="R484" i="5"/>
  <c r="P484" i="5"/>
  <c r="BI482" i="5"/>
  <c r="BH482" i="5"/>
  <c r="BG482" i="5"/>
  <c r="BF482" i="5"/>
  <c r="T482" i="5"/>
  <c r="R482" i="5"/>
  <c r="P482" i="5"/>
  <c r="BI480" i="5"/>
  <c r="BH480" i="5"/>
  <c r="BG480" i="5"/>
  <c r="BF480" i="5"/>
  <c r="T480" i="5"/>
  <c r="R480" i="5"/>
  <c r="P480" i="5"/>
  <c r="BI478" i="5"/>
  <c r="BH478" i="5"/>
  <c r="BG478" i="5"/>
  <c r="BF478" i="5"/>
  <c r="T478" i="5"/>
  <c r="R478" i="5"/>
  <c r="P478" i="5"/>
  <c r="BI474" i="5"/>
  <c r="BH474" i="5"/>
  <c r="BG474" i="5"/>
  <c r="BF474" i="5"/>
  <c r="T474" i="5"/>
  <c r="R474" i="5"/>
  <c r="P474" i="5"/>
  <c r="BI472" i="5"/>
  <c r="BH472" i="5"/>
  <c r="BG472" i="5"/>
  <c r="BF472" i="5"/>
  <c r="T472" i="5"/>
  <c r="R472" i="5"/>
  <c r="P472" i="5"/>
  <c r="BI468" i="5"/>
  <c r="BH468" i="5"/>
  <c r="BG468" i="5"/>
  <c r="BF468" i="5"/>
  <c r="T468" i="5"/>
  <c r="R468" i="5"/>
  <c r="P468" i="5"/>
  <c r="BI467" i="5"/>
  <c r="BH467" i="5"/>
  <c r="BG467" i="5"/>
  <c r="BF467" i="5"/>
  <c r="T467" i="5"/>
  <c r="R467" i="5"/>
  <c r="P467" i="5"/>
  <c r="BI465" i="5"/>
  <c r="BH465" i="5"/>
  <c r="BG465" i="5"/>
  <c r="BF465" i="5"/>
  <c r="T465" i="5"/>
  <c r="R465" i="5"/>
  <c r="P465" i="5"/>
  <c r="BI464" i="5"/>
  <c r="BH464" i="5"/>
  <c r="BG464" i="5"/>
  <c r="BF464" i="5"/>
  <c r="T464" i="5"/>
  <c r="R464" i="5"/>
  <c r="P464" i="5"/>
  <c r="BI462" i="5"/>
  <c r="BH462" i="5"/>
  <c r="BG462" i="5"/>
  <c r="BF462" i="5"/>
  <c r="T462" i="5"/>
  <c r="R462" i="5"/>
  <c r="P462" i="5"/>
  <c r="BI461" i="5"/>
  <c r="BH461" i="5"/>
  <c r="BG461" i="5"/>
  <c r="BF461" i="5"/>
  <c r="T461" i="5"/>
  <c r="R461" i="5"/>
  <c r="P461" i="5"/>
  <c r="BI457" i="5"/>
  <c r="BH457" i="5"/>
  <c r="BG457" i="5"/>
  <c r="BF457" i="5"/>
  <c r="T457" i="5"/>
  <c r="R457" i="5"/>
  <c r="P457" i="5"/>
  <c r="BI455" i="5"/>
  <c r="BH455" i="5"/>
  <c r="BG455" i="5"/>
  <c r="BF455" i="5"/>
  <c r="T455" i="5"/>
  <c r="R455" i="5"/>
  <c r="P455" i="5"/>
  <c r="BI453" i="5"/>
  <c r="BH453" i="5"/>
  <c r="BG453" i="5"/>
  <c r="BF453" i="5"/>
  <c r="T453" i="5"/>
  <c r="R453" i="5"/>
  <c r="P453" i="5"/>
  <c r="BI450" i="5"/>
  <c r="BH450" i="5"/>
  <c r="BG450" i="5"/>
  <c r="BF450" i="5"/>
  <c r="T450" i="5"/>
  <c r="R450" i="5"/>
  <c r="P450" i="5"/>
  <c r="BI446" i="5"/>
  <c r="BH446" i="5"/>
  <c r="BG446" i="5"/>
  <c r="BF446" i="5"/>
  <c r="T446" i="5"/>
  <c r="R446" i="5"/>
  <c r="P446" i="5"/>
  <c r="BI438" i="5"/>
  <c r="BH438" i="5"/>
  <c r="BG438" i="5"/>
  <c r="BF438" i="5"/>
  <c r="T438" i="5"/>
  <c r="R438" i="5"/>
  <c r="P438" i="5"/>
  <c r="BI437" i="5"/>
  <c r="BH437" i="5"/>
  <c r="BG437" i="5"/>
  <c r="BF437" i="5"/>
  <c r="T437" i="5"/>
  <c r="R437" i="5"/>
  <c r="P437" i="5"/>
  <c r="BI434" i="5"/>
  <c r="BH434" i="5"/>
  <c r="BG434" i="5"/>
  <c r="BF434" i="5"/>
  <c r="T434" i="5"/>
  <c r="R434" i="5"/>
  <c r="P434" i="5"/>
  <c r="BI428" i="5"/>
  <c r="BH428" i="5"/>
  <c r="BG428" i="5"/>
  <c r="BF428" i="5"/>
  <c r="T428" i="5"/>
  <c r="R428" i="5"/>
  <c r="P428" i="5"/>
  <c r="BI418" i="5"/>
  <c r="BH418" i="5"/>
  <c r="BG418" i="5"/>
  <c r="BF418" i="5"/>
  <c r="T418" i="5"/>
  <c r="R418" i="5"/>
  <c r="P418" i="5"/>
  <c r="BI415" i="5"/>
  <c r="BH415" i="5"/>
  <c r="BG415" i="5"/>
  <c r="BF415" i="5"/>
  <c r="T415" i="5"/>
  <c r="R415" i="5"/>
  <c r="P415" i="5"/>
  <c r="BI405" i="5"/>
  <c r="BH405" i="5"/>
  <c r="BG405" i="5"/>
  <c r="BF405" i="5"/>
  <c r="T405" i="5"/>
  <c r="R405" i="5"/>
  <c r="P405" i="5"/>
  <c r="BI402" i="5"/>
  <c r="BH402" i="5"/>
  <c r="BG402" i="5"/>
  <c r="BF402" i="5"/>
  <c r="T402" i="5"/>
  <c r="R402" i="5"/>
  <c r="P402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87" i="5"/>
  <c r="BH387" i="5"/>
  <c r="BG387" i="5"/>
  <c r="BF387" i="5"/>
  <c r="T387" i="5"/>
  <c r="R387" i="5"/>
  <c r="P387" i="5"/>
  <c r="BI380" i="5"/>
  <c r="BH380" i="5"/>
  <c r="BG380" i="5"/>
  <c r="BF380" i="5"/>
  <c r="T380" i="5"/>
  <c r="R380" i="5"/>
  <c r="P380" i="5"/>
  <c r="BI373" i="5"/>
  <c r="BH373" i="5"/>
  <c r="BG373" i="5"/>
  <c r="BF373" i="5"/>
  <c r="T373" i="5"/>
  <c r="R373" i="5"/>
  <c r="P373" i="5"/>
  <c r="BI368" i="5"/>
  <c r="BH368" i="5"/>
  <c r="BG368" i="5"/>
  <c r="BF368" i="5"/>
  <c r="T368" i="5"/>
  <c r="R368" i="5"/>
  <c r="P368" i="5"/>
  <c r="BI361" i="5"/>
  <c r="BH361" i="5"/>
  <c r="BG361" i="5"/>
  <c r="BF361" i="5"/>
  <c r="T361" i="5"/>
  <c r="R361" i="5"/>
  <c r="P361" i="5"/>
  <c r="BI354" i="5"/>
  <c r="BH354" i="5"/>
  <c r="BG354" i="5"/>
  <c r="BF354" i="5"/>
  <c r="T354" i="5"/>
  <c r="R354" i="5"/>
  <c r="P354" i="5"/>
  <c r="BI348" i="5"/>
  <c r="BH348" i="5"/>
  <c r="BG348" i="5"/>
  <c r="BF348" i="5"/>
  <c r="T348" i="5"/>
  <c r="R348" i="5"/>
  <c r="P348" i="5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1" i="5"/>
  <c r="BH331" i="5"/>
  <c r="BG331" i="5"/>
  <c r="BF331" i="5"/>
  <c r="T331" i="5"/>
  <c r="R331" i="5"/>
  <c r="P331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14" i="5"/>
  <c r="BH314" i="5"/>
  <c r="BG314" i="5"/>
  <c r="BF314" i="5"/>
  <c r="T314" i="5"/>
  <c r="R314" i="5"/>
  <c r="P314" i="5"/>
  <c r="BI303" i="5"/>
  <c r="BH303" i="5"/>
  <c r="BG303" i="5"/>
  <c r="BF303" i="5"/>
  <c r="T303" i="5"/>
  <c r="R303" i="5"/>
  <c r="P303" i="5"/>
  <c r="BI287" i="5"/>
  <c r="BH287" i="5"/>
  <c r="BG287" i="5"/>
  <c r="BF287" i="5"/>
  <c r="T287" i="5"/>
  <c r="R287" i="5"/>
  <c r="P287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64" i="5"/>
  <c r="BH264" i="5"/>
  <c r="BG264" i="5"/>
  <c r="BF264" i="5"/>
  <c r="T264" i="5"/>
  <c r="R264" i="5"/>
  <c r="P264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2" i="5"/>
  <c r="BH152" i="5"/>
  <c r="BG152" i="5"/>
  <c r="BF152" i="5"/>
  <c r="T152" i="5"/>
  <c r="R152" i="5"/>
  <c r="P152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4" i="5"/>
  <c r="BH134" i="5"/>
  <c r="BG134" i="5"/>
  <c r="BF134" i="5"/>
  <c r="T134" i="5"/>
  <c r="R134" i="5"/>
  <c r="P134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 s="1"/>
  <c r="J17" i="5"/>
  <c r="J12" i="5"/>
  <c r="J119" i="5" s="1"/>
  <c r="E7" i="5"/>
  <c r="E115" i="5"/>
  <c r="J37" i="4"/>
  <c r="J36" i="4"/>
  <c r="AY97" i="1"/>
  <c r="J35" i="4"/>
  <c r="AX97" i="1"/>
  <c r="BI739" i="4"/>
  <c r="BH739" i="4"/>
  <c r="BG739" i="4"/>
  <c r="BF739" i="4"/>
  <c r="T739" i="4"/>
  <c r="R739" i="4"/>
  <c r="P739" i="4"/>
  <c r="BI737" i="4"/>
  <c r="BH737" i="4"/>
  <c r="BG737" i="4"/>
  <c r="BF737" i="4"/>
  <c r="T737" i="4"/>
  <c r="R737" i="4"/>
  <c r="P737" i="4"/>
  <c r="BI735" i="4"/>
  <c r="BH735" i="4"/>
  <c r="BG735" i="4"/>
  <c r="BF735" i="4"/>
  <c r="T735" i="4"/>
  <c r="R735" i="4"/>
  <c r="P735" i="4"/>
  <c r="BI734" i="4"/>
  <c r="BH734" i="4"/>
  <c r="BG734" i="4"/>
  <c r="BF734" i="4"/>
  <c r="T734" i="4"/>
  <c r="R734" i="4"/>
  <c r="P734" i="4"/>
  <c r="BI732" i="4"/>
  <c r="BH732" i="4"/>
  <c r="BG732" i="4"/>
  <c r="BF732" i="4"/>
  <c r="T732" i="4"/>
  <c r="R732" i="4"/>
  <c r="P732" i="4"/>
  <c r="BI730" i="4"/>
  <c r="BH730" i="4"/>
  <c r="BG730" i="4"/>
  <c r="BF730" i="4"/>
  <c r="T730" i="4"/>
  <c r="R730" i="4"/>
  <c r="P730" i="4"/>
  <c r="BI729" i="4"/>
  <c r="BH729" i="4"/>
  <c r="BG729" i="4"/>
  <c r="BF729" i="4"/>
  <c r="T729" i="4"/>
  <c r="R729" i="4"/>
  <c r="P729" i="4"/>
  <c r="BI728" i="4"/>
  <c r="BH728" i="4"/>
  <c r="BG728" i="4"/>
  <c r="BF728" i="4"/>
  <c r="T728" i="4"/>
  <c r="R728" i="4"/>
  <c r="P728" i="4"/>
  <c r="BI727" i="4"/>
  <c r="BH727" i="4"/>
  <c r="BG727" i="4"/>
  <c r="BF727" i="4"/>
  <c r="T727" i="4"/>
  <c r="R727" i="4"/>
  <c r="P727" i="4"/>
  <c r="BI722" i="4"/>
  <c r="BH722" i="4"/>
  <c r="BG722" i="4"/>
  <c r="BF722" i="4"/>
  <c r="T722" i="4"/>
  <c r="R722" i="4"/>
  <c r="P722" i="4"/>
  <c r="BI717" i="4"/>
  <c r="BH717" i="4"/>
  <c r="BG717" i="4"/>
  <c r="BF717" i="4"/>
  <c r="T717" i="4"/>
  <c r="R717" i="4"/>
  <c r="P717" i="4"/>
  <c r="BI711" i="4"/>
  <c r="BH711" i="4"/>
  <c r="BG711" i="4"/>
  <c r="BF711" i="4"/>
  <c r="T711" i="4"/>
  <c r="R711" i="4"/>
  <c r="P711" i="4"/>
  <c r="BI706" i="4"/>
  <c r="BH706" i="4"/>
  <c r="BG706" i="4"/>
  <c r="BF706" i="4"/>
  <c r="T706" i="4"/>
  <c r="R706" i="4"/>
  <c r="P706" i="4"/>
  <c r="BI704" i="4"/>
  <c r="BH704" i="4"/>
  <c r="BG704" i="4"/>
  <c r="BF704" i="4"/>
  <c r="T704" i="4"/>
  <c r="R704" i="4"/>
  <c r="P704" i="4"/>
  <c r="BI703" i="4"/>
  <c r="BH703" i="4"/>
  <c r="BG703" i="4"/>
  <c r="BF703" i="4"/>
  <c r="T703" i="4"/>
  <c r="R703" i="4"/>
  <c r="P703" i="4"/>
  <c r="BI701" i="4"/>
  <c r="BH701" i="4"/>
  <c r="BG701" i="4"/>
  <c r="BF701" i="4"/>
  <c r="T701" i="4"/>
  <c r="R701" i="4"/>
  <c r="P701" i="4"/>
  <c r="BI699" i="4"/>
  <c r="BH699" i="4"/>
  <c r="BG699" i="4"/>
  <c r="BF699" i="4"/>
  <c r="T699" i="4"/>
  <c r="R699" i="4"/>
  <c r="P699" i="4"/>
  <c r="BI698" i="4"/>
  <c r="BH698" i="4"/>
  <c r="BG698" i="4"/>
  <c r="BF698" i="4"/>
  <c r="T698" i="4"/>
  <c r="R698" i="4"/>
  <c r="P698" i="4"/>
  <c r="BI696" i="4"/>
  <c r="BH696" i="4"/>
  <c r="BG696" i="4"/>
  <c r="BF696" i="4"/>
  <c r="T696" i="4"/>
  <c r="R696" i="4"/>
  <c r="P696" i="4"/>
  <c r="BI695" i="4"/>
  <c r="BH695" i="4"/>
  <c r="BG695" i="4"/>
  <c r="BF695" i="4"/>
  <c r="T695" i="4"/>
  <c r="R695" i="4"/>
  <c r="P695" i="4"/>
  <c r="BI693" i="4"/>
  <c r="BH693" i="4"/>
  <c r="BG693" i="4"/>
  <c r="BF693" i="4"/>
  <c r="T693" i="4"/>
  <c r="R693" i="4"/>
  <c r="P693" i="4"/>
  <c r="BI691" i="4"/>
  <c r="BH691" i="4"/>
  <c r="BG691" i="4"/>
  <c r="BF691" i="4"/>
  <c r="T691" i="4"/>
  <c r="R691" i="4"/>
  <c r="P691" i="4"/>
  <c r="BI689" i="4"/>
  <c r="BH689" i="4"/>
  <c r="BG689" i="4"/>
  <c r="BF689" i="4"/>
  <c r="T689" i="4"/>
  <c r="R689" i="4"/>
  <c r="P689" i="4"/>
  <c r="BI687" i="4"/>
  <c r="BH687" i="4"/>
  <c r="BG687" i="4"/>
  <c r="BF687" i="4"/>
  <c r="T687" i="4"/>
  <c r="R687" i="4"/>
  <c r="P687" i="4"/>
  <c r="BI686" i="4"/>
  <c r="BH686" i="4"/>
  <c r="BG686" i="4"/>
  <c r="BF686" i="4"/>
  <c r="T686" i="4"/>
  <c r="R686" i="4"/>
  <c r="P686" i="4"/>
  <c r="BI684" i="4"/>
  <c r="BH684" i="4"/>
  <c r="BG684" i="4"/>
  <c r="BF684" i="4"/>
  <c r="T684" i="4"/>
  <c r="R684" i="4"/>
  <c r="P684" i="4"/>
  <c r="BI682" i="4"/>
  <c r="BH682" i="4"/>
  <c r="BG682" i="4"/>
  <c r="BF682" i="4"/>
  <c r="T682" i="4"/>
  <c r="R682" i="4"/>
  <c r="P682" i="4"/>
  <c r="BI680" i="4"/>
  <c r="BH680" i="4"/>
  <c r="BG680" i="4"/>
  <c r="BF680" i="4"/>
  <c r="T680" i="4"/>
  <c r="R680" i="4"/>
  <c r="P680" i="4"/>
  <c r="BI678" i="4"/>
  <c r="BH678" i="4"/>
  <c r="BG678" i="4"/>
  <c r="BF678" i="4"/>
  <c r="T678" i="4"/>
  <c r="R678" i="4"/>
  <c r="P678" i="4"/>
  <c r="BI676" i="4"/>
  <c r="BH676" i="4"/>
  <c r="BG676" i="4"/>
  <c r="BF676" i="4"/>
  <c r="T676" i="4"/>
  <c r="R676" i="4"/>
  <c r="P676" i="4"/>
  <c r="BI675" i="4"/>
  <c r="BH675" i="4"/>
  <c r="BG675" i="4"/>
  <c r="BF675" i="4"/>
  <c r="T675" i="4"/>
  <c r="R675" i="4"/>
  <c r="P675" i="4"/>
  <c r="BI673" i="4"/>
  <c r="BH673" i="4"/>
  <c r="BG673" i="4"/>
  <c r="BF673" i="4"/>
  <c r="T673" i="4"/>
  <c r="R673" i="4"/>
  <c r="P673" i="4"/>
  <c r="BI671" i="4"/>
  <c r="BH671" i="4"/>
  <c r="BG671" i="4"/>
  <c r="BF671" i="4"/>
  <c r="T671" i="4"/>
  <c r="R671" i="4"/>
  <c r="P671" i="4"/>
  <c r="BI670" i="4"/>
  <c r="BH670" i="4"/>
  <c r="BG670" i="4"/>
  <c r="BF670" i="4"/>
  <c r="T670" i="4"/>
  <c r="R670" i="4"/>
  <c r="P670" i="4"/>
  <c r="BI668" i="4"/>
  <c r="BH668" i="4"/>
  <c r="BG668" i="4"/>
  <c r="BF668" i="4"/>
  <c r="T668" i="4"/>
  <c r="R668" i="4"/>
  <c r="P668" i="4"/>
  <c r="BI666" i="4"/>
  <c r="BH666" i="4"/>
  <c r="BG666" i="4"/>
  <c r="BF666" i="4"/>
  <c r="T666" i="4"/>
  <c r="R666" i="4"/>
  <c r="P666" i="4"/>
  <c r="BI656" i="4"/>
  <c r="BH656" i="4"/>
  <c r="BG656" i="4"/>
  <c r="BF656" i="4"/>
  <c r="T656" i="4"/>
  <c r="R656" i="4"/>
  <c r="P656" i="4"/>
  <c r="BI654" i="4"/>
  <c r="BH654" i="4"/>
  <c r="BG654" i="4"/>
  <c r="BF654" i="4"/>
  <c r="T654" i="4"/>
  <c r="R654" i="4"/>
  <c r="P654" i="4"/>
  <c r="BI652" i="4"/>
  <c r="BH652" i="4"/>
  <c r="BG652" i="4"/>
  <c r="BF652" i="4"/>
  <c r="T652" i="4"/>
  <c r="R652" i="4"/>
  <c r="P652" i="4"/>
  <c r="BI648" i="4"/>
  <c r="BH648" i="4"/>
  <c r="BG648" i="4"/>
  <c r="BF648" i="4"/>
  <c r="T648" i="4"/>
  <c r="R648" i="4"/>
  <c r="P648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2" i="4"/>
  <c r="BH642" i="4"/>
  <c r="BG642" i="4"/>
  <c r="BF642" i="4"/>
  <c r="T642" i="4"/>
  <c r="R642" i="4"/>
  <c r="P642" i="4"/>
  <c r="BI635" i="4"/>
  <c r="BH635" i="4"/>
  <c r="BG635" i="4"/>
  <c r="BF635" i="4"/>
  <c r="T635" i="4"/>
  <c r="R635" i="4"/>
  <c r="P635" i="4"/>
  <c r="BI631" i="4"/>
  <c r="BH631" i="4"/>
  <c r="BG631" i="4"/>
  <c r="BF631" i="4"/>
  <c r="T631" i="4"/>
  <c r="R631" i="4"/>
  <c r="P631" i="4"/>
  <c r="BI629" i="4"/>
  <c r="BH629" i="4"/>
  <c r="BG629" i="4"/>
  <c r="BF629" i="4"/>
  <c r="T629" i="4"/>
  <c r="R629" i="4"/>
  <c r="P629" i="4"/>
  <c r="BI628" i="4"/>
  <c r="BH628" i="4"/>
  <c r="BG628" i="4"/>
  <c r="BF628" i="4"/>
  <c r="T628" i="4"/>
  <c r="R628" i="4"/>
  <c r="P628" i="4"/>
  <c r="BI624" i="4"/>
  <c r="BH624" i="4"/>
  <c r="BG624" i="4"/>
  <c r="BF624" i="4"/>
  <c r="T624" i="4"/>
  <c r="R624" i="4"/>
  <c r="P624" i="4"/>
  <c r="BI622" i="4"/>
  <c r="BH622" i="4"/>
  <c r="BG622" i="4"/>
  <c r="BF622" i="4"/>
  <c r="T622" i="4"/>
  <c r="R622" i="4"/>
  <c r="P622" i="4"/>
  <c r="BI621" i="4"/>
  <c r="BH621" i="4"/>
  <c r="BG621" i="4"/>
  <c r="BF621" i="4"/>
  <c r="T621" i="4"/>
  <c r="R621" i="4"/>
  <c r="P621" i="4"/>
  <c r="BI619" i="4"/>
  <c r="BH619" i="4"/>
  <c r="BG619" i="4"/>
  <c r="BF619" i="4"/>
  <c r="T619" i="4"/>
  <c r="R619" i="4"/>
  <c r="P619" i="4"/>
  <c r="BI617" i="4"/>
  <c r="BH617" i="4"/>
  <c r="BG617" i="4"/>
  <c r="BF617" i="4"/>
  <c r="T617" i="4"/>
  <c r="R617" i="4"/>
  <c r="P617" i="4"/>
  <c r="BI616" i="4"/>
  <c r="BH616" i="4"/>
  <c r="BG616" i="4"/>
  <c r="BF616" i="4"/>
  <c r="T616" i="4"/>
  <c r="R616" i="4"/>
  <c r="P616" i="4"/>
  <c r="BI614" i="4"/>
  <c r="BH614" i="4"/>
  <c r="BG614" i="4"/>
  <c r="BF614" i="4"/>
  <c r="T614" i="4"/>
  <c r="R614" i="4"/>
  <c r="P614" i="4"/>
  <c r="BI613" i="4"/>
  <c r="BH613" i="4"/>
  <c r="BG613" i="4"/>
  <c r="BF613" i="4"/>
  <c r="T613" i="4"/>
  <c r="R613" i="4"/>
  <c r="P613" i="4"/>
  <c r="BI611" i="4"/>
  <c r="BH611" i="4"/>
  <c r="BG611" i="4"/>
  <c r="BF611" i="4"/>
  <c r="T611" i="4"/>
  <c r="R611" i="4"/>
  <c r="P611" i="4"/>
  <c r="BI609" i="4"/>
  <c r="BH609" i="4"/>
  <c r="BG609" i="4"/>
  <c r="BF609" i="4"/>
  <c r="T609" i="4"/>
  <c r="R609" i="4"/>
  <c r="P609" i="4"/>
  <c r="BI604" i="4"/>
  <c r="BH604" i="4"/>
  <c r="BG604" i="4"/>
  <c r="BF604" i="4"/>
  <c r="T604" i="4"/>
  <c r="R604" i="4"/>
  <c r="P604" i="4"/>
  <c r="BI602" i="4"/>
  <c r="BH602" i="4"/>
  <c r="BG602" i="4"/>
  <c r="BF602" i="4"/>
  <c r="T602" i="4"/>
  <c r="R602" i="4"/>
  <c r="P602" i="4"/>
  <c r="BI600" i="4"/>
  <c r="BH600" i="4"/>
  <c r="BG600" i="4"/>
  <c r="BF600" i="4"/>
  <c r="T600" i="4"/>
  <c r="R600" i="4"/>
  <c r="P600" i="4"/>
  <c r="BI598" i="4"/>
  <c r="BH598" i="4"/>
  <c r="BG598" i="4"/>
  <c r="BF598" i="4"/>
  <c r="T598" i="4"/>
  <c r="R598" i="4"/>
  <c r="P598" i="4"/>
  <c r="BI595" i="4"/>
  <c r="BH595" i="4"/>
  <c r="BG595" i="4"/>
  <c r="BF595" i="4"/>
  <c r="T595" i="4"/>
  <c r="R595" i="4"/>
  <c r="P595" i="4"/>
  <c r="BI591" i="4"/>
  <c r="BH591" i="4"/>
  <c r="BG591" i="4"/>
  <c r="BF591" i="4"/>
  <c r="T591" i="4"/>
  <c r="R591" i="4"/>
  <c r="P591" i="4"/>
  <c r="BI582" i="4"/>
  <c r="BH582" i="4"/>
  <c r="BG582" i="4"/>
  <c r="BF582" i="4"/>
  <c r="T582" i="4"/>
  <c r="R582" i="4"/>
  <c r="P582" i="4"/>
  <c r="BI581" i="4"/>
  <c r="BH581" i="4"/>
  <c r="BG581" i="4"/>
  <c r="BF581" i="4"/>
  <c r="T581" i="4"/>
  <c r="R581" i="4"/>
  <c r="P581" i="4"/>
  <c r="BI578" i="4"/>
  <c r="BH578" i="4"/>
  <c r="BG578" i="4"/>
  <c r="BF578" i="4"/>
  <c r="T578" i="4"/>
  <c r="R578" i="4"/>
  <c r="P578" i="4"/>
  <c r="BI569" i="4"/>
  <c r="BH569" i="4"/>
  <c r="BG569" i="4"/>
  <c r="BF569" i="4"/>
  <c r="T569" i="4"/>
  <c r="R569" i="4"/>
  <c r="P569" i="4"/>
  <c r="BI555" i="4"/>
  <c r="BH555" i="4"/>
  <c r="BG555" i="4"/>
  <c r="BF555" i="4"/>
  <c r="T555" i="4"/>
  <c r="R555" i="4"/>
  <c r="P555" i="4"/>
  <c r="BI552" i="4"/>
  <c r="BH552" i="4"/>
  <c r="BG552" i="4"/>
  <c r="BF552" i="4"/>
  <c r="T552" i="4"/>
  <c r="R552" i="4"/>
  <c r="P552" i="4"/>
  <c r="BI549" i="4"/>
  <c r="BH549" i="4"/>
  <c r="BG549" i="4"/>
  <c r="BF549" i="4"/>
  <c r="T549" i="4"/>
  <c r="R549" i="4"/>
  <c r="P549" i="4"/>
  <c r="BI533" i="4"/>
  <c r="BH533" i="4"/>
  <c r="BG533" i="4"/>
  <c r="BF533" i="4"/>
  <c r="T533" i="4"/>
  <c r="R533" i="4"/>
  <c r="P533" i="4"/>
  <c r="BI530" i="4"/>
  <c r="BH530" i="4"/>
  <c r="BG530" i="4"/>
  <c r="BF530" i="4"/>
  <c r="T530" i="4"/>
  <c r="R530" i="4"/>
  <c r="P530" i="4"/>
  <c r="BI522" i="4"/>
  <c r="BH522" i="4"/>
  <c r="BG522" i="4"/>
  <c r="BF522" i="4"/>
  <c r="T522" i="4"/>
  <c r="R522" i="4"/>
  <c r="P522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13" i="4"/>
  <c r="BH513" i="4"/>
  <c r="BG513" i="4"/>
  <c r="BF513" i="4"/>
  <c r="T513" i="4"/>
  <c r="R513" i="4"/>
  <c r="P513" i="4"/>
  <c r="BI510" i="4"/>
  <c r="BH510" i="4"/>
  <c r="BG510" i="4"/>
  <c r="BF510" i="4"/>
  <c r="T510" i="4"/>
  <c r="R510" i="4"/>
  <c r="P510" i="4"/>
  <c r="BI505" i="4"/>
  <c r="BH505" i="4"/>
  <c r="BG505" i="4"/>
  <c r="BF505" i="4"/>
  <c r="T505" i="4"/>
  <c r="R505" i="4"/>
  <c r="P505" i="4"/>
  <c r="BI498" i="4"/>
  <c r="BH498" i="4"/>
  <c r="BG498" i="4"/>
  <c r="BF498" i="4"/>
  <c r="T498" i="4"/>
  <c r="R498" i="4"/>
  <c r="P498" i="4"/>
  <c r="BI491" i="4"/>
  <c r="BH491" i="4"/>
  <c r="BG491" i="4"/>
  <c r="BF491" i="4"/>
  <c r="T491" i="4"/>
  <c r="R491" i="4"/>
  <c r="P491" i="4"/>
  <c r="BI486" i="4"/>
  <c r="BH486" i="4"/>
  <c r="BG486" i="4"/>
  <c r="BF486" i="4"/>
  <c r="T486" i="4"/>
  <c r="R486" i="4"/>
  <c r="P486" i="4"/>
  <c r="BI479" i="4"/>
  <c r="BH479" i="4"/>
  <c r="BG479" i="4"/>
  <c r="BF479" i="4"/>
  <c r="T479" i="4"/>
  <c r="R479" i="4"/>
  <c r="P479" i="4"/>
  <c r="BI470" i="4"/>
  <c r="BH470" i="4"/>
  <c r="BG470" i="4"/>
  <c r="BF470" i="4"/>
  <c r="T470" i="4"/>
  <c r="R470" i="4"/>
  <c r="P470" i="4"/>
  <c r="BI464" i="4"/>
  <c r="BH464" i="4"/>
  <c r="BG464" i="4"/>
  <c r="BF464" i="4"/>
  <c r="T464" i="4"/>
  <c r="R464" i="4"/>
  <c r="P464" i="4"/>
  <c r="BI457" i="4"/>
  <c r="BH457" i="4"/>
  <c r="BG457" i="4"/>
  <c r="BF457" i="4"/>
  <c r="T457" i="4"/>
  <c r="R457" i="4"/>
  <c r="P457" i="4"/>
  <c r="BI452" i="4"/>
  <c r="BH452" i="4"/>
  <c r="BG452" i="4"/>
  <c r="BF452" i="4"/>
  <c r="T452" i="4"/>
  <c r="R452" i="4"/>
  <c r="P452" i="4"/>
  <c r="BI446" i="4"/>
  <c r="BH446" i="4"/>
  <c r="BG446" i="4"/>
  <c r="BF446" i="4"/>
  <c r="T446" i="4"/>
  <c r="R446" i="4"/>
  <c r="P446" i="4"/>
  <c r="BI438" i="4"/>
  <c r="BH438" i="4"/>
  <c r="BG438" i="4"/>
  <c r="BF438" i="4"/>
  <c r="T438" i="4"/>
  <c r="R438" i="4"/>
  <c r="P438" i="4"/>
  <c r="BI434" i="4"/>
  <c r="BH434" i="4"/>
  <c r="BG434" i="4"/>
  <c r="BF434" i="4"/>
  <c r="T434" i="4"/>
  <c r="R434" i="4"/>
  <c r="P434" i="4"/>
  <c r="BI428" i="4"/>
  <c r="BH428" i="4"/>
  <c r="BG428" i="4"/>
  <c r="BF428" i="4"/>
  <c r="T428" i="4"/>
  <c r="R428" i="4"/>
  <c r="P428" i="4"/>
  <c r="BI424" i="4"/>
  <c r="BH424" i="4"/>
  <c r="BG424" i="4"/>
  <c r="BF424" i="4"/>
  <c r="T424" i="4"/>
  <c r="R424" i="4"/>
  <c r="P424" i="4"/>
  <c r="BI412" i="4"/>
  <c r="BH412" i="4"/>
  <c r="BG412" i="4"/>
  <c r="BF412" i="4"/>
  <c r="T412" i="4"/>
  <c r="R412" i="4"/>
  <c r="P412" i="4"/>
  <c r="BI402" i="4"/>
  <c r="BH402" i="4"/>
  <c r="BG402" i="4"/>
  <c r="BF402" i="4"/>
  <c r="T402" i="4"/>
  <c r="R402" i="4"/>
  <c r="P402" i="4"/>
  <c r="BI400" i="4"/>
  <c r="BH400" i="4"/>
  <c r="BG400" i="4"/>
  <c r="BF400" i="4"/>
  <c r="T400" i="4"/>
  <c r="R400" i="4"/>
  <c r="P400" i="4"/>
  <c r="BI394" i="4"/>
  <c r="BH394" i="4"/>
  <c r="BG394" i="4"/>
  <c r="BF394" i="4"/>
  <c r="T394" i="4"/>
  <c r="R394" i="4"/>
  <c r="P394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72" i="4"/>
  <c r="BH372" i="4"/>
  <c r="BG372" i="4"/>
  <c r="BF372" i="4"/>
  <c r="T372" i="4"/>
  <c r="R372" i="4"/>
  <c r="P372" i="4"/>
  <c r="BI351" i="4"/>
  <c r="BH351" i="4"/>
  <c r="BG351" i="4"/>
  <c r="BF351" i="4"/>
  <c r="T351" i="4"/>
  <c r="R351" i="4"/>
  <c r="P351" i="4"/>
  <c r="BI327" i="4"/>
  <c r="BH327" i="4"/>
  <c r="BG327" i="4"/>
  <c r="BF327" i="4"/>
  <c r="T327" i="4"/>
  <c r="R327" i="4"/>
  <c r="P327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296" i="4"/>
  <c r="BH296" i="4"/>
  <c r="BG296" i="4"/>
  <c r="BF296" i="4"/>
  <c r="T296" i="4"/>
  <c r="R296" i="4"/>
  <c r="P296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67" i="4"/>
  <c r="BH267" i="4"/>
  <c r="BG267" i="4"/>
  <c r="BF267" i="4"/>
  <c r="T267" i="4"/>
  <c r="R267" i="4"/>
  <c r="P267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1" i="4"/>
  <c r="BH161" i="4"/>
  <c r="BG161" i="4"/>
  <c r="BF161" i="4"/>
  <c r="T161" i="4"/>
  <c r="R161" i="4"/>
  <c r="P161" i="4"/>
  <c r="BI151" i="4"/>
  <c r="BH151" i="4"/>
  <c r="BG151" i="4"/>
  <c r="BF151" i="4"/>
  <c r="T151" i="4"/>
  <c r="R151" i="4"/>
  <c r="P151" i="4"/>
  <c r="BI142" i="4"/>
  <c r="BH142" i="4"/>
  <c r="BG142" i="4"/>
  <c r="BF142" i="4"/>
  <c r="T142" i="4"/>
  <c r="R142" i="4"/>
  <c r="P142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J122" i="4"/>
  <c r="J121" i="4"/>
  <c r="F121" i="4"/>
  <c r="F119" i="4"/>
  <c r="E117" i="4"/>
  <c r="J92" i="4"/>
  <c r="J91" i="4"/>
  <c r="F91" i="4"/>
  <c r="F89" i="4"/>
  <c r="E87" i="4"/>
  <c r="J18" i="4"/>
  <c r="E18" i="4"/>
  <c r="F122" i="4"/>
  <c r="J17" i="4"/>
  <c r="J12" i="4"/>
  <c r="J119" i="4" s="1"/>
  <c r="E7" i="4"/>
  <c r="E115" i="4"/>
  <c r="J37" i="3"/>
  <c r="J36" i="3"/>
  <c r="AY96" i="1"/>
  <c r="J35" i="3"/>
  <c r="AX96" i="1" s="1"/>
  <c r="BI596" i="3"/>
  <c r="BH596" i="3"/>
  <c r="BG596" i="3"/>
  <c r="BF596" i="3"/>
  <c r="T596" i="3"/>
  <c r="R596" i="3"/>
  <c r="P596" i="3"/>
  <c r="BI595" i="3"/>
  <c r="BH595" i="3"/>
  <c r="BG595" i="3"/>
  <c r="BF595" i="3"/>
  <c r="T595" i="3"/>
  <c r="R595" i="3"/>
  <c r="P595" i="3"/>
  <c r="BI593" i="3"/>
  <c r="BH593" i="3"/>
  <c r="BG593" i="3"/>
  <c r="BF593" i="3"/>
  <c r="T593" i="3"/>
  <c r="R593" i="3"/>
  <c r="P593" i="3"/>
  <c r="BI591" i="3"/>
  <c r="BH591" i="3"/>
  <c r="BG591" i="3"/>
  <c r="BF591" i="3"/>
  <c r="T591" i="3"/>
  <c r="R591" i="3"/>
  <c r="P591" i="3"/>
  <c r="BI589" i="3"/>
  <c r="BH589" i="3"/>
  <c r="BG589" i="3"/>
  <c r="BF589" i="3"/>
  <c r="T589" i="3"/>
  <c r="R589" i="3"/>
  <c r="P589" i="3"/>
  <c r="BI588" i="3"/>
  <c r="BH588" i="3"/>
  <c r="BG588" i="3"/>
  <c r="BF588" i="3"/>
  <c r="T588" i="3"/>
  <c r="R588" i="3"/>
  <c r="P588" i="3"/>
  <c r="BI587" i="3"/>
  <c r="BH587" i="3"/>
  <c r="BG587" i="3"/>
  <c r="BF587" i="3"/>
  <c r="T587" i="3"/>
  <c r="R587" i="3"/>
  <c r="P587" i="3"/>
  <c r="BI586" i="3"/>
  <c r="BH586" i="3"/>
  <c r="BG586" i="3"/>
  <c r="BF586" i="3"/>
  <c r="T586" i="3"/>
  <c r="R586" i="3"/>
  <c r="P586" i="3"/>
  <c r="BI581" i="3"/>
  <c r="BH581" i="3"/>
  <c r="BG581" i="3"/>
  <c r="BF581" i="3"/>
  <c r="T581" i="3"/>
  <c r="R581" i="3"/>
  <c r="P581" i="3"/>
  <c r="BI577" i="3"/>
  <c r="BH577" i="3"/>
  <c r="BG577" i="3"/>
  <c r="BF577" i="3"/>
  <c r="T577" i="3"/>
  <c r="R577" i="3"/>
  <c r="P577" i="3"/>
  <c r="BI572" i="3"/>
  <c r="BH572" i="3"/>
  <c r="BG572" i="3"/>
  <c r="BF572" i="3"/>
  <c r="T572" i="3"/>
  <c r="R572" i="3"/>
  <c r="P572" i="3"/>
  <c r="BI568" i="3"/>
  <c r="BH568" i="3"/>
  <c r="BG568" i="3"/>
  <c r="BF568" i="3"/>
  <c r="T568" i="3"/>
  <c r="R568" i="3"/>
  <c r="P568" i="3"/>
  <c r="BI566" i="3"/>
  <c r="BH566" i="3"/>
  <c r="BG566" i="3"/>
  <c r="BF566" i="3"/>
  <c r="T566" i="3"/>
  <c r="R566" i="3"/>
  <c r="P566" i="3"/>
  <c r="BI564" i="3"/>
  <c r="BH564" i="3"/>
  <c r="BG564" i="3"/>
  <c r="BF564" i="3"/>
  <c r="T564" i="3"/>
  <c r="R564" i="3"/>
  <c r="P564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9" i="3"/>
  <c r="BH559" i="3"/>
  <c r="BG559" i="3"/>
  <c r="BF559" i="3"/>
  <c r="T559" i="3"/>
  <c r="R559" i="3"/>
  <c r="P559" i="3"/>
  <c r="BI557" i="3"/>
  <c r="BH557" i="3"/>
  <c r="BG557" i="3"/>
  <c r="BF557" i="3"/>
  <c r="T557" i="3"/>
  <c r="R557" i="3"/>
  <c r="P557" i="3"/>
  <c r="BI555" i="3"/>
  <c r="BH555" i="3"/>
  <c r="BG555" i="3"/>
  <c r="BF555" i="3"/>
  <c r="T555" i="3"/>
  <c r="R555" i="3"/>
  <c r="P555" i="3"/>
  <c r="BI554" i="3"/>
  <c r="BH554" i="3"/>
  <c r="BG554" i="3"/>
  <c r="BF554" i="3"/>
  <c r="T554" i="3"/>
  <c r="R554" i="3"/>
  <c r="P554" i="3"/>
  <c r="BI552" i="3"/>
  <c r="BH552" i="3"/>
  <c r="BG552" i="3"/>
  <c r="BF552" i="3"/>
  <c r="T552" i="3"/>
  <c r="R552" i="3"/>
  <c r="P552" i="3"/>
  <c r="BI543" i="3"/>
  <c r="BH543" i="3"/>
  <c r="BG543" i="3"/>
  <c r="BF543" i="3"/>
  <c r="T543" i="3"/>
  <c r="R543" i="3"/>
  <c r="P543" i="3"/>
  <c r="BI541" i="3"/>
  <c r="BH541" i="3"/>
  <c r="BG541" i="3"/>
  <c r="BF541" i="3"/>
  <c r="T541" i="3"/>
  <c r="R541" i="3"/>
  <c r="P541" i="3"/>
  <c r="BI539" i="3"/>
  <c r="BH539" i="3"/>
  <c r="BG539" i="3"/>
  <c r="BF539" i="3"/>
  <c r="T539" i="3"/>
  <c r="R539" i="3"/>
  <c r="P539" i="3"/>
  <c r="BI537" i="3"/>
  <c r="BH537" i="3"/>
  <c r="BG537" i="3"/>
  <c r="BF537" i="3"/>
  <c r="T537" i="3"/>
  <c r="R537" i="3"/>
  <c r="P537" i="3"/>
  <c r="BI533" i="3"/>
  <c r="BH533" i="3"/>
  <c r="BG533" i="3"/>
  <c r="BF533" i="3"/>
  <c r="T533" i="3"/>
  <c r="R533" i="3"/>
  <c r="P533" i="3"/>
  <c r="BI531" i="3"/>
  <c r="BH531" i="3"/>
  <c r="BG531" i="3"/>
  <c r="BF531" i="3"/>
  <c r="T531" i="3"/>
  <c r="R531" i="3"/>
  <c r="P531" i="3"/>
  <c r="BI527" i="3"/>
  <c r="BH527" i="3"/>
  <c r="BG527" i="3"/>
  <c r="BF527" i="3"/>
  <c r="T527" i="3"/>
  <c r="R527" i="3"/>
  <c r="P527" i="3"/>
  <c r="BI526" i="3"/>
  <c r="BH526" i="3"/>
  <c r="BG526" i="3"/>
  <c r="BF526" i="3"/>
  <c r="T526" i="3"/>
  <c r="R526" i="3"/>
  <c r="P526" i="3"/>
  <c r="BI524" i="3"/>
  <c r="BH524" i="3"/>
  <c r="BG524" i="3"/>
  <c r="BF524" i="3"/>
  <c r="T524" i="3"/>
  <c r="R524" i="3"/>
  <c r="P524" i="3"/>
  <c r="BI523" i="3"/>
  <c r="BH523" i="3"/>
  <c r="BG523" i="3"/>
  <c r="BF523" i="3"/>
  <c r="T523" i="3"/>
  <c r="R523" i="3"/>
  <c r="P523" i="3"/>
  <c r="BI521" i="3"/>
  <c r="BH521" i="3"/>
  <c r="BG521" i="3"/>
  <c r="BF521" i="3"/>
  <c r="T521" i="3"/>
  <c r="R521" i="3"/>
  <c r="P521" i="3"/>
  <c r="BI520" i="3"/>
  <c r="BH520" i="3"/>
  <c r="BG520" i="3"/>
  <c r="BF520" i="3"/>
  <c r="T520" i="3"/>
  <c r="R520" i="3"/>
  <c r="P520" i="3"/>
  <c r="BI516" i="3"/>
  <c r="BH516" i="3"/>
  <c r="BG516" i="3"/>
  <c r="BF516" i="3"/>
  <c r="T516" i="3"/>
  <c r="R516" i="3"/>
  <c r="P516" i="3"/>
  <c r="BI514" i="3"/>
  <c r="BH514" i="3"/>
  <c r="BG514" i="3"/>
  <c r="BF514" i="3"/>
  <c r="T514" i="3"/>
  <c r="R514" i="3"/>
  <c r="P514" i="3"/>
  <c r="BI512" i="3"/>
  <c r="BH512" i="3"/>
  <c r="BG512" i="3"/>
  <c r="BF512" i="3"/>
  <c r="T512" i="3"/>
  <c r="R512" i="3"/>
  <c r="P512" i="3"/>
  <c r="BI509" i="3"/>
  <c r="BH509" i="3"/>
  <c r="BG509" i="3"/>
  <c r="BF509" i="3"/>
  <c r="T509" i="3"/>
  <c r="R509" i="3"/>
  <c r="P509" i="3"/>
  <c r="BI505" i="3"/>
  <c r="BH505" i="3"/>
  <c r="BG505" i="3"/>
  <c r="BF505" i="3"/>
  <c r="T505" i="3"/>
  <c r="R505" i="3"/>
  <c r="P505" i="3"/>
  <c r="BI497" i="3"/>
  <c r="BH497" i="3"/>
  <c r="BG497" i="3"/>
  <c r="BF497" i="3"/>
  <c r="T497" i="3"/>
  <c r="R497" i="3"/>
  <c r="P497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88" i="3"/>
  <c r="BH488" i="3"/>
  <c r="BG488" i="3"/>
  <c r="BF488" i="3"/>
  <c r="T488" i="3"/>
  <c r="R488" i="3"/>
  <c r="P488" i="3"/>
  <c r="BI478" i="3"/>
  <c r="BH478" i="3"/>
  <c r="BG478" i="3"/>
  <c r="BF478" i="3"/>
  <c r="T478" i="3"/>
  <c r="R478" i="3"/>
  <c r="P478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57" i="3"/>
  <c r="BH457" i="3"/>
  <c r="BG457" i="3"/>
  <c r="BF457" i="3"/>
  <c r="T457" i="3"/>
  <c r="R457" i="3"/>
  <c r="P457" i="3"/>
  <c r="BI454" i="3"/>
  <c r="BH454" i="3"/>
  <c r="BG454" i="3"/>
  <c r="BF454" i="3"/>
  <c r="T454" i="3"/>
  <c r="R454" i="3"/>
  <c r="P454" i="3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4" i="3"/>
  <c r="BH424" i="3"/>
  <c r="BG424" i="3"/>
  <c r="BF424" i="3"/>
  <c r="T424" i="3"/>
  <c r="R424" i="3"/>
  <c r="P424" i="3"/>
  <c r="BI417" i="3"/>
  <c r="BH417" i="3"/>
  <c r="BG417" i="3"/>
  <c r="BF417" i="3"/>
  <c r="T417" i="3"/>
  <c r="R417" i="3"/>
  <c r="P417" i="3"/>
  <c r="BI410" i="3"/>
  <c r="BH410" i="3"/>
  <c r="BG410" i="3"/>
  <c r="BF410" i="3"/>
  <c r="T410" i="3"/>
  <c r="R410" i="3"/>
  <c r="P410" i="3"/>
  <c r="BI405" i="3"/>
  <c r="BH405" i="3"/>
  <c r="BG405" i="3"/>
  <c r="BF405" i="3"/>
  <c r="T405" i="3"/>
  <c r="R405" i="3"/>
  <c r="P405" i="3"/>
  <c r="BI398" i="3"/>
  <c r="BH398" i="3"/>
  <c r="BG398" i="3"/>
  <c r="BF398" i="3"/>
  <c r="T398" i="3"/>
  <c r="R398" i="3"/>
  <c r="P398" i="3"/>
  <c r="BI391" i="3"/>
  <c r="BH391" i="3"/>
  <c r="BG391" i="3"/>
  <c r="BF391" i="3"/>
  <c r="T391" i="3"/>
  <c r="R391" i="3"/>
  <c r="P391" i="3"/>
  <c r="BI382" i="3"/>
  <c r="BH382" i="3"/>
  <c r="BG382" i="3"/>
  <c r="BF382" i="3"/>
  <c r="T382" i="3"/>
  <c r="R382" i="3"/>
  <c r="P382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0" i="3"/>
  <c r="BH360" i="3"/>
  <c r="BG360" i="3"/>
  <c r="BF360" i="3"/>
  <c r="T360" i="3"/>
  <c r="R360" i="3"/>
  <c r="P360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44" i="3"/>
  <c r="BH344" i="3"/>
  <c r="BG344" i="3"/>
  <c r="BF344" i="3"/>
  <c r="T344" i="3"/>
  <c r="R344" i="3"/>
  <c r="P344" i="3"/>
  <c r="BI333" i="3"/>
  <c r="BH333" i="3"/>
  <c r="BG333" i="3"/>
  <c r="BF333" i="3"/>
  <c r="T333" i="3"/>
  <c r="R333" i="3"/>
  <c r="P333" i="3"/>
  <c r="BI316" i="3"/>
  <c r="BH316" i="3"/>
  <c r="BG316" i="3"/>
  <c r="BF316" i="3"/>
  <c r="T316" i="3"/>
  <c r="R316" i="3"/>
  <c r="P316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84" i="3"/>
  <c r="BH284" i="3"/>
  <c r="BG284" i="3"/>
  <c r="BF284" i="3"/>
  <c r="T284" i="3"/>
  <c r="R284" i="3"/>
  <c r="P284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5" i="3"/>
  <c r="BH155" i="3"/>
  <c r="BG155" i="3"/>
  <c r="BF155" i="3"/>
  <c r="T155" i="3"/>
  <c r="R155" i="3"/>
  <c r="P155" i="3"/>
  <c r="BI146" i="3"/>
  <c r="BH146" i="3"/>
  <c r="BG146" i="3"/>
  <c r="BF146" i="3"/>
  <c r="T146" i="3"/>
  <c r="R146" i="3"/>
  <c r="P146" i="3"/>
  <c r="BI137" i="3"/>
  <c r="BH137" i="3"/>
  <c r="BG137" i="3"/>
  <c r="BF137" i="3"/>
  <c r="T137" i="3"/>
  <c r="R137" i="3"/>
  <c r="P137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/>
  <c r="J17" i="3"/>
  <c r="J12" i="3"/>
  <c r="J89" i="3" s="1"/>
  <c r="E7" i="3"/>
  <c r="E115" i="3"/>
  <c r="J37" i="2"/>
  <c r="J36" i="2"/>
  <c r="AY95" i="1"/>
  <c r="J35" i="2"/>
  <c r="AX95" i="1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6" i="2"/>
  <c r="BH596" i="2"/>
  <c r="BG596" i="2"/>
  <c r="BF596" i="2"/>
  <c r="T596" i="2"/>
  <c r="R596" i="2"/>
  <c r="P596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1" i="2"/>
  <c r="BH511" i="2"/>
  <c r="BG511" i="2"/>
  <c r="BF511" i="2"/>
  <c r="T511" i="2"/>
  <c r="R511" i="2"/>
  <c r="P511" i="2"/>
  <c r="BI501" i="2"/>
  <c r="BH501" i="2"/>
  <c r="BG501" i="2"/>
  <c r="BF501" i="2"/>
  <c r="T501" i="2"/>
  <c r="R501" i="2"/>
  <c r="P501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2" i="2"/>
  <c r="BH432" i="2"/>
  <c r="BG432" i="2"/>
  <c r="BF432" i="2"/>
  <c r="T432" i="2"/>
  <c r="R432" i="2"/>
  <c r="P432" i="2"/>
  <c r="BI425" i="2"/>
  <c r="BH425" i="2"/>
  <c r="BG425" i="2"/>
  <c r="BF425" i="2"/>
  <c r="T425" i="2"/>
  <c r="R425" i="2"/>
  <c r="P425" i="2"/>
  <c r="BI418" i="2"/>
  <c r="BH418" i="2"/>
  <c r="BG418" i="2"/>
  <c r="BF418" i="2"/>
  <c r="T418" i="2"/>
  <c r="R418" i="2"/>
  <c r="P418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399" i="2"/>
  <c r="BH399" i="2"/>
  <c r="BG399" i="2"/>
  <c r="BF399" i="2"/>
  <c r="T399" i="2"/>
  <c r="R399" i="2"/>
  <c r="P399" i="2"/>
  <c r="BI392" i="2"/>
  <c r="BH392" i="2"/>
  <c r="BG392" i="2"/>
  <c r="BF392" i="2"/>
  <c r="T392" i="2"/>
  <c r="R392" i="2"/>
  <c r="P392" i="2"/>
  <c r="BI379" i="2"/>
  <c r="BH379" i="2"/>
  <c r="BG379" i="2"/>
  <c r="BF379" i="2"/>
  <c r="T379" i="2"/>
  <c r="R379" i="2"/>
  <c r="P379" i="2"/>
  <c r="BI372" i="2"/>
  <c r="BH372" i="2"/>
  <c r="BG372" i="2"/>
  <c r="BF372" i="2"/>
  <c r="T372" i="2"/>
  <c r="R372" i="2"/>
  <c r="P372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1" i="2"/>
  <c r="BH341" i="2"/>
  <c r="BG341" i="2"/>
  <c r="BF341" i="2"/>
  <c r="T341" i="2"/>
  <c r="R341" i="2"/>
  <c r="P341" i="2"/>
  <c r="BI326" i="2"/>
  <c r="BH326" i="2"/>
  <c r="BG326" i="2"/>
  <c r="BF326" i="2"/>
  <c r="T326" i="2"/>
  <c r="R326" i="2"/>
  <c r="P326" i="2"/>
  <c r="BI306" i="2"/>
  <c r="BH306" i="2"/>
  <c r="BG306" i="2"/>
  <c r="BF306" i="2"/>
  <c r="T306" i="2"/>
  <c r="R306" i="2"/>
  <c r="P30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1" i="2"/>
  <c r="BH281" i="2"/>
  <c r="BG281" i="2"/>
  <c r="BF281" i="2"/>
  <c r="T281" i="2"/>
  <c r="R281" i="2"/>
  <c r="P281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89" i="2" s="1"/>
  <c r="E7" i="2"/>
  <c r="E115" i="2"/>
  <c r="L90" i="1"/>
  <c r="AM90" i="1"/>
  <c r="AM89" i="1"/>
  <c r="L89" i="1"/>
  <c r="AM87" i="1"/>
  <c r="L87" i="1"/>
  <c r="L85" i="1"/>
  <c r="L84" i="1"/>
  <c r="J537" i="5"/>
  <c r="J530" i="5"/>
  <c r="J527" i="5"/>
  <c r="J520" i="5"/>
  <c r="BK511" i="5"/>
  <c r="J505" i="5"/>
  <c r="BK501" i="5"/>
  <c r="BK500" i="5"/>
  <c r="BK486" i="5"/>
  <c r="BK482" i="5"/>
  <c r="BK480" i="5"/>
  <c r="BK472" i="5"/>
  <c r="J468" i="5"/>
  <c r="J467" i="5"/>
  <c r="J464" i="5"/>
  <c r="BK455" i="5"/>
  <c r="J450" i="5"/>
  <c r="BK438" i="5"/>
  <c r="J405" i="5"/>
  <c r="BK397" i="5"/>
  <c r="J394" i="5"/>
  <c r="BK387" i="5"/>
  <c r="BK368" i="5"/>
  <c r="BK339" i="5"/>
  <c r="J325" i="5"/>
  <c r="BK323" i="5"/>
  <c r="BK287" i="5"/>
  <c r="J254" i="5"/>
  <c r="BK226" i="5"/>
  <c r="J217" i="5"/>
  <c r="J214" i="5"/>
  <c r="BK211" i="5"/>
  <c r="BK201" i="5"/>
  <c r="J198" i="5"/>
  <c r="BK177" i="5"/>
  <c r="J128" i="5"/>
  <c r="J735" i="4"/>
  <c r="J734" i="4"/>
  <c r="BK732" i="4"/>
  <c r="BK729" i="4"/>
  <c r="J682" i="4"/>
  <c r="J680" i="4"/>
  <c r="J678" i="4"/>
  <c r="BK646" i="4"/>
  <c r="J631" i="4"/>
  <c r="BK629" i="4"/>
  <c r="BK628" i="4"/>
  <c r="J624" i="4"/>
  <c r="J622" i="4"/>
  <c r="J621" i="4"/>
  <c r="J614" i="4"/>
  <c r="BK598" i="4"/>
  <c r="J555" i="4"/>
  <c r="J510" i="4"/>
  <c r="BK505" i="4"/>
  <c r="BK486" i="4"/>
  <c r="J434" i="4"/>
  <c r="J313" i="4"/>
  <c r="J311" i="4"/>
  <c r="J296" i="4"/>
  <c r="BK261" i="4"/>
  <c r="BK258" i="4"/>
  <c r="J234" i="4"/>
  <c r="BK208" i="4"/>
  <c r="J205" i="4"/>
  <c r="J202" i="4"/>
  <c r="J193" i="4"/>
  <c r="J178" i="4"/>
  <c r="J151" i="4"/>
  <c r="J552" i="3"/>
  <c r="J521" i="3"/>
  <c r="BK520" i="3"/>
  <c r="J505" i="3"/>
  <c r="BK478" i="3"/>
  <c r="BK470" i="3"/>
  <c r="BK454" i="3"/>
  <c r="J436" i="3"/>
  <c r="J431" i="3"/>
  <c r="BK417" i="3"/>
  <c r="BK316" i="3"/>
  <c r="J298" i="3"/>
  <c r="J260" i="3"/>
  <c r="BK257" i="3"/>
  <c r="BK248" i="3"/>
  <c r="BK233" i="3"/>
  <c r="BK182" i="3"/>
  <c r="J128" i="3"/>
  <c r="J605" i="2"/>
  <c r="BK601" i="2"/>
  <c r="BK596" i="2"/>
  <c r="J585" i="2"/>
  <c r="J583" i="2"/>
  <c r="BK578" i="2"/>
  <c r="BK563" i="2"/>
  <c r="J476" i="2"/>
  <c r="BK466" i="2"/>
  <c r="J444" i="2"/>
  <c r="BK432" i="2"/>
  <c r="BK411" i="2"/>
  <c r="BK357" i="2"/>
  <c r="BK351" i="2"/>
  <c r="J294" i="2"/>
  <c r="J247" i="2"/>
  <c r="J241" i="2"/>
  <c r="J238" i="2"/>
  <c r="BK229" i="2"/>
  <c r="BK206" i="2"/>
  <c r="J197" i="2"/>
  <c r="BK194" i="2"/>
  <c r="BK154" i="2"/>
  <c r="BK537" i="5"/>
  <c r="J535" i="5"/>
  <c r="J532" i="5"/>
  <c r="BK530" i="5"/>
  <c r="BK528" i="5"/>
  <c r="J525" i="5"/>
  <c r="J511" i="5"/>
  <c r="BK507" i="5"/>
  <c r="BK505" i="5"/>
  <c r="BK503" i="5"/>
  <c r="J501" i="5"/>
  <c r="BK498" i="5"/>
  <c r="BK461" i="5"/>
  <c r="J455" i="5"/>
  <c r="BK434" i="5"/>
  <c r="BK415" i="5"/>
  <c r="J373" i="5"/>
  <c r="BK354" i="5"/>
  <c r="J348" i="5"/>
  <c r="J287" i="5"/>
  <c r="J276" i="5"/>
  <c r="BK238" i="5"/>
  <c r="J220" i="5"/>
  <c r="BK214" i="5"/>
  <c r="J180" i="5"/>
  <c r="BK160" i="5"/>
  <c r="BK158" i="5"/>
  <c r="BK739" i="4"/>
  <c r="J739" i="4"/>
  <c r="BK737" i="4"/>
  <c r="J737" i="4"/>
  <c r="BK735" i="4"/>
  <c r="BK734" i="4"/>
  <c r="BK730" i="4"/>
  <c r="BK728" i="4"/>
  <c r="BK727" i="4"/>
  <c r="BK695" i="4"/>
  <c r="BK687" i="4"/>
  <c r="BK682" i="4"/>
  <c r="J675" i="4"/>
  <c r="J646" i="4"/>
  <c r="BK622" i="4"/>
  <c r="BK619" i="4"/>
  <c r="BK611" i="4"/>
  <c r="J604" i="4"/>
  <c r="BK600" i="4"/>
  <c r="J582" i="4"/>
  <c r="BK578" i="4"/>
  <c r="BK522" i="4"/>
  <c r="J486" i="4"/>
  <c r="BK479" i="4"/>
  <c r="J452" i="4"/>
  <c r="J424" i="4"/>
  <c r="BK394" i="4"/>
  <c r="BK351" i="4"/>
  <c r="BK283" i="4"/>
  <c r="BK267" i="4"/>
  <c r="BK252" i="4"/>
  <c r="J223" i="4"/>
  <c r="BK214" i="4"/>
  <c r="J196" i="4"/>
  <c r="J190" i="4"/>
  <c r="BK178" i="4"/>
  <c r="BK587" i="3"/>
  <c r="J586" i="3"/>
  <c r="BK577" i="3"/>
  <c r="J572" i="3"/>
  <c r="BK568" i="3"/>
  <c r="J559" i="3"/>
  <c r="J557" i="3"/>
  <c r="BK555" i="3"/>
  <c r="BK410" i="3"/>
  <c r="BK405" i="3"/>
  <c r="J398" i="3"/>
  <c r="J360" i="3"/>
  <c r="J344" i="3"/>
  <c r="J233" i="3"/>
  <c r="J209" i="3"/>
  <c r="BK200" i="3"/>
  <c r="J197" i="3"/>
  <c r="BK172" i="3"/>
  <c r="J146" i="3"/>
  <c r="BK583" i="2"/>
  <c r="J569" i="2"/>
  <c r="BK540" i="2"/>
  <c r="BK538" i="2"/>
  <c r="J519" i="2"/>
  <c r="BK511" i="2"/>
  <c r="J406" i="2"/>
  <c r="J399" i="2"/>
  <c r="BK326" i="2"/>
  <c r="BK247" i="2"/>
  <c r="J244" i="2"/>
  <c r="BK185" i="2"/>
  <c r="J182" i="2"/>
  <c r="BK174" i="2"/>
  <c r="BK140" i="2"/>
  <c r="J134" i="2"/>
  <c r="BK539" i="5"/>
  <c r="J539" i="5"/>
  <c r="BK535" i="5"/>
  <c r="BK534" i="5"/>
  <c r="J534" i="5"/>
  <c r="BK532" i="5"/>
  <c r="J528" i="5"/>
  <c r="BK527" i="5"/>
  <c r="BK526" i="5"/>
  <c r="BK525" i="5"/>
  <c r="J516" i="5"/>
  <c r="J507" i="5"/>
  <c r="J498" i="5"/>
  <c r="J484" i="5"/>
  <c r="J482" i="5"/>
  <c r="J387" i="5"/>
  <c r="J368" i="5"/>
  <c r="BK337" i="5"/>
  <c r="J331" i="5"/>
  <c r="J303" i="5"/>
  <c r="J274" i="5"/>
  <c r="BK256" i="5"/>
  <c r="BK244" i="5"/>
  <c r="J238" i="5"/>
  <c r="J232" i="5"/>
  <c r="BK186" i="5"/>
  <c r="J168" i="5"/>
  <c r="J140" i="5"/>
  <c r="J728" i="4"/>
  <c r="J722" i="4"/>
  <c r="BK717" i="4"/>
  <c r="J711" i="4"/>
  <c r="J616" i="4"/>
  <c r="BK614" i="4"/>
  <c r="BK613" i="4"/>
  <c r="BK591" i="4"/>
  <c r="BK582" i="4"/>
  <c r="BK581" i="4"/>
  <c r="BK552" i="4"/>
  <c r="BK549" i="4"/>
  <c r="BK513" i="4"/>
  <c r="BK510" i="4"/>
  <c r="J505" i="4"/>
  <c r="J491" i="4"/>
  <c r="BK470" i="4"/>
  <c r="J412" i="4"/>
  <c r="J327" i="4"/>
  <c r="BK296" i="4"/>
  <c r="J267" i="4"/>
  <c r="BK264" i="4"/>
  <c r="BK240" i="4"/>
  <c r="BK237" i="4"/>
  <c r="BK234" i="4"/>
  <c r="BK202" i="4"/>
  <c r="BK170" i="4"/>
  <c r="J168" i="4"/>
  <c r="J568" i="3"/>
  <c r="BK566" i="3"/>
  <c r="J554" i="3"/>
  <c r="J543" i="3"/>
  <c r="BK541" i="3"/>
  <c r="BK537" i="3"/>
  <c r="J524" i="3"/>
  <c r="BK516" i="3"/>
  <c r="J514" i="3"/>
  <c r="BK497" i="3"/>
  <c r="BK488" i="3"/>
  <c r="J382" i="3"/>
  <c r="J366" i="3"/>
  <c r="BK296" i="3"/>
  <c r="BK242" i="3"/>
  <c r="BK236" i="3"/>
  <c r="BK227" i="3"/>
  <c r="BK209" i="3"/>
  <c r="BK203" i="3"/>
  <c r="J622" i="2"/>
  <c r="J620" i="2"/>
  <c r="J615" i="2"/>
  <c r="J611" i="2"/>
  <c r="BK610" i="2"/>
  <c r="BK581" i="2"/>
  <c r="BK580" i="2"/>
  <c r="BK567" i="2"/>
  <c r="BK565" i="2"/>
  <c r="BK559" i="2"/>
  <c r="J535" i="2"/>
  <c r="J523" i="2"/>
  <c r="J501" i="2"/>
  <c r="BK494" i="2"/>
  <c r="BK444" i="2"/>
  <c r="J439" i="2"/>
  <c r="BK406" i="2"/>
  <c r="BK203" i="2"/>
  <c r="BK197" i="2"/>
  <c r="J188" i="2"/>
  <c r="J185" i="2"/>
  <c r="BK182" i="2"/>
  <c r="BK164" i="2"/>
  <c r="J160" i="2"/>
  <c r="J148" i="2"/>
  <c r="AS94" i="1"/>
  <c r="J526" i="5"/>
  <c r="BK520" i="5"/>
  <c r="BK516" i="5"/>
  <c r="J500" i="5"/>
  <c r="J496" i="5"/>
  <c r="J486" i="5"/>
  <c r="J478" i="5"/>
  <c r="BK468" i="5"/>
  <c r="J465" i="5"/>
  <c r="BK464" i="5"/>
  <c r="J462" i="5"/>
  <c r="J461" i="5"/>
  <c r="J457" i="5"/>
  <c r="BK453" i="5"/>
  <c r="J446" i="5"/>
  <c r="J438" i="5"/>
  <c r="J434" i="5"/>
  <c r="J428" i="5"/>
  <c r="J418" i="5"/>
  <c r="BK402" i="5"/>
  <c r="J397" i="5"/>
  <c r="BK331" i="5"/>
  <c r="BK276" i="5"/>
  <c r="J241" i="5"/>
  <c r="BK229" i="5"/>
  <c r="BK217" i="5"/>
  <c r="J211" i="5"/>
  <c r="J195" i="5"/>
  <c r="J192" i="5"/>
  <c r="BK168" i="5"/>
  <c r="J160" i="5"/>
  <c r="J134" i="5"/>
  <c r="J699" i="4"/>
  <c r="J698" i="4"/>
  <c r="J696" i="4"/>
  <c r="BK686" i="4"/>
  <c r="J684" i="4"/>
  <c r="BK675" i="4"/>
  <c r="BK648" i="4"/>
  <c r="BK631" i="4"/>
  <c r="J578" i="4"/>
  <c r="BK569" i="4"/>
  <c r="J549" i="4"/>
  <c r="BK530" i="4"/>
  <c r="BK464" i="4"/>
  <c r="J457" i="4"/>
  <c r="BK592" i="2"/>
  <c r="J590" i="2"/>
  <c r="BK549" i="2"/>
  <c r="J531" i="2"/>
  <c r="J522" i="2"/>
  <c r="BK473" i="2"/>
  <c r="BK463" i="2"/>
  <c r="J372" i="2"/>
  <c r="J357" i="2"/>
  <c r="BK353" i="2"/>
  <c r="J326" i="2"/>
  <c r="BK306" i="2"/>
  <c r="BK292" i="2"/>
  <c r="J259" i="2"/>
  <c r="BK244" i="2"/>
  <c r="J206" i="2"/>
  <c r="J503" i="5"/>
  <c r="BK495" i="5"/>
  <c r="BK478" i="5"/>
  <c r="BK474" i="5"/>
  <c r="J453" i="5"/>
  <c r="BK446" i="5"/>
  <c r="BK437" i="5"/>
  <c r="J402" i="5"/>
  <c r="J264" i="5"/>
  <c r="J244" i="5"/>
  <c r="BK241" i="5"/>
  <c r="BK235" i="5"/>
  <c r="BK232" i="5"/>
  <c r="J174" i="5"/>
  <c r="BK171" i="5"/>
  <c r="BK146" i="5"/>
  <c r="J727" i="4"/>
  <c r="J717" i="4"/>
  <c r="BK703" i="4"/>
  <c r="BK701" i="4"/>
  <c r="BK698" i="4"/>
  <c r="BK691" i="4"/>
  <c r="BK678" i="4"/>
  <c r="BK388" i="4"/>
  <c r="BK386" i="4"/>
  <c r="J372" i="4"/>
  <c r="J351" i="4"/>
  <c r="J264" i="4"/>
  <c r="BK243" i="4"/>
  <c r="J220" i="4"/>
  <c r="BK217" i="4"/>
  <c r="BK211" i="4"/>
  <c r="J199" i="4"/>
  <c r="BK176" i="4"/>
  <c r="BK142" i="4"/>
  <c r="J132" i="4"/>
  <c r="J128" i="4"/>
  <c r="J577" i="3"/>
  <c r="J562" i="3"/>
  <c r="BK554" i="3"/>
  <c r="BK539" i="3"/>
  <c r="J526" i="3"/>
  <c r="J520" i="3"/>
  <c r="J516" i="3"/>
  <c r="BK514" i="3"/>
  <c r="BK505" i="3"/>
  <c r="J488" i="3"/>
  <c r="BK191" i="3"/>
  <c r="BK188" i="3"/>
  <c r="BK168" i="3"/>
  <c r="BK624" i="2"/>
  <c r="BK622" i="2"/>
  <c r="BK620" i="2"/>
  <c r="J619" i="2"/>
  <c r="BK617" i="2"/>
  <c r="BK615" i="2"/>
  <c r="J613" i="2"/>
  <c r="BK612" i="2"/>
  <c r="BK611" i="2"/>
  <c r="J586" i="2"/>
  <c r="BK585" i="2"/>
  <c r="J581" i="2"/>
  <c r="J565" i="2"/>
  <c r="BK557" i="2"/>
  <c r="J550" i="2"/>
  <c r="J547" i="2"/>
  <c r="J538" i="2"/>
  <c r="J418" i="2"/>
  <c r="J392" i="2"/>
  <c r="BK294" i="2"/>
  <c r="J281" i="2"/>
  <c r="J270" i="2"/>
  <c r="BK496" i="5"/>
  <c r="J495" i="5"/>
  <c r="BK484" i="5"/>
  <c r="J472" i="5"/>
  <c r="BK428" i="5"/>
  <c r="BK418" i="5"/>
  <c r="BK380" i="5"/>
  <c r="J354" i="5"/>
  <c r="BK325" i="5"/>
  <c r="J314" i="5"/>
  <c r="BK274" i="5"/>
  <c r="BK264" i="5"/>
  <c r="BK254" i="5"/>
  <c r="J177" i="5"/>
  <c r="BK152" i="5"/>
  <c r="J732" i="4"/>
  <c r="J730" i="4"/>
  <c r="J729" i="4"/>
  <c r="BK722" i="4"/>
  <c r="BK711" i="4"/>
  <c r="J706" i="4"/>
  <c r="BK684" i="4"/>
  <c r="BK671" i="4"/>
  <c r="BK666" i="4"/>
  <c r="J656" i="4"/>
  <c r="J644" i="4"/>
  <c r="BK642" i="4"/>
  <c r="J635" i="4"/>
  <c r="J613" i="4"/>
  <c r="J611" i="4"/>
  <c r="BK609" i="4"/>
  <c r="J552" i="4"/>
  <c r="J533" i="4"/>
  <c r="BK457" i="4"/>
  <c r="BK313" i="4"/>
  <c r="BK255" i="4"/>
  <c r="J252" i="4"/>
  <c r="BK249" i="4"/>
  <c r="BK246" i="4"/>
  <c r="BK223" i="4"/>
  <c r="J217" i="4"/>
  <c r="J214" i="4"/>
  <c r="J170" i="4"/>
  <c r="J555" i="3"/>
  <c r="BK552" i="3"/>
  <c r="BK533" i="3"/>
  <c r="J509" i="3"/>
  <c r="J496" i="3"/>
  <c r="J493" i="3"/>
  <c r="J457" i="3"/>
  <c r="J454" i="3"/>
  <c r="BK431" i="3"/>
  <c r="J405" i="3"/>
  <c r="BK382" i="3"/>
  <c r="BK272" i="3"/>
  <c r="J254" i="3"/>
  <c r="BK251" i="3"/>
  <c r="J230" i="3"/>
  <c r="BK215" i="3"/>
  <c r="J206" i="3"/>
  <c r="J194" i="3"/>
  <c r="J188" i="3"/>
  <c r="J185" i="3"/>
  <c r="J182" i="3"/>
  <c r="BK174" i="3"/>
  <c r="J624" i="2"/>
  <c r="J617" i="2"/>
  <c r="J612" i="2"/>
  <c r="J610" i="2"/>
  <c r="J596" i="2"/>
  <c r="BK588" i="2"/>
  <c r="J580" i="2"/>
  <c r="J578" i="2"/>
  <c r="BK569" i="2"/>
  <c r="J559" i="2"/>
  <c r="J549" i="2"/>
  <c r="J542" i="2"/>
  <c r="BK535" i="2"/>
  <c r="BK501" i="2"/>
  <c r="J491" i="2"/>
  <c r="BK476" i="2"/>
  <c r="BK449" i="2"/>
  <c r="BK399" i="2"/>
  <c r="BK379" i="2"/>
  <c r="J306" i="2"/>
  <c r="BK215" i="2"/>
  <c r="BK200" i="2"/>
  <c r="J174" i="2"/>
  <c r="J164" i="2"/>
  <c r="J140" i="2"/>
  <c r="J480" i="5"/>
  <c r="J474" i="5"/>
  <c r="BK467" i="5"/>
  <c r="BK465" i="5"/>
  <c r="BK462" i="5"/>
  <c r="BK457" i="5"/>
  <c r="J437" i="5"/>
  <c r="J415" i="5"/>
  <c r="BK394" i="5"/>
  <c r="BK361" i="5"/>
  <c r="J256" i="5"/>
  <c r="BK668" i="4"/>
  <c r="J654" i="4"/>
  <c r="J628" i="4"/>
  <c r="BK624" i="4"/>
  <c r="BK616" i="4"/>
  <c r="J530" i="4"/>
  <c r="J519" i="4"/>
  <c r="J517" i="4"/>
  <c r="J479" i="4"/>
  <c r="J470" i="4"/>
  <c r="J464" i="4"/>
  <c r="J428" i="4"/>
  <c r="BK424" i="4"/>
  <c r="BK402" i="4"/>
  <c r="BK400" i="4"/>
  <c r="J246" i="4"/>
  <c r="J211" i="4"/>
  <c r="BK199" i="4"/>
  <c r="BK196" i="4"/>
  <c r="BK564" i="3"/>
  <c r="BK562" i="3"/>
  <c r="J560" i="3"/>
  <c r="J541" i="3"/>
  <c r="J533" i="3"/>
  <c r="J531" i="3"/>
  <c r="BK527" i="3"/>
  <c r="J523" i="3"/>
  <c r="BK512" i="3"/>
  <c r="BK509" i="3"/>
  <c r="J473" i="3"/>
  <c r="J470" i="3"/>
  <c r="BK446" i="3"/>
  <c r="BK436" i="3"/>
  <c r="J424" i="3"/>
  <c r="J364" i="3"/>
  <c r="J356" i="3"/>
  <c r="BK354" i="3"/>
  <c r="J251" i="3"/>
  <c r="BK245" i="3"/>
  <c r="J232" i="2"/>
  <c r="BK168" i="2"/>
  <c r="BK128" i="2"/>
  <c r="BK450" i="5"/>
  <c r="BK405" i="5"/>
  <c r="J380" i="5"/>
  <c r="BK373" i="5"/>
  <c r="BK348" i="5"/>
  <c r="J337" i="5"/>
  <c r="J323" i="5"/>
  <c r="BK314" i="5"/>
  <c r="J235" i="5"/>
  <c r="J226" i="5"/>
  <c r="J223" i="5"/>
  <c r="J201" i="5"/>
  <c r="J183" i="5"/>
  <c r="BK140" i="5"/>
  <c r="BK128" i="5"/>
  <c r="BK706" i="4"/>
  <c r="J695" i="4"/>
  <c r="BK693" i="4"/>
  <c r="J686" i="4"/>
  <c r="BK670" i="4"/>
  <c r="BK498" i="4"/>
  <c r="BK491" i="4"/>
  <c r="BK412" i="4"/>
  <c r="J402" i="4"/>
  <c r="J400" i="4"/>
  <c r="J394" i="4"/>
  <c r="J388" i="4"/>
  <c r="BK372" i="4"/>
  <c r="BK311" i="4"/>
  <c r="J283" i="4"/>
  <c r="BK281" i="4"/>
  <c r="J261" i="4"/>
  <c r="J258" i="4"/>
  <c r="J243" i="4"/>
  <c r="J240" i="4"/>
  <c r="BK205" i="4"/>
  <c r="J596" i="3"/>
  <c r="J595" i="3"/>
  <c r="J593" i="3"/>
  <c r="BK589" i="3"/>
  <c r="BK588" i="3"/>
  <c r="BK586" i="3"/>
  <c r="J581" i="3"/>
  <c r="BK560" i="3"/>
  <c r="BK559" i="3"/>
  <c r="BK543" i="3"/>
  <c r="J537" i="3"/>
  <c r="BK523" i="3"/>
  <c r="BK521" i="3"/>
  <c r="BK496" i="3"/>
  <c r="BK493" i="3"/>
  <c r="BK473" i="3"/>
  <c r="BK449" i="3"/>
  <c r="J442" i="3"/>
  <c r="BK424" i="3"/>
  <c r="J391" i="3"/>
  <c r="BK366" i="3"/>
  <c r="BK360" i="3"/>
  <c r="J354" i="3"/>
  <c r="BK344" i="3"/>
  <c r="BK284" i="3"/>
  <c r="J274" i="3"/>
  <c r="J257" i="3"/>
  <c r="BK239" i="3"/>
  <c r="J236" i="3"/>
  <c r="BK206" i="3"/>
  <c r="BK194" i="3"/>
  <c r="J164" i="3"/>
  <c r="J137" i="3"/>
  <c r="BK128" i="3"/>
  <c r="BK619" i="2"/>
  <c r="BK613" i="2"/>
  <c r="BK605" i="2"/>
  <c r="J601" i="2"/>
  <c r="J563" i="2"/>
  <c r="J557" i="2"/>
  <c r="J553" i="2"/>
  <c r="BK552" i="2"/>
  <c r="BK547" i="2"/>
  <c r="BK425" i="2"/>
  <c r="BK372" i="2"/>
  <c r="BK361" i="2"/>
  <c r="BK235" i="2"/>
  <c r="J191" i="2"/>
  <c r="J154" i="2"/>
  <c r="J361" i="5"/>
  <c r="J339" i="5"/>
  <c r="BK303" i="5"/>
  <c r="BK220" i="5"/>
  <c r="BK195" i="5"/>
  <c r="BK192" i="5"/>
  <c r="J186" i="5"/>
  <c r="J171" i="5"/>
  <c r="BK134" i="5"/>
  <c r="J704" i="4"/>
  <c r="J701" i="4"/>
  <c r="J691" i="4"/>
  <c r="J676" i="4"/>
  <c r="J670" i="4"/>
  <c r="BK644" i="4"/>
  <c r="J642" i="4"/>
  <c r="BK635" i="4"/>
  <c r="J564" i="3"/>
  <c r="J449" i="3"/>
  <c r="J410" i="3"/>
  <c r="J333" i="3"/>
  <c r="J296" i="3"/>
  <c r="J284" i="3"/>
  <c r="BK274" i="3"/>
  <c r="J227" i="3"/>
  <c r="J212" i="3"/>
  <c r="BK197" i="3"/>
  <c r="J172" i="3"/>
  <c r="J155" i="3"/>
  <c r="BK146" i="3"/>
  <c r="BK590" i="2"/>
  <c r="J588" i="2"/>
  <c r="BK586" i="2"/>
  <c r="J552" i="2"/>
  <c r="J546" i="2"/>
  <c r="J540" i="2"/>
  <c r="BK531" i="2"/>
  <c r="BK523" i="2"/>
  <c r="BK519" i="2"/>
  <c r="J511" i="2"/>
  <c r="J425" i="2"/>
  <c r="BK418" i="2"/>
  <c r="BK392" i="2"/>
  <c r="J379" i="2"/>
  <c r="J363" i="2"/>
  <c r="J361" i="2"/>
  <c r="BK259" i="2"/>
  <c r="J250" i="2"/>
  <c r="J235" i="2"/>
  <c r="BK188" i="2"/>
  <c r="BK172" i="2"/>
  <c r="J229" i="5"/>
  <c r="BK223" i="5"/>
  <c r="BK198" i="5"/>
  <c r="J189" i="5"/>
  <c r="BK183" i="5"/>
  <c r="BK180" i="5"/>
  <c r="J158" i="5"/>
  <c r="J703" i="4"/>
  <c r="BK699" i="4"/>
  <c r="J689" i="4"/>
  <c r="BK676" i="4"/>
  <c r="J668" i="4"/>
  <c r="J609" i="4"/>
  <c r="BK595" i="4"/>
  <c r="J581" i="4"/>
  <c r="BK533" i="4"/>
  <c r="BK517" i="4"/>
  <c r="J386" i="4"/>
  <c r="J249" i="4"/>
  <c r="J176" i="4"/>
  <c r="BK168" i="4"/>
  <c r="J161" i="4"/>
  <c r="BK596" i="3"/>
  <c r="BK595" i="3"/>
  <c r="BK591" i="3"/>
  <c r="J589" i="3"/>
  <c r="BK572" i="3"/>
  <c r="BK557" i="3"/>
  <c r="J512" i="3"/>
  <c r="BK457" i="3"/>
  <c r="J446" i="3"/>
  <c r="BK442" i="3"/>
  <c r="BK553" i="2"/>
  <c r="J463" i="2"/>
  <c r="BK457" i="2"/>
  <c r="BK341" i="2"/>
  <c r="J272" i="2"/>
  <c r="J256" i="2"/>
  <c r="BK253" i="2"/>
  <c r="BK250" i="2"/>
  <c r="J229" i="2"/>
  <c r="J226" i="2"/>
  <c r="J212" i="2"/>
  <c r="BK209" i="2"/>
  <c r="BK189" i="5"/>
  <c r="BK174" i="5"/>
  <c r="J152" i="5"/>
  <c r="J146" i="5"/>
  <c r="J673" i="4"/>
  <c r="J671" i="4"/>
  <c r="J666" i="4"/>
  <c r="BK656" i="4"/>
  <c r="BK654" i="4"/>
  <c r="BK652" i="4"/>
  <c r="J629" i="4"/>
  <c r="J619" i="4"/>
  <c r="BK617" i="4"/>
  <c r="BK604" i="4"/>
  <c r="BK602" i="4"/>
  <c r="J595" i="4"/>
  <c r="J591" i="4"/>
  <c r="J569" i="4"/>
  <c r="BK446" i="4"/>
  <c r="BK438" i="4"/>
  <c r="BK434" i="4"/>
  <c r="BK428" i="4"/>
  <c r="BK327" i="4"/>
  <c r="J237" i="4"/>
  <c r="BK220" i="4"/>
  <c r="BK190" i="4"/>
  <c r="J142" i="4"/>
  <c r="BK132" i="4"/>
  <c r="BK128" i="4"/>
  <c r="BK593" i="3"/>
  <c r="J591" i="3"/>
  <c r="J588" i="3"/>
  <c r="J587" i="3"/>
  <c r="BK581" i="3"/>
  <c r="J566" i="3"/>
  <c r="J539" i="3"/>
  <c r="J527" i="3"/>
  <c r="J478" i="3"/>
  <c r="BK391" i="3"/>
  <c r="BK298" i="3"/>
  <c r="BK254" i="3"/>
  <c r="J248" i="3"/>
  <c r="J239" i="3"/>
  <c r="BK230" i="3"/>
  <c r="J215" i="3"/>
  <c r="BK212" i="3"/>
  <c r="J203" i="3"/>
  <c r="J200" i="3"/>
  <c r="J191" i="3"/>
  <c r="J174" i="3"/>
  <c r="BK164" i="3"/>
  <c r="BK155" i="3"/>
  <c r="J592" i="2"/>
  <c r="J567" i="2"/>
  <c r="BK550" i="2"/>
  <c r="BK546" i="2"/>
  <c r="BK542" i="2"/>
  <c r="BK522" i="2"/>
  <c r="J494" i="2"/>
  <c r="BK491" i="2"/>
  <c r="J466" i="2"/>
  <c r="J457" i="2"/>
  <c r="BK439" i="2"/>
  <c r="J341" i="2"/>
  <c r="J292" i="2"/>
  <c r="BK281" i="2"/>
  <c r="BK272" i="2"/>
  <c r="BK270" i="2"/>
  <c r="BK256" i="2"/>
  <c r="BK241" i="2"/>
  <c r="BK232" i="2"/>
  <c r="BK212" i="2"/>
  <c r="J194" i="2"/>
  <c r="BK160" i="2"/>
  <c r="BK704" i="4"/>
  <c r="BK696" i="4"/>
  <c r="J693" i="4"/>
  <c r="BK689" i="4"/>
  <c r="J687" i="4"/>
  <c r="BK680" i="4"/>
  <c r="BK673" i="4"/>
  <c r="J652" i="4"/>
  <c r="J648" i="4"/>
  <c r="BK621" i="4"/>
  <c r="J617" i="4"/>
  <c r="J602" i="4"/>
  <c r="J600" i="4"/>
  <c r="J598" i="4"/>
  <c r="BK555" i="4"/>
  <c r="J522" i="4"/>
  <c r="BK519" i="4"/>
  <c r="J513" i="4"/>
  <c r="J498" i="4"/>
  <c r="BK452" i="4"/>
  <c r="J446" i="4"/>
  <c r="J438" i="4"/>
  <c r="J281" i="4"/>
  <c r="J255" i="4"/>
  <c r="J208" i="4"/>
  <c r="BK193" i="4"/>
  <c r="BK161" i="4"/>
  <c r="BK151" i="4"/>
  <c r="BK531" i="3"/>
  <c r="BK526" i="3"/>
  <c r="BK524" i="3"/>
  <c r="J497" i="3"/>
  <c r="J417" i="3"/>
  <c r="BK398" i="3"/>
  <c r="BK364" i="3"/>
  <c r="BK356" i="3"/>
  <c r="BK333" i="3"/>
  <c r="J316" i="3"/>
  <c r="J272" i="3"/>
  <c r="BK260" i="3"/>
  <c r="J245" i="3"/>
  <c r="J242" i="3"/>
  <c r="BK185" i="3"/>
  <c r="J168" i="3"/>
  <c r="BK137" i="3"/>
  <c r="J473" i="2"/>
  <c r="J449" i="2"/>
  <c r="J432" i="2"/>
  <c r="J411" i="2"/>
  <c r="BK363" i="2"/>
  <c r="J353" i="2"/>
  <c r="J351" i="2"/>
  <c r="J253" i="2"/>
  <c r="BK238" i="2"/>
  <c r="BK226" i="2"/>
  <c r="J215" i="2"/>
  <c r="J209" i="2"/>
  <c r="J203" i="2"/>
  <c r="J200" i="2"/>
  <c r="BK191" i="2"/>
  <c r="J172" i="2"/>
  <c r="J168" i="2"/>
  <c r="BK148" i="2"/>
  <c r="BK134" i="2"/>
  <c r="J128" i="2"/>
  <c r="R465" i="2" l="1"/>
  <c r="P521" i="2"/>
  <c r="R609" i="2"/>
  <c r="R608" i="2"/>
  <c r="P127" i="3"/>
  <c r="P448" i="3"/>
  <c r="P495" i="3"/>
  <c r="P585" i="3"/>
  <c r="P584" i="3" s="1"/>
  <c r="R521" i="4"/>
  <c r="R580" i="4"/>
  <c r="T726" i="4"/>
  <c r="T725" i="4" s="1"/>
  <c r="BK465" i="2"/>
  <c r="J465" i="2" s="1"/>
  <c r="J100" i="2" s="1"/>
  <c r="P609" i="2"/>
  <c r="P608" i="2" s="1"/>
  <c r="R127" i="3"/>
  <c r="R448" i="3"/>
  <c r="BK495" i="3"/>
  <c r="J495" i="3" s="1"/>
  <c r="J102" i="3" s="1"/>
  <c r="R585" i="3"/>
  <c r="R584" i="3" s="1"/>
  <c r="BK423" i="4"/>
  <c r="J423" i="4"/>
  <c r="J99" i="4"/>
  <c r="T371" i="2"/>
  <c r="T521" i="2"/>
  <c r="P381" i="3"/>
  <c r="BK371" i="2"/>
  <c r="J371" i="2" s="1"/>
  <c r="J99" i="2" s="1"/>
  <c r="P537" i="2"/>
  <c r="R423" i="4"/>
  <c r="R126" i="4" s="1"/>
  <c r="P597" i="4"/>
  <c r="BK127" i="2"/>
  <c r="J127" i="2" s="1"/>
  <c r="J98" i="2" s="1"/>
  <c r="T465" i="2"/>
  <c r="BK521" i="2"/>
  <c r="BK609" i="2"/>
  <c r="BK608" i="2"/>
  <c r="J608" i="2" s="1"/>
  <c r="J104" i="2" s="1"/>
  <c r="BK127" i="3"/>
  <c r="T448" i="3"/>
  <c r="T585" i="3"/>
  <c r="T584" i="3" s="1"/>
  <c r="T423" i="4"/>
  <c r="P580" i="4"/>
  <c r="R726" i="4"/>
  <c r="R725" i="4" s="1"/>
  <c r="BK381" i="3"/>
  <c r="J381" i="3"/>
  <c r="J99" i="3" s="1"/>
  <c r="P511" i="3"/>
  <c r="BK597" i="4"/>
  <c r="J597" i="4"/>
  <c r="J103" i="4" s="1"/>
  <c r="P127" i="2"/>
  <c r="P465" i="2"/>
  <c r="R521" i="2"/>
  <c r="T609" i="2"/>
  <c r="T608" i="2"/>
  <c r="T127" i="3"/>
  <c r="T511" i="3"/>
  <c r="T127" i="4"/>
  <c r="T126" i="4" s="1"/>
  <c r="T521" i="4"/>
  <c r="T580" i="4"/>
  <c r="BK726" i="4"/>
  <c r="BK725" i="4" s="1"/>
  <c r="J725" i="4" s="1"/>
  <c r="J104" i="4" s="1"/>
  <c r="T127" i="2"/>
  <c r="T126" i="2" s="1"/>
  <c r="R537" i="2"/>
  <c r="BK448" i="3"/>
  <c r="J448" i="3" s="1"/>
  <c r="J100" i="3" s="1"/>
  <c r="R495" i="3"/>
  <c r="BK585" i="3"/>
  <c r="J585" i="3" s="1"/>
  <c r="J105" i="3" s="1"/>
  <c r="P127" i="4"/>
  <c r="BK521" i="4"/>
  <c r="J521" i="4" s="1"/>
  <c r="J100" i="4" s="1"/>
  <c r="T597" i="4"/>
  <c r="R371" i="2"/>
  <c r="R126" i="2" s="1"/>
  <c r="P423" i="4"/>
  <c r="R127" i="2"/>
  <c r="BK537" i="2"/>
  <c r="J537" i="2" s="1"/>
  <c r="J103" i="2" s="1"/>
  <c r="BK511" i="3"/>
  <c r="J511" i="3"/>
  <c r="J103" i="3" s="1"/>
  <c r="R127" i="4"/>
  <c r="BK127" i="5"/>
  <c r="R381" i="3"/>
  <c r="R511" i="3"/>
  <c r="R597" i="4"/>
  <c r="R127" i="5"/>
  <c r="P371" i="2"/>
  <c r="T537" i="2"/>
  <c r="T381" i="3"/>
  <c r="T495" i="3"/>
  <c r="T494" i="3" s="1"/>
  <c r="BK127" i="4"/>
  <c r="J127" i="4"/>
  <c r="J98" i="4"/>
  <c r="P521" i="4"/>
  <c r="BK580" i="4"/>
  <c r="J580" i="4"/>
  <c r="J102" i="4"/>
  <c r="P726" i="4"/>
  <c r="P725" i="4"/>
  <c r="P127" i="5"/>
  <c r="T127" i="5"/>
  <c r="T126" i="5" s="1"/>
  <c r="BK347" i="5"/>
  <c r="J347" i="5"/>
  <c r="J99" i="5" s="1"/>
  <c r="P347" i="5"/>
  <c r="R347" i="5"/>
  <c r="T347" i="5"/>
  <c r="BK396" i="5"/>
  <c r="J396" i="5" s="1"/>
  <c r="J100" i="5" s="1"/>
  <c r="P396" i="5"/>
  <c r="P126" i="5" s="1"/>
  <c r="R396" i="5"/>
  <c r="T396" i="5"/>
  <c r="BK436" i="5"/>
  <c r="J436" i="5"/>
  <c r="J102" i="5" s="1"/>
  <c r="P436" i="5"/>
  <c r="R436" i="5"/>
  <c r="T436" i="5"/>
  <c r="BK452" i="5"/>
  <c r="J452" i="5" s="1"/>
  <c r="J103" i="5" s="1"/>
  <c r="P452" i="5"/>
  <c r="R452" i="5"/>
  <c r="T452" i="5"/>
  <c r="BK524" i="5"/>
  <c r="J524" i="5"/>
  <c r="J105" i="5" s="1"/>
  <c r="P524" i="5"/>
  <c r="P523" i="5"/>
  <c r="R524" i="5"/>
  <c r="R523" i="5" s="1"/>
  <c r="T524" i="5"/>
  <c r="T523" i="5"/>
  <c r="BE154" i="2"/>
  <c r="BE185" i="2"/>
  <c r="BE491" i="2"/>
  <c r="BE522" i="2"/>
  <c r="BE605" i="2"/>
  <c r="E85" i="3"/>
  <c r="BE155" i="3"/>
  <c r="BE200" i="3"/>
  <c r="BE203" i="3"/>
  <c r="BE206" i="3"/>
  <c r="BE215" i="3"/>
  <c r="BE227" i="3"/>
  <c r="BE230" i="3"/>
  <c r="BE254" i="3"/>
  <c r="BE344" i="3"/>
  <c r="BE382" i="3"/>
  <c r="BE391" i="3"/>
  <c r="BE488" i="3"/>
  <c r="BE552" i="3"/>
  <c r="BE555" i="3"/>
  <c r="J89" i="4"/>
  <c r="BE168" i="4"/>
  <c r="BE220" i="4"/>
  <c r="BE327" i="4"/>
  <c r="BE394" i="4"/>
  <c r="BE402" i="4"/>
  <c r="BE479" i="4"/>
  <c r="BE549" i="4"/>
  <c r="BE609" i="4"/>
  <c r="BE629" i="4"/>
  <c r="BE631" i="4"/>
  <c r="BE670" i="4"/>
  <c r="BE128" i="5"/>
  <c r="F92" i="2"/>
  <c r="BE140" i="2"/>
  <c r="BE164" i="2"/>
  <c r="BE182" i="2"/>
  <c r="BE188" i="2"/>
  <c r="BE215" i="2"/>
  <c r="BE229" i="2"/>
  <c r="BE244" i="2"/>
  <c r="BE363" i="2"/>
  <c r="BE379" i="2"/>
  <c r="BE411" i="2"/>
  <c r="BE557" i="2"/>
  <c r="BE559" i="2"/>
  <c r="BE586" i="2"/>
  <c r="J119" i="3"/>
  <c r="BE168" i="3"/>
  <c r="BE209" i="3"/>
  <c r="BE233" i="3"/>
  <c r="BE272" i="3"/>
  <c r="BE296" i="3"/>
  <c r="BE405" i="3"/>
  <c r="BE410" i="3"/>
  <c r="BE417" i="3"/>
  <c r="BE431" i="3"/>
  <c r="BE470" i="3"/>
  <c r="BE496" i="3"/>
  <c r="BE520" i="3"/>
  <c r="BE543" i="3"/>
  <c r="BE557" i="3"/>
  <c r="BE559" i="3"/>
  <c r="BE560" i="3"/>
  <c r="BE572" i="3"/>
  <c r="BE577" i="3"/>
  <c r="BE588" i="3"/>
  <c r="BE589" i="3"/>
  <c r="BE591" i="3"/>
  <c r="BE196" i="4"/>
  <c r="BE240" i="4"/>
  <c r="BE255" i="4"/>
  <c r="BE296" i="4"/>
  <c r="BE552" i="4"/>
  <c r="BE581" i="4"/>
  <c r="BE192" i="5"/>
  <c r="E85" i="2"/>
  <c r="BE172" i="2"/>
  <c r="BE281" i="2"/>
  <c r="BE294" i="2"/>
  <c r="BE351" i="2"/>
  <c r="BE546" i="2"/>
  <c r="BE514" i="3"/>
  <c r="BE533" i="3"/>
  <c r="BE539" i="3"/>
  <c r="BE586" i="3"/>
  <c r="BE587" i="3"/>
  <c r="BE593" i="3"/>
  <c r="BE596" i="3"/>
  <c r="BE223" i="4"/>
  <c r="BE237" i="4"/>
  <c r="BE400" i="4"/>
  <c r="BE578" i="4"/>
  <c r="BE598" i="4"/>
  <c r="BE602" i="4"/>
  <c r="BE611" i="4"/>
  <c r="BE628" i="4"/>
  <c r="BE635" i="4"/>
  <c r="BE680" i="4"/>
  <c r="BE686" i="4"/>
  <c r="BE695" i="4"/>
  <c r="BE698" i="4"/>
  <c r="BE703" i="4"/>
  <c r="BE160" i="5"/>
  <c r="BE226" i="5"/>
  <c r="BE256" i="5"/>
  <c r="BE128" i="2"/>
  <c r="BE134" i="2"/>
  <c r="BE174" i="2"/>
  <c r="BE191" i="2"/>
  <c r="BE241" i="2"/>
  <c r="BE253" i="2"/>
  <c r="BE341" i="2"/>
  <c r="BE538" i="2"/>
  <c r="BE547" i="2"/>
  <c r="BE563" i="2"/>
  <c r="BE565" i="2"/>
  <c r="BE581" i="2"/>
  <c r="BE128" i="3"/>
  <c r="BE174" i="3"/>
  <c r="BE185" i="3"/>
  <c r="BE354" i="3"/>
  <c r="BE442" i="3"/>
  <c r="BE457" i="3"/>
  <c r="BE478" i="3"/>
  <c r="BE516" i="3"/>
  <c r="BE616" i="4"/>
  <c r="BE617" i="4"/>
  <c r="BE624" i="4"/>
  <c r="BE648" i="4"/>
  <c r="BE656" i="4"/>
  <c r="BE687" i="4"/>
  <c r="BE699" i="4"/>
  <c r="BE152" i="5"/>
  <c r="BE174" i="5"/>
  <c r="BE235" i="5"/>
  <c r="BE331" i="5"/>
  <c r="BE503" i="5"/>
  <c r="J119" i="2"/>
  <c r="BE206" i="2"/>
  <c r="BE259" i="2"/>
  <c r="BE292" i="2"/>
  <c r="BE585" i="2"/>
  <c r="BE611" i="2"/>
  <c r="BE615" i="2"/>
  <c r="BE620" i="2"/>
  <c r="BE622" i="2"/>
  <c r="BE624" i="2"/>
  <c r="F92" i="3"/>
  <c r="BE245" i="3"/>
  <c r="BE260" i="3"/>
  <c r="BE364" i="3"/>
  <c r="BE531" i="3"/>
  <c r="BE566" i="3"/>
  <c r="BE595" i="3"/>
  <c r="E85" i="4"/>
  <c r="BE193" i="4"/>
  <c r="BE246" i="4"/>
  <c r="BE424" i="4"/>
  <c r="BE505" i="4"/>
  <c r="BE530" i="4"/>
  <c r="BE595" i="4"/>
  <c r="BE654" i="4"/>
  <c r="BE676" i="4"/>
  <c r="F92" i="5"/>
  <c r="BE168" i="5"/>
  <c r="BE177" i="5"/>
  <c r="BE189" i="5"/>
  <c r="BE195" i="5"/>
  <c r="BE198" i="5"/>
  <c r="BE241" i="5"/>
  <c r="BE244" i="5"/>
  <c r="BE368" i="5"/>
  <c r="BE387" i="5"/>
  <c r="BE212" i="2"/>
  <c r="BE316" i="3"/>
  <c r="BE366" i="3"/>
  <c r="BE398" i="3"/>
  <c r="BE454" i="3"/>
  <c r="BE505" i="3"/>
  <c r="BE581" i="3"/>
  <c r="BE161" i="4"/>
  <c r="BE190" i="4"/>
  <c r="BE208" i="4"/>
  <c r="BE252" i="4"/>
  <c r="BE258" i="4"/>
  <c r="BE372" i="4"/>
  <c r="BE434" i="4"/>
  <c r="BE446" i="4"/>
  <c r="BE510" i="4"/>
  <c r="BE555" i="4"/>
  <c r="BE613" i="4"/>
  <c r="BE619" i="4"/>
  <c r="BE622" i="4"/>
  <c r="BE644" i="4"/>
  <c r="BE646" i="4"/>
  <c r="BE689" i="4"/>
  <c r="BE134" i="5"/>
  <c r="BE140" i="5"/>
  <c r="BE238" i="5"/>
  <c r="BE264" i="5"/>
  <c r="BE397" i="5"/>
  <c r="BE402" i="5"/>
  <c r="BE405" i="5"/>
  <c r="BE438" i="5"/>
  <c r="BE446" i="5"/>
  <c r="BE450" i="5"/>
  <c r="BE453" i="5"/>
  <c r="BE455" i="5"/>
  <c r="BE461" i="5"/>
  <c r="BE464" i="5"/>
  <c r="BE168" i="2"/>
  <c r="BE194" i="2"/>
  <c r="BE226" i="2"/>
  <c r="BE232" i="2"/>
  <c r="BE235" i="2"/>
  <c r="BE238" i="2"/>
  <c r="BE247" i="2"/>
  <c r="BE270" i="2"/>
  <c r="BE326" i="2"/>
  <c r="BE357" i="2"/>
  <c r="BE463" i="2"/>
  <c r="BE613" i="2"/>
  <c r="BE619" i="2"/>
  <c r="BE257" i="3"/>
  <c r="BE436" i="3"/>
  <c r="BE449" i="3"/>
  <c r="BE512" i="3"/>
  <c r="BE524" i="3"/>
  <c r="BE537" i="3"/>
  <c r="BE176" i="4"/>
  <c r="BE205" i="4"/>
  <c r="BE351" i="4"/>
  <c r="BE412" i="4"/>
  <c r="BE428" i="4"/>
  <c r="BE438" i="4"/>
  <c r="BE464" i="4"/>
  <c r="BE486" i="4"/>
  <c r="BE513" i="4"/>
  <c r="BE673" i="4"/>
  <c r="BE675" i="4"/>
  <c r="BE693" i="4"/>
  <c r="BE728" i="4"/>
  <c r="BE171" i="5"/>
  <c r="BE180" i="5"/>
  <c r="BE214" i="5"/>
  <c r="BE276" i="5"/>
  <c r="BE373" i="5"/>
  <c r="BE465" i="5"/>
  <c r="BE486" i="5"/>
  <c r="BE500" i="5"/>
  <c r="BE256" i="2"/>
  <c r="BE306" i="2"/>
  <c r="BE361" i="2"/>
  <c r="BE372" i="2"/>
  <c r="BE406" i="2"/>
  <c r="BE439" i="2"/>
  <c r="BE494" i="2"/>
  <c r="BE531" i="2"/>
  <c r="BE535" i="2"/>
  <c r="BE596" i="2"/>
  <c r="BE164" i="3"/>
  <c r="BE182" i="3"/>
  <c r="BE194" i="3"/>
  <c r="BE497" i="3"/>
  <c r="BE541" i="3"/>
  <c r="BE564" i="3"/>
  <c r="F92" i="4"/>
  <c r="BE151" i="4"/>
  <c r="BE178" i="4"/>
  <c r="BE249" i="4"/>
  <c r="BE267" i="4"/>
  <c r="BE281" i="4"/>
  <c r="BE283" i="4"/>
  <c r="BE311" i="4"/>
  <c r="BE682" i="4"/>
  <c r="BE696" i="4"/>
  <c r="BE211" i="5"/>
  <c r="BE217" i="5"/>
  <c r="BE254" i="5"/>
  <c r="BE287" i="5"/>
  <c r="BE337" i="5"/>
  <c r="BE361" i="5"/>
  <c r="BE380" i="5"/>
  <c r="BE418" i="5"/>
  <c r="BE482" i="5"/>
  <c r="BE496" i="5"/>
  <c r="BE200" i="2"/>
  <c r="BE209" i="2"/>
  <c r="BE250" i="2"/>
  <c r="BE272" i="2"/>
  <c r="BE392" i="2"/>
  <c r="BE444" i="2"/>
  <c r="BE519" i="2"/>
  <c r="BE567" i="2"/>
  <c r="BE601" i="2"/>
  <c r="BE498" i="4"/>
  <c r="BE582" i="4"/>
  <c r="BE604" i="4"/>
  <c r="BE621" i="4"/>
  <c r="BE652" i="4"/>
  <c r="BE671" i="4"/>
  <c r="BE701" i="4"/>
  <c r="BE183" i="5"/>
  <c r="BE186" i="5"/>
  <c r="BE314" i="5"/>
  <c r="BE394" i="5"/>
  <c r="BE437" i="5"/>
  <c r="BE462" i="5"/>
  <c r="BE495" i="5"/>
  <c r="BE507" i="5"/>
  <c r="BE516" i="5"/>
  <c r="BE353" i="2"/>
  <c r="BE399" i="2"/>
  <c r="BE466" i="2"/>
  <c r="BE511" i="2"/>
  <c r="BE540" i="2"/>
  <c r="BE552" i="2"/>
  <c r="BE569" i="2"/>
  <c r="BE583" i="2"/>
  <c r="BE588" i="2"/>
  <c r="BE592" i="2"/>
  <c r="BE612" i="2"/>
  <c r="BE617" i="2"/>
  <c r="BE137" i="3"/>
  <c r="BE191" i="3"/>
  <c r="BE197" i="3"/>
  <c r="BE212" i="3"/>
  <c r="BE298" i="3"/>
  <c r="BE356" i="3"/>
  <c r="BE473" i="3"/>
  <c r="BE521" i="3"/>
  <c r="BE128" i="4"/>
  <c r="BE142" i="4"/>
  <c r="BE452" i="4"/>
  <c r="BE517" i="4"/>
  <c r="BE519" i="4"/>
  <c r="BE522" i="4"/>
  <c r="BE533" i="4"/>
  <c r="BE704" i="4"/>
  <c r="BE706" i="4"/>
  <c r="BE727" i="4"/>
  <c r="BE729" i="4"/>
  <c r="BE732" i="4"/>
  <c r="BE146" i="5"/>
  <c r="BE220" i="5"/>
  <c r="BE223" i="5"/>
  <c r="BE339" i="5"/>
  <c r="BE472" i="5"/>
  <c r="BE480" i="5"/>
  <c r="BE501" i="5"/>
  <c r="BE505" i="5"/>
  <c r="BE511" i="5"/>
  <c r="BE525" i="5"/>
  <c r="BE526" i="5"/>
  <c r="BE527" i="5"/>
  <c r="BE535" i="5"/>
  <c r="BE537" i="5"/>
  <c r="BE539" i="5"/>
  <c r="BE148" i="2"/>
  <c r="BE197" i="2"/>
  <c r="BE203" i="2"/>
  <c r="BE425" i="2"/>
  <c r="BE432" i="2"/>
  <c r="BE449" i="2"/>
  <c r="BE457" i="2"/>
  <c r="BE473" i="2"/>
  <c r="BE476" i="2"/>
  <c r="BE501" i="2"/>
  <c r="BE549" i="2"/>
  <c r="BE553" i="2"/>
  <c r="BE578" i="2"/>
  <c r="BE580" i="2"/>
  <c r="BE188" i="3"/>
  <c r="BE242" i="3"/>
  <c r="BE248" i="3"/>
  <c r="BE251" i="3"/>
  <c r="BE284" i="3"/>
  <c r="BE333" i="3"/>
  <c r="BE132" i="4"/>
  <c r="BE170" i="4"/>
  <c r="BE199" i="4"/>
  <c r="BE202" i="4"/>
  <c r="BE211" i="4"/>
  <c r="BE217" i="4"/>
  <c r="BE234" i="4"/>
  <c r="BE261" i="4"/>
  <c r="BE313" i="4"/>
  <c r="BE388" i="4"/>
  <c r="BE457" i="4"/>
  <c r="BE470" i="4"/>
  <c r="BE569" i="4"/>
  <c r="BE614" i="4"/>
  <c r="BE668" i="4"/>
  <c r="BE678" i="4"/>
  <c r="BE711" i="4"/>
  <c r="BE717" i="4"/>
  <c r="BE735" i="4"/>
  <c r="BE737" i="4"/>
  <c r="BE739" i="4"/>
  <c r="BE201" i="5"/>
  <c r="BE232" i="5"/>
  <c r="BE323" i="5"/>
  <c r="BE325" i="5"/>
  <c r="BE457" i="5"/>
  <c r="BE467" i="5"/>
  <c r="BE468" i="5"/>
  <c r="BE484" i="5"/>
  <c r="BE530" i="5"/>
  <c r="BE532" i="5"/>
  <c r="BE534" i="5"/>
  <c r="BE160" i="2"/>
  <c r="BE418" i="2"/>
  <c r="BE523" i="2"/>
  <c r="BE542" i="2"/>
  <c r="BE550" i="2"/>
  <c r="BE590" i="2"/>
  <c r="BE610" i="2"/>
  <c r="BE146" i="3"/>
  <c r="BE172" i="3"/>
  <c r="BE236" i="3"/>
  <c r="BE239" i="3"/>
  <c r="BE274" i="3"/>
  <c r="BE360" i="3"/>
  <c r="BE424" i="3"/>
  <c r="BE446" i="3"/>
  <c r="BE493" i="3"/>
  <c r="BE509" i="3"/>
  <c r="BE523" i="3"/>
  <c r="BE526" i="3"/>
  <c r="BE527" i="3"/>
  <c r="BE554" i="3"/>
  <c r="BE562" i="3"/>
  <c r="BE568" i="3"/>
  <c r="BE214" i="4"/>
  <c r="BE243" i="4"/>
  <c r="BE264" i="4"/>
  <c r="BE386" i="4"/>
  <c r="BE491" i="4"/>
  <c r="BE591" i="4"/>
  <c r="BE600" i="4"/>
  <c r="BE642" i="4"/>
  <c r="BE666" i="4"/>
  <c r="BE684" i="4"/>
  <c r="BE691" i="4"/>
  <c r="BE722" i="4"/>
  <c r="BE730" i="4"/>
  <c r="BE734" i="4"/>
  <c r="E85" i="5"/>
  <c r="J89" i="5"/>
  <c r="BE158" i="5"/>
  <c r="BE229" i="5"/>
  <c r="BE274" i="5"/>
  <c r="BE303" i="5"/>
  <c r="BE348" i="5"/>
  <c r="BE354" i="5"/>
  <c r="BE415" i="5"/>
  <c r="BE428" i="5"/>
  <c r="BE434" i="5"/>
  <c r="BE474" i="5"/>
  <c r="BE478" i="5"/>
  <c r="BE498" i="5"/>
  <c r="BE520" i="5"/>
  <c r="BE528" i="5"/>
  <c r="J34" i="2"/>
  <c r="AW95" i="1" s="1"/>
  <c r="F37" i="2"/>
  <c r="BD95" i="1"/>
  <c r="F35" i="5"/>
  <c r="BB98" i="1" s="1"/>
  <c r="F34" i="3"/>
  <c r="BA96" i="1" s="1"/>
  <c r="F36" i="4"/>
  <c r="BC97" i="1" s="1"/>
  <c r="F36" i="5"/>
  <c r="BC98" i="1" s="1"/>
  <c r="F35" i="2"/>
  <c r="BB95" i="1" s="1"/>
  <c r="F35" i="3"/>
  <c r="BB96" i="1" s="1"/>
  <c r="J34" i="5"/>
  <c r="AW98" i="1" s="1"/>
  <c r="F37" i="4"/>
  <c r="BD97" i="1" s="1"/>
  <c r="F37" i="5"/>
  <c r="BD98" i="1" s="1"/>
  <c r="F34" i="4"/>
  <c r="BA97" i="1" s="1"/>
  <c r="F37" i="3"/>
  <c r="BD96" i="1" s="1"/>
  <c r="F34" i="5"/>
  <c r="BA98" i="1" s="1"/>
  <c r="F34" i="2"/>
  <c r="BA95" i="1" s="1"/>
  <c r="F35" i="4"/>
  <c r="BB97" i="1" s="1"/>
  <c r="J34" i="3"/>
  <c r="AW96" i="1" s="1"/>
  <c r="J34" i="4"/>
  <c r="AW97" i="1" s="1"/>
  <c r="F36" i="3"/>
  <c r="BC96" i="1" s="1"/>
  <c r="F36" i="2"/>
  <c r="BC95" i="1" s="1"/>
  <c r="R435" i="5" l="1"/>
  <c r="R125" i="5" s="1"/>
  <c r="R126" i="5"/>
  <c r="P126" i="4"/>
  <c r="T579" i="4"/>
  <c r="T435" i="5"/>
  <c r="T126" i="3"/>
  <c r="T125" i="3"/>
  <c r="P579" i="4"/>
  <c r="T520" i="2"/>
  <c r="T125" i="2"/>
  <c r="R494" i="3"/>
  <c r="R125" i="3" s="1"/>
  <c r="R579" i="4"/>
  <c r="R125" i="4" s="1"/>
  <c r="BK520" i="2"/>
  <c r="J520" i="2"/>
  <c r="J101" i="2" s="1"/>
  <c r="P126" i="3"/>
  <c r="P494" i="3"/>
  <c r="P125" i="3" s="1"/>
  <c r="AU96" i="1" s="1"/>
  <c r="BK126" i="5"/>
  <c r="J126" i="5"/>
  <c r="J97" i="5"/>
  <c r="R520" i="2"/>
  <c r="R125" i="2" s="1"/>
  <c r="P520" i="2"/>
  <c r="T125" i="5"/>
  <c r="P126" i="2"/>
  <c r="R126" i="3"/>
  <c r="P435" i="5"/>
  <c r="P125" i="5" s="1"/>
  <c r="AU98" i="1" s="1"/>
  <c r="T125" i="4"/>
  <c r="BK126" i="3"/>
  <c r="J126" i="3" s="1"/>
  <c r="J97" i="3" s="1"/>
  <c r="BK126" i="2"/>
  <c r="J126" i="2"/>
  <c r="J97" i="2" s="1"/>
  <c r="BK579" i="4"/>
  <c r="J579" i="4"/>
  <c r="J101" i="4"/>
  <c r="J726" i="4"/>
  <c r="J105" i="4" s="1"/>
  <c r="BK126" i="4"/>
  <c r="J126" i="4"/>
  <c r="J97" i="4" s="1"/>
  <c r="J521" i="2"/>
  <c r="J102" i="2"/>
  <c r="BK494" i="3"/>
  <c r="J494" i="3" s="1"/>
  <c r="J101" i="3" s="1"/>
  <c r="BK584" i="3"/>
  <c r="J584" i="3"/>
  <c r="J104" i="3" s="1"/>
  <c r="J609" i="2"/>
  <c r="J105" i="2"/>
  <c r="J127" i="3"/>
  <c r="J98" i="3" s="1"/>
  <c r="J127" i="5"/>
  <c r="J98" i="5"/>
  <c r="BK435" i="5"/>
  <c r="J435" i="5" s="1"/>
  <c r="J101" i="5" s="1"/>
  <c r="BK523" i="5"/>
  <c r="J523" i="5"/>
  <c r="J104" i="5" s="1"/>
  <c r="BA94" i="1"/>
  <c r="W30" i="1"/>
  <c r="J33" i="5"/>
  <c r="AV98" i="1" s="1"/>
  <c r="AT98" i="1" s="1"/>
  <c r="F33" i="5"/>
  <c r="AZ98" i="1"/>
  <c r="J33" i="3"/>
  <c r="AV96" i="1" s="1"/>
  <c r="AT96" i="1" s="1"/>
  <c r="BB94" i="1"/>
  <c r="W31" i="1" s="1"/>
  <c r="BC94" i="1"/>
  <c r="W32" i="1"/>
  <c r="BD94" i="1"/>
  <c r="W33" i="1" s="1"/>
  <c r="J33" i="4"/>
  <c r="AV97" i="1" s="1"/>
  <c r="AT97" i="1" s="1"/>
  <c r="F33" i="3"/>
  <c r="AZ96" i="1" s="1"/>
  <c r="F33" i="4"/>
  <c r="AZ97" i="1"/>
  <c r="F33" i="2"/>
  <c r="AZ95" i="1" s="1"/>
  <c r="J33" i="2"/>
  <c r="AV95" i="1"/>
  <c r="AT95" i="1" s="1"/>
  <c r="P125" i="2" l="1"/>
  <c r="AU95" i="1" s="1"/>
  <c r="P125" i="4"/>
  <c r="AU97" i="1"/>
  <c r="BK125" i="2"/>
  <c r="J125" i="2" s="1"/>
  <c r="J96" i="2" s="1"/>
  <c r="BK125" i="4"/>
  <c r="J125" i="4" s="1"/>
  <c r="J96" i="4" s="1"/>
  <c r="BK125" i="3"/>
  <c r="J125" i="3"/>
  <c r="J96" i="3" s="1"/>
  <c r="BK125" i="5"/>
  <c r="J125" i="5"/>
  <c r="J96" i="5"/>
  <c r="AZ94" i="1"/>
  <c r="AV94" i="1" s="1"/>
  <c r="AK29" i="1" s="1"/>
  <c r="AY94" i="1"/>
  <c r="AX94" i="1"/>
  <c r="AW94" i="1"/>
  <c r="AK30" i="1"/>
  <c r="W29" i="1" l="1"/>
  <c r="J30" i="2"/>
  <c r="AG95" i="1"/>
  <c r="AN95" i="1"/>
  <c r="J30" i="4"/>
  <c r="AG97" i="1" s="1"/>
  <c r="AN97" i="1" s="1"/>
  <c r="J30" i="5"/>
  <c r="AG98" i="1" s="1"/>
  <c r="AN98" i="1" s="1"/>
  <c r="AU94" i="1"/>
  <c r="J30" i="3"/>
  <c r="AG96" i="1" s="1"/>
  <c r="AN96" i="1" s="1"/>
  <c r="AT94" i="1"/>
  <c r="J39" i="2" l="1"/>
  <c r="J39" i="3"/>
  <c r="J39" i="5"/>
  <c r="J39" i="4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<sst xmlns="http://schemas.openxmlformats.org/spreadsheetml/2006/main" count="21256" uniqueCount="1796">
  <si>
    <t>Export Komplet</t>
  </si>
  <si>
    <t/>
  </si>
  <si>
    <t>2.0</t>
  </si>
  <si>
    <t>ZAMOK</t>
  </si>
  <si>
    <t>False</t>
  </si>
  <si>
    <t>{ec033dcd-1cd2-4b80-bf00-3dc40e48c6e1}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</si>
  <si>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</si>
  <si>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</si>
  <si>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</si>
  <si>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</si>
  <si>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</si>
  <si>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</si>
  <si>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</si>
  <si>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</si>
  <si>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VK20/022_1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</si>
  <si>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</si>
  <si>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</si>
  <si>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Medlešice - splašková kanalizace D.1.2.1  SO 02 Přeložky plynovodu</t>
  </si>
  <si>
    <t>KSO:</t>
  </si>
  <si>
    <t>CC-CZ:</t>
  </si>
  <si>
    <t>Místo:</t>
  </si>
  <si>
    <t>Medlešice</t>
  </si>
  <si>
    <t>Datum:</t>
  </si>
  <si>
    <t>26. 8. 2020</t>
  </si>
  <si>
    <t>Zadavatel:</t>
  </si>
  <si>
    <t>IČ:</t>
  </si>
  <si>
    <t>27484211</t>
  </si>
  <si>
    <t>Vodárenská společnost Chrudim, a.s.</t>
  </si>
  <si>
    <t>DIČ:</t>
  </si>
  <si>
    <t>CZ27484211</t>
  </si>
  <si>
    <t>Uchazeč:</t>
  </si>
  <si>
    <t>Vyplň údaj</t>
  </si>
  <si>
    <t>Projektant:</t>
  </si>
  <si>
    <t>26001187</t>
  </si>
  <si>
    <t>VK CAD s.r.o.</t>
  </si>
  <si>
    <t>CZ26001187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</si>
  <si>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</si>
  <si>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</si>
  <si>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</si>
  <si>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</si>
  <si>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</si>
  <si>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</si>
  <si>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</si>
  <si>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</si>
  <si>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</si>
  <si>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</si>
  <si>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</si>
  <si>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</si>
  <si>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</si>
  <si>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</si>
  <si>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</si>
  <si>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</si>
  <si>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</si>
  <si>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</si>
  <si>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</si>
  <si>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</si>
  <si>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</si>
  <si>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</si>
  <si>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</si>
  <si>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</si>
  <si>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</si>
  <si>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</si>
  <si>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</si>
  <si>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</si>
  <si>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</si>
  <si>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</si>
  <si>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</si>
  <si>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</si>
  <si>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</si>
  <si>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</si>
  <si>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</si>
  <si>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</si>
  <si>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</si>
  <si>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</si>
  <si>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</si>
  <si>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</si>
  <si>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</si>
  <si>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</si>
  <si>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</si>
  <si>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</si>
  <si>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</si>
  <si>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</si>
  <si>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</si>
  <si>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</si>
  <si>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Přeložka č.1</t>
  </si>
  <si>
    <t>Přeložka STL Plynovodu PE d 63 SDR 11 a STL plynových přípojek PE d 32 SDR 11</t>
  </si>
  <si>
    <t>STA</t>
  </si>
  <si>
    <t>1</t>
  </si>
  <si>
    <t>{34ce0545-a661-4827-8f22-6dba008e3023}</t>
  </si>
  <si>
    <t>2</t>
  </si>
  <si>
    <t>Přeložka č.2</t>
  </si>
  <si>
    <t>{ebc95c1f-93d9-4336-a6a7-8a16deb7b129}</t>
  </si>
  <si>
    <t>Přeložka č.3</t>
  </si>
  <si>
    <t>Přeložka STL Plynovodu PE d 63 SDR 11, PE d 90 SDR 17 a STL plynové přípojky PE d 32 SDR 11</t>
  </si>
  <si>
    <t>{5c488024-e4a6-40b2-99bb-d997df18db27}</t>
  </si>
  <si>
    <t>Přeložka č.4</t>
  </si>
  <si>
    <t>{8cb6c1bb-0e17-43bc-8cbc-450fe969c16c}</t>
  </si>
  <si>
    <t>KRYCÍ LIST SOUPISU PRACÍ</t>
  </si>
  <si>
    <t>Objekt:</t>
  </si>
  <si>
    <t>Přeložka č.1 - Přeložka STL Plynovodu PE d 63 SDR 11 a STL plynových přípojek PE d 32 SDR 11</t>
  </si>
  <si>
    <t>REKAPITULACE ČLENĚNÍ SOUPISU PRACÍ</t>
  </si>
  <si>
    <t>Kód dílu - Popis</t>
  </si>
  <si>
    <t>Cena celkem [CZK]</t>
  </si>
  <si>
    <t>Náklady ze soupisu prací</t>
  </si>
  <si>
    <t>-1</t>
  </si>
  <si>
    <t>HSV -       HSV</t>
  </si>
  <si>
    <t xml:space="preserve">    1 - Zemní práce</t>
  </si>
  <si>
    <t xml:space="preserve">    5 -  Komunikace</t>
  </si>
  <si>
    <t xml:space="preserve">    99 -       Přesun hmot</t>
  </si>
  <si>
    <t>M -       Práce a dodávky M</t>
  </si>
  <si>
    <t xml:space="preserve">    21-M -        Elektromontáže</t>
  </si>
  <si>
    <t xml:space="preserve">    23-M -      Montáže potrubí</t>
  </si>
  <si>
    <t>OST - Ostatní</t>
  </si>
  <si>
    <t xml:space="preserve">    O01 -    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</si>
  <si>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</si>
  <si>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</si>
  <si>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</si>
  <si>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</si>
  <si>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</si>
  <si>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</si>
  <si>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</si>
  <si>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</si>
  <si>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</si>
  <si>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</si>
  <si>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</si>
  <si>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</si>
  <si>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</si>
  <si>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</si>
  <si>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    HSV</t>
  </si>
  <si>
    <t>ROZPOCET</t>
  </si>
  <si>
    <t>Zemní práce</t>
  </si>
  <si>
    <t>K</t>
  </si>
  <si>
    <t>113106187</t>
  </si>
  <si>
    <t>Rozebrání dlažeb vozovek ze zámkové dlažby s ložem z kameniva strojně pl do 50 m2</t>
  </si>
  <si>
    <t>m2</t>
  </si>
  <si>
    <t>4</t>
  </si>
  <si>
    <t>-315798547</t>
  </si>
  <si>
    <t>VV</t>
  </si>
  <si>
    <t>"1.úroveň rozrušení"</t>
  </si>
  <si>
    <t>"šířka * délka"</t>
  </si>
  <si>
    <t>"Chodník, zámková dlažba stáv. - plynovod"1,8*10,9</t>
  </si>
  <si>
    <t>"Chodník, zámková dlažba stáv. - plynovodní přípojka"1,8*9,6</t>
  </si>
  <si>
    <t>Součet</t>
  </si>
  <si>
    <t>113107112</t>
  </si>
  <si>
    <t>Odstranění podkladu z kameniva těženého tl 200 mm ručně</t>
  </si>
  <si>
    <t>1092739911</t>
  </si>
  <si>
    <t>"2.úroveň rozrušení"</t>
  </si>
  <si>
    <t>"Místní komunikace - plynovod"1,3*151,8</t>
  </si>
  <si>
    <t>"Místní komunikace - plynovodní přípojka"1,3*12,4</t>
  </si>
  <si>
    <t>3</t>
  </si>
  <si>
    <t>113107222</t>
  </si>
  <si>
    <t>Odstranění podkladu z kameniva drceného tl 200 mm strojně pl přes 200 m2</t>
  </si>
  <si>
    <t>-224641995</t>
  </si>
  <si>
    <t>"Chodník, zámková dlažba stáv. - plynovod"1,3*11,8</t>
  </si>
  <si>
    <t>"Chodník, zámková dlažba stáv. - plynovodní přípojka"1,3*8,4</t>
  </si>
  <si>
    <t>113107242</t>
  </si>
  <si>
    <t>Odstranění podkladu živičného tl 100 mm strojně pl přes 200 m2</t>
  </si>
  <si>
    <t>455771736</t>
  </si>
  <si>
    <t>5</t>
  </si>
  <si>
    <t>113154124.1</t>
  </si>
  <si>
    <t>Frézování živičného krytu tl 120 mm pruh š 1 m pl do 500 m2 bez překážek v trase</t>
  </si>
  <si>
    <t>-1612079173</t>
  </si>
  <si>
    <t>"Komunikace - plynovod"1,8*120,9</t>
  </si>
  <si>
    <t>"Komunikace - plynovodní přípojka"1,8*9,3</t>
  </si>
  <si>
    <t>6</t>
  </si>
  <si>
    <t>113201112</t>
  </si>
  <si>
    <t>Vytrhání obrub silničních</t>
  </si>
  <si>
    <t>m</t>
  </si>
  <si>
    <t>-2131490215</t>
  </si>
  <si>
    <t>"Obrubník silniční (beton) - plynovod - celková délka 7,8m"7,8</t>
  </si>
  <si>
    <t>"Obrubník silniční (beton) - plynovodní přípojka - celková délka 18,0m"18,0</t>
  </si>
  <si>
    <t>7</t>
  </si>
  <si>
    <t>113202111.1</t>
  </si>
  <si>
    <t>Vytrhání vodících pásku</t>
  </si>
  <si>
    <t>1576169857</t>
  </si>
  <si>
    <t>"Vodící pásek - plynovod - celková délka 158,3m"158,3</t>
  </si>
  <si>
    <t>"Vodící pásek - plynovodní přípojka - celková délka 9,0m"9,0</t>
  </si>
  <si>
    <t>8</t>
  </si>
  <si>
    <t>121112112</t>
  </si>
  <si>
    <t>Sejmutí ornice tl vrstvy přes 150 mm ručně s vodorovným přemístěním do 50 m</t>
  </si>
  <si>
    <t>m3</t>
  </si>
  <si>
    <t>1706245962</t>
  </si>
  <si>
    <t>"šířka * délka * hloubka 0,2 m"</t>
  </si>
  <si>
    <t>"Nezpevněná plocha, zeleň"1,2*6,9*0,2</t>
  </si>
  <si>
    <t>9</t>
  </si>
  <si>
    <t>130001101</t>
  </si>
  <si>
    <t>Příplatek za ztížené hloubení v blízkosti vedení</t>
  </si>
  <si>
    <t>1360616749</t>
  </si>
  <si>
    <t>"Podle metodiky 0,8 * 0,8 * délka nového STL plynovodu a STL plynovodních přípojek"0,8*0,8*(160+28)</t>
  </si>
  <si>
    <t>10</t>
  </si>
  <si>
    <t>131151103</t>
  </si>
  <si>
    <t xml:space="preserve">Hloubení jam nezapažených v hornině tř. 2 objem do 100 m3 </t>
  </si>
  <si>
    <t>1884243192</t>
  </si>
  <si>
    <t>"3.úroveň rozrušení"</t>
  </si>
  <si>
    <t>"Stanovení objemu výkopu jámy - hloubka * šířka * délka"</t>
  </si>
  <si>
    <t>"Chodník, zámková dlažba stáv. - plynovod - levá strana propoje"0,87*1,6*3</t>
  </si>
  <si>
    <t>"Místní komunikace - plynovod - pravá strana propoje"0,69*1,2*4</t>
  </si>
  <si>
    <t>Mezisoučet</t>
  </si>
  <si>
    <t>"objem jám x 60% ze strojního x 50% z třídy horniny"</t>
  </si>
  <si>
    <t>7,488*0,6*0,5</t>
  </si>
  <si>
    <t>11</t>
  </si>
  <si>
    <t>131201109.1</t>
  </si>
  <si>
    <t>Příplatek za lepivost u hloubení jam nezapažených v hornině tř. 2</t>
  </si>
  <si>
    <t>-1871659377</t>
  </si>
  <si>
    <t>"Objem jam * 60% ze strojního * 50% z třídy horniny * 20% příplatek"</t>
  </si>
  <si>
    <t>7,488*0,6*0,5*0,2</t>
  </si>
  <si>
    <t>12</t>
  </si>
  <si>
    <t>131113102</t>
  </si>
  <si>
    <t>Hloubení jam ručním nebo pneum nářadím v nesoudržných horninách tř. 2</t>
  </si>
  <si>
    <t>-2146051334</t>
  </si>
  <si>
    <t>"Objem jam * 40% ze strojního * 50% z třídy horniny"</t>
  </si>
  <si>
    <t>7,488*0,4*0,5</t>
  </si>
  <si>
    <t>13</t>
  </si>
  <si>
    <t>131203109.1</t>
  </si>
  <si>
    <t>Příplatek za lepivost u hloubení jam ručním nebo pneum nářadím v hornině tř. 2</t>
  </si>
  <si>
    <t>670741203</t>
  </si>
  <si>
    <t>"Objem jam * 40% ze ručního * 50% z třídy horniny * 20% příplatek"</t>
  </si>
  <si>
    <t>7,488*0,4*0,5*0,2</t>
  </si>
  <si>
    <t>14</t>
  </si>
  <si>
    <t>131201101</t>
  </si>
  <si>
    <t>Hloubení jam nezapažených v hornině tř. 3 objemu do 100 m3</t>
  </si>
  <si>
    <t>-1340229330</t>
  </si>
  <si>
    <t>"Objem jam * 60% ze strojního * 30% z třídy horniny"</t>
  </si>
  <si>
    <t>7,488*0,6*0,3</t>
  </si>
  <si>
    <t>131201109</t>
  </si>
  <si>
    <t>Příplatek za lepivost u hloubení jam nezapažených v hornině tř. 3</t>
  </si>
  <si>
    <t>1511886526</t>
  </si>
  <si>
    <t>"Objem jam * 60% ze strojního * 30% z třídy horniny * 20% příplatek"</t>
  </si>
  <si>
    <t>7,488*0,6*0,3*0,2</t>
  </si>
  <si>
    <t>16</t>
  </si>
  <si>
    <t>131203102</t>
  </si>
  <si>
    <t>Hloubení jam ručním nebo pneum nářadím v nesoudržných horninách tř. 3</t>
  </si>
  <si>
    <t>-1481402408</t>
  </si>
  <si>
    <t>"Objem jam * 40% ze ručního * 30% z třídy horniny"</t>
  </si>
  <si>
    <t>7,488*0,4*0,3</t>
  </si>
  <si>
    <t>17</t>
  </si>
  <si>
    <t>131203109</t>
  </si>
  <si>
    <t>Příplatek za lepivost u hloubení jam ručním nebo pneum nářadím v hornině tř. 3</t>
  </si>
  <si>
    <t>-97662970</t>
  </si>
  <si>
    <t>"Objem jam * 40% ze ručního * 30% z třídy horniny * 20% příplatek"</t>
  </si>
  <si>
    <t>7,488*0,4*0,3*0,2</t>
  </si>
  <si>
    <t>18</t>
  </si>
  <si>
    <t>131301101</t>
  </si>
  <si>
    <t>Hloubení jam nezapažených v hornině tř. 4 objemu do 100 m3</t>
  </si>
  <si>
    <t>-1275286195</t>
  </si>
  <si>
    <t>"Objem jam * 60% ze strojního * 20% z třídy horniny"</t>
  </si>
  <si>
    <t>7,488*0,6*0,2</t>
  </si>
  <si>
    <t>19</t>
  </si>
  <si>
    <t>131301109</t>
  </si>
  <si>
    <t>Příplatek za lepivost u hloubení jam nezapažených v hornině tř. 4</t>
  </si>
  <si>
    <t>-599125534</t>
  </si>
  <si>
    <t>"Objem jam * 60% ze strojního * 20% z třídy horniny * 20% příplatek"</t>
  </si>
  <si>
    <t>7,488*0,6*0,2*0,2</t>
  </si>
  <si>
    <t>20</t>
  </si>
  <si>
    <t>131303102</t>
  </si>
  <si>
    <t>Hloubení jam ručním nebo pneum nářadím v nesoudržných horninách tř. 4</t>
  </si>
  <si>
    <t>739447034</t>
  </si>
  <si>
    <t>"Objem jam * délka * 40% z ručního * 20% z třídy horniny"</t>
  </si>
  <si>
    <t>7,488*0,4*0,2</t>
  </si>
  <si>
    <t>131303109</t>
  </si>
  <si>
    <t>Příplatek za lepivost u hloubení jam ručním nebo pneum nářadím v hornině tř. 4</t>
  </si>
  <si>
    <t>-896789763</t>
  </si>
  <si>
    <t>"Objem jam * 40% ze ručního * 20% z třídy horniny * 20% příplatek"</t>
  </si>
  <si>
    <t>7,488*0,4*0,2*0,2</t>
  </si>
  <si>
    <t>22</t>
  </si>
  <si>
    <t>132151253</t>
  </si>
  <si>
    <t>Hloubení rýh š do 2000 mm v hornině tř. 2 objemu do 100 m3</t>
  </si>
  <si>
    <t>-1538573253</t>
  </si>
  <si>
    <t>"Stanovení objemu výkopu rýhy - hloubka * šířka * délka"</t>
  </si>
  <si>
    <t>"Nezpevněná plocha, zeleň - plynovodní přípojka"0,93*0,8*6,5</t>
  </si>
  <si>
    <t>"Chodník, zámková dlažba stáv. - plynovod"0,87*0,8*6,9</t>
  </si>
  <si>
    <t>"Chodník, zámková dlažba stáv. - plynovodní přípojka"0,84*0,8*7,0</t>
  </si>
  <si>
    <t>"Místní komunikace - plynovod"0,69*0,8*152,1</t>
  </si>
  <si>
    <t>"Místní komunikace - plynovodní přípojka"0,66*0,8*14,8</t>
  </si>
  <si>
    <t>"objem rýh * 60% ze strojního * 50% z třídy horniny"</t>
  </si>
  <si>
    <t>106,115*0,6*0,5</t>
  </si>
  <si>
    <t>23</t>
  </si>
  <si>
    <t>132201209.1</t>
  </si>
  <si>
    <t>Příplatek za lepivost k hloubení rýh š do 2000 mm v hornině tř.3</t>
  </si>
  <si>
    <t>1607426614</t>
  </si>
  <si>
    <t>"Objem rýh * 60% ze strojního * 50% z třídy horniny * 20% příplatek"</t>
  </si>
  <si>
    <t>106,115*0,6*0,5*0,2</t>
  </si>
  <si>
    <t>24</t>
  </si>
  <si>
    <t>132112212</t>
  </si>
  <si>
    <t>Hloubení rýh š do 2000 mm ručním nebo pneum nářadím v soudržných horninách tř. 2</t>
  </si>
  <si>
    <t>157484544</t>
  </si>
  <si>
    <t>"Objem rýh * 40% z ručního * 50% z třídy horniny"</t>
  </si>
  <si>
    <t>106,115*0,4*0,5</t>
  </si>
  <si>
    <t>25</t>
  </si>
  <si>
    <t>132202209.1</t>
  </si>
  <si>
    <t>Příplatek za lepivost u hloubení rýh š do 2000 mm ručním nebo pneum nářadím v hornině tř. 2</t>
  </si>
  <si>
    <t>-1369721465</t>
  </si>
  <si>
    <t>"Objem rýh * 40% z ručního * 50% z třídy horniny * 20% příplatek"</t>
  </si>
  <si>
    <t>106,115*0,4*0,5*0,2</t>
  </si>
  <si>
    <t>26</t>
  </si>
  <si>
    <t>132201201</t>
  </si>
  <si>
    <t>Hloubení rýh š do 2000 mm v hornině tř. 3 objemu do 100 m3</t>
  </si>
  <si>
    <t>-751547905</t>
  </si>
  <si>
    <t>"Objem rýh * 60% ze strojního * 30% z třídy horniny"</t>
  </si>
  <si>
    <t>106,115*0,6*0,3</t>
  </si>
  <si>
    <t>27</t>
  </si>
  <si>
    <t>132201209</t>
  </si>
  <si>
    <t>248856642</t>
  </si>
  <si>
    <t>"Objem rýh * 60% ze strojního * 30% z třídy horniny * 20% příplatek"</t>
  </si>
  <si>
    <t>106,115*0,6*0,3*0,2</t>
  </si>
  <si>
    <t>28</t>
  </si>
  <si>
    <t>132202201</t>
  </si>
  <si>
    <t>Hloubení rýh š přes 600 do 2000 mm ručním nebo pneum nářadím v soudržných horninách tř. 3</t>
  </si>
  <si>
    <t>-942139343</t>
  </si>
  <si>
    <t>"Objem rýh * 40% z ručního * 30% z třídy horniny"</t>
  </si>
  <si>
    <t>106,115*0,4*0,3</t>
  </si>
  <si>
    <t>29</t>
  </si>
  <si>
    <t>132202209</t>
  </si>
  <si>
    <t>Příplatek za lepivost u hloubení rýh š do 2000 mm ručním nebo pneum nářadím v hornině tř. 3</t>
  </si>
  <si>
    <t>-211729690</t>
  </si>
  <si>
    <t>"Objem rýh * 40% z ručního * 30% z třídy horniny * 20% příplatek"</t>
  </si>
  <si>
    <t>106,115*0,4*0,3*0,2</t>
  </si>
  <si>
    <t>30</t>
  </si>
  <si>
    <t>132301201</t>
  </si>
  <si>
    <t>Hloubení rýh š do 2000 mm v hornině tř. 4 objemu do 100 m3</t>
  </si>
  <si>
    <t>-804453568</t>
  </si>
  <si>
    <t>"Objem rýh * 60% ze strojního * 20% z třídy horniny"</t>
  </si>
  <si>
    <t>106,115*0,6*0,2</t>
  </si>
  <si>
    <t>31</t>
  </si>
  <si>
    <t>132301209</t>
  </si>
  <si>
    <t>Příplatek za lepivost k hloubení rýh š do 2000 mm v hornině tř. 4</t>
  </si>
  <si>
    <t>-521164664</t>
  </si>
  <si>
    <t>"objem viz.přehled hloubení rýh * 60% ze strojního * 20% z třídy horniny * 20% příplatek"</t>
  </si>
  <si>
    <t>106,115*0,6*0,2*0,2</t>
  </si>
  <si>
    <t>32</t>
  </si>
  <si>
    <t>132302201</t>
  </si>
  <si>
    <t>Hloubení rýh š přes 600 do 2000 mm ručním nebo pneum nářadím v soudržných horninách tř. 4</t>
  </si>
  <si>
    <t>953515994</t>
  </si>
  <si>
    <t>"Objem rýh * 40% z ručního * 20% z třídy horniny"</t>
  </si>
  <si>
    <t>106,115*0,4*0,2</t>
  </si>
  <si>
    <t>33</t>
  </si>
  <si>
    <t>132302209</t>
  </si>
  <si>
    <t>Příplatek za lepivost u hloubení rýh š do 2000 mm ručním nebo pneum nářadím v hornině tř. 4</t>
  </si>
  <si>
    <t>-2081691241</t>
  </si>
  <si>
    <t>"Objem rýh * 40% z ručního * 20% z třídy horniny * 20% příplatek"</t>
  </si>
  <si>
    <t>106,115*0,4*0,2*0,2</t>
  </si>
  <si>
    <t>34</t>
  </si>
  <si>
    <t>151101101</t>
  </si>
  <si>
    <t>Pažení a rozepření stěn rýh - příložné - hl. do 2m</t>
  </si>
  <si>
    <t>-645645993</t>
  </si>
  <si>
    <t>"rýha - hloubka * délka"</t>
  </si>
  <si>
    <t>"Nezpevněná plocha, zeleň - plynovodní přípojka"0,93*12,8</t>
  </si>
  <si>
    <t>"Chodník, zámková dlažba stáv. - plynovod"0,87*13,6</t>
  </si>
  <si>
    <t>"Chodník, zámková dlažba stáv. - plynovodní přípojka"0,84*14,2</t>
  </si>
  <si>
    <t>"Místní komunikace - plynovod"0,69*306,2</t>
  </si>
  <si>
    <t>"Místní komunikace - plynovodní přípojka"0,66*29,8</t>
  </si>
  <si>
    <t>"jáma - hloubka * délka"</t>
  </si>
  <si>
    <t>"Chodník, zámková dlažba stáv. - plynovod - levá strana propoje"0,87*6</t>
  </si>
  <si>
    <t>"Místní komunikace - plynovod - pravá strana propoje"0,69*4</t>
  </si>
  <si>
    <t>35</t>
  </si>
  <si>
    <t>151101211</t>
  </si>
  <si>
    <t>Odstranění pažení stěn - příložné - hl. do 4 m</t>
  </si>
  <si>
    <t>1340959660</t>
  </si>
  <si>
    <t>"viz.položky výše: Pažení a rozepření stěn rýh - příložné - hl.do 2m"274,590</t>
  </si>
  <si>
    <t>36</t>
  </si>
  <si>
    <t>161101101</t>
  </si>
  <si>
    <t>Svislé přemístění výkopku z horniny tř. 1 až 4 hl výkopu do 2,5 m</t>
  </si>
  <si>
    <t>732944872</t>
  </si>
  <si>
    <t>"Rýha - Nezpevněná plocha, zeleň - plynovodní přípojka"(0,93+0,2+0-1)*0,8*6,5</t>
  </si>
  <si>
    <t>"Rýha - Chodník, zámková dlažba stáv. - plynovod"(0,87+0,17+0,04+0,08-1)*0,8*6,9</t>
  </si>
  <si>
    <t>"Rýha - Chodník, zámková dlažba stáv. - plynovodní přípojka"(0,84+0,17+0,04+0,08-1)*0,8*7,0</t>
  </si>
  <si>
    <t>"Rýha - Místní komunikace - plynovod"(0,69+0,17+0,2+0,06+0,04-1)*0,8*152,1</t>
  </si>
  <si>
    <t>"Rýha - Místní komunikace - plynovodní přípojka"(0,66+0,17+0,2+0,06+0,04-1)*0,8*14,8</t>
  </si>
  <si>
    <t>"Jáma - Chodník, zámková dlažba stáv. - plynovod - levá strana propoje"(0,87+0,17+0,04+0,08-1)*1,6*3</t>
  </si>
  <si>
    <t>"Jáma - Místní komunikace - plynovod - pravá strana propoje"(0,69+0,17+0,2+0,06+0,04-1)*1,2*4</t>
  </si>
  <si>
    <t>37</t>
  </si>
  <si>
    <t>162701105</t>
  </si>
  <si>
    <t>Vodorovné přemístění výkopku z hor.1-4 do 10000 m</t>
  </si>
  <si>
    <t>522004213</t>
  </si>
  <si>
    <t>"Vytěžený materiál je navrácen, odvezen pouze podsyp a nadsyp potrubí"</t>
  </si>
  <si>
    <t>"Rýha - Nezpevněná plocha, zeleň - plynovodní přípojka"(0,1+0,03+0,3)*0,8*6,5</t>
  </si>
  <si>
    <t>"Vytěžený materiál je nahrazen ŠP"</t>
  </si>
  <si>
    <t>"Rýha - Chodník, zámková dlažba stáv. - plynovod"0,87*0,8*6,9</t>
  </si>
  <si>
    <t>"Rýha - Chodník, zámková dlažba stáv. - plynovodní přípojka"0,84*0,8*7,0</t>
  </si>
  <si>
    <t>"Rýha - Místní komunikace - plynovod"0,69*0,8*152,1</t>
  </si>
  <si>
    <t>"Rýha - Místní komunikace - plynovodní přípojka"0,66*0,8*14,8</t>
  </si>
  <si>
    <t>"Jáma - Chodník, zámková dlažba stáv. - plynovod - levá strana propoje"0,87*1,6*3</t>
  </si>
  <si>
    <t>"Jáma - Místní komunikace - plynovod - pravá strana propoje"0,69*1,2*4</t>
  </si>
  <si>
    <t>38</t>
  </si>
  <si>
    <t>171201211R</t>
  </si>
  <si>
    <t>Poplatek za uložení odpadu ze sypaniny na skládce (skládkovné)</t>
  </si>
  <si>
    <t>t</t>
  </si>
  <si>
    <t>998852166</t>
  </si>
  <si>
    <t>"viz.položka výše: Vodorovné přemístění výkopku z hor.1-4 do 10000m * hmotnost 1,8 t/m3"111,003*1,8</t>
  </si>
  <si>
    <t>39</t>
  </si>
  <si>
    <t>174101101</t>
  </si>
  <si>
    <t>Zásyp jam, rýh, šachet se zhutněním</t>
  </si>
  <si>
    <t>993051806</t>
  </si>
  <si>
    <t>"vytěžený materiál - hloubka * šířka * délka"</t>
  </si>
  <si>
    <t>"Rýha - Nezpevněná plocha, zeleň - plynovodní přípojka"0,93*0,8*6,5</t>
  </si>
  <si>
    <t>"odečet - viz. položka: Obsyp potrubí bez prohození sypaniny"-72,663</t>
  </si>
  <si>
    <t>40</t>
  </si>
  <si>
    <t>M</t>
  </si>
  <si>
    <t>583373440</t>
  </si>
  <si>
    <t>štěrkopísek frakce 0-32 (pískovna Hulín)</t>
  </si>
  <si>
    <t>1167345874</t>
  </si>
  <si>
    <t>"výkop rýhy, jámy - hloubka * šířka * délka * hmotnost 1,8"</t>
  </si>
  <si>
    <t>"Rýha - Chodník, zámková dlažba stáv. - plynovod"0,87*0,8*6,9*1,8</t>
  </si>
  <si>
    <t>"Rýha - Chodník, zámková dlažba stáv. - plynovodní přípojka"0,84*0,8*7,0*1,8</t>
  </si>
  <si>
    <t>"Rýha - Místní komunikace - plynovod"0,69*0,8*152,1*1,8</t>
  </si>
  <si>
    <t>"Rýha - Místní komunikace - plynovodní přípojka"0,66*0,8*14,8*1,8</t>
  </si>
  <si>
    <t>"Jáma - Chodník, zámková dlažba stáv. - plynovod - levá strana propoje"0,87*1,6*3,0*1,8</t>
  </si>
  <si>
    <t>"Jáma - Místní komunikace - plynovod - pravá strana propoje"0,69*1,2*4,0*1,8</t>
  </si>
  <si>
    <t>"odečtení obsypu potrubí"</t>
  </si>
  <si>
    <t>"Rýha - Chodník, zámková dlažba stáv. - plynovod"-(0,1+0,06+0,3)*0,8*6,9*1,8</t>
  </si>
  <si>
    <t>"Rýha - Chodník, zámková dlažba stáv. - plynovodní přípojka"-(0,1+0,03+0,3)*0,8*7,0*1,8</t>
  </si>
  <si>
    <t>"Rýha - Místní komunikace - plynovod"-(0,1+0,06+0,3)*0,8*152,1*1,8</t>
  </si>
  <si>
    <t>"Rýha - Místní komunikace - plynovodní přípojka"-(0,1+0,03+0,3)*0,8*14,8*1,8</t>
  </si>
  <si>
    <t>"Jáma - Chodník, zámková dlažba stáv. - plynovod - levá strana propoje"-(0,1+0,06+0,3)*1,6*3,0*1,8</t>
  </si>
  <si>
    <t>"Jáma - Místní komunikace - plynovod - pravá strana propoje"-(0,1+0,06+0,3)*1,2*4,0*1,8</t>
  </si>
  <si>
    <t>"Pro kontrolu: položka štěrkopísek frakce 0-32 = položka vodorovné přemístění - položka obsyp potrubí"</t>
  </si>
  <si>
    <t>"položka štěrkopísek frakce 0-32"69,015/1,8</t>
  </si>
  <si>
    <t>"položka vodorovné přemístění-položka obsyp potrubí"111,003-72,663</t>
  </si>
  <si>
    <t>41</t>
  </si>
  <si>
    <t>583373440.1</t>
  </si>
  <si>
    <t>štěrkopísek frakce 0-32 - PROVIZORNÍ ZÁSYP</t>
  </si>
  <si>
    <t>-406325974</t>
  </si>
  <si>
    <t>"hloubka * šířka * délka * hmotnost 1,8"</t>
  </si>
  <si>
    <t>"Chodník, zámková dlažba stáv. - plynovod"(0,04+0,08)*1,8*10,9*1,8</t>
  </si>
  <si>
    <t>"Chodník, zámková dlažba stáv. - plynovodní přípojka"(0,04+0,08)*1,8*9,6*1,8</t>
  </si>
  <si>
    <t>"Komunikace - plynovod"0,04*1,8*120,9*1,8</t>
  </si>
  <si>
    <t>"Komunikace - plynovodní přípojka"0,04*1,8*9,3*1,8</t>
  </si>
  <si>
    <t>"Chodník, zámková dlažba stáv. - plynovod"0,17*1,3*11,8*1,8</t>
  </si>
  <si>
    <t>"Chodník, zámková dlažba stáv. - plynovodní přípojka"0,17*1,3*8,4*1,8</t>
  </si>
  <si>
    <t>"Místní komunikace - plynovod"0,2*1,3*151,8*1,8</t>
  </si>
  <si>
    <t>"Místní komunikace - plynovodní přípojka"0,2*1,3*12,4*1,8</t>
  </si>
  <si>
    <t>"Pozn: stavba bude probíhat současně se stavbou rekonstrukce kanalizace nebo vodovodu, finální povrch jsou tedy součástí hlavní stavby"</t>
  </si>
  <si>
    <t>42</t>
  </si>
  <si>
    <t>175101101</t>
  </si>
  <si>
    <t>Obsyp potrubí bez prohození sypaniny</t>
  </si>
  <si>
    <t>1760126058</t>
  </si>
  <si>
    <t>"(podsyp + tloušťka potrubí + nadsyp) * šířka * délka"</t>
  </si>
  <si>
    <t>"Rýha - Chodník, zámková dlažba stáv. - plynovod"(0,1+0,06+0,3)*0,8*6,9</t>
  </si>
  <si>
    <t>"Rýha - Chodník, zámková dlažba stáv. - plynovodní přípojka"(0,1+0,03+0,3)*0,8*7,0</t>
  </si>
  <si>
    <t>"Rýha - Místní komunikace - plynovod"(0,1+0,06+0,3)*0,8*152,1</t>
  </si>
  <si>
    <t>"Rýha - Místní komunikace - plynovodní přípojka"(0,1+0,03+0,3)*0,8*14,8</t>
  </si>
  <si>
    <t>"Jáma - Chodník, zámková dlažba stáv. - plynovod - levá strana propoje"(0,1+0,06+0,3)*1,6*3,0</t>
  </si>
  <si>
    <t>"Jáma - Místní komunikace - plynovod - pravá strana propoje"(0,1+0,06+0,3)*1,2*4</t>
  </si>
  <si>
    <t>43</t>
  </si>
  <si>
    <t>583373020</t>
  </si>
  <si>
    <t>štěrkopísek frakce 0-16</t>
  </si>
  <si>
    <t>-317120097</t>
  </si>
  <si>
    <t>"viz.položka výše: Obsyp potrubí bez prohození sypaniny * hmotnost 1,8 t/m3"72,663*1,8</t>
  </si>
  <si>
    <t>44</t>
  </si>
  <si>
    <t>181006113</t>
  </si>
  <si>
    <t>Rozprostření zemin v rov./sklonu 1:5, tl. do 20 cm</t>
  </si>
  <si>
    <t>-504342005</t>
  </si>
  <si>
    <t>"Nezpevněná plocha, zeleň"1,2*6,9</t>
  </si>
  <si>
    <t>45</t>
  </si>
  <si>
    <t>181411121</t>
  </si>
  <si>
    <t>Založení lučního trávníku výsevem plochy do 1000 m2 v rovině a ve svahu do 1:5</t>
  </si>
  <si>
    <t>929355</t>
  </si>
  <si>
    <t>"Nezpevněná plocha, zeleň"3,0*6,9</t>
  </si>
  <si>
    <t>46</t>
  </si>
  <si>
    <t>005724100</t>
  </si>
  <si>
    <t>osivo směs travní parková</t>
  </si>
  <si>
    <t>kg</t>
  </si>
  <si>
    <t>-1539943516</t>
  </si>
  <si>
    <t>"viz.položka výše: Založení lučního trávníku výsevem plochy do 1000 m2 v rovině a ve svahu do 1:5 * 0,05 kg/m2 (uvažovaná spotřeba)"20,700*0,05</t>
  </si>
  <si>
    <t>47</t>
  </si>
  <si>
    <t>919735112</t>
  </si>
  <si>
    <t>Řezání stávajícího živičného krytu hl do 100 mm</t>
  </si>
  <si>
    <t>-149251986</t>
  </si>
  <si>
    <t>"Komunikace - plynovod (tl. 0,04m)"161,4</t>
  </si>
  <si>
    <t>"Komunikace - plynovodní přípojka (tl. 0,04m)"20,8</t>
  </si>
  <si>
    <t>"Komunikace - plynovod (tl. 0,06m)"224,2</t>
  </si>
  <si>
    <t>"Komunikace - plynovodní přípojka (tl. 0,06m)"24,2</t>
  </si>
  <si>
    <t xml:space="preserve"> Komunikace</t>
  </si>
  <si>
    <t>48</t>
  </si>
  <si>
    <t>564801112</t>
  </si>
  <si>
    <t>Podklad ze štěrkodrtě ŠD tl 40 mm - NEOCEŇOVAT</t>
  </si>
  <si>
    <t>-1744240812</t>
  </si>
  <si>
    <t>49</t>
  </si>
  <si>
    <t>564851113</t>
  </si>
  <si>
    <t>Podklad ze štěrkodrtě ŠD tl 170 mm</t>
  </si>
  <si>
    <t>-1458537269</t>
  </si>
  <si>
    <t>"nutno odečíst, bude provedeno stavbou hlavní při finálních úpravach"</t>
  </si>
  <si>
    <t>"Chodník, zámková dlažba stáv. - plynovod"-1,3*11,8</t>
  </si>
  <si>
    <t>"Chodník, zámková dlažba stáv. - plynovodní přípojka"-1,3*8,4</t>
  </si>
  <si>
    <t>50</t>
  </si>
  <si>
    <t>565145111</t>
  </si>
  <si>
    <t>Asfaltový beton vrstva podkladní ACP 16 (obalované kamenivo OKS) tl 60 mm š do 3 m  - NEOCEŇOVAT</t>
  </si>
  <si>
    <t>1072527584</t>
  </si>
  <si>
    <t>51</t>
  </si>
  <si>
    <t>565231112</t>
  </si>
  <si>
    <t>Podklad ze štěrku částečně zpevněného cementovou maltou ŠCM tl 200 mm  - NEOCEŇOVAT</t>
  </si>
  <si>
    <t>85129107</t>
  </si>
  <si>
    <t>52</t>
  </si>
  <si>
    <t>572581122</t>
  </si>
  <si>
    <t>Vyspravení trhlin živičným polymerovým páskem š 40 mm tl 4 mm - NEOCEŇOVAT</t>
  </si>
  <si>
    <t>-1712046416</t>
  </si>
  <si>
    <t>"Komunikace - plynovod - celková délka řezání ACO"161,4</t>
  </si>
  <si>
    <t>"Komunikace - plynovodní přípojka - celková délka řezání ACO"20,8</t>
  </si>
  <si>
    <t>53</t>
  </si>
  <si>
    <t>573111113.1</t>
  </si>
  <si>
    <t>Postřik živičný infiltrační s posypem z asfaltu množství 1,2 kg/m2 - NEOCEŇOVAT</t>
  </si>
  <si>
    <t>-2135169965</t>
  </si>
  <si>
    <t>"Místní komunikace - mezi ŠD a ACL - plynovod"1,3*151,8</t>
  </si>
  <si>
    <t>"Místní komunikace - mezi ŠD a ACL - plynovodní přípojka"1,3*12,4</t>
  </si>
  <si>
    <t>54</t>
  </si>
  <si>
    <t>573231108</t>
  </si>
  <si>
    <t xml:space="preserve">Postřik živičný spojovací ze silniční emulze v množství 0,50 kg/m2 - NEOCEŇOVAT </t>
  </si>
  <si>
    <t>-240251406</t>
  </si>
  <si>
    <t>"Komunikace - spojovací mezi vrstvou obrusnou a ložní - plynovod"1,8*120,9</t>
  </si>
  <si>
    <t>"Komunikace - spojovací mezi vrstvou obrusnou a ložní - plynovodní přípojky"1,8*9,3</t>
  </si>
  <si>
    <t>55</t>
  </si>
  <si>
    <t>577134221</t>
  </si>
  <si>
    <t>Asfaltový beton vrstva obrusná ACO 11 (ABS) tř. II tl 40 mm š přes 3 m z nemodifikovaného asfaltu - NEOCEŇOVAT</t>
  </si>
  <si>
    <t>-1983828027</t>
  </si>
  <si>
    <t>"Komunikace - obrusná vrstva - plynovod"1,8*120,9</t>
  </si>
  <si>
    <t>"Komunikace - obrusná vrstva - plynovodní přípojky"1,8*9,3</t>
  </si>
  <si>
    <t>56</t>
  </si>
  <si>
    <t>596211211</t>
  </si>
  <si>
    <t>Kladení zámkové dlažby komunikací pro pěší tl 80 mm skupiny A pl do 100 m2 - NEOCEŇOVAT</t>
  </si>
  <si>
    <t>-396969621</t>
  </si>
  <si>
    <t>57</t>
  </si>
  <si>
    <t>915491211</t>
  </si>
  <si>
    <t>Osazení vodícího proužku z betonových desek do betonového lože tl do 100 mm š proužku 250 mm - NEOCEŇOVAT</t>
  </si>
  <si>
    <t>538230271</t>
  </si>
  <si>
    <t>58</t>
  </si>
  <si>
    <t>916131113</t>
  </si>
  <si>
    <t>Osazení silničního obrubníku betonového ležatého s boční opěrou do lože z betonu prostého - NEOCEŇOVAT</t>
  </si>
  <si>
    <t>-2074322724</t>
  </si>
  <si>
    <t>59</t>
  </si>
  <si>
    <t>916991121</t>
  </si>
  <si>
    <t>Lože pod obrubníky, krajníky nebo obruby z dlažebních kostek z betonu prostého - NEOCEŇOVAT</t>
  </si>
  <si>
    <t>972204645</t>
  </si>
  <si>
    <t>"šířka * hloubka * délka"</t>
  </si>
  <si>
    <t>"Vodící pásek - plynovod"0,25*0,22*158,3</t>
  </si>
  <si>
    <t>"Vodící pásek - plynovodní přípojka"0,25*0,22*9,0</t>
  </si>
  <si>
    <t>"Obrubník silniční (beton) - plynovod"0,33*0,21*7,8</t>
  </si>
  <si>
    <t>"Obrubník silniční (beton) - plynovodní přípojka"0,33*0,21*18,0</t>
  </si>
  <si>
    <t>60</t>
  </si>
  <si>
    <t>979021113</t>
  </si>
  <si>
    <t>Očištění vybouraných obrubníků a krajníků silničních při překopech ing sítí</t>
  </si>
  <si>
    <t>46798530</t>
  </si>
  <si>
    <t>61</t>
  </si>
  <si>
    <t>R-hutnicizkousky</t>
  </si>
  <si>
    <t>Hutnicí zkoušky</t>
  </si>
  <si>
    <t>ks</t>
  </si>
  <si>
    <t>-573218519</t>
  </si>
  <si>
    <t>"místní komunikace"1</t>
  </si>
  <si>
    <t>99</t>
  </si>
  <si>
    <t xml:space="preserve">      Přesun hmot</t>
  </si>
  <si>
    <t>62</t>
  </si>
  <si>
    <t>997221551</t>
  </si>
  <si>
    <t>Vodorovná doprava suti ze sypkých materiálů do 1 km</t>
  </si>
  <si>
    <t>1311001256</t>
  </si>
  <si>
    <t>"Původní podklad - Chodník, zámková dlažba stáv. - plynovod"0,17*1,3*11,8*1,8</t>
  </si>
  <si>
    <t>"Původní podklad - Chodník, zámková dlažba stáv. - plynovodní přípojka"0,17*1,3*8,4*1,8</t>
  </si>
  <si>
    <t>"Původní podklad - Místní komunikace - plynovod"(0,17+0,2)*1,3*151,8*1,8</t>
  </si>
  <si>
    <t>"Původní podklad - Místní komunikace - plynovodní přípojka"(0,17+0,2)*1,3*12,4*1,8</t>
  </si>
  <si>
    <t>63</t>
  </si>
  <si>
    <t>997221559</t>
  </si>
  <si>
    <t>Příplatek ZKD 1 km u vodorovné dopravy suti ze sypkých materiálů</t>
  </si>
  <si>
    <t>-1533902383</t>
  </si>
  <si>
    <t>"Nejbližší skládka - Nasavrky - 25 km"</t>
  </si>
  <si>
    <t>150,200*(25-1)</t>
  </si>
  <si>
    <t>64</t>
  </si>
  <si>
    <t>997221561</t>
  </si>
  <si>
    <t>Vodorovná doprava suti z kusových materiálů do 1 km</t>
  </si>
  <si>
    <t>1051198957</t>
  </si>
  <si>
    <t>"živičný povrch - hloubka * šířka * délka * hmotnost 2,2"</t>
  </si>
  <si>
    <t>"Komunikace - plynovod"0,04*1,8*120,9*2,2</t>
  </si>
  <si>
    <t>"Komunikace - plynovodní přípojka"0,04*1,8*9,3*2,2</t>
  </si>
  <si>
    <t>"Komunikace, ložní vrstva - plynovod"0,06*1,3*151,8*2,2</t>
  </si>
  <si>
    <t>"Komunikace, ložní vrstva - plynovodní přípojka"0,06*1,3*12,4*2,2</t>
  </si>
  <si>
    <t>"betonové lože pod obrubníky - hloubka * šířka * délka * hmotnost 2,2"</t>
  </si>
  <si>
    <t>"Vodící pásek - plynovod"0,25*0,22*158,3*2,2</t>
  </si>
  <si>
    <t>"Vodící pásek - plynovodní přípojka"0,25*0,22*9,0*2,2</t>
  </si>
  <si>
    <t>"Obrubník silniční (beton) - plynovod"0,33*0,21*7,8*2,2</t>
  </si>
  <si>
    <t>"Obrubník silniční (beton) - plynovodní přípojka"0,33*0,21*18,0*2,2</t>
  </si>
  <si>
    <t>65</t>
  </si>
  <si>
    <t>997221569</t>
  </si>
  <si>
    <t>Příplatek ZKD 1 km u vodorovné dopravy suti z kusových materiálů</t>
  </si>
  <si>
    <t>-1187417587</t>
  </si>
  <si>
    <t>72,977*(25-1)</t>
  </si>
  <si>
    <t>66</t>
  </si>
  <si>
    <t>997221815</t>
  </si>
  <si>
    <t>Poplatek za uložení betonového odpadu na skládce (skládkovné)</t>
  </si>
  <si>
    <t>-462198903</t>
  </si>
  <si>
    <t>67</t>
  </si>
  <si>
    <t>997221845</t>
  </si>
  <si>
    <t>Poplatek za uložení odpadu z asfaltových povrchů na skládce (skládkovné)</t>
  </si>
  <si>
    <t>-129677589</t>
  </si>
  <si>
    <t>68</t>
  </si>
  <si>
    <t>997221855</t>
  </si>
  <si>
    <t>Poplatek za uložení odpadu z kameniva na skládce (skládkovné)</t>
  </si>
  <si>
    <t>-1779954697</t>
  </si>
  <si>
    <t>"2. úroveň rozrušení"</t>
  </si>
  <si>
    <t>69</t>
  </si>
  <si>
    <t>998225111</t>
  </si>
  <si>
    <t>Přesun hmot pro pozemní komunikace s krytem z kamene, monolitickým betonovým nebo živičným</t>
  </si>
  <si>
    <t>-685332355</t>
  </si>
  <si>
    <t xml:space="preserve">      Práce a dodávky M</t>
  </si>
  <si>
    <t>21-M</t>
  </si>
  <si>
    <t xml:space="preserve">       Elektromontáže</t>
  </si>
  <si>
    <t>70</t>
  </si>
  <si>
    <t>210800002</t>
  </si>
  <si>
    <t>Montáž měděných vodičů CYY 2,5 mm2</t>
  </si>
  <si>
    <t>-174511715</t>
  </si>
  <si>
    <t>71</t>
  </si>
  <si>
    <t>341410240</t>
  </si>
  <si>
    <t>vodič silový s Cu jádrem CY pocínovaný 2,50 mm2</t>
  </si>
  <si>
    <t>128</t>
  </si>
  <si>
    <t>433702064</t>
  </si>
  <si>
    <t>"STL plynovod PE100 RC d 63 SDR11 - celková délka 160,0m"160,0</t>
  </si>
  <si>
    <t>"STL plynovodní přípojky PE100 RC d 32 SDR11 - celková délka 28,0m"28,0</t>
  </si>
  <si>
    <t>"+ 1,0 m u každého propoje"</t>
  </si>
  <si>
    <t>"propoj na stáv.potrubí plynovodu - 2ks - 1,0m"2*1</t>
  </si>
  <si>
    <t>"propoj na stáv.přípojky - 10ks  - 1,0m"10*1</t>
  </si>
  <si>
    <t>72</t>
  </si>
  <si>
    <t>Signal-propoj-Cu</t>
  </si>
  <si>
    <t>Propojení signalizačního vodiče na vodič</t>
  </si>
  <si>
    <t>-471268934</t>
  </si>
  <si>
    <t>"propoj na stáv.potrubí - 2ks"2</t>
  </si>
  <si>
    <t>"propojení přípojek - 10ks"10</t>
  </si>
  <si>
    <t>73</t>
  </si>
  <si>
    <t>Signal</t>
  </si>
  <si>
    <t>Pasivní kulový marker (83 kHz), včetně připevnění</t>
  </si>
  <si>
    <t>862146113</t>
  </si>
  <si>
    <t>"celkem 19ks"19</t>
  </si>
  <si>
    <t>23-M</t>
  </si>
  <si>
    <t xml:space="preserve">     Montáže potrubí</t>
  </si>
  <si>
    <t>74</t>
  </si>
  <si>
    <t>230081087.1</t>
  </si>
  <si>
    <t>Demontáž potrubí PE d 32</t>
  </si>
  <si>
    <t>kus</t>
  </si>
  <si>
    <t>-1591158362</t>
  </si>
  <si>
    <t>"odstranění stáv.potrubí PE d 32 v místě vedení nového potrubí PE d 32, celková délka cca 27 m rozřezat po 1,0 m - 27ks"27</t>
  </si>
  <si>
    <t>75</t>
  </si>
  <si>
    <t>230081087.2</t>
  </si>
  <si>
    <t>Demontáž potrubí PE d 50</t>
  </si>
  <si>
    <t>-594190876</t>
  </si>
  <si>
    <t>"odstranění stáv.potrubí PE d 50 v místě vedení nového potrubí PE d 63, celková délka cca 12,0 m rozřezat po 1,0 m - 12ks"12</t>
  </si>
  <si>
    <t>76</t>
  </si>
  <si>
    <t>Ršrot</t>
  </si>
  <si>
    <t>Odvoz demontovaného potrubí na skládku</t>
  </si>
  <si>
    <t>2055820715</t>
  </si>
  <si>
    <t>"Celková délka rušeného a vyjímaného potrubí stáv.STL plynovodních přípojek PE d 32 - 27,0m"27</t>
  </si>
  <si>
    <t>"Celková délka rušeného a vyjímaného potrubí stáv.STL plynovodu PE d 50 - 12,0m"12</t>
  </si>
  <si>
    <t>77</t>
  </si>
  <si>
    <t>230180010</t>
  </si>
  <si>
    <t>Montáž potrubí plastická hmota trouby PE, PP D 32 mm, tl 2,9 mm</t>
  </si>
  <si>
    <t>651410144</t>
  </si>
  <si>
    <t>78</t>
  </si>
  <si>
    <t>28613911</t>
  </si>
  <si>
    <t>potrubí plynovodní PE 100RC SDR 11 PN 0,4MPa D 32x3,0mm</t>
  </si>
  <si>
    <t>256</t>
  </si>
  <si>
    <t>-1667980377</t>
  </si>
  <si>
    <t>"celková délka nových STL plynovodních přípojek - 28,0m"28</t>
  </si>
  <si>
    <t>79</t>
  </si>
  <si>
    <t>230181042</t>
  </si>
  <si>
    <t>Montáž potrubí plastového svařované na tupo nebo elektrospojkou, D 63 mm, tl 5,8 mm</t>
  </si>
  <si>
    <t>-372376365</t>
  </si>
  <si>
    <t>80</t>
  </si>
  <si>
    <t>28613914</t>
  </si>
  <si>
    <t>potrubí plynovodní PE 100RC SDR 11 PN 0,4MPa D 63x5,8mm</t>
  </si>
  <si>
    <t>710737655</t>
  </si>
  <si>
    <t>"celková délka nového STL plynovodu - 160,0m"160</t>
  </si>
  <si>
    <t>81</t>
  </si>
  <si>
    <t>230181051</t>
  </si>
  <si>
    <t>Montáž potrubí plastového svařované na tupo nebo elektrospojkou, D 90 mm, tl 5,2 mm</t>
  </si>
  <si>
    <t>-198838493</t>
  </si>
  <si>
    <t>82</t>
  </si>
  <si>
    <t>286139000</t>
  </si>
  <si>
    <t>potrubí plynovodní PE 100 SDR 17,6-0,3 MPa tyče 6,12 m, návin 100 m, 90 x 5,1 mm (ochranná trubka)</t>
  </si>
  <si>
    <t>-1862372534</t>
  </si>
  <si>
    <t>"křížení s inženýrskými sítěmi, celková délka na STL plynovodu 27,0m"27</t>
  </si>
  <si>
    <t>"křížení s inženýrskými sítěmi, celková délka na STL plynovodních přípojkách 22,5m"22,5</t>
  </si>
  <si>
    <t>83</t>
  </si>
  <si>
    <t>nas-ochr-tr</t>
  </si>
  <si>
    <t>Nasunutí potrubní, do ochranných trubek</t>
  </si>
  <si>
    <t>-1742650865</t>
  </si>
  <si>
    <t>"viz.položka výše: Montáž potrubí plastového svařované na tupo nebo elektrospojkou, D 90 mm, tl 5,2 mm"49,5</t>
  </si>
  <si>
    <t>84</t>
  </si>
  <si>
    <t>230230016</t>
  </si>
  <si>
    <t>Hlavní tlaková zkouška vzduchem 0,6 MPa DN 50</t>
  </si>
  <si>
    <t>299897031</t>
  </si>
  <si>
    <t>"viz.položka výše: Montáž potrubí plastická hmota trouby PE, PP D 32 mm, tl 2,9 mm"28</t>
  </si>
  <si>
    <t>"viz.položka výše: Montáž potrubí plastového svařované na tupo nebo elektrospojkou, D 63 mm, tl 5,8 mm"160</t>
  </si>
  <si>
    <t>85</t>
  </si>
  <si>
    <t>230120041</t>
  </si>
  <si>
    <t>Čištění potrubí profukováním nebo proplachováním DN 32</t>
  </si>
  <si>
    <t>1029698766</t>
  </si>
  <si>
    <t>86</t>
  </si>
  <si>
    <t>230120043</t>
  </si>
  <si>
    <t>Čištění potrubí profukováním nebo proplachováním DN 50</t>
  </si>
  <si>
    <t>-2041985297</t>
  </si>
  <si>
    <t>87</t>
  </si>
  <si>
    <t>230120045</t>
  </si>
  <si>
    <t>Čištění potrubí profukováním nebo proplachováním DN 80</t>
  </si>
  <si>
    <t>-997889503</t>
  </si>
  <si>
    <t>88</t>
  </si>
  <si>
    <t>460490012</t>
  </si>
  <si>
    <t>Zakrytí výstražnou folií PVC, šířka 33 cm</t>
  </si>
  <si>
    <t>-5991439</t>
  </si>
  <si>
    <t>"Přehled nového potrubí STL plynovodu a STL plynovodních přípojek"</t>
  </si>
  <si>
    <t>"Potrubí PE100 RC d 32 SDR 11 - celková délka 28,0m"28,0</t>
  </si>
  <si>
    <t>"Potrubí PE100 RC d 63 SDR 11 - celková délka 160,0m"160,0</t>
  </si>
  <si>
    <t>89</t>
  </si>
  <si>
    <t>prop-PEd50</t>
  </si>
  <si>
    <t>Rozpojení a propojení na stávající plynovod PE d 50</t>
  </si>
  <si>
    <t>soub</t>
  </si>
  <si>
    <t>1897951803</t>
  </si>
  <si>
    <t>"propojení na stáv.STL plynovod PE 100 d 50 SDR11 - na každé straně"2</t>
  </si>
  <si>
    <t>90</t>
  </si>
  <si>
    <t>230180066</t>
  </si>
  <si>
    <t>Montáž trubní díly plastická hmota PE, PP DN 32</t>
  </si>
  <si>
    <t>1391975473</t>
  </si>
  <si>
    <t>91</t>
  </si>
  <si>
    <t>GLY612027</t>
  </si>
  <si>
    <t>PE elektrozáslepka, SDR 11- dn 32</t>
  </si>
  <si>
    <t>-842090991</t>
  </si>
  <si>
    <t>"dočasné zaslepení nových STL plynovodních přípojek PE100 RC dn 32 SDR11 pro provedení tlakové zkoušky - 10ks"10</t>
  </si>
  <si>
    <t>92</t>
  </si>
  <si>
    <t>GLY612682</t>
  </si>
  <si>
    <t>PE elektrospojka,SDR11-dn32</t>
  </si>
  <si>
    <t>-323970837</t>
  </si>
  <si>
    <t>"propojení na stáv.potrubí STL plynovodní přípojky - celkem 10ks"10</t>
  </si>
  <si>
    <t>93</t>
  </si>
  <si>
    <t>230181242</t>
  </si>
  <si>
    <t>Montáž trubního dílu PE potrubí svařovaného na tupo nebo elektrospojkou D 63 mm, tl 5,7 mm</t>
  </si>
  <si>
    <t>-2088178860</t>
  </si>
  <si>
    <t>94</t>
  </si>
  <si>
    <t>GLY612072</t>
  </si>
  <si>
    <t>PE redukce-el.objímka,SDR11-dn63-50</t>
  </si>
  <si>
    <t>-2043525919</t>
  </si>
  <si>
    <t>"propojení na stáv.potrubí STL plynovodu na každé straně - 2ks"2</t>
  </si>
  <si>
    <t>95</t>
  </si>
  <si>
    <t>GLY612030</t>
  </si>
  <si>
    <t>PE elektrozáslepka, SDR 11- dn 63</t>
  </si>
  <si>
    <t>-15862599</t>
  </si>
  <si>
    <t>"dočasné zaslepení nového STL plynovodu PE100 RC dn 63 SDR11 pro provedení tlakové zkoušky - 2ks"2</t>
  </si>
  <si>
    <t>96</t>
  </si>
  <si>
    <t>GLY615649</t>
  </si>
  <si>
    <t>PE Tkus-el.navrtávací,SDR11-dn63-32</t>
  </si>
  <si>
    <t>365840157</t>
  </si>
  <si>
    <t>"propojení na stáv. STL plynovodní přípojky - celkem 10ks"10</t>
  </si>
  <si>
    <t>97</t>
  </si>
  <si>
    <t>odst</t>
  </si>
  <si>
    <t>Proplach a naplnění inertním plynem stávající rušený plynovod a přípojky</t>
  </si>
  <si>
    <t>1867324448</t>
  </si>
  <si>
    <t>"Rušená část stávajícího STL plynovodu PE 100 d 50 SDR11 - celková délka cca. 161,0 m"161</t>
  </si>
  <si>
    <t>"Rušená část stávajícíh STL plynovodních přípojek PE 100 d 32 SDR11 - celková délka cca. 26,0 m"26</t>
  </si>
  <si>
    <t>98</t>
  </si>
  <si>
    <t>odvzd</t>
  </si>
  <si>
    <t>Odvzdušnění nového úseku</t>
  </si>
  <si>
    <t>-1723512142</t>
  </si>
  <si>
    <t>odriz</t>
  </si>
  <si>
    <t xml:space="preserve">Odříznutí dočasné PE záslepky </t>
  </si>
  <si>
    <t>-1429857040</t>
  </si>
  <si>
    <t>"dočasné zaslepení nového STL plynovodu PE100 RC dn 63 RC SDR11 pro provedení tlakové zkoušky - 2ks"2</t>
  </si>
  <si>
    <t>"dočasné zaslepení nových STL plynovodních přípojek PE100 RC dn 32 RC SDR11 pro provedení tlakové zkoušky - 10ks"10</t>
  </si>
  <si>
    <t>100</t>
  </si>
  <si>
    <t>škrc</t>
  </si>
  <si>
    <t xml:space="preserve">Přechodné uzavření plynu škrcením </t>
  </si>
  <si>
    <t>soubor</t>
  </si>
  <si>
    <t>1562962153</t>
  </si>
  <si>
    <t>"seškrcení stávajícího potrubí PE d 50 pro provedení propoje - 2ks na každé straně"2*2</t>
  </si>
  <si>
    <t>"Pozn.: včetně zakružení v zakružovacím přípravku a geodetického zaměření"</t>
  </si>
  <si>
    <t>OST</t>
  </si>
  <si>
    <t>Ostatní</t>
  </si>
  <si>
    <t>O01</t>
  </si>
  <si>
    <t xml:space="preserve">    Ostatní</t>
  </si>
  <si>
    <t>101</t>
  </si>
  <si>
    <t>OST1</t>
  </si>
  <si>
    <t>Zařízení staveniště</t>
  </si>
  <si>
    <t>815804501</t>
  </si>
  <si>
    <t>102</t>
  </si>
  <si>
    <t>OST2</t>
  </si>
  <si>
    <t>Vytyčení podzemních sítí od jejich správců</t>
  </si>
  <si>
    <t>HZS</t>
  </si>
  <si>
    <t>1965903370</t>
  </si>
  <si>
    <t>103</t>
  </si>
  <si>
    <t>OST3</t>
  </si>
  <si>
    <t>Dopravně regulační opatření</t>
  </si>
  <si>
    <t>331773450</t>
  </si>
  <si>
    <t>104</t>
  </si>
  <si>
    <t>OST4a</t>
  </si>
  <si>
    <t>Přemostění výkopů pro pěší, š.1,5</t>
  </si>
  <si>
    <t>1644701667</t>
  </si>
  <si>
    <t>"celkem 1ks"1</t>
  </si>
  <si>
    <t>105</t>
  </si>
  <si>
    <t>OST4b</t>
  </si>
  <si>
    <t>Přemostění výkopů pro vozidla do 35t</t>
  </si>
  <si>
    <t>-969554303</t>
  </si>
  <si>
    <t>"celkem 10ks"10</t>
  </si>
  <si>
    <t>106</t>
  </si>
  <si>
    <t>OST5</t>
  </si>
  <si>
    <t>Geodetické zaměření</t>
  </si>
  <si>
    <t>-1523026334</t>
  </si>
  <si>
    <t>"Nový STL plynovod + STL přípojky (půdorysně)"160+28</t>
  </si>
  <si>
    <t>107</t>
  </si>
  <si>
    <t>OST6</t>
  </si>
  <si>
    <t>Kompletační činnost</t>
  </si>
  <si>
    <t>1790391199</t>
  </si>
  <si>
    <t>108</t>
  </si>
  <si>
    <t>OST7</t>
  </si>
  <si>
    <t>Uvední odběrného místa do provozu</t>
  </si>
  <si>
    <t>512</t>
  </si>
  <si>
    <t>-1752098783</t>
  </si>
  <si>
    <t>"propoj na 10ks přípojek"10</t>
  </si>
  <si>
    <t>109</t>
  </si>
  <si>
    <t>OST7.1</t>
  </si>
  <si>
    <t>Dočasné omezení a uvední odběrného místa do provozu</t>
  </si>
  <si>
    <t>-1159331493</t>
  </si>
  <si>
    <t>"celkem 3ks přípojek"3</t>
  </si>
  <si>
    <t>110</t>
  </si>
  <si>
    <t>OST8</t>
  </si>
  <si>
    <t>Předání stavby, revize</t>
  </si>
  <si>
    <t>-1632901753</t>
  </si>
  <si>
    <t>Přeložka č.2 - Přeložka STL Plynovodu PE d 63 SDR 11 a STL plynových přípojek PE d 32 SDR 11</t>
  </si>
  <si>
    <t>OST -      Ostatní</t>
  </si>
  <si>
    <t>1712529085</t>
  </si>
  <si>
    <t>"Místní komunikace - plynovod"1,3*16,8</t>
  </si>
  <si>
    <t>"Místní komunikace - plynovodní přípojka"1,3*5,5</t>
  </si>
  <si>
    <t>"Pozn.:Zemní práce v souběhu výkopu dl. 82 m jsou zahrnuty v rámci společného výkopu š.1,5 m v části přeložka vodovodu"</t>
  </si>
  <si>
    <t>"Místní komunikace - plynovod"1,3*81,8</t>
  </si>
  <si>
    <t>"Místní komunikace - plynovodní přípojka"1,3*0,9</t>
  </si>
  <si>
    <t>113107122</t>
  </si>
  <si>
    <t>Odstranění podkladu z kameniva drceného tl 200 mm ručně</t>
  </si>
  <si>
    <t>-218984416</t>
  </si>
  <si>
    <t>113107342</t>
  </si>
  <si>
    <t>Odstranění podkladu živičného tl 100 mm strojně pl do 50 m2</t>
  </si>
  <si>
    <t>-1845999099</t>
  </si>
  <si>
    <t>113154124</t>
  </si>
  <si>
    <t>Frézování živičného krytu tl 100 mm pruh š 1 m pl do 500 m2 bez překážek v trase</t>
  </si>
  <si>
    <t>1234716551</t>
  </si>
  <si>
    <t>"Komunikace - plynovod"1,8*16,6</t>
  </si>
  <si>
    <t>"Komunikace - plynovodní přípojka"1,8*5,3</t>
  </si>
  <si>
    <t>"Komunikace - plynovod"1,8*81,3</t>
  </si>
  <si>
    <t>"Komunikace - plynovodní přípojka"1,8*0,4</t>
  </si>
  <si>
    <t>-1850196799</t>
  </si>
  <si>
    <t>"Obrubník silniční (žula) - plynovod - celková délka 4,2m"4,2</t>
  </si>
  <si>
    <t>"Obrubník silniční (žula) - plynovodní přípojka - celková délka 6,5m"6,5</t>
  </si>
  <si>
    <t>1023385143</t>
  </si>
  <si>
    <t>"Nezpevněná plocha, zeleň"0,5*3,6*0,2</t>
  </si>
  <si>
    <t>1518845467</t>
  </si>
  <si>
    <t>"Podle metodiky 0,8 * 0,8 * délka nového STL plynovodu a STL plynovodních přípojek"0,8*0,8*(91+8)</t>
  </si>
  <si>
    <t>-1855008278</t>
  </si>
  <si>
    <t>"Místní komunikace - plynovod - severní strana propoje"0,69*1,6*3</t>
  </si>
  <si>
    <t>"Místní komunikace - plynovod - západní strana propoje"0,69*1,6*3,4</t>
  </si>
  <si>
    <t>7,066*0,6*0,5</t>
  </si>
  <si>
    <t>1372707976</t>
  </si>
  <si>
    <t>7,066*0,6*0,5*0,2</t>
  </si>
  <si>
    <t>-254568211</t>
  </si>
  <si>
    <t>7,066*0,4*0,5</t>
  </si>
  <si>
    <t>-132836122</t>
  </si>
  <si>
    <t>7,066*0,4*0,5*0,2</t>
  </si>
  <si>
    <t>827060229</t>
  </si>
  <si>
    <t>7,066*0,4*0,3</t>
  </si>
  <si>
    <t>-1595128247</t>
  </si>
  <si>
    <t>7,066*0,6*0,3*0,2</t>
  </si>
  <si>
    <t>1369825093</t>
  </si>
  <si>
    <t>359402811</t>
  </si>
  <si>
    <t>7,066*0,4*0,3*0,2</t>
  </si>
  <si>
    <t>1545658193</t>
  </si>
  <si>
    <t>7,066*0,6*0,2</t>
  </si>
  <si>
    <t>-600242762</t>
  </si>
  <si>
    <t>7,066*0,6*0,2*0,2</t>
  </si>
  <si>
    <t>2036130929</t>
  </si>
  <si>
    <t>7,066*0,4*0,2</t>
  </si>
  <si>
    <t>87424129</t>
  </si>
  <si>
    <t>7,066*0,4*0,2*0,2</t>
  </si>
  <si>
    <t>322524977</t>
  </si>
  <si>
    <t>"Nezpevněná plocha, zeleň - plynovod"0,96*0,3*3,0</t>
  </si>
  <si>
    <t>"Místní komunikace - plynovod"0,69*0,8*5,6</t>
  </si>
  <si>
    <t>"Místní komunikace - plynovodní přípojka"0,66*0,8*5,1</t>
  </si>
  <si>
    <t>6,648*0,6*0,5</t>
  </si>
  <si>
    <t>"Pozn.:Zemní práce v souběhu výkopu dl. 82 m jsou zahrnuty též v rámci společného výkopu š.1,5 m v části "přeložka vodovodu"</t>
  </si>
  <si>
    <t>"Místní komunikace - plynovod - společný výkop s vodovodem"0,69*0,8*82,1</t>
  </si>
  <si>
    <t>"Místní komunikace - plynovodní přípojka - společný výkop s vodovodem"0,66*0,8*1,4</t>
  </si>
  <si>
    <t>76774757</t>
  </si>
  <si>
    <t>6,648*0,6*0,5*0,2</t>
  </si>
  <si>
    <t>487078118</t>
  </si>
  <si>
    <t>6,648*0,4*0,5</t>
  </si>
  <si>
    <t>638413271</t>
  </si>
  <si>
    <t>6,648*0,4*0,5*0,2</t>
  </si>
  <si>
    <t>-1480547395</t>
  </si>
  <si>
    <t>6,648*0,4*0,3</t>
  </si>
  <si>
    <t>-1773903031</t>
  </si>
  <si>
    <t>6,648*0,6*0,3*0,2</t>
  </si>
  <si>
    <t>-550384503</t>
  </si>
  <si>
    <t>-101388629</t>
  </si>
  <si>
    <t>6,648*0,4*0,3*0,2</t>
  </si>
  <si>
    <t>-1975447964</t>
  </si>
  <si>
    <t>6,648*0,6*0,2</t>
  </si>
  <si>
    <t>-47351778</t>
  </si>
  <si>
    <t>6,648*0,6*0,2*0,2</t>
  </si>
  <si>
    <t>1621939812</t>
  </si>
  <si>
    <t>6,648*0,4*0,2</t>
  </si>
  <si>
    <t>1853195285</t>
  </si>
  <si>
    <t>6,648*0,4*0,2*0,2</t>
  </si>
  <si>
    <t>-1366543541</t>
  </si>
  <si>
    <t>"Nezpevněná plocha, zeleň - plynovodní přípojka"0,93*3,4</t>
  </si>
  <si>
    <t>"Místní komunikace - plynovod"0,69*11,2</t>
  </si>
  <si>
    <t>"Místní komunikace - plynovodní přípojka"0,66*10,4</t>
  </si>
  <si>
    <t>"Místní komunikace - plynovod - severní strana propoje"0,69*6</t>
  </si>
  <si>
    <t>"Místní komunikace - plynovod - západní strana propoje"0,69*4,6</t>
  </si>
  <si>
    <t>"Pozn.:Zemní práce v souběhu výkopu dl. 82 m jsou zahrnuty též v rámci společného výkopu š.1,5 m v části přeložka vodovodu"</t>
  </si>
  <si>
    <t>"Místní komunikace - plynovod"0,66*164,2</t>
  </si>
  <si>
    <t>"Místní komunikace - plynovodní přípojka"0,66*2,4</t>
  </si>
  <si>
    <t>-10874761</t>
  </si>
  <si>
    <t>"viz.položky výše: Pažení a rozepření stěn rýh - příložné - hl.do 2m"25,068</t>
  </si>
  <si>
    <t>-1737735766</t>
  </si>
  <si>
    <t>"Rýha - Nezpevněná plocha, zeleň - plynovod"(0,96+0,2+0-1)*0,3*3,0</t>
  </si>
  <si>
    <t>"Rýha - Místní komunikace - plynovod"(0,69+0,17+0,2+0,06+0,04-1)*0,8*5,6</t>
  </si>
  <si>
    <t>"Rýha - Místní komunikace - plynovodní přípojka"(0,66+0,17+0,2+0,06+0,04-1)*0,8*5,1</t>
  </si>
  <si>
    <t>"Jáma - Místní komunikace - plynovod - severní strana propoje"(0,69+0,17+0,2+0,06+0,04-1)*1,6*3</t>
  </si>
  <si>
    <t>"Jáma - Místní komunikace - plynovod - západní strana propoje"(0,69+0,17+0,2+0,06+0,04-1)*1,6*3,4</t>
  </si>
  <si>
    <t>"Rýha - Místní komunikace - plynovod - společný výkop s vodovodem"(0,69+0,17+0,2+0,06+0,04-1)*0,8*82,1</t>
  </si>
  <si>
    <t>"Rýha - Místní komunikace - plynovodní přípojka - společný výkop s vodovodem"(0,66+0,17+0,2+0,06+0,04-1)*0,8*1,4</t>
  </si>
  <si>
    <t>-2007496569</t>
  </si>
  <si>
    <t>"Rýha - Nezpevněná plocha, zeleň - plynovod"(0,1+0,06+0,3)*0,3*3</t>
  </si>
  <si>
    <t>"Rýha - Místní komunikace - plynovod"0,69*0,8*5,6</t>
  </si>
  <si>
    <t>"Rýha - Místní komunikace - plynovodní přípojka"0,66*0,8*5,1</t>
  </si>
  <si>
    <t>"Jáma - Místní komunikace - plynovod - severní strana propoje"0,69*1,6*3</t>
  </si>
  <si>
    <t>"Jáma - Místní komunikace - plynovod - západní strana propoje"0,69*1,6*3,4</t>
  </si>
  <si>
    <t>"Rýha - Místní komunikace - plynovod - společný výkop s vodovodem"0,69*0,8*82,1</t>
  </si>
  <si>
    <t>"Rýha - Místní komunikace - plynovodní přípojka - společný výkop s vodovodem"0,66*0,8*1,4</t>
  </si>
  <si>
    <t>-1294984805</t>
  </si>
  <si>
    <t>"viz.položka výše: Vodorovné přemístění výkopku z hor.1-4 do 10000m * hmotnost 1,8 t/m3"13,264*1,8</t>
  </si>
  <si>
    <t>-1241752091</t>
  </si>
  <si>
    <t>"Rýha - Nezpevněná plocha, zeleň - plynovod"0,96*0,3*3,0</t>
  </si>
  <si>
    <t>"odečet - viz. položka: Obsyp potrubí bez prohození sypaniny"</t>
  </si>
  <si>
    <t>"Rýha - Nezpevněná plocha, zeleň - plynovod"-(0,1+0,06+0,3)*0,3*3,0</t>
  </si>
  <si>
    <t>"Rýha - Místní komunikace - plynovod"-(0,1+0,06+0,3)*0,8*5,6</t>
  </si>
  <si>
    <t>"Rýha - Místní komunikace - plynovodní přípojka"-(0,1+0,03+0,3)*0,8*5,1</t>
  </si>
  <si>
    <t>"Jáma - Místní komunikace - plynovod - severní strana propoje"-(0,1+0,06+0,3)*1,6*3</t>
  </si>
  <si>
    <t>"Jáma - Místní komunikace - plynovod - západní strana propoje"-(0,1+0,06+0,3)*1,6*3,4</t>
  </si>
  <si>
    <t>1154073208</t>
  </si>
  <si>
    <t>"Rýha - Místní komunikace - plynovod"0,69*0,8*5,6*1,8</t>
  </si>
  <si>
    <t>"Rýha - Místní komunikace - plynovodní přípojka"0,66*0,8*5,1*1,8</t>
  </si>
  <si>
    <t>"Jáma - Místní komunikace - plynovod - severní strana propoje"0,69*1,6*3*1,8</t>
  </si>
  <si>
    <t>"Jáma - Místní komunikace - plynovod - západní strana propoje"0,69*1,6*3,4*1,8</t>
  </si>
  <si>
    <t>"Rýha - Místní komunikace - plynovod"-(0,1+0,06+0,3)*0,8*5,6*1,8</t>
  </si>
  <si>
    <t>"Rýha - Místní komunikace - plynovodní přípojka"-(0,1+0,03+0,3)*0,8*5,1*1,8</t>
  </si>
  <si>
    <t>"Jáma - Místní komunikace - plynovod - severní strana propoje"-(0,1+0,06+0,3)*1,6*3*1,8</t>
  </si>
  <si>
    <t>"Jáma - Místní komunikace - plynovod - západní strana propoje"-(0,1+0,06+0,3)*1,6*3,4*1,8</t>
  </si>
  <si>
    <t>"Pro kontrolu: položka štěrkopísek frakce 0-32 = položka vodorovné přemístění - obsyp potrubí bez společného výkopu přeložky vodovodu"</t>
  </si>
  <si>
    <t>"položka štěrkopísek frakce 0-32"7,784/1,8</t>
  </si>
  <si>
    <t>"položka vodorovné přemístění-položka obsyp potrubí"13,264-8,939</t>
  </si>
  <si>
    <t>-2000434604</t>
  </si>
  <si>
    <t>"Komunikace - plynovod"0,04*1,8*16,6*1,8</t>
  </si>
  <si>
    <t>"Komunikace - plynovodní přípojka"0,04*1,8*5,3*1,8</t>
  </si>
  <si>
    <t>"Místní komunikace - plynovod"(0,2+0,06)*1,3*16,8*1,8</t>
  </si>
  <si>
    <t>"Místní komunikace - plynovodní přípojka"(0,2+0,06)*1,3*5,5*1,8</t>
  </si>
  <si>
    <t>-1669461485</t>
  </si>
  <si>
    <t>"Rýha - Nezpevněná plocha, zeleň - plynovod"(0,1+0,06+0,3)*0,3*3,0</t>
  </si>
  <si>
    <t>"Rýha - Místní komunikace - plynovod"(0,1+0,06+0,3)*0,8*5,6</t>
  </si>
  <si>
    <t>"Rýha - Místní komunikace - plynovodní přípojka"(0,1+0,03+0,3)*0,8*5,1</t>
  </si>
  <si>
    <t>"Rýha - Místní komunikace - plynovod - společný výkop s vodovodem"(0,1+0,06+0,3)*0,8*82,1</t>
  </si>
  <si>
    <t>"Rýha - Místní komunikace - plynovodní přípojka - společný výkop s vodovodem"(0,1+0,03+0,3)*0,8*1,4</t>
  </si>
  <si>
    <t>"Jáma - Místní komunikace - plynovod - severní strana propoje"(0,1+0,06+0,3)*1,6*3</t>
  </si>
  <si>
    <t>"Jáma - Místní komunikace - plynovod - západní strana propoje"(0,1+0,06+0,3)*1,6*3,4</t>
  </si>
  <si>
    <t>-242980031</t>
  </si>
  <si>
    <t>"viz.položka výše: Obsyp potrubí bez prohození sypaniny * hmotnost 1,8 t/m3"39,634*1,8</t>
  </si>
  <si>
    <t>642073940</t>
  </si>
  <si>
    <t>"Nezpevněná plocha, zeleň"0,5*3,6</t>
  </si>
  <si>
    <t>-1712235984</t>
  </si>
  <si>
    <t>"Nezpevněná plocha, zeleň"3,0*3,6</t>
  </si>
  <si>
    <t>837745229</t>
  </si>
  <si>
    <t>"viz.položka výše: Založení lučního trávníku výsevem plochy do 1000 m2 v rovině a ve svahu do 1:5 * 0,05 kg/m2 (uvažovaná spotřeba)"10,800*0,05</t>
  </si>
  <si>
    <t>462791387</t>
  </si>
  <si>
    <t>"Komunikace - plynovod"29,9</t>
  </si>
  <si>
    <t>"Komunikace - plynovodní přípojka"7,8</t>
  </si>
  <si>
    <t>"Komunikace - plynovod"27,9</t>
  </si>
  <si>
    <t>"Komunikace - plynovodní přípojka"1,8</t>
  </si>
  <si>
    <t>"Komunikace - plynovod"81,3</t>
  </si>
  <si>
    <t>"Komunikace - plynovodní přípojka"0,8</t>
  </si>
  <si>
    <t>"Komunikace - plynovod"163,6</t>
  </si>
  <si>
    <t>-2022186341</t>
  </si>
  <si>
    <t>-1027298228</t>
  </si>
  <si>
    <t>-2014760539</t>
  </si>
  <si>
    <t>-232321106</t>
  </si>
  <si>
    <t>"Komunikace - plynovod - celková délka řezání ACO"111,2</t>
  </si>
  <si>
    <t>"Komunikace - plynovodní přípojka - celková délka řezání ACO"8,6</t>
  </si>
  <si>
    <t>-894921368</t>
  </si>
  <si>
    <t>"Místní komunikace - mezi ŠD a ACL - plynovod"1,3*16,8</t>
  </si>
  <si>
    <t>"Místní komunikace - mezi ŠD a ACL - plynovodní přípojka"1,3*5,5</t>
  </si>
  <si>
    <t>-1571354341</t>
  </si>
  <si>
    <t>"Komunikace - spojovací mezi vrstvou obrusnou a ložní - plynovod"1,8*16,6</t>
  </si>
  <si>
    <t>"Komunikace - spojovací mezi vrstvou obrusnou a ložní - plynovodní přípojky"1,8*5,3</t>
  </si>
  <si>
    <t>-1843173993</t>
  </si>
  <si>
    <t>"Komunikace - obrusná vrstva - plynovod"1,8*16,6</t>
  </si>
  <si>
    <t>"Komunikace - obrusná vrstva - plynovodní přípojky"1,8*5,3</t>
  </si>
  <si>
    <t>1167606695</t>
  </si>
  <si>
    <t>-683140939</t>
  </si>
  <si>
    <t>"Obrubník silniční (žula) - plynovod"0,33*0,21*4,2</t>
  </si>
  <si>
    <t>"Obrubník silniční (žula) - plynovodní přípojka"0,33*0,21*6,5</t>
  </si>
  <si>
    <t>788567609</t>
  </si>
  <si>
    <t>-212750595</t>
  </si>
  <si>
    <t>-1996390142</t>
  </si>
  <si>
    <t>"hloubka * šířka * délka * hmotnost 1,8 t/m3"</t>
  </si>
  <si>
    <t>"Původní podklad - Místní komunikace - plynovod"(0,17+0,2)*1,3*16,8*1,8</t>
  </si>
  <si>
    <t>"Původní podklad - Místní komunikace - plynovodní přípojka"(0,17+0,2)*1,3*5,5*1,8</t>
  </si>
  <si>
    <t>-2132409337</t>
  </si>
  <si>
    <t>19,307*(25-1)</t>
  </si>
  <si>
    <t>-1576144411</t>
  </si>
  <si>
    <t>"Komunikace - plynovod"0,04*1,8*16,6*2,2</t>
  </si>
  <si>
    <t>"Komunikace - plynovodní přípojka"0,04*1,8*5,3*2,2</t>
  </si>
  <si>
    <t>"Místní komunikace - plynovod"0,06*1,3*16,8*2,2</t>
  </si>
  <si>
    <t>"Místní komunikace - plynovodní přípojka"0,06*1,3*5,5*2,2</t>
  </si>
  <si>
    <t>"Obrubník silniční (žula) - plynovod"0,33*0,21*4,2*2,2</t>
  </si>
  <si>
    <t>"Obrubník silniční (žula) - plynovodní přípojka"0,33*0,21*6,5*2,2</t>
  </si>
  <si>
    <t>783022289</t>
  </si>
  <si>
    <t>8,927*(25-1)</t>
  </si>
  <si>
    <t>1567318951</t>
  </si>
  <si>
    <t>844720248</t>
  </si>
  <si>
    <t>-1629392707</t>
  </si>
  <si>
    <t>-1630891038</t>
  </si>
  <si>
    <t>1287960546</t>
  </si>
  <si>
    <t>-1432805774</t>
  </si>
  <si>
    <t>"STL plynovod PE100 RC d 63 SDR11 - celková délka 91,0m"91,0</t>
  </si>
  <si>
    <t>"STL plynovodní přípojky PE100 RC d 32 SDR11 - celková délka 8,0m"8,0</t>
  </si>
  <si>
    <t>"propoj na stáv.přípojky - 5ks  - 1,0m"5*1</t>
  </si>
  <si>
    <t>-1450085011</t>
  </si>
  <si>
    <t>"propojení přípojek - 5ks"5</t>
  </si>
  <si>
    <t>1031590809</t>
  </si>
  <si>
    <t>"celkem 6ks"6</t>
  </si>
  <si>
    <t>954653133</t>
  </si>
  <si>
    <t>"odstranění stáv.potrubí PE d 50 v místě vedení nového potrubí PE d 63, celková délka cca 8,0 m rozřezat po 1,0 m - 8ks"8</t>
  </si>
  <si>
    <t>1068193006</t>
  </si>
  <si>
    <t>"odstranění stáv.potrubí PE d 50 v místě vedení nového potrubí PE d 63, celková délka cca 7,0 m rozřezat po 1,0 m - 7ks"7</t>
  </si>
  <si>
    <t>1890244043</t>
  </si>
  <si>
    <t>"Celková délka rušeného a vyjímaného potrubí stáv.STL plynovodních přípojek PE d 32 - 8,0m"8</t>
  </si>
  <si>
    <t>"Celková délka rušeného a vyjímaného potrubí stáv.STL plynovodu PE d 50 - 7,0m"7</t>
  </si>
  <si>
    <t>-118799946</t>
  </si>
  <si>
    <t>-44625027</t>
  </si>
  <si>
    <t>"celková délka nových STL plynovodních přípojek - 8,0m"8</t>
  </si>
  <si>
    <t>-436401803</t>
  </si>
  <si>
    <t>-782954490</t>
  </si>
  <si>
    <t>"celková délka nového STL plynovodu - 91,0m"91</t>
  </si>
  <si>
    <t>-1366795889</t>
  </si>
  <si>
    <t>256470949</t>
  </si>
  <si>
    <t>"křížení s inženýrskými sítěmi, celková délka na STL plynovodu 13,0m"13</t>
  </si>
  <si>
    <t>"křížení s inženýrskými sítěmi, celková délka na STL plynovodních přípojkách 4,0m"4</t>
  </si>
  <si>
    <t>1138370129</t>
  </si>
  <si>
    <t>"viz.položka výše: Montáž potrubí plastového svařované na tupo nebo elektrospojkou, D 90 mm, tl 5,2 mm"17</t>
  </si>
  <si>
    <t>179368085</t>
  </si>
  <si>
    <t>"viz.položka výše: Montáž potrubí plastická hmota trouby PE, PP D 32 mm, tl 2,9 mm"8</t>
  </si>
  <si>
    <t>"viz.položka výše: Montáž potrubí plastového svařované na tupo nebo elektrospojkou, D 63 mm, tl 5,8 mm"91</t>
  </si>
  <si>
    <t>-905221561</t>
  </si>
  <si>
    <t>157900697</t>
  </si>
  <si>
    <t>-1717955264</t>
  </si>
  <si>
    <t>"viz.položka výše: Montáž potrubí plastového svařované na tupo nebo elektrospojkou, D 90 mm, tl 5,2 mm"17,0</t>
  </si>
  <si>
    <t>-1511697138</t>
  </si>
  <si>
    <t>"Potrubí PE100 RC d 32 SDR 11 - celková délka 28,0m"8,0</t>
  </si>
  <si>
    <t>"Potrubí PE100 RC d 63 SDR 11 - celková délka 160,0m"91,0</t>
  </si>
  <si>
    <t>-680227084</t>
  </si>
  <si>
    <t>-962740451</t>
  </si>
  <si>
    <t>1090203197</t>
  </si>
  <si>
    <t>"dočasné zaslepení nových STL plynovodních přípojek PE100 RC dn 32 SDR11 pro provedení tlakové zkoušky - 5ks"5</t>
  </si>
  <si>
    <t>-302137077</t>
  </si>
  <si>
    <t>"propojení na stáv.potrubí STL plynovodní přípojky - celkem 5ks"5</t>
  </si>
  <si>
    <t>911222293</t>
  </si>
  <si>
    <t>803349930</t>
  </si>
  <si>
    <t>579214070</t>
  </si>
  <si>
    <t>535384201</t>
  </si>
  <si>
    <t>"propojení na stáv. STL plynovodní přípojky - celkem 5ks"5</t>
  </si>
  <si>
    <t>GLY612099</t>
  </si>
  <si>
    <t>PE elektrokoleno90°,SDR11-dn63</t>
  </si>
  <si>
    <t>1383322498</t>
  </si>
  <si>
    <t>"celkem 3ks"3</t>
  </si>
  <si>
    <t>-879238421</t>
  </si>
  <si>
    <t>"Rušená část stávajícího STL plynovodu PE 100 d 50 SDR11 - celková délka cca. 88,0 m"88</t>
  </si>
  <si>
    <t>"Rušená část stávajícíh STL plynovodních přípojek PE 100 d 32 SDR11 - celková délka cca. 8,2 m"8,2</t>
  </si>
  <si>
    <t>-1379318984</t>
  </si>
  <si>
    <t>"Potrubí PE100 RC d 32 SDR 11 - celková délka 8,0m"8,0</t>
  </si>
  <si>
    <t>"Potrubí PE100 RC d 63 SDR 11 - celková délka 91,0m"91,0</t>
  </si>
  <si>
    <t>-116295926</t>
  </si>
  <si>
    <t>"dočasné zaslepení nových STL plynovodních přípojek PE100 RC dn 32 RC SDR11 pro provedení tlakové zkoušky - 5ks"5</t>
  </si>
  <si>
    <t>1441564937</t>
  </si>
  <si>
    <t xml:space="preserve">     Ostatní</t>
  </si>
  <si>
    <t>155269609</t>
  </si>
  <si>
    <t>1010903480</t>
  </si>
  <si>
    <t>2058526427</t>
  </si>
  <si>
    <t>593364017</t>
  </si>
  <si>
    <t>"celkem 2ks"2</t>
  </si>
  <si>
    <t>1808516967</t>
  </si>
  <si>
    <t>"celkem 5ks"5</t>
  </si>
  <si>
    <t>-1648436941</t>
  </si>
  <si>
    <t>"Nový STL plynovod + STL přípojky (půdorysně)"91+8</t>
  </si>
  <si>
    <t>843678624</t>
  </si>
  <si>
    <t>1295637536</t>
  </si>
  <si>
    <t>Přeložka č.3 - Přeložka STL Plynovodu PE d 63 SDR 11, PE d 90 SDR 17 a STL plynové přípojky PE d 32 SDR 11</t>
  </si>
  <si>
    <t>113106151</t>
  </si>
  <si>
    <t>Rozebrání dlažeb vozovek z velkých kostek s ložem z kameniva ručně</t>
  </si>
  <si>
    <t>132195262</t>
  </si>
  <si>
    <t>"Zpevněná plocha, velké kostky - plynovod - pravá strana propoje"2,6*2,7</t>
  </si>
  <si>
    <t>113107152</t>
  </si>
  <si>
    <t>Odstranění podkladu z kameniva těženého tl 200 mm strojně pl přes 50 do 200 m2</t>
  </si>
  <si>
    <t>-625513539</t>
  </si>
  <si>
    <t>"Zpevněná plocha, velké kostky - plynovod"2,1*2,4</t>
  </si>
  <si>
    <t>"Místní komunikace - plynovod"1,3*35,3</t>
  </si>
  <si>
    <t>"Místní komunikace - plynovodní přípojka"1,3*2,0</t>
  </si>
  <si>
    <t>"5.úroveň rozrušení"</t>
  </si>
  <si>
    <t>"Vozovka SÚS PK - Silnice III/32235 - plynovod"1,4*14,4</t>
  </si>
  <si>
    <t>113107162</t>
  </si>
  <si>
    <t>Odstranění podkladu z kameniva drceného tl 200 mm strojně pl přes 50 do 200 m2</t>
  </si>
  <si>
    <t>-1741324956</t>
  </si>
  <si>
    <t>"4.úroveň rozrušení"</t>
  </si>
  <si>
    <t>"Vozovka SÚS PK - Silnice III/32235 - plynovod"1,8*13,4</t>
  </si>
  <si>
    <t>113107182</t>
  </si>
  <si>
    <t>Odstranění podkladu živičného tl 100 mm strojně pl přes 50 do 200 m2</t>
  </si>
  <si>
    <t>-1668217520</t>
  </si>
  <si>
    <t>"Komunikace - plynovod"1,3*35,3</t>
  </si>
  <si>
    <t>"Komunikace - plynovodní přípojka"1,3*2,0</t>
  </si>
  <si>
    <t>"Vozovka SÚS PK - Silnice III/32235 - plynovod"2,6*12,0</t>
  </si>
  <si>
    <t>"Vozovka SÚS PK - Silnice III/32235 - plynovod"2,2*12,5</t>
  </si>
  <si>
    <t>Frézování živičného krytu do tl 120 mm pruh š 1 m pl do 500 m2 bez překážek v trase</t>
  </si>
  <si>
    <t>-742698636</t>
  </si>
  <si>
    <t>"Komunikace - plynovod"1,8*32,7</t>
  </si>
  <si>
    <t>"Komunikace - plynovodní přípojka"1,8*1,8</t>
  </si>
  <si>
    <t>"Vozovka SÚS PK - Silnice III/32235 - plynovod"3*11,5</t>
  </si>
  <si>
    <t>-752946296</t>
  </si>
  <si>
    <t>"Obrubník silniční (žula) - plynovod - celková délka 1,0m"1,0</t>
  </si>
  <si>
    <t>-1788327566</t>
  </si>
  <si>
    <t>"Nezpevněná plocha, zeleň - plynovod"2,0*5,8*0,2</t>
  </si>
  <si>
    <t>"Nezpevněná plocha, zeleň - plynovodní přípojka"1,2*1,2*0,2</t>
  </si>
  <si>
    <t>-1132576499</t>
  </si>
  <si>
    <t>"Podle metodiky 0,8 * 0,8 * délka nového STL plynovodu a STL plynovodních přípojek"0,8*0,8*(7+38+3)</t>
  </si>
  <si>
    <t>-30905220</t>
  </si>
  <si>
    <t>"Nezpevněná plocha, zeleň - plynovod - levá strana propoje"0,99*1,6*0,8</t>
  </si>
  <si>
    <t>"Nezpevněná plocha, zeleň - plynovod - pravá strana propoje"0,99*1,6*1,8</t>
  </si>
  <si>
    <t>"Zpevněná plocha, velké kostky - plynovod - pravá strana propoje"0,89*1,6*2,2</t>
  </si>
  <si>
    <t>"Místní komunikace - plynovod - severní propoj"0,74*1,6*3</t>
  </si>
  <si>
    <t>"Vozovka SÚS PK - Silnice III/32235 - plynovod - levá strana propoje"0,89*1,6*4,3</t>
  </si>
  <si>
    <t>"Vozovka SÚS PK - Silnice III/32235 - plynovod - pravá strana propoje"0,89*1,6*2,0</t>
  </si>
  <si>
    <t>19,774*0,6*0,5</t>
  </si>
  <si>
    <t>1071319787</t>
  </si>
  <si>
    <t>19,774*0,6*0,5*0,2</t>
  </si>
  <si>
    <t>1357765307</t>
  </si>
  <si>
    <t>19,774*0,4*0,5</t>
  </si>
  <si>
    <t>-755831313</t>
  </si>
  <si>
    <t>19,774*0,4*0,5*0,2</t>
  </si>
  <si>
    <t>599568220</t>
  </si>
  <si>
    <t>"Objem jam * 40% ze ručního * 50% z třídy horniny"</t>
  </si>
  <si>
    <t>-1863148603</t>
  </si>
  <si>
    <t>27837123</t>
  </si>
  <si>
    <t>784097249</t>
  </si>
  <si>
    <t>602331954</t>
  </si>
  <si>
    <t>"Objem jam * 60% ze strojního * 50% z třídy horniny"</t>
  </si>
  <si>
    <t>2040026183</t>
  </si>
  <si>
    <t>-413030248</t>
  </si>
  <si>
    <t>"Objem jam * délka * 40% z ručního * 50% z třídy horniny"</t>
  </si>
  <si>
    <t>-1991524720</t>
  </si>
  <si>
    <t>-719903724</t>
  </si>
  <si>
    <t>"Nezpevněná plocha, zeleň - plynovodní přípojka"0,93*0,8*1,0</t>
  </si>
  <si>
    <t>"Místní komunikace - plynovod"0,69*0,8*34,6</t>
  </si>
  <si>
    <t>"Místní komunikace - plynovodní přípojka"0,66*0,8*2,3</t>
  </si>
  <si>
    <t>"Vozovka SÚS PK - Silnice III/32235 - plynovod"0,89*0,8*1,4</t>
  </si>
  <si>
    <t>"Vozovka SÚS PK - Silnice III/32235 - plynovod"0,89*1,0*4,3</t>
  </si>
  <si>
    <t>25,881*0,6*0,5</t>
  </si>
  <si>
    <t>-35688858</t>
  </si>
  <si>
    <t>25,881*0,6*0,5*0,2</t>
  </si>
  <si>
    <t>1736859273</t>
  </si>
  <si>
    <t>25,881*0,4*0,5</t>
  </si>
  <si>
    <t>-515667795</t>
  </si>
  <si>
    <t>25,881*0,4*0,5*0,2</t>
  </si>
  <si>
    <t>-19301971</t>
  </si>
  <si>
    <t>25,881*0,4*0,3</t>
  </si>
  <si>
    <t>-664407818</t>
  </si>
  <si>
    <t>25,881*0,6*0,3*0,2</t>
  </si>
  <si>
    <t>2093970873</t>
  </si>
  <si>
    <t>650973560</t>
  </si>
  <si>
    <t>25,881*0,4*0,3*0,2</t>
  </si>
  <si>
    <t>-546812289</t>
  </si>
  <si>
    <t>25,881*0,6*0,2</t>
  </si>
  <si>
    <t>-2119411927</t>
  </si>
  <si>
    <t>25,881*0,6*0,2*0,2</t>
  </si>
  <si>
    <t>1018759338</t>
  </si>
  <si>
    <t>25,881*0,4*0,2</t>
  </si>
  <si>
    <t>1176082779</t>
  </si>
  <si>
    <t>25,881*0,4*0,2*0,2</t>
  </si>
  <si>
    <t>497160366</t>
  </si>
  <si>
    <t>"Nezpevněná plocha, zeleň - plynovodní přípojka"0,93*2,1</t>
  </si>
  <si>
    <t>"Místní komunikace - plynovod"0,69*69,1</t>
  </si>
  <si>
    <t>"Místní komunikace - plynovodní přípojka"0,66*4,5</t>
  </si>
  <si>
    <t>"Vozovka SÚS PK - Silnice III/32235 - plynovod"0,89*11,3</t>
  </si>
  <si>
    <t>"Nezpevněná plocha, zeleň - plynovod - levá strana propoje"0,99*1,5</t>
  </si>
  <si>
    <t>"Nezpevněná plocha, zeleň - plynovod - pravá strana propoje"0,99*3,7</t>
  </si>
  <si>
    <t>"Zpevněná plocha, velké kostky - plynovod - pravá strana propoje"0,89*4,3</t>
  </si>
  <si>
    <t>"Místní komunikace - plynovod - severní propoj"0,74*6</t>
  </si>
  <si>
    <t>"Vozovka SÚS PK - Silnice III/32235 - plynovod - levá strana propoje"0,89*8,7</t>
  </si>
  <si>
    <t>"Vozovka SÚS PK - Silnice III/32235 - plynovod - pravá strana propoje"0,89*4,0</t>
  </si>
  <si>
    <t>1763154001</t>
  </si>
  <si>
    <t>"viz.položky výše: Pažení a rozepření stěn rýh - příložné - hl.do 2m"87,377</t>
  </si>
  <si>
    <t>-1132673581</t>
  </si>
  <si>
    <t>"Rýha - Nezpevněná plocha, zeleň - plynovodní přípojka"(0,93+0,2+0-1)*0,8*1,0</t>
  </si>
  <si>
    <t>"Rýha - Místní komunikace - plynovod"(0,69+0,17+0,2+0,06+0,04-1)*0,8*34,6</t>
  </si>
  <si>
    <t>"Rýha - Místní komunikace - plynovodní přípojka"(0,66+0,17+0,2+0,06+0,04-1)*0,8*2,3</t>
  </si>
  <si>
    <t>"Rýha - Vozovka SÚS PK - Silnice III/32235 - plynovod"(0,89+0,22+0,13+0,05+0,06+0,04-1)*0,8*1,4</t>
  </si>
  <si>
    <t>"Rýha - Vozovka SÚS PK - Silnice III/32235 - plynovod"(0,89+0,22+0,13+0,05+0,06+0,04-1)*1,0*4,3</t>
  </si>
  <si>
    <t>"Jáma - Nezpevněná plocha, zeleň - plynovod - levá strana propoje"(0,99+0,2+0-1)*1,6*0,8</t>
  </si>
  <si>
    <t>"Jáma - Nezpevněná plocha, zeleň - plynovod - pravá strana propoje"(0,99+0,2+0-1)*1,6*1,8</t>
  </si>
  <si>
    <t>"Jáma - Zpevněná plocha, velké kostky - plynovod - pravá strana propoje"(0,89+0,15+0,05+0,1-1)*1,6*2,2</t>
  </si>
  <si>
    <t>"Jáma - Místní komunikace - plynovod - severní propoj"(0,74+0,17+0,2+0,06+0,04-1)*1,6*3</t>
  </si>
  <si>
    <t>"Jáma - Vozovka SÚS PK - Silnice III/32235 - plynovod - levá strana propoje"(0,89+0,22+0,13+0,05+0,06+0,04-1)*1,6*4,3</t>
  </si>
  <si>
    <t>"Jáma - Vozovka SÚS PK - Silnice III/32235 - plynovod - pravá strana propoje"(0,89+0,22+0,13+0,05+0,06+0,04-1)*1,6*2,0</t>
  </si>
  <si>
    <t>-1811460666</t>
  </si>
  <si>
    <t>"Rýha - Nezpevněná plocha, zeleň - plynovodní přípojka"(0,1+0,03+0,3)*0,8*1,0</t>
  </si>
  <si>
    <t>"Jáma - Nezpevněná plocha, zeleň - plynovod - levá strana propoje"(0,1+0,09+0,3)*1,6*0,8</t>
  </si>
  <si>
    <t>"Jáma - Nezpevněná plocha, zeleň - plynovod - pravá strana propoje"(0,1+0,09+0,3)*1,6*1,8</t>
  </si>
  <si>
    <t>"Rýha - Místní komunikace - plynovod"0,69*0,8*34,6</t>
  </si>
  <si>
    <t>"Rýha - Místní komunikace - plynovodní přípojka"0,66*0,8*2,3</t>
  </si>
  <si>
    <t>"Rýha - Vozovka SÚS PK - Silnice III/32235 - plynovod"0,89*0,8*1,4</t>
  </si>
  <si>
    <t>"Rýha - Vozovka SÚS PK - Silnice III/32235 - plynovod"0,89*1,0*4,3</t>
  </si>
  <si>
    <t>"Jáma - Zpevněná plocha, velké kostky - plynovod - pravá strana propoje"0,89*1,6*2,2</t>
  </si>
  <si>
    <t>"Jáma - Místní komunikace - plynovod - severní propoj"0,74*1,6*3</t>
  </si>
  <si>
    <t>"Jáma - Vozovka SÚS PK - Silnice III/32235 - plynovod - levá strana propoje"0,89*1,6*4,3</t>
  </si>
  <si>
    <t>"Jáma - Vozovka SÚS PK - Silnice III/32235 - plynovod - pravá strana propoje"0,89*1,6*2,0</t>
  </si>
  <si>
    <t>167482010</t>
  </si>
  <si>
    <t>"viz.položka výše: Vodorovné přemístění výkopku z hor.1-4 do 10000m * hmotnost 1,8 t/m3"43,175*1,8</t>
  </si>
  <si>
    <t>1523983279</t>
  </si>
  <si>
    <t>"Rýha - Nezpevněná plocha, zeleň - plynovodní přípojka"0,93*0,8*1,0</t>
  </si>
  <si>
    <t>"odečet - viz. položka: Obsyp potrubí bez prohození sypaniny"-27,400</t>
  </si>
  <si>
    <t>531896192</t>
  </si>
  <si>
    <t>"Rýha - Místní komunikace - plynovod"0,69*0,8*34,6*1,8</t>
  </si>
  <si>
    <t>"Rýha - Místní komunikace - plynovodní přípojka"0,66*0,8*2,3*1,8</t>
  </si>
  <si>
    <t>"Rýha - Vozovka SÚS PK - Silnice III/32235 - plynovod"0,89*0,8*1,4*1,8</t>
  </si>
  <si>
    <t>"Rýha - Vozovka SÚS PK - Silnice III/32235 - plynovod"0,89*1,0*4,3*1,8</t>
  </si>
  <si>
    <t>"Jáma - Zpevněná plocha, velké kostky - plynovod - pravá strana propoje"0,89*1,6*2,2*1,8</t>
  </si>
  <si>
    <t>"Jáma - Místní komunikace - plynovod - severní propoj"0,74*1,6*3*1,8</t>
  </si>
  <si>
    <t>"Jáma - Vozovka SÚS PK - Silnice III/32235 - plynovod - levá strana propoje"0,89*1,6*4,3*1,8</t>
  </si>
  <si>
    <t>"Jáma - Vozovka SÚS PK - Silnice III/32235 - plynovod - pravá strana propoje"0,89*1,6*2,0*1,8</t>
  </si>
  <si>
    <t>"Rýha - Místní komunikace - plynovod"-(0,1+0,06+0,3)*0,8*34,6*1,8</t>
  </si>
  <si>
    <t>"Rýha - Místní komunikace - plynovodní přípojka"-(0,1+0,03+0,3)*0,8*2,3*1,8</t>
  </si>
  <si>
    <t>"Rýha - Vozovka SÚS PK - Silnice III/32235 - plynovod"-(0,1+0,06+0,3)*0,8*1,4*1,8</t>
  </si>
  <si>
    <t>"Rýha - Vozovka SÚS PK - Silnice III/32235 - plynovod"-(0,1+0,09+0,3)*1,0*4,3*1,8</t>
  </si>
  <si>
    <t>"Jáma - Zpevněná plocha, velké kostky - plynovod - pravá strana propoje"-(0,1+0,09+0,3)*1,6*2,2*1,8</t>
  </si>
  <si>
    <t>"Jáma - Místní komunikace - plynovod - severní propoj"-(0,1+0,06+0,3)*1,6*3*1,8</t>
  </si>
  <si>
    <t>"Jáma - Vozovka SÚS PK - Silnice III/32235 - plynovod - levá strana propoje"-(0,1+0,09+0,3)*1,6*4,3*1,8</t>
  </si>
  <si>
    <t>"Jáma - Vozovka SÚS PK - Silnice III/32235 - plynovod - pravá strana propoje"-(0,1+0,09+0,3)*1,6*2,0*1,8</t>
  </si>
  <si>
    <t>"položka štěrkopísek frakce 0-32"28,397/1,8</t>
  </si>
  <si>
    <t>"položka vodorovné přemístění-položka obsyp potrubí"43,175-27,400</t>
  </si>
  <si>
    <t>-402658678</t>
  </si>
  <si>
    <t>"1.úroveň rozšíření"</t>
  </si>
  <si>
    <t>"Zpevněná plocha, velké kostky - plynovod"(0,04+0,08)*2,6*2,7*1,8</t>
  </si>
  <si>
    <t>"Komunikace - plynovod"0,04*1,8*32,7*1,8</t>
  </si>
  <si>
    <t>"Komunikace - plynovodní přípojka"0,04*1,8*1,8*1,8</t>
  </si>
  <si>
    <t>"Vozovka SÚS PK - Silnice III/32235 - plynovod"0,04*3*11,5*1,8</t>
  </si>
  <si>
    <t>"2.úroveň rozšíření"</t>
  </si>
  <si>
    <t>"Zpevněná plocha, velké kostky - plynovod"0,17*2,1*2,4*1,8</t>
  </si>
  <si>
    <t>"Místní komunikace - plynovod"(0,2+0,06)*1,3*35,3*1,8</t>
  </si>
  <si>
    <t>"Místní komunikace - plynovodní přípojka"(0,2+0,06)*1,3*2,0*1,8</t>
  </si>
  <si>
    <t>"Vozovka SÚS PK - Silnice III/32235 - plynovod"0,06*2,6*12,0*1,8</t>
  </si>
  <si>
    <t>"Vozovka SÚS PK - Silnice III/32235 - plynovod"0,05*2,2*12,5*1,8</t>
  </si>
  <si>
    <t>"4.úroveň rozšíření"</t>
  </si>
  <si>
    <t>"Vozovka SÚS PK - Silnice III/32235 - plynovod"0,13*1,8*13,4*1,8</t>
  </si>
  <si>
    <t>-397467988</t>
  </si>
  <si>
    <t>"Rýha - Místní komunikace - plynovod"(0,1+0,06+0,3)*0,8*34,6</t>
  </si>
  <si>
    <t>"Rýha - Místní komunikace - plynovodní přípojka"(0,1+0,03+0,3)*0,8*2,3</t>
  </si>
  <si>
    <t>"Rýha - Vozovka SÚS PK - Silnice III/32235 - plynovod"(0,1+0,06+0,3)*0,8*1,4</t>
  </si>
  <si>
    <t>"Rýha - Vozovka SÚS PK - Silnice III/32235 - plynovod"(0,1+0,09+0,3)*1,0*4,3</t>
  </si>
  <si>
    <t>"Jáma - Zpevněná plocha, velké kostky - plynovod - pravá strana propoje"(0,1+0,09+0,3)*1,6*2,2</t>
  </si>
  <si>
    <t>"Jáma - Místní komunikace - plynovod - severní propoj"(0,1+0,06+0,3)*1,6*3</t>
  </si>
  <si>
    <t>"Jáma - Vozovka SÚS PK - Silnice III/32235 - plynovod - levá strana propoje"(0,1+0,09+0,3)*1,6*4,3</t>
  </si>
  <si>
    <t>"Jáma - Vozovka SÚS PK - Silnice III/32235 - plynovod - pravá strana propoje"(0,1+0,09+0,3)*1,6*2,0</t>
  </si>
  <si>
    <t>-1824877978</t>
  </si>
  <si>
    <t>"viz.položka výše: Obsyp potrubí bez prohození sypaniny * hmotnost 1,8 t/m3"27,400*1,8</t>
  </si>
  <si>
    <t>630783990</t>
  </si>
  <si>
    <t>"Nezpevněná plocha, zeleň - plynovod"2,0*5,8</t>
  </si>
  <si>
    <t>"Nezpevněná plocha, zeleň - plynovodní přípojka"1,2*1,2</t>
  </si>
  <si>
    <t>-123478803</t>
  </si>
  <si>
    <t>"Nezpevněná plocha, zeleň - plynovod"3,0*5,8</t>
  </si>
  <si>
    <t>"Nezpevněná plocha, zeleň - plynovodní přípojka"3,0*1,2</t>
  </si>
  <si>
    <t>1929987867</t>
  </si>
  <si>
    <t>"viz.položka výše: Založení lučního trávníku výsevem plochy do 1000 m2 v rovině a ve svahu do 1:5 * 0,05 kg/m2 (uvažovaná spotřeba)"21,000*0,05</t>
  </si>
  <si>
    <t>-1484545233</t>
  </si>
  <si>
    <t>"Řezání stávající ACO vrstvy"</t>
  </si>
  <si>
    <t>"Komunikace - plynovod (tl. 0,04m)"49,7</t>
  </si>
  <si>
    <t>"Komunikace - plynovodní přípojka (tl. 0,04m)"3,6</t>
  </si>
  <si>
    <t>"Řezání stávající ACP vrstvy"</t>
  </si>
  <si>
    <t>"Komunikace - plynovod (tl. 0,06m)"51,2</t>
  </si>
  <si>
    <t>"Komunikace - plynovodní přípojka (tl. 0,06m)"4,1</t>
  </si>
  <si>
    <t>919735113</t>
  </si>
  <si>
    <t>Řezání stávajícího živičného krytu hl do 150 mm</t>
  </si>
  <si>
    <t>637971011</t>
  </si>
  <si>
    <t>"Vozovka SÚS PK - Silnice III/32235 (tl. 0,04m)"24,3</t>
  </si>
  <si>
    <t>"Vozovka SÚS PK - Silnice III/32235 (tl. 0,06m)"24,5</t>
  </si>
  <si>
    <t>"Vozovka SÚS PK - Silnice III/32235 (tl. 0,05m)"24</t>
  </si>
  <si>
    <t>564851111</t>
  </si>
  <si>
    <t>Podklad ze štěrkodrtě ŠD tl 150 mm</t>
  </si>
  <si>
    <t>943050986</t>
  </si>
  <si>
    <t xml:space="preserve">"šířka * délka" </t>
  </si>
  <si>
    <t>252872436</t>
  </si>
  <si>
    <t>564861113</t>
  </si>
  <si>
    <t>Podklad ze štěrkodrtě ŠD tl 220 mm</t>
  </si>
  <si>
    <t>-1346826278</t>
  </si>
  <si>
    <t>Asfaltový beton vrstva podkladní ACP 16 (obalované kamenivo OKS) tl 60 mm š do 3 m - NEOCEŇOVAT</t>
  </si>
  <si>
    <t>-785104860</t>
  </si>
  <si>
    <t>565145111.1.1</t>
  </si>
  <si>
    <t>Asfaltový beton vrstva podkladní ACL 16 (obalované kamenivo OKS) tl 50 mm š do 3 m - NEOCEŇOVAT</t>
  </si>
  <si>
    <t>1364998916</t>
  </si>
  <si>
    <t>565211111.1</t>
  </si>
  <si>
    <t>Podklad ze štěrku částečně zpevněného cementovou maltou ŠCM tl 130 mm - NEOCEŇOVAT</t>
  </si>
  <si>
    <t>-1320143486</t>
  </si>
  <si>
    <t>Podklad ze štěrku částečně zpevněného cementovou maltou ŠCM tl 200 mm - NEOCEŇOVAT</t>
  </si>
  <si>
    <t>331086703</t>
  </si>
  <si>
    <t>582656646</t>
  </si>
  <si>
    <t>"Komunikace - plynovod - celková délka řezání ACO"49,7</t>
  </si>
  <si>
    <t>"Komunikace - plynovodní přípojka - celková délka řezání ACO"3,6</t>
  </si>
  <si>
    <t>"Vozovka SÚS PK - Silnice III/32235 - celková délka řezání ACO"24,3</t>
  </si>
  <si>
    <t>573111112</t>
  </si>
  <si>
    <t>Postřik živičný infiltrační s posypem z asfaltu množství 1 kg/m2 - NEOCEŇOVAT</t>
  </si>
  <si>
    <t>-1444265707</t>
  </si>
  <si>
    <t>"Vozovka SÚS PK - Silnice III/32235 - plynovod - mezi ACP a ACP"2,6*12,0</t>
  </si>
  <si>
    <t>"Vozovka SÚS PK - Silnice III/32235 - plynovod - mezi ŠD a ACP"2,2*12,5</t>
  </si>
  <si>
    <t>-106575974</t>
  </si>
  <si>
    <t>"Místní komunikace - plynovod - mezi ŠD a ACL"1,3*35,3</t>
  </si>
  <si>
    <t>"Místní komunikace - plynovodní přípojka - mezi ŠD a ACL"1,3*2,0</t>
  </si>
  <si>
    <t>573231106</t>
  </si>
  <si>
    <t>Postřik živičný spojovací ze silniční emulze v množství 0,30 kg/m2 - NEOCEŇOVAT</t>
  </si>
  <si>
    <t>392504875</t>
  </si>
  <si>
    <t>"Vozovka SÚS PK - Silnice III/32235 - plynovod - spojovací mezi vrstvou obrusnou a ložní"3*11,5</t>
  </si>
  <si>
    <t>Postřik živičný spojovací ze silniční emulze v množství 0,50 kg/m2 - NEOCEŇOVAT</t>
  </si>
  <si>
    <t>-493711908</t>
  </si>
  <si>
    <t>"Komunikace - plynovod - spojovací mezi vrstvou obrusnou a ložní"1,8*32,7</t>
  </si>
  <si>
    <t>"Komunikace - plynovodní přípojka - spojovací mezi vrstvou obrusnou a ložní"1,8*1,8</t>
  </si>
  <si>
    <t>124713477</t>
  </si>
  <si>
    <t>"Komunikace - obrusná vrstva - plynovod"1,8*32,7</t>
  </si>
  <si>
    <t>"Komunikace - obrusná vrstva - plynovodní přípojky"1,8*1,8</t>
  </si>
  <si>
    <t>591141111</t>
  </si>
  <si>
    <t>Kladení dlažby z kostek velkých z kamene na MC tl 50 mm - NEOCEŇOVAT</t>
  </si>
  <si>
    <t>-731651894</t>
  </si>
  <si>
    <t>1139134905</t>
  </si>
  <si>
    <t>1015629609</t>
  </si>
  <si>
    <t>"Obrubník silniční (žula) - plynovod"0,33*0,21*1,0</t>
  </si>
  <si>
    <t>356819300</t>
  </si>
  <si>
    <t>-1869999213</t>
  </si>
  <si>
    <t>-77793722</t>
  </si>
  <si>
    <t>"Původní podklad - Zpevněná plocha, velké kostky - plynovod"0,15*2,1*2,4*1,8</t>
  </si>
  <si>
    <t>"Původní podklad - Místní komunikace - plynovod"(0,17+0,2)*1,3*35,3*1,8</t>
  </si>
  <si>
    <t>"Původní podklad - Místní komunikace - plynovodní přípojka"(0,17+0,2)*1,3*2,0*1,8</t>
  </si>
  <si>
    <t>"Původní podklad - Vozovka SÚS PK - Silnice III/32235 - plynovod"0,2*1,4*14,4*1,8</t>
  </si>
  <si>
    <t>"Původní podklad - Vozovka SÚS PK - Silnice III/32235 - plynovod"0,15*1,8*13,4*1,8</t>
  </si>
  <si>
    <t>160532247</t>
  </si>
  <si>
    <t>47,426*(25-1)</t>
  </si>
  <si>
    <t>-1610152363</t>
  </si>
  <si>
    <t>"Komunikace - plynovod"0,04*1,8*32,7*2,2</t>
  </si>
  <si>
    <t>"Komunikace - plynovodní přípojka"0,04*1,8*1,8*2,2</t>
  </si>
  <si>
    <t>"Vozovka SÚS PK - Silnice III/32235 - plynovod"0,04*3*11,5*2,2</t>
  </si>
  <si>
    <t>"Komunikace, ložní vrstva - plynovod"0,06*1,3*35,3*2,2</t>
  </si>
  <si>
    <t>"Komunikace, ložní vrstva - plynovodní přípojka"0,06*1,3*2,0*2,2</t>
  </si>
  <si>
    <t>"Vozovka SÚS PK - Silnice III/32235 - plynovod"0,06*2,6*12,0*2,2</t>
  </si>
  <si>
    <t>"Vozovka SÚS PK - Silnice III/32235 - plynovod"0,05*2,2*12,5*2,2</t>
  </si>
  <si>
    <t>"Obrubník silniční (žula) - plynovod"0,33*0,21*1,0*2,2</t>
  </si>
  <si>
    <t>-764098248</t>
  </si>
  <si>
    <t>22,196*(25-1)</t>
  </si>
  <si>
    <t>-365121875</t>
  </si>
  <si>
    <t>-89513594</t>
  </si>
  <si>
    <t>-2130370287</t>
  </si>
  <si>
    <t>65703317</t>
  </si>
  <si>
    <t>-1447353263</t>
  </si>
  <si>
    <t>65059350</t>
  </si>
  <si>
    <t>"STL plynovod PE100 RC d 63 SDR11 - celková délka 38,0m"38,0</t>
  </si>
  <si>
    <t>"STL plynovod PE100 RC d 90 SDR17 - celková délka 7,0m"7,0</t>
  </si>
  <si>
    <t>"STL plynovodní přípojky PE100 RC d 32 SDR11 - celková délka 3,0m"3,0</t>
  </si>
  <si>
    <t>"propoj na stáv.potrubí plynovodu - 3ks - 1,0m"3*1</t>
  </si>
  <si>
    <t>"propoj na stáv.přípojky - 1ks  - 1,0m"1*1</t>
  </si>
  <si>
    <t>1121558369</t>
  </si>
  <si>
    <t>"propoj na stáv.potrubí - 3ks"3</t>
  </si>
  <si>
    <t>"propojení přípojek - 1ks"1</t>
  </si>
  <si>
    <t>696839167</t>
  </si>
  <si>
    <t>"celkem 12ks"12</t>
  </si>
  <si>
    <t>431593924</t>
  </si>
  <si>
    <t>"odstranění stáv.potrubí PE d 32 v místě vedení nového potrubí PE d 32, celková délka cca 3 m rozřezat po 1,0 m - 3ks"3</t>
  </si>
  <si>
    <t>369089903</t>
  </si>
  <si>
    <t>"odstranění stáv.potrubí PE d 50 v místě vedení nového potrubí PE d 63, celková délka cca 16,0 m rozřezat po 1,0 m - 16ks"16</t>
  </si>
  <si>
    <t>230081087.3</t>
  </si>
  <si>
    <t>Demontáž potrubí PE d 90</t>
  </si>
  <si>
    <t>123014708</t>
  </si>
  <si>
    <t>"odstranění stáv.potrubí PE d 90 v místě vedení nového potrubí PE d 90, celková délka cca 7,0 m rozřezat po 1, m - 7ks"7</t>
  </si>
  <si>
    <t>-735983103</t>
  </si>
  <si>
    <t>"Celková délka rušeného a vyjímaného potrubí stáv.STL plynovodních přípojek PE d 32 - 3,0m"3</t>
  </si>
  <si>
    <t>"Celková délka rušeného a vyjímaného potrubí stáv.STL plynovodu PE d 50 - 16,0m"16</t>
  </si>
  <si>
    <t>"Celková délka rušeného a vyjímaného potrubí stáv.STL plynovodu PE d 90 - 7,0m"7</t>
  </si>
  <si>
    <t>723150303</t>
  </si>
  <si>
    <t>Potrubí ocelové hladké černé bezešvé spojované svařováním tvářené za tepla DN 25</t>
  </si>
  <si>
    <t>1939395696</t>
  </si>
  <si>
    <t xml:space="preserve">"na dočasném obtoku, delková délka 0,6m"0,6 </t>
  </si>
  <si>
    <t>723150312</t>
  </si>
  <si>
    <t>Potrubí ocelové hladké černé bezešvé spojované svařováním tvářené za tepla DN 50</t>
  </si>
  <si>
    <t>-1556885301</t>
  </si>
  <si>
    <t xml:space="preserve">"na dočasném obtoku, delková délka 1,0m"1 </t>
  </si>
  <si>
    <t>1823659438</t>
  </si>
  <si>
    <t>-1399545254</t>
  </si>
  <si>
    <t>"celková délka nových STL plynovodních přípojek - 3,0m"3</t>
  </si>
  <si>
    <t>-1685075223</t>
  </si>
  <si>
    <t>-701460255</t>
  </si>
  <si>
    <t>"celková délka nového STL plynovodu - 38,0m"38</t>
  </si>
  <si>
    <t>28613914.1</t>
  </si>
  <si>
    <t>potrubí plynovodní PE 100RC SDR 11 PN 0,4MPa D 63x5,8mm (by-pass)</t>
  </si>
  <si>
    <t>-873118606</t>
  </si>
  <si>
    <t>"dočasný obtok z dvojice potrubí, celková délka 2x 17,0m"2*17</t>
  </si>
  <si>
    <t>-198770499</t>
  </si>
  <si>
    <t>28613900</t>
  </si>
  <si>
    <t>potrubí plynovodní PE 100RC SDR 17,6 PN 0,1MPa tyče 12m 90x5,1mm</t>
  </si>
  <si>
    <t>-616056887</t>
  </si>
  <si>
    <t>"celková délka nového STL plynovodu - 7,0m"7</t>
  </si>
  <si>
    <t>286139000.1</t>
  </si>
  <si>
    <t>-1462606156</t>
  </si>
  <si>
    <t>"křížení s inženýrskými sítěmi, celková délka na STL plynovodu PE d 63 - 5,0m"5</t>
  </si>
  <si>
    <t>"křížení s inženýrskými sítěmi, celková délka na STL plynovodních přípojkách 2,5m"2,5</t>
  </si>
  <si>
    <t>230180040</t>
  </si>
  <si>
    <t>Montáž potrubí plastická hmota trouby PE, PP D 160 mm, tl 9,1 mm</t>
  </si>
  <si>
    <t>-1792702723</t>
  </si>
  <si>
    <t>28613904</t>
  </si>
  <si>
    <t>potrubí plynovodní PE 100RC SDR 17,6 PN 0,1MPa tyče 12m 160x9,1mm (ochranná trubka)</t>
  </si>
  <si>
    <t>-1890601703</t>
  </si>
  <si>
    <t>"křížení s inženýrskými sítěmi, celková délka na STL plynovodu PE d 90 - 5,0m"5</t>
  </si>
  <si>
    <t>95271856</t>
  </si>
  <si>
    <t>"viz.položka výše: potrubí plynovodní PE 100 SDR 17,6-0,3 MPa tyče 6,12 m, návin 100 m, 90 x 5,1 mm (ochranná trubka)"7,5</t>
  </si>
  <si>
    <t>"viz.položka výše: potrubí plynovodní PE 100RC SDR 17,6 PN 0,1MPa tyče 12m 160x9,1mm (ochranná trubka)"5</t>
  </si>
  <si>
    <t>-1678751233</t>
  </si>
  <si>
    <t>"viz.položka výše: Potrubí ocelové hladké černé bezešvé spojované svařováním tvářené za tepla DN 25"0,6</t>
  </si>
  <si>
    <t>"viz.položka výše: Potrubí ocelové hladké černé bezešvé spojované svařováním tvářené za tepla DN 50"1</t>
  </si>
  <si>
    <t>"viz.položka výše: potrubí plynovodní PE 100RC SDR 11 PN 0,4MPa D 32x3,0mm"3</t>
  </si>
  <si>
    <t>"viz.položka výše: potrubí plynovodní PE 100RC SDR 11 PN 0,4MPa D 63x5,8mm"38</t>
  </si>
  <si>
    <t>"viz.položka výše: potrubí plynovodní PE 100RC SDR 11 PN 0,4MPa D 63x5,8mm (by-pass)"34</t>
  </si>
  <si>
    <t>230230017</t>
  </si>
  <si>
    <t>Hlavní tlaková zkouška vzduchem 0,6 MPa DN 80</t>
  </si>
  <si>
    <t>-248314533</t>
  </si>
  <si>
    <t>"viz.položka výše: potrubí plynovodní PE 100RC SDR 17,6 PN 0,1MPa tyče 12m 90x5,1mm"7</t>
  </si>
  <si>
    <t>230120041.1</t>
  </si>
  <si>
    <t>Čištění potrubí profukováním nebo proplachováním DN 25</t>
  </si>
  <si>
    <t>-1168625095</t>
  </si>
  <si>
    <t>1519334822</t>
  </si>
  <si>
    <t>"viz.položka výše: Montáž potrubí plastická hmota trouby PE, PP D 32 mm, tl 2,9 mm"3</t>
  </si>
  <si>
    <t>1352921238</t>
  </si>
  <si>
    <t xml:space="preserve">"viz.položka výše: Potrubí ocelové hladké černé bezešvé spojované svařováním tvářené za tepla DN 50"1 </t>
  </si>
  <si>
    <t>"viz.položka výše: Montáž potrubí plastového svařované na tupo nebo elektrospojkou, D 63 mm, tl 5,8 mm"72</t>
  </si>
  <si>
    <t>-1869780858</t>
  </si>
  <si>
    <t>"viz.položka výše: Montáž potrubí plastového svařované na tupo nebo elektrospojkou, D 90 mm, tl 5,2 mm"14,5</t>
  </si>
  <si>
    <t>230120048</t>
  </si>
  <si>
    <t>Čištění potrubí profukováním nebo proplachováním DN 150</t>
  </si>
  <si>
    <t>1785373003</t>
  </si>
  <si>
    <t>"viz.položka výše: Montáž potrubí plastická hmota trouby PE, PP D 160 mm, tl 9,1 mm"5</t>
  </si>
  <si>
    <t>1466723923</t>
  </si>
  <si>
    <t>"Potrubí PE100 RC d 32 SDR 11 - celková délka 3,0m"3,0</t>
  </si>
  <si>
    <t>"Potrubí PE100 RC d 63 SDR 11 - celková délka 38,0m"38,0</t>
  </si>
  <si>
    <t>"Potrubí PE100 RC d 90 SDR 17 - celková délka 7,0m"7,0</t>
  </si>
  <si>
    <t>-441682384</t>
  </si>
  <si>
    <t>"propojení na stáv.STL plynovod PE 100 d 50 SDR11"1</t>
  </si>
  <si>
    <t>prop-PEd90</t>
  </si>
  <si>
    <t>Rozpojení a propojení na stávající plynovod PE d 90</t>
  </si>
  <si>
    <t>-1554722136</t>
  </si>
  <si>
    <t>"propojení na stáv.STL plynovod PE 100 d 90 SDR11 - na každé straně"2</t>
  </si>
  <si>
    <t>1636267197</t>
  </si>
  <si>
    <t>-577681445</t>
  </si>
  <si>
    <t>"dočasné zaslepení nových STL plynovodních přípojek PE100 RC dn 32 SDR11 pro provedení tlakové zkoušky - 1ks"1</t>
  </si>
  <si>
    <t>279380386</t>
  </si>
  <si>
    <t>"propojení na stáv.potrubí STL plynovodní přípojky - celkem 1ks"1</t>
  </si>
  <si>
    <t>-1900300668</t>
  </si>
  <si>
    <t>453164921</t>
  </si>
  <si>
    <t>"propojení na stáv.potrubí STL plynovodu - 1ks"1</t>
  </si>
  <si>
    <t>GLY612685</t>
  </si>
  <si>
    <t>PE elektrospojka,SDR11-dn63</t>
  </si>
  <si>
    <t>-231124406</t>
  </si>
  <si>
    <t>"dle metodiky, odbočka na vedlejší řád - 1ks"1</t>
  </si>
  <si>
    <t>111</t>
  </si>
  <si>
    <t>-2018485080</t>
  </si>
  <si>
    <t>"dočasné zaslepení nového STL plynovodu PE100 RC dn 63 SDR11 pro provedení tlakové zkoušky - 1ks"1</t>
  </si>
  <si>
    <t>112</t>
  </si>
  <si>
    <t>-629040335</t>
  </si>
  <si>
    <t>"propojení na stáv. STL plynovodní přípojky - celkem 1ks"1</t>
  </si>
  <si>
    <t>113</t>
  </si>
  <si>
    <t>OSM146</t>
  </si>
  <si>
    <t>PŘECH.ZEM.PE-OCEL,SDR11,dn63-DN50-standard (obj. č.100208</t>
  </si>
  <si>
    <t>-93461660</t>
  </si>
  <si>
    <t>"celkem 8ks na by-paassu před KU 50"8</t>
  </si>
  <si>
    <t>114</t>
  </si>
  <si>
    <t>230181251</t>
  </si>
  <si>
    <t>Montáž trubního dílu PE potrubí svařovaného na tupo nebo elektrospojkou D 90 mm, tl 5,1 mm</t>
  </si>
  <si>
    <t>1260723302</t>
  </si>
  <si>
    <t>115</t>
  </si>
  <si>
    <t>GLY612687</t>
  </si>
  <si>
    <t>PE elektrospojka,SDR11-dn90</t>
  </si>
  <si>
    <t>1363188143</t>
  </si>
  <si>
    <t>"propojení na stáv.potrubí STL plynovodu - 2ks"2</t>
  </si>
  <si>
    <t>116</t>
  </si>
  <si>
    <t>GLY612032</t>
  </si>
  <si>
    <t>PE elektrozáslepka, SDR 11- dn 90</t>
  </si>
  <si>
    <t>-665000783</t>
  </si>
  <si>
    <t>"dočasné zaslepení nového STL plynovodu PE100 RC dn 90 SDR17 pro provedení tlakové zkoušky - 2ks"2</t>
  </si>
  <si>
    <t>117</t>
  </si>
  <si>
    <t>GLY612677</t>
  </si>
  <si>
    <t>PE el.tvar-balonovací,SDR11-dn90</t>
  </si>
  <si>
    <t>2011172163</t>
  </si>
  <si>
    <t>"pro provedení dočasného obtoku (by-pass) - 4ks"4</t>
  </si>
  <si>
    <t>118</t>
  </si>
  <si>
    <t>GLY612701k.1</t>
  </si>
  <si>
    <t>PE100 SDR11 T-kus redukovaný s prodlouženým hrdlem, dn90-63</t>
  </si>
  <si>
    <t>1579900996</t>
  </si>
  <si>
    <t>"odbočka na vedejší řad - 1ks"1</t>
  </si>
  <si>
    <t>119</t>
  </si>
  <si>
    <t>230040004</t>
  </si>
  <si>
    <t>Montáž trubní díly závitové DN 15 - manometr</t>
  </si>
  <si>
    <t>-1292329135</t>
  </si>
  <si>
    <t>120</t>
  </si>
  <si>
    <t>551280340</t>
  </si>
  <si>
    <t>manometr radiální  0 - 600 kPa</t>
  </si>
  <si>
    <t>-1228893100</t>
  </si>
  <si>
    <t>"2 ks pro by-pass"2</t>
  </si>
  <si>
    <t>121</t>
  </si>
  <si>
    <t>723239103</t>
  </si>
  <si>
    <t>Montáž armatur plynovodních se dvěma závity G 1 ostatní typ</t>
  </si>
  <si>
    <t>175476909</t>
  </si>
  <si>
    <t>122</t>
  </si>
  <si>
    <t>OSM054</t>
  </si>
  <si>
    <t>KOHOUT UZÁV.R 950 S PÁKOU              1~</t>
  </si>
  <si>
    <t>168350567</t>
  </si>
  <si>
    <t>"odvzdušnění na by-passu - 2ks"2</t>
  </si>
  <si>
    <t>123</t>
  </si>
  <si>
    <t>OSM224</t>
  </si>
  <si>
    <t>VÍČKO VNI.ZÁV.  C.301   DN     1~</t>
  </si>
  <si>
    <t>1715194753</t>
  </si>
  <si>
    <t>124</t>
  </si>
  <si>
    <t>723239106</t>
  </si>
  <si>
    <t>Montáž armatur plynovodních se dvěma závity G 2 ostatní typ</t>
  </si>
  <si>
    <t>-1253331561</t>
  </si>
  <si>
    <t>125</t>
  </si>
  <si>
    <t>OSM055</t>
  </si>
  <si>
    <t>KOHOUT UZÁV.R 950 S PÁKOU      2"</t>
  </si>
  <si>
    <t>1946371402</t>
  </si>
  <si>
    <t>"4 ks pro by-pass"4</t>
  </si>
  <si>
    <t>126</t>
  </si>
  <si>
    <t>1948923433</t>
  </si>
  <si>
    <t>"Rušená část stávajícího STL plynovodu PE 100 d 50 SDR11 - celková délka cca. 38,1 m"38,1</t>
  </si>
  <si>
    <t>"Rušená část stávajícího STL plynovodu PE 100 d 90 SDR17 - celková délka cca. 7,0 m"7</t>
  </si>
  <si>
    <t>"Rušená část stávajícíh STL plynovodních přípojek PE 100 d 32 SDR11 - celková délka cca. 3,1 m"3,1</t>
  </si>
  <si>
    <t>127</t>
  </si>
  <si>
    <t>-459794358</t>
  </si>
  <si>
    <t>-1359683901</t>
  </si>
  <si>
    <t>"dočasné zaslepení nového STL plynovodu PE100 RC dn 63 RC SDR11 pro provedení tlakové zkoušky - 1ks"1</t>
  </si>
  <si>
    <t>"dočasné zaslepení nového STL plynovodu PE100 RC dn 90 RC SDR17 pro provedení tlakové zkoušky - 2ks"2</t>
  </si>
  <si>
    <t>"dočasné zaslepení nové STL plynovodní přípopjky PE100 RC dn 32 RC SDR11 pro provedení tlakové zkoušky - 1ks"1</t>
  </si>
  <si>
    <t>129</t>
  </si>
  <si>
    <t>853145473</t>
  </si>
  <si>
    <t>"seškrcení stávajícího potrubí PE d 90 pro provedení propoje - 2ks na každé straně"2*2</t>
  </si>
  <si>
    <t>130</t>
  </si>
  <si>
    <t>623065317</t>
  </si>
  <si>
    <t>131</t>
  </si>
  <si>
    <t>513443965</t>
  </si>
  <si>
    <t>132</t>
  </si>
  <si>
    <t>1351871567</t>
  </si>
  <si>
    <t>133</t>
  </si>
  <si>
    <t>-1378645963</t>
  </si>
  <si>
    <t>"celkem 4ks"4</t>
  </si>
  <si>
    <t>134</t>
  </si>
  <si>
    <t>268524613</t>
  </si>
  <si>
    <t>"Nový STL plynovod + STL přípojky (půdorysně)"7+38+3</t>
  </si>
  <si>
    <t>135</t>
  </si>
  <si>
    <t>-787510438</t>
  </si>
  <si>
    <t>136</t>
  </si>
  <si>
    <t>Uvedení odběrného místa do provozu</t>
  </si>
  <si>
    <t>-1227808075</t>
  </si>
  <si>
    <t>"propoj na 1ks přípojek"1</t>
  </si>
  <si>
    <t>137</t>
  </si>
  <si>
    <t>-2054143039</t>
  </si>
  <si>
    <t>138</t>
  </si>
  <si>
    <t>1876969494</t>
  </si>
  <si>
    <t>Přeložka č.4 - Přeložka STL Plynovodu PE d 63 SDR 11 a STL plynových přípojek PE d 32 SDR 11</t>
  </si>
  <si>
    <t>1211053251</t>
  </si>
  <si>
    <t>"Komunikace - plynovod"1,3*30,6</t>
  </si>
  <si>
    <t>"Komunikace - plynovodní přípojky"1,3*2,1</t>
  </si>
  <si>
    <t>Odstranění podkladu pl do 50 m2 z kameniva drceného tl 200 mm</t>
  </si>
  <si>
    <t>-359740558</t>
  </si>
  <si>
    <t>215811430</t>
  </si>
  <si>
    <t>-1373616476</t>
  </si>
  <si>
    <t>"Komunikace - plynovod"1,8*27,7</t>
  </si>
  <si>
    <t>"Komunikace - plynovodní přípojky"1,8*3,1</t>
  </si>
  <si>
    <t>1094724622</t>
  </si>
  <si>
    <t>"Nezpevněná plocha, zeleň - plynovod"1,2*8,4*0,2</t>
  </si>
  <si>
    <t>"Nezpevněná plocha, zeleň - plynovodní přípojky"1,2*3,3*0,2</t>
  </si>
  <si>
    <t>19672722</t>
  </si>
  <si>
    <t>"Podle metodiky 0,8 * 0,8 * délka nového STL plynovodu a STL plynovodních přípojek"0,8*0,8*(31+7)</t>
  </si>
  <si>
    <t>842969516</t>
  </si>
  <si>
    <t>"Místní komunikace - plynovod - levá strana propoje"0,69*1,4*3</t>
  </si>
  <si>
    <t>6,210*0,6*0,5</t>
  </si>
  <si>
    <t>-791503279</t>
  </si>
  <si>
    <t>6,210*0,6*0,5*0,2</t>
  </si>
  <si>
    <t>-1409138625</t>
  </si>
  <si>
    <t>6,210*0,4*0,5</t>
  </si>
  <si>
    <t>826477103</t>
  </si>
  <si>
    <t>6,210*0,4*0,5*0,2</t>
  </si>
  <si>
    <t>2003100088</t>
  </si>
  <si>
    <t>6,210*0,4*0,3</t>
  </si>
  <si>
    <t>-1606415883</t>
  </si>
  <si>
    <t>6,210*0,6*0,3*0,2</t>
  </si>
  <si>
    <t>954361737</t>
  </si>
  <si>
    <t>800392520</t>
  </si>
  <si>
    <t>6,210*0,4*0,3*0,2</t>
  </si>
  <si>
    <t>1646873017</t>
  </si>
  <si>
    <t>6,210*0,6*0,2</t>
  </si>
  <si>
    <t>-153868804</t>
  </si>
  <si>
    <t>6,210*0,6*0,2*0,2</t>
  </si>
  <si>
    <t>267446563</t>
  </si>
  <si>
    <t>6,210*0,4*0,2</t>
  </si>
  <si>
    <t>1526499815</t>
  </si>
  <si>
    <t>6,210*0,4*0,2*0,2</t>
  </si>
  <si>
    <t>301417894</t>
  </si>
  <si>
    <t>"Nezpevněná plocha, zeleň - plynovod"0,96*0,8*6,0</t>
  </si>
  <si>
    <t>"Nezpevněná plocha, zeleň - plynovodní přípojka"0,93*0,8*3,1</t>
  </si>
  <si>
    <t>"Místní komunikace - plynovod"0,69*0,8*24,8</t>
  </si>
  <si>
    <t>"Místní komunikace - plynovodní přípojka"0,66*0,8*4,3</t>
  </si>
  <si>
    <t>22,874*0,6*0,5</t>
  </si>
  <si>
    <t>1428123106</t>
  </si>
  <si>
    <t>22,874*0,6*0,5*0,2</t>
  </si>
  <si>
    <t>424654862</t>
  </si>
  <si>
    <t>22,874*0,4*0,5</t>
  </si>
  <si>
    <t>-1725467340</t>
  </si>
  <si>
    <t>22,874*0,4*0,5*0,2</t>
  </si>
  <si>
    <t>409349411</t>
  </si>
  <si>
    <t>22,874*0,4*0,3</t>
  </si>
  <si>
    <t>1884911313</t>
  </si>
  <si>
    <t>22,874*0,6*0,3*0,2</t>
  </si>
  <si>
    <t>-981820826</t>
  </si>
  <si>
    <t>1658150739</t>
  </si>
  <si>
    <t>22,874*0,4*0,3*0,2</t>
  </si>
  <si>
    <t>1535761254</t>
  </si>
  <si>
    <t>22,874*0,6*0,2</t>
  </si>
  <si>
    <t>-325815709</t>
  </si>
  <si>
    <t>22,874*0,6*0,2*0,2</t>
  </si>
  <si>
    <t>-218674870</t>
  </si>
  <si>
    <t>22,874*0,4*0,2</t>
  </si>
  <si>
    <t>-1839367933</t>
  </si>
  <si>
    <t>22,874*0,4*0,2*0,2</t>
  </si>
  <si>
    <t>-1911432734</t>
  </si>
  <si>
    <t>"Nezpevněná plocha, zeleň - plynovod"0,96*25,2</t>
  </si>
  <si>
    <t>"Nezpevněná plocha, zeleň - plynovodní přípojka"0,93*6,2</t>
  </si>
  <si>
    <t>"Místní komunikace - plynovod"0,69*36,5</t>
  </si>
  <si>
    <t>"Místní komunikace - plynovodní přípojka"0,66*8,4</t>
  </si>
  <si>
    <t>"Místní komunikace - plynovod - levá strana propoje"0,69*3</t>
  </si>
  <si>
    <t>1981520965</t>
  </si>
  <si>
    <t>"viz.položky výše: Pažení a rozepření stěn rýh - příložné - hl.do 2m"65,517</t>
  </si>
  <si>
    <t>-838026149</t>
  </si>
  <si>
    <t>"Rýha - Nezpevněná plocha, zeleň - plynovod"(0,96+0,2+0-1)*0,8*6,0</t>
  </si>
  <si>
    <t>"Rýha - Nezpevněná plocha, zeleň - plynovodní přípojka"(0,93+0,2+0-1)*0,8*3,1</t>
  </si>
  <si>
    <t>"Rýha - Místní komunikace - plynovod"(0,69+0,17+0,2+0,06+0,04-1)*0,8*24,8</t>
  </si>
  <si>
    <t>"Rýha - Místní komunikace - plynovodní přípojka"(0,66+0,17+0,2+0,06+0,04-1)*0,8*4,3</t>
  </si>
  <si>
    <t>"Jáma - Místní komunikace - plynovod - levá strana propoje"(0,69+0,17+0,2+0,06+0,04-1)*1,4*3</t>
  </si>
  <si>
    <t>953483506</t>
  </si>
  <si>
    <t>"Rýha - Nezpevněná plocha, zeleň - plynovod"(0,1+0,06+0,3)*0,8*6,0</t>
  </si>
  <si>
    <t>"Rýha - Nezpevněná plocha, zeleň - plynovodní přípojka"(0,1+0,03+0,3)*0,8*3,1</t>
  </si>
  <si>
    <t>"Rýha - Místní komunikace - plynovod"0,69*0,8*24,8</t>
  </si>
  <si>
    <t>"Rýha - Místní komunikace - plynovodní přípojka"0,66*0,8*4,3</t>
  </si>
  <si>
    <t>"Jáma - Místní komunikace - plynovod - levá strana propoje"0,69*1,4*3</t>
  </si>
  <si>
    <t>691164416</t>
  </si>
  <si>
    <t>"viz.položka výše: Vodorovné přemístění výkopku z hor.1-4 do 10000m * hmotnost 1,8 t/m3"25,444*1,8</t>
  </si>
  <si>
    <t>-1150117048</t>
  </si>
  <si>
    <t>"Rýha - Nezpevněná plocha, zeleň - plynovod"0,96*0,8*6,0</t>
  </si>
  <si>
    <t>"Rýha - Nezpevněná plocha, zeleň - plynovodní přípojka"0,93*0,8*3,1</t>
  </si>
  <si>
    <t>"odečet - viz. položka: Obsyp potrubí bez prohození sypaniny"-20,611</t>
  </si>
  <si>
    <t>1051059797</t>
  </si>
  <si>
    <t>"Rýha - Místní komunikace - plynovod"0,69*0,8*24,8*1,8</t>
  </si>
  <si>
    <t>"Rýha - Místní komunikace - plynovodní přípojka"0,66*0,8*4,3*1,8</t>
  </si>
  <si>
    <t>"Jáma - Místní komunikace - plynovod - levá strana propoje"0,69*1,4*3*1,8</t>
  </si>
  <si>
    <t>"Jáma - Místní komunikace - plynovod - pravá strana propoje"0,69*1,2*4*1,8</t>
  </si>
  <si>
    <t>"Rýha - Místní komunikace - plynovod"-(0,1+0,06+0,3)*0,8*24,8*1,8</t>
  </si>
  <si>
    <t>"Rýha - Místní komunikace - plynovodní přípojka"-(0,1+0,03+0,3)*0,8*4,3*1,8</t>
  </si>
  <si>
    <t>"Jáma - Místní komunikace - plynovod - levá strana propoje"-(0,1+0,06+0,3)*1,4*3*1,8</t>
  </si>
  <si>
    <t>"Jáma - Místní komunikace - plynovod - pravá strana propoje"-(0,1+0,06+0,3)*1,2*4*1,8</t>
  </si>
  <si>
    <t>"položka štěrkopísek frakce 0-32"13,363/1,8</t>
  </si>
  <si>
    <t>"položka vodorovné přemístění-položka obsyp potrubí"25,444-18,019</t>
  </si>
  <si>
    <t>-152854235</t>
  </si>
  <si>
    <t>"Komunikace - plynovod"0,04*1,8*27,7*1,8</t>
  </si>
  <si>
    <t>"Komunikace - plynovodní přípojky"0,04*1,8*3,1*1,8</t>
  </si>
  <si>
    <t>"Komunikace - plynovod"(0,2+0,06)*1,3*30,6*1,8</t>
  </si>
  <si>
    <t>"Komunikace - plynovodní přípojky"(0,2+0,06)*1,3*2,1*1,8</t>
  </si>
  <si>
    <t>1327111686</t>
  </si>
  <si>
    <t>"Rýha - Místní komunikace - plynovod"(0,1+0,06+0,3)*0,8*24,8</t>
  </si>
  <si>
    <t>"Rýha - Místní komunikace - plynovodní přípojka"(0,1+0,03+0,3)*0,8*4,3</t>
  </si>
  <si>
    <t>"Jáma - Místní komunikace - plynovod - levá strana propoje"(0,1+0,06+0,3)*1,4*3</t>
  </si>
  <si>
    <t>575957253</t>
  </si>
  <si>
    <t>"viz.položka výše: Obsyp potrubí bez prohození sypaniny * hmotnost 1,8 t/m3"18,019*1,8</t>
  </si>
  <si>
    <t>-1757012190</t>
  </si>
  <si>
    <t>"Nezpevněná plocha, zeleň - plynovod"1,2*8,4</t>
  </si>
  <si>
    <t>"Nezpevněná plocha, zeleň - plynovodní přípojky"1,2*3,3</t>
  </si>
  <si>
    <t>592945531</t>
  </si>
  <si>
    <t>"Nezpevněná plocha, zeleň - plynovod"3,0*8,4</t>
  </si>
  <si>
    <t>"Nezpevněná plocha, zeleň - plynovodní přípojky"3,0*3,3</t>
  </si>
  <si>
    <t>-693595966</t>
  </si>
  <si>
    <t>"viz.položka výše: Založení lučního trávníku výsevem plochy do 1000 m2 v rovině a ve svahu do 1:5 * 0,05 kg/m2 (uvažovaná spotřeba)"35,100*0,05</t>
  </si>
  <si>
    <t>1224955148</t>
  </si>
  <si>
    <t>"Komunikace - plynovod (tl. 0,04m)"40,6</t>
  </si>
  <si>
    <t>"Komunikace - plynovodní přípojky (tl. 0,04m)"6,4</t>
  </si>
  <si>
    <t>"Komunikace - plynovod (tl. 0,06m)"39,6</t>
  </si>
  <si>
    <t>"Komunikace - plynovodní přípojky (tl. 0,06m)"7,2</t>
  </si>
  <si>
    <t>595664045</t>
  </si>
  <si>
    <t>-865944175</t>
  </si>
  <si>
    <t>724829310</t>
  </si>
  <si>
    <t>-806721057</t>
  </si>
  <si>
    <t>"Komunikace - plynovod - celková délka řezání ACO"40,6</t>
  </si>
  <si>
    <t>"Komunikace - plynovodní přípojka - celková délka řezání ACO"6,4,</t>
  </si>
  <si>
    <t>-1311767763</t>
  </si>
  <si>
    <t>"Místní komunikace - mezi ŠD a ACL - plynovod"1,3*30,6</t>
  </si>
  <si>
    <t>"Místní komunikace - mezi ŠD a ACL - plynovodní přípojka"1,3*2,1</t>
  </si>
  <si>
    <t>487854841</t>
  </si>
  <si>
    <t>"Komunikace - spojovací mezi vrstvou obrusnou a ložní - plynovod"1,8*27,7</t>
  </si>
  <si>
    <t>"Komunikace - spojovací mezi vrstvou obrusnou a ložní - plynovodní přípojky"1,8*3,1</t>
  </si>
  <si>
    <t>-564677217</t>
  </si>
  <si>
    <t>"Komunikace - obrusná vrstva - plynovod"1,8*27,7</t>
  </si>
  <si>
    <t>"Komunikace - obrusná vrstva - plynovodní přípojky"1,8*3,1</t>
  </si>
  <si>
    <t>-979110103</t>
  </si>
  <si>
    <t>-1525779581</t>
  </si>
  <si>
    <t>"Původní podklad - Místní komunikace - plynovod"(0,17+0,2)*1,3*30,6*1,8</t>
  </si>
  <si>
    <t>"Původní podklad - Místní komunikace - plynovodní přípojka"(0,17+0,2)*1,3*2,1*1,8</t>
  </si>
  <si>
    <t>1569460068</t>
  </si>
  <si>
    <t>28,311*(25-1)</t>
  </si>
  <si>
    <t>1852277960</t>
  </si>
  <si>
    <t>"Komunikace - plynovod"0,04*1,8*27,7*2,2</t>
  </si>
  <si>
    <t>"Komunikace - plynovodní přípojka"0,04*1,8*3,1*2,2</t>
  </si>
  <si>
    <t>"Komunikace, ložní vrstva - plynovod"0,06*1,3*30,6*2,2</t>
  </si>
  <si>
    <t>"Komunikace, ložní vrstva - plynovodní přípojka"0,06*1,3*2,1*2,2</t>
  </si>
  <si>
    <t>1877765906</t>
  </si>
  <si>
    <t>10,490*(25-1)</t>
  </si>
  <si>
    <t>-1171588794</t>
  </si>
  <si>
    <t>-1203903391</t>
  </si>
  <si>
    <t>1865738777</t>
  </si>
  <si>
    <t>-1986377303</t>
  </si>
  <si>
    <t>1531939664</t>
  </si>
  <si>
    <t>"STL plynovod PE100 RC d 63 SDR11 - celková délka 31,0m"31,0</t>
  </si>
  <si>
    <t>"STL plynovodní přípojky PE100 RC d 32 SDR11 - celková délka 7,0m"7,0</t>
  </si>
  <si>
    <t>"propoj na stáv.přípojky - 4ks  - 1,0m"4*1</t>
  </si>
  <si>
    <t>-327212362</t>
  </si>
  <si>
    <t>"propojení přípojek - 4ks"4</t>
  </si>
  <si>
    <t>791581122</t>
  </si>
  <si>
    <t>-882624231</t>
  </si>
  <si>
    <t>"odstranění stáv.potrubí PE d 32 v místě vedení nového potrubí PE d 32, celková délka cca 5,0 m rozřezat po 1,0 m - 5ks"5</t>
  </si>
  <si>
    <t>1851332364</t>
  </si>
  <si>
    <t>"odstranění stáv.potrubí PE d 50 v místě vedení nového potrubí PE d 63, celková délka cca 24,0 m rozřezat po 1,0 m - 24ks"24</t>
  </si>
  <si>
    <t>-439931324</t>
  </si>
  <si>
    <t>"Celková délka rušeného a vyjímaného potrubí stáv.STL plynovodních přípojek PE d 32 - 5,0m"5</t>
  </si>
  <si>
    <t>"Celková délka rušeného a vyjímaného potrubí stáv.STL plynovodu PE d 50 - 24,0m"24</t>
  </si>
  <si>
    <t>-183717205</t>
  </si>
  <si>
    <t>1768826846</t>
  </si>
  <si>
    <t>"celková délka nových STL plynovodních přípojek - 7,0m"7</t>
  </si>
  <si>
    <t>370953336</t>
  </si>
  <si>
    <t>-985655637</t>
  </si>
  <si>
    <t>"celková délka nového STL plynovodu - 31,0m"31</t>
  </si>
  <si>
    <t>-699513446</t>
  </si>
  <si>
    <t>1474326791</t>
  </si>
  <si>
    <t>"křížení s inženýrskými sítěmi, celková délka na STL plynovodu 30,0m"30</t>
  </si>
  <si>
    <t>"křížení s inženýrskými sítěmi, celková délka na STL plynovodních přípojkách 5,0m"5</t>
  </si>
  <si>
    <t>840635768</t>
  </si>
  <si>
    <t>"viz.položka výše: Montáž potrubí plastového svařované na tupo nebo elektrospojkou, D 90 mm, tl 5,2 mm"35</t>
  </si>
  <si>
    <t>-373254092</t>
  </si>
  <si>
    <t>"viz.položka výše: Montáž potrubí plastická hmota trouby PE, PP D 32 mm, tl 2,9 mm"7</t>
  </si>
  <si>
    <t>"viz.položka výše: Montáž potrubí plastového svařované na tupo nebo elektrospojkou, D 63 mm, tl 5,8 mm"31</t>
  </si>
  <si>
    <t>1468237965</t>
  </si>
  <si>
    <t>-2135407629</t>
  </si>
  <si>
    <t>1368839715</t>
  </si>
  <si>
    <t>105208464</t>
  </si>
  <si>
    <t>-1102618483</t>
  </si>
  <si>
    <t>"Potrubí PE100 RC d 32 SDR 11 - celková délka 28,0m"7,0</t>
  </si>
  <si>
    <t>"Potrubí PE100 RC d 63 SDR 11 - celková délka 160,0m"31,0</t>
  </si>
  <si>
    <t>799924740</t>
  </si>
  <si>
    <t>-1033624281</t>
  </si>
  <si>
    <t>"dočasné zaslepení nových STL plynovodních přípojek PE100 RC dn 32 SDR11 pro provedení tlakové zkoušky - 4ks"4</t>
  </si>
  <si>
    <t>-935338630</t>
  </si>
  <si>
    <t>"propojení na stáv.potrubí STL plynovodní přípojky - celkem 4ks"4</t>
  </si>
  <si>
    <t>587902703</t>
  </si>
  <si>
    <t>-527839040</t>
  </si>
  <si>
    <t>637222283</t>
  </si>
  <si>
    <t>-14385215</t>
  </si>
  <si>
    <t>"propojení na stáv. STL plynovodní přípojky - celkem 4ks"4</t>
  </si>
  <si>
    <t>-1996052216</t>
  </si>
  <si>
    <t>"Rušená část stávajícího STL plynovodu PE 100 d 50 SDR11 - celková délka cca. 30,6 m"30,6</t>
  </si>
  <si>
    <t>"Rušená část stávajícíh STL plynovodních přípojek PE 100 d 32 SDR11 - celková délka cca. 10,3 m"10,3</t>
  </si>
  <si>
    <t>-1925136421</t>
  </si>
  <si>
    <t>"Potrubí PE100 RC d 32 SDR 11 - celková délka 7,0m"7,0</t>
  </si>
  <si>
    <t>"Potrubí PE100 RC d 63 SDR 11 - celková délka 31,0m"31,0</t>
  </si>
  <si>
    <t>1824099595</t>
  </si>
  <si>
    <t>"dočasné zaslepení nových STL plynovodních přípojek PE100 RC dn 32 RC SDR11 pro provedení tlakové zkoušky - 4ks"4</t>
  </si>
  <si>
    <t>896356457</t>
  </si>
  <si>
    <t>-1043479148</t>
  </si>
  <si>
    <t>251868595</t>
  </si>
  <si>
    <t>-157643626</t>
  </si>
  <si>
    <t>426588645</t>
  </si>
  <si>
    <t>-227173933</t>
  </si>
  <si>
    <t>547077766</t>
  </si>
  <si>
    <t>"Nový STL plynovod + STL přípojky (půdorysně)"31+7</t>
  </si>
  <si>
    <t>-2090826371</t>
  </si>
  <si>
    <t>-1196667145</t>
  </si>
  <si>
    <t>"propoj na 4ks přípojek"4</t>
  </si>
  <si>
    <t>1389296408</t>
  </si>
  <si>
    <t>"celkem 4ks přípojek"4</t>
  </si>
  <si>
    <t>-48144209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</si>
</sst>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topLeftCell="A88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3"/>
      <c r="AQ5" s="23"/>
      <c r="AR5" s="21"/>
      <c r="BE5" s="283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3"/>
      <c r="AQ6" s="23"/>
      <c r="AR6" s="21"/>
      <c r="BE6" s="28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4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4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84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84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4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84"/>
      <c r="BS13" s="18" t="s">
        <v>6</v>
      </c>
    </row>
    <row r="14" spans="1:74" ht="13.2">
      <c r="B14" s="22"/>
      <c r="C14" s="23"/>
      <c r="D14" s="23"/>
      <c r="E14" s="289" t="s">
        <v>31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84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4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284"/>
      <c r="BS16" s="18" t="s">
        <v>4</v>
      </c>
    </row>
    <row r="17" spans="1:71" s="1" customFormat="1" ht="18.45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284"/>
      <c r="BS17" s="18" t="s">
        <v>36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4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33</v>
      </c>
      <c r="AO19" s="23"/>
      <c r="AP19" s="23"/>
      <c r="AQ19" s="23"/>
      <c r="AR19" s="21"/>
      <c r="BE19" s="284"/>
      <c r="BS19" s="18" t="s">
        <v>6</v>
      </c>
    </row>
    <row r="20" spans="1:71" s="1" customFormat="1" ht="18.4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35</v>
      </c>
      <c r="AO20" s="23"/>
      <c r="AP20" s="23"/>
      <c r="AQ20" s="23"/>
      <c r="AR20" s="21"/>
      <c r="BE20" s="284"/>
      <c r="BS20" s="18" t="s">
        <v>36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4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4"/>
    </row>
    <row r="23" spans="1:71" s="1" customFormat="1" ht="16.5" customHeight="1">
      <c r="B23" s="22"/>
      <c r="C23" s="23"/>
      <c r="D23" s="23"/>
      <c r="E23" s="291" t="s">
        <v>1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3"/>
      <c r="AP23" s="23"/>
      <c r="AQ23" s="23"/>
      <c r="AR23" s="21"/>
      <c r="BE23" s="284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4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4"/>
    </row>
    <row r="26" spans="1:71" s="2" customFormat="1" ht="25.95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2">
        <f>ROUND(AG94,2)</f>
        <v>0</v>
      </c>
      <c r="AL26" s="293"/>
      <c r="AM26" s="293"/>
      <c r="AN26" s="293"/>
      <c r="AO26" s="293"/>
      <c r="AP26" s="37"/>
      <c r="AQ26" s="37"/>
      <c r="AR26" s="40"/>
      <c r="BE26" s="284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4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4" t="s">
        <v>40</v>
      </c>
      <c r="M28" s="294"/>
      <c r="N28" s="294"/>
      <c r="O28" s="294"/>
      <c r="P28" s="294"/>
      <c r="Q28" s="37"/>
      <c r="R28" s="37"/>
      <c r="S28" s="37"/>
      <c r="T28" s="37"/>
      <c r="U28" s="37"/>
      <c r="V28" s="37"/>
      <c r="W28" s="294" t="s">
        <v>41</v>
      </c>
      <c r="X28" s="294"/>
      <c r="Y28" s="294"/>
      <c r="Z28" s="294"/>
      <c r="AA28" s="294"/>
      <c r="AB28" s="294"/>
      <c r="AC28" s="294"/>
      <c r="AD28" s="294"/>
      <c r="AE28" s="294"/>
      <c r="AF28" s="37"/>
      <c r="AG28" s="37"/>
      <c r="AH28" s="37"/>
      <c r="AI28" s="37"/>
      <c r="AJ28" s="37"/>
      <c r="AK28" s="294" t="s">
        <v>42</v>
      </c>
      <c r="AL28" s="294"/>
      <c r="AM28" s="294"/>
      <c r="AN28" s="294"/>
      <c r="AO28" s="294"/>
      <c r="AP28" s="37"/>
      <c r="AQ28" s="37"/>
      <c r="AR28" s="40"/>
      <c r="BE28" s="284"/>
    </row>
    <row r="29" spans="1:71" s="3" customFormat="1" ht="14.4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297">
        <v>0.21</v>
      </c>
      <c r="M29" s="296"/>
      <c r="N29" s="296"/>
      <c r="O29" s="296"/>
      <c r="P29" s="296"/>
      <c r="Q29" s="42"/>
      <c r="R29" s="42"/>
      <c r="S29" s="42"/>
      <c r="T29" s="42"/>
      <c r="U29" s="42"/>
      <c r="V29" s="42"/>
      <c r="W29" s="295">
        <f>ROUND(AZ94, 2)</f>
        <v>0</v>
      </c>
      <c r="X29" s="296"/>
      <c r="Y29" s="296"/>
      <c r="Z29" s="296"/>
      <c r="AA29" s="296"/>
      <c r="AB29" s="296"/>
      <c r="AC29" s="296"/>
      <c r="AD29" s="296"/>
      <c r="AE29" s="296"/>
      <c r="AF29" s="42"/>
      <c r="AG29" s="42"/>
      <c r="AH29" s="42"/>
      <c r="AI29" s="42"/>
      <c r="AJ29" s="42"/>
      <c r="AK29" s="295">
        <f>ROUND(AV94, 2)</f>
        <v>0</v>
      </c>
      <c r="AL29" s="296"/>
      <c r="AM29" s="296"/>
      <c r="AN29" s="296"/>
      <c r="AO29" s="296"/>
      <c r="AP29" s="42"/>
      <c r="AQ29" s="42"/>
      <c r="AR29" s="43"/>
      <c r="BE29" s="285"/>
    </row>
    <row r="30" spans="1:71" s="3" customFormat="1" ht="14.4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297">
        <v>0.15</v>
      </c>
      <c r="M30" s="296"/>
      <c r="N30" s="296"/>
      <c r="O30" s="296"/>
      <c r="P30" s="296"/>
      <c r="Q30" s="42"/>
      <c r="R30" s="42"/>
      <c r="S30" s="42"/>
      <c r="T30" s="42"/>
      <c r="U30" s="42"/>
      <c r="V30" s="42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2"/>
      <c r="AG30" s="42"/>
      <c r="AH30" s="42"/>
      <c r="AI30" s="42"/>
      <c r="AJ30" s="42"/>
      <c r="AK30" s="295">
        <f>ROUND(AW94, 2)</f>
        <v>0</v>
      </c>
      <c r="AL30" s="296"/>
      <c r="AM30" s="296"/>
      <c r="AN30" s="296"/>
      <c r="AO30" s="296"/>
      <c r="AP30" s="42"/>
      <c r="AQ30" s="42"/>
      <c r="AR30" s="43"/>
      <c r="BE30" s="285"/>
    </row>
    <row r="31" spans="1:71" s="3" customFormat="1" ht="14.4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297">
        <v>0.21</v>
      </c>
      <c r="M31" s="296"/>
      <c r="N31" s="296"/>
      <c r="O31" s="296"/>
      <c r="P31" s="296"/>
      <c r="Q31" s="42"/>
      <c r="R31" s="42"/>
      <c r="S31" s="42"/>
      <c r="T31" s="42"/>
      <c r="U31" s="42"/>
      <c r="V31" s="42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2"/>
      <c r="AG31" s="42"/>
      <c r="AH31" s="42"/>
      <c r="AI31" s="42"/>
      <c r="AJ31" s="42"/>
      <c r="AK31" s="295">
        <v>0</v>
      </c>
      <c r="AL31" s="296"/>
      <c r="AM31" s="296"/>
      <c r="AN31" s="296"/>
      <c r="AO31" s="296"/>
      <c r="AP31" s="42"/>
      <c r="AQ31" s="42"/>
      <c r="AR31" s="43"/>
      <c r="BE31" s="285"/>
    </row>
    <row r="32" spans="1:71" s="3" customFormat="1" ht="14.4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297">
        <v>0.15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v>0</v>
      </c>
      <c r="AL32" s="296"/>
      <c r="AM32" s="296"/>
      <c r="AN32" s="296"/>
      <c r="AO32" s="296"/>
      <c r="AP32" s="42"/>
      <c r="AQ32" s="42"/>
      <c r="AR32" s="43"/>
      <c r="BE32" s="285"/>
    </row>
    <row r="33" spans="1:57" s="3" customFormat="1" ht="14.4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297">
        <v>0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v>0</v>
      </c>
      <c r="AL33" s="296"/>
      <c r="AM33" s="296"/>
      <c r="AN33" s="296"/>
      <c r="AO33" s="296"/>
      <c r="AP33" s="42"/>
      <c r="AQ33" s="42"/>
      <c r="AR33" s="43"/>
      <c r="BE33" s="285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4"/>
    </row>
    <row r="35" spans="1:57" s="2" customFormat="1" ht="25.95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01" t="s">
        <v>51</v>
      </c>
      <c r="Y35" s="299"/>
      <c r="Z35" s="299"/>
      <c r="AA35" s="299"/>
      <c r="AB35" s="299"/>
      <c r="AC35" s="46"/>
      <c r="AD35" s="46"/>
      <c r="AE35" s="46"/>
      <c r="AF35" s="46"/>
      <c r="AG35" s="46"/>
      <c r="AH35" s="46"/>
      <c r="AI35" s="46"/>
      <c r="AJ35" s="46"/>
      <c r="AK35" s="298">
        <f>SUM(AK26:AK33)</f>
        <v>0</v>
      </c>
      <c r="AL35" s="299"/>
      <c r="AM35" s="299"/>
      <c r="AN35" s="299"/>
      <c r="AO35" s="300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0.199999999999999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VK20/022_1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2" t="str">
        <f>K6</f>
        <v>Medlešice - splašková kanalizace D.1.2.1  SO 02 Přeložky plynovodu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Medlešice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4" t="str">
        <f>IF(AN8= "","",AN8)</f>
        <v>26. 8. 2020</v>
      </c>
      <c r="AN87" s="264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Vodárenská společnost Chrudim,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65" t="str">
        <f>IF(E17="","",E17)</f>
        <v>VK CAD s.r.o.</v>
      </c>
      <c r="AN89" s="266"/>
      <c r="AO89" s="266"/>
      <c r="AP89" s="266"/>
      <c r="AQ89" s="37"/>
      <c r="AR89" s="40"/>
      <c r="AS89" s="267" t="s">
        <v>59</v>
      </c>
      <c r="AT89" s="268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37</v>
      </c>
      <c r="AJ90" s="37"/>
      <c r="AK90" s="37"/>
      <c r="AL90" s="37"/>
      <c r="AM90" s="265" t="str">
        <f>IF(E20="","",E20)</f>
        <v>VK CAD s.r.o.</v>
      </c>
      <c r="AN90" s="266"/>
      <c r="AO90" s="266"/>
      <c r="AP90" s="266"/>
      <c r="AQ90" s="37"/>
      <c r="AR90" s="40"/>
      <c r="AS90" s="269"/>
      <c r="AT90" s="270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1"/>
      <c r="AT91" s="27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3" t="s">
        <v>60</v>
      </c>
      <c r="D92" s="274"/>
      <c r="E92" s="274"/>
      <c r="F92" s="274"/>
      <c r="G92" s="274"/>
      <c r="H92" s="74"/>
      <c r="I92" s="276" t="s">
        <v>61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5" t="s">
        <v>62</v>
      </c>
      <c r="AH92" s="274"/>
      <c r="AI92" s="274"/>
      <c r="AJ92" s="274"/>
      <c r="AK92" s="274"/>
      <c r="AL92" s="274"/>
      <c r="AM92" s="274"/>
      <c r="AN92" s="276" t="s">
        <v>63</v>
      </c>
      <c r="AO92" s="274"/>
      <c r="AP92" s="277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1">
        <f>ROUND(SUM(AG95:AG98),2)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37.5" customHeight="1">
      <c r="A95" s="94" t="s">
        <v>83</v>
      </c>
      <c r="B95" s="95"/>
      <c r="C95" s="96"/>
      <c r="D95" s="278" t="s">
        <v>84</v>
      </c>
      <c r="E95" s="278"/>
      <c r="F95" s="278"/>
      <c r="G95" s="278"/>
      <c r="H95" s="278"/>
      <c r="I95" s="97"/>
      <c r="J95" s="278" t="s">
        <v>85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9">
        <f>'Přeložka č.1 - Přeložka S...'!J30</f>
        <v>0</v>
      </c>
      <c r="AH95" s="280"/>
      <c r="AI95" s="280"/>
      <c r="AJ95" s="280"/>
      <c r="AK95" s="280"/>
      <c r="AL95" s="280"/>
      <c r="AM95" s="280"/>
      <c r="AN95" s="279">
        <f>SUM(AG95,AT95)</f>
        <v>0</v>
      </c>
      <c r="AO95" s="280"/>
      <c r="AP95" s="280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'Přeložka č.1 - Přeložka S...'!P125</f>
        <v>0</v>
      </c>
      <c r="AV95" s="101">
        <f>'Přeložka č.1 - Přeložka S...'!J33</f>
        <v>0</v>
      </c>
      <c r="AW95" s="101">
        <f>'Přeložka č.1 - Přeložka S...'!J34</f>
        <v>0</v>
      </c>
      <c r="AX95" s="101">
        <f>'Přeložka č.1 - Přeložka S...'!J35</f>
        <v>0</v>
      </c>
      <c r="AY95" s="101">
        <f>'Přeložka č.1 - Přeložka S...'!J36</f>
        <v>0</v>
      </c>
      <c r="AZ95" s="101">
        <f>'Přeložka č.1 - Přeložka S...'!F33</f>
        <v>0</v>
      </c>
      <c r="BA95" s="101">
        <f>'Přeložka č.1 - Přeložka S...'!F34</f>
        <v>0</v>
      </c>
      <c r="BB95" s="101">
        <f>'Přeložka č.1 - Přeložka S...'!F35</f>
        <v>0</v>
      </c>
      <c r="BC95" s="101">
        <f>'Přeložka č.1 - Přeložka S...'!F36</f>
        <v>0</v>
      </c>
      <c r="BD95" s="103">
        <f>'Přeložka č.1 - Přeložka S...'!F37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7" customFormat="1" ht="37.5" customHeight="1">
      <c r="A96" s="94" t="s">
        <v>83</v>
      </c>
      <c r="B96" s="95"/>
      <c r="C96" s="96"/>
      <c r="D96" s="278" t="s">
        <v>90</v>
      </c>
      <c r="E96" s="278"/>
      <c r="F96" s="278"/>
      <c r="G96" s="278"/>
      <c r="H96" s="278"/>
      <c r="I96" s="97"/>
      <c r="J96" s="278" t="s">
        <v>85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9">
        <f>'Přeložka č.2 - Přeložka S...'!J30</f>
        <v>0</v>
      </c>
      <c r="AH96" s="280"/>
      <c r="AI96" s="280"/>
      <c r="AJ96" s="280"/>
      <c r="AK96" s="280"/>
      <c r="AL96" s="280"/>
      <c r="AM96" s="280"/>
      <c r="AN96" s="279">
        <f>SUM(AG96,AT96)</f>
        <v>0</v>
      </c>
      <c r="AO96" s="280"/>
      <c r="AP96" s="280"/>
      <c r="AQ96" s="98" t="s">
        <v>86</v>
      </c>
      <c r="AR96" s="99"/>
      <c r="AS96" s="100">
        <v>0</v>
      </c>
      <c r="AT96" s="101">
        <f>ROUND(SUM(AV96:AW96),2)</f>
        <v>0</v>
      </c>
      <c r="AU96" s="102">
        <f>'Přeložka č.2 - Přeložka S...'!P125</f>
        <v>0</v>
      </c>
      <c r="AV96" s="101">
        <f>'Přeložka č.2 - Přeložka S...'!J33</f>
        <v>0</v>
      </c>
      <c r="AW96" s="101">
        <f>'Přeložka č.2 - Přeložka S...'!J34</f>
        <v>0</v>
      </c>
      <c r="AX96" s="101">
        <f>'Přeložka č.2 - Přeložka S...'!J35</f>
        <v>0</v>
      </c>
      <c r="AY96" s="101">
        <f>'Přeložka č.2 - Přeložka S...'!J36</f>
        <v>0</v>
      </c>
      <c r="AZ96" s="101">
        <f>'Přeložka č.2 - Přeložka S...'!F33</f>
        <v>0</v>
      </c>
      <c r="BA96" s="101">
        <f>'Přeložka č.2 - Přeložka S...'!F34</f>
        <v>0</v>
      </c>
      <c r="BB96" s="101">
        <f>'Přeložka č.2 - Přeložka S...'!F35</f>
        <v>0</v>
      </c>
      <c r="BC96" s="101">
        <f>'Přeložka č.2 - Přeložka S...'!F36</f>
        <v>0</v>
      </c>
      <c r="BD96" s="103">
        <f>'Přeložka č.2 - Přeložka S...'!F37</f>
        <v>0</v>
      </c>
      <c r="BT96" s="104" t="s">
        <v>87</v>
      </c>
      <c r="BV96" s="104" t="s">
        <v>81</v>
      </c>
      <c r="BW96" s="104" t="s">
        <v>91</v>
      </c>
      <c r="BX96" s="104" t="s">
        <v>5</v>
      </c>
      <c r="CL96" s="104" t="s">
        <v>1</v>
      </c>
      <c r="CM96" s="104" t="s">
        <v>89</v>
      </c>
    </row>
    <row r="97" spans="1:91" s="7" customFormat="1" ht="37.5" customHeight="1">
      <c r="A97" s="94" t="s">
        <v>83</v>
      </c>
      <c r="B97" s="95"/>
      <c r="C97" s="96"/>
      <c r="D97" s="278" t="s">
        <v>92</v>
      </c>
      <c r="E97" s="278"/>
      <c r="F97" s="278"/>
      <c r="G97" s="278"/>
      <c r="H97" s="278"/>
      <c r="I97" s="97"/>
      <c r="J97" s="278" t="s">
        <v>93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9">
        <f>'Přeložka č.3 - Přeložka S...'!J30</f>
        <v>0</v>
      </c>
      <c r="AH97" s="280"/>
      <c r="AI97" s="280"/>
      <c r="AJ97" s="280"/>
      <c r="AK97" s="280"/>
      <c r="AL97" s="280"/>
      <c r="AM97" s="280"/>
      <c r="AN97" s="279">
        <f>SUM(AG97,AT97)</f>
        <v>0</v>
      </c>
      <c r="AO97" s="280"/>
      <c r="AP97" s="280"/>
      <c r="AQ97" s="98" t="s">
        <v>86</v>
      </c>
      <c r="AR97" s="99"/>
      <c r="AS97" s="100">
        <v>0</v>
      </c>
      <c r="AT97" s="101">
        <f>ROUND(SUM(AV97:AW97),2)</f>
        <v>0</v>
      </c>
      <c r="AU97" s="102">
        <f>'Přeložka č.3 - Přeložka S...'!P125</f>
        <v>0</v>
      </c>
      <c r="AV97" s="101">
        <f>'Přeložka č.3 - Přeložka S...'!J33</f>
        <v>0</v>
      </c>
      <c r="AW97" s="101">
        <f>'Přeložka č.3 - Přeložka S...'!J34</f>
        <v>0</v>
      </c>
      <c r="AX97" s="101">
        <f>'Přeložka č.3 - Přeložka S...'!J35</f>
        <v>0</v>
      </c>
      <c r="AY97" s="101">
        <f>'Přeložka č.3 - Přeložka S...'!J36</f>
        <v>0</v>
      </c>
      <c r="AZ97" s="101">
        <f>'Přeložka č.3 - Přeložka S...'!F33</f>
        <v>0</v>
      </c>
      <c r="BA97" s="101">
        <f>'Přeložka č.3 - Přeložka S...'!F34</f>
        <v>0</v>
      </c>
      <c r="BB97" s="101">
        <f>'Přeložka č.3 - Přeložka S...'!F35</f>
        <v>0</v>
      </c>
      <c r="BC97" s="101">
        <f>'Přeložka č.3 - Přeložka S...'!F36</f>
        <v>0</v>
      </c>
      <c r="BD97" s="103">
        <f>'Přeložka č.3 - Přeložka S...'!F37</f>
        <v>0</v>
      </c>
      <c r="BT97" s="104" t="s">
        <v>87</v>
      </c>
      <c r="BV97" s="104" t="s">
        <v>81</v>
      </c>
      <c r="BW97" s="104" t="s">
        <v>94</v>
      </c>
      <c r="BX97" s="104" t="s">
        <v>5</v>
      </c>
      <c r="CL97" s="104" t="s">
        <v>1</v>
      </c>
      <c r="CM97" s="104" t="s">
        <v>89</v>
      </c>
    </row>
    <row r="98" spans="1:91" s="7" customFormat="1" ht="37.5" customHeight="1">
      <c r="A98" s="94" t="s">
        <v>83</v>
      </c>
      <c r="B98" s="95"/>
      <c r="C98" s="96"/>
      <c r="D98" s="278" t="s">
        <v>95</v>
      </c>
      <c r="E98" s="278"/>
      <c r="F98" s="278"/>
      <c r="G98" s="278"/>
      <c r="H98" s="278"/>
      <c r="I98" s="97"/>
      <c r="J98" s="278" t="s">
        <v>85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9">
        <f>'Přeložka č.4 - Přeložka S...'!J30</f>
        <v>0</v>
      </c>
      <c r="AH98" s="280"/>
      <c r="AI98" s="280"/>
      <c r="AJ98" s="280"/>
      <c r="AK98" s="280"/>
      <c r="AL98" s="280"/>
      <c r="AM98" s="280"/>
      <c r="AN98" s="279">
        <f>SUM(AG98,AT98)</f>
        <v>0</v>
      </c>
      <c r="AO98" s="280"/>
      <c r="AP98" s="280"/>
      <c r="AQ98" s="98" t="s">
        <v>86</v>
      </c>
      <c r="AR98" s="99"/>
      <c r="AS98" s="105">
        <v>0</v>
      </c>
      <c r="AT98" s="106">
        <f>ROUND(SUM(AV98:AW98),2)</f>
        <v>0</v>
      </c>
      <c r="AU98" s="107">
        <f>'Přeložka č.4 - Přeložka S...'!P125</f>
        <v>0</v>
      </c>
      <c r="AV98" s="106">
        <f>'Přeložka č.4 - Přeložka S...'!J33</f>
        <v>0</v>
      </c>
      <c r="AW98" s="106">
        <f>'Přeložka č.4 - Přeložka S...'!J34</f>
        <v>0</v>
      </c>
      <c r="AX98" s="106">
        <f>'Přeložka č.4 - Přeložka S...'!J35</f>
        <v>0</v>
      </c>
      <c r="AY98" s="106">
        <f>'Přeložka č.4 - Přeložka S...'!J36</f>
        <v>0</v>
      </c>
      <c r="AZ98" s="106">
        <f>'Přeložka č.4 - Přeložka S...'!F33</f>
        <v>0</v>
      </c>
      <c r="BA98" s="106">
        <f>'Přeložka č.4 - Přeložka S...'!F34</f>
        <v>0</v>
      </c>
      <c r="BB98" s="106">
        <f>'Přeložka č.4 - Přeložka S...'!F35</f>
        <v>0</v>
      </c>
      <c r="BC98" s="106">
        <f>'Přeložka č.4 - Přeložka S...'!F36</f>
        <v>0</v>
      </c>
      <c r="BD98" s="108">
        <f>'Přeložka č.4 - Přeložka S...'!F37</f>
        <v>0</v>
      </c>
      <c r="BT98" s="104" t="s">
        <v>87</v>
      </c>
      <c r="BV98" s="104" t="s">
        <v>81</v>
      </c>
      <c r="BW98" s="104" t="s">
        <v>96</v>
      </c>
      <c r="BX98" s="104" t="s">
        <v>5</v>
      </c>
      <c r="CL98" s="104" t="s">
        <v>1</v>
      </c>
      <c r="CM98" s="104" t="s">
        <v>89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z9pzhxomraO9n3wdS5ZgvyVTihYnGr2QQMBfNsQVJAIxguoBHF33IMEr6p31JOD++Jxg0lfNTkrLHvnBRDY7VA==" saltValue="68MgzfN/MlDgj8tcVw5L9oswWWLWz3uXUfP9VfJuo8+x4yZ5xkQwJGbnDsTs03y37bRzd/p53RpdIWfLs5wIT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Přeložka č.1 - Přeložka S...'!C2" display="/"/>
    <hyperlink ref="A96" location="'Přeložka č.2 - Přeložka S...'!C2" display="/"/>
    <hyperlink ref="A97" location="'Přeložka č.3 - Přeložka S...'!C2" display="/"/>
    <hyperlink ref="A98" location="'Přeložka č.4 - Přeložka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88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89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3" t="str">
        <f>'Rekapitulace stavby'!K6</f>
        <v>Medlešice - splašková kanalizace D.1.2.1  SO 02 Přeložky plynovodu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05" t="s">
        <v>99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26. 8. 2020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28</v>
      </c>
      <c r="J21" s="11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37</v>
      </c>
      <c r="E23" s="35"/>
      <c r="F23" s="35"/>
      <c r="G23" s="35"/>
      <c r="H23" s="35"/>
      <c r="I23" s="113" t="s">
        <v>25</v>
      </c>
      <c r="J23" s="114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28</v>
      </c>
      <c r="J24" s="114" t="s">
        <v>35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ROUND((SUM(BE125:BE624)),  2)</f>
        <v>0</v>
      </c>
      <c r="G33" s="35"/>
      <c r="H33" s="35"/>
      <c r="I33" s="125">
        <v>0.21</v>
      </c>
      <c r="J33" s="124">
        <f>ROUND(((SUM(BE125:BE624))*I33),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ROUND((SUM(BF125:BF624)),  2)</f>
        <v>0</v>
      </c>
      <c r="G34" s="35"/>
      <c r="H34" s="35"/>
      <c r="I34" s="125">
        <v>0.15</v>
      </c>
      <c r="J34" s="124">
        <f>ROUND(((SUM(BF125:BF624))*I34),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ROUND((SUM(BG125:BG624)),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ROUND((SUM(BH125:BH624)),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ROUND((SUM(BI125:BI624)),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52</v>
      </c>
      <c r="E50" s="134"/>
      <c r="F50" s="134"/>
      <c r="G50" s="133" t="s">
        <v>53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54</v>
      </c>
      <c r="E61" s="136"/>
      <c r="F61" s="137" t="s">
        <v>55</v>
      </c>
      <c r="G61" s="135" t="s">
        <v>54</v>
      </c>
      <c r="H61" s="136"/>
      <c r="I61" s="136"/>
      <c r="J61" s="138" t="s">
        <v>55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56</v>
      </c>
      <c r="E65" s="139"/>
      <c r="F65" s="139"/>
      <c r="G65" s="133" t="s">
        <v>57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54</v>
      </c>
      <c r="E76" s="136"/>
      <c r="F76" s="137" t="s">
        <v>55</v>
      </c>
      <c r="G76" s="135" t="s">
        <v>54</v>
      </c>
      <c r="H76" s="136"/>
      <c r="I76" s="136"/>
      <c r="J76" s="138" t="s">
        <v>55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Medlešice - splašková kanalizace D.1.2.1  SO 02 Přeložky plynovodu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62" t="str">
        <f>E9</f>
        <v>Přeložka č.1 - Přeložka STL Plynovodu PE d 63 SDR 11 a STL plynových přípojek PE d 32 SDR 11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Medlešice</v>
      </c>
      <c r="G89" s="37"/>
      <c r="H89" s="37"/>
      <c r="I89" s="30" t="s">
        <v>22</v>
      </c>
      <c r="J89" s="67" t="str">
        <f>IF(J12="","",J12)</f>
        <v>26. 8. 2020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Vodárenská společnost Chrudim, a.s.</v>
      </c>
      <c r="G91" s="37"/>
      <c r="H91" s="37"/>
      <c r="I91" s="30" t="s">
        <v>32</v>
      </c>
      <c r="J91" s="33" t="str">
        <f>E21</f>
        <v>VK CAD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VK CAD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" customHeight="1">
      <c r="B97" s="148"/>
      <c r="C97" s="149"/>
      <c r="D97" s="150" t="s">
        <v>105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95" customHeight="1">
      <c r="B98" s="154"/>
      <c r="C98" s="155"/>
      <c r="D98" s="156" t="s">
        <v>106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95" customHeight="1">
      <c r="B99" s="154"/>
      <c r="C99" s="155"/>
      <c r="D99" s="156" t="s">
        <v>107</v>
      </c>
      <c r="E99" s="157"/>
      <c r="F99" s="157"/>
      <c r="G99" s="157"/>
      <c r="H99" s="157"/>
      <c r="I99" s="157"/>
      <c r="J99" s="158">
        <f>J371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108</v>
      </c>
      <c r="E100" s="157"/>
      <c r="F100" s="157"/>
      <c r="G100" s="157"/>
      <c r="H100" s="157"/>
      <c r="I100" s="157"/>
      <c r="J100" s="158">
        <f>J465</f>
        <v>0</v>
      </c>
      <c r="K100" s="155"/>
      <c r="L100" s="159"/>
    </row>
    <row r="101" spans="1:31" s="9" customFormat="1" ht="24.9" customHeight="1">
      <c r="B101" s="148"/>
      <c r="C101" s="149"/>
      <c r="D101" s="150" t="s">
        <v>109</v>
      </c>
      <c r="E101" s="151"/>
      <c r="F101" s="151"/>
      <c r="G101" s="151"/>
      <c r="H101" s="151"/>
      <c r="I101" s="151"/>
      <c r="J101" s="152">
        <f>J520</f>
        <v>0</v>
      </c>
      <c r="K101" s="149"/>
      <c r="L101" s="153"/>
    </row>
    <row r="102" spans="1:31" s="10" customFormat="1" ht="19.95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J521</f>
        <v>0</v>
      </c>
      <c r="K102" s="155"/>
      <c r="L102" s="159"/>
    </row>
    <row r="103" spans="1:31" s="10" customFormat="1" ht="19.95" customHeight="1">
      <c r="B103" s="154"/>
      <c r="C103" s="155"/>
      <c r="D103" s="156" t="s">
        <v>111</v>
      </c>
      <c r="E103" s="157"/>
      <c r="F103" s="157"/>
      <c r="G103" s="157"/>
      <c r="H103" s="157"/>
      <c r="I103" s="157"/>
      <c r="J103" s="158">
        <f>J537</f>
        <v>0</v>
      </c>
      <c r="K103" s="155"/>
      <c r="L103" s="159"/>
    </row>
    <row r="104" spans="1:31" s="9" customFormat="1" ht="24.9" customHeight="1">
      <c r="B104" s="148"/>
      <c r="C104" s="149"/>
      <c r="D104" s="150" t="s">
        <v>112</v>
      </c>
      <c r="E104" s="151"/>
      <c r="F104" s="151"/>
      <c r="G104" s="151"/>
      <c r="H104" s="151"/>
      <c r="I104" s="151"/>
      <c r="J104" s="152">
        <f>J608</f>
        <v>0</v>
      </c>
      <c r="K104" s="149"/>
      <c r="L104" s="153"/>
    </row>
    <row r="105" spans="1:31" s="10" customFormat="1" ht="19.95" customHeight="1">
      <c r="B105" s="154"/>
      <c r="C105" s="155"/>
      <c r="D105" s="156" t="s">
        <v>113</v>
      </c>
      <c r="E105" s="157"/>
      <c r="F105" s="157"/>
      <c r="G105" s="157"/>
      <c r="H105" s="157"/>
      <c r="I105" s="157"/>
      <c r="J105" s="158">
        <f>J609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114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6.25" customHeight="1">
      <c r="A115" s="35"/>
      <c r="B115" s="36"/>
      <c r="C115" s="37"/>
      <c r="D115" s="37"/>
      <c r="E115" s="310" t="str">
        <f>E7</f>
        <v>Medlešice - splašková kanalizace D.1.2.1  SO 02 Přeložky plynovodu</v>
      </c>
      <c r="F115" s="311"/>
      <c r="G115" s="311"/>
      <c r="H115" s="311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30" customHeight="1">
      <c r="A117" s="35"/>
      <c r="B117" s="36"/>
      <c r="C117" s="37"/>
      <c r="D117" s="37"/>
      <c r="E117" s="262" t="str">
        <f>E9</f>
        <v>Přeložka č.1 - Přeložka STL Plynovodu PE d 63 SDR 11 a STL plynových přípojek PE d 32 SDR 11</v>
      </c>
      <c r="F117" s="312"/>
      <c r="G117" s="312"/>
      <c r="H117" s="312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Medlešice</v>
      </c>
      <c r="G119" s="37"/>
      <c r="H119" s="37"/>
      <c r="I119" s="30" t="s">
        <v>22</v>
      </c>
      <c r="J119" s="67" t="str">
        <f>IF(J12="","",J12)</f>
        <v>26. 8. 2020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24</v>
      </c>
      <c r="D121" s="37"/>
      <c r="E121" s="37"/>
      <c r="F121" s="28" t="str">
        <f>E15</f>
        <v>Vodárenská společnost Chrudim, a.s.</v>
      </c>
      <c r="G121" s="37"/>
      <c r="H121" s="37"/>
      <c r="I121" s="30" t="s">
        <v>32</v>
      </c>
      <c r="J121" s="33" t="str">
        <f>E21</f>
        <v>VK CAD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37</v>
      </c>
      <c r="J122" s="33" t="str">
        <f>E24</f>
        <v>VK CAD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115</v>
      </c>
      <c r="D124" s="163" t="s">
        <v>64</v>
      </c>
      <c r="E124" s="163" t="s">
        <v>60</v>
      </c>
      <c r="F124" s="163" t="s">
        <v>61</v>
      </c>
      <c r="G124" s="163" t="s">
        <v>116</v>
      </c>
      <c r="H124" s="163" t="s">
        <v>117</v>
      </c>
      <c r="I124" s="163" t="s">
        <v>118</v>
      </c>
      <c r="J124" s="164" t="s">
        <v>102</v>
      </c>
      <c r="K124" s="165" t="s">
        <v>119</v>
      </c>
      <c r="L124" s="166"/>
      <c r="M124" s="76" t="s">
        <v>1</v>
      </c>
      <c r="N124" s="77" t="s">
        <v>43</v>
      </c>
      <c r="O124" s="77" t="s">
        <v>120</v>
      </c>
      <c r="P124" s="77" t="s">
        <v>121</v>
      </c>
      <c r="Q124" s="77" t="s">
        <v>122</v>
      </c>
      <c r="R124" s="77" t="s">
        <v>123</v>
      </c>
      <c r="S124" s="77" t="s">
        <v>124</v>
      </c>
      <c r="T124" s="78" t="s">
        <v>125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8" customHeight="1">
      <c r="A125" s="35"/>
      <c r="B125" s="36"/>
      <c r="C125" s="83" t="s">
        <v>126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P126+P520+P608</f>
        <v>0</v>
      </c>
      <c r="Q125" s="80"/>
      <c r="R125" s="169">
        <f>R126+R520+R608</f>
        <v>356.86384379790002</v>
      </c>
      <c r="S125" s="80"/>
      <c r="T125" s="170">
        <f>T126+T520+T608</f>
        <v>293.17815999999999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78</v>
      </c>
      <c r="AU125" s="18" t="s">
        <v>104</v>
      </c>
      <c r="BK125" s="171">
        <f>BK126+BK520+BK608</f>
        <v>0</v>
      </c>
    </row>
    <row r="126" spans="1:65" s="12" customFormat="1" ht="25.95" customHeight="1">
      <c r="B126" s="172"/>
      <c r="C126" s="173"/>
      <c r="D126" s="174" t="s">
        <v>78</v>
      </c>
      <c r="E126" s="175" t="s">
        <v>127</v>
      </c>
      <c r="F126" s="175" t="s">
        <v>128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P127+P371+P465</f>
        <v>0</v>
      </c>
      <c r="Q126" s="180"/>
      <c r="R126" s="181">
        <f>R127+R371+R465</f>
        <v>356.60443379790001</v>
      </c>
      <c r="S126" s="180"/>
      <c r="T126" s="182">
        <f>T127+T371+T465</f>
        <v>293.17815999999999</v>
      </c>
      <c r="AR126" s="183" t="s">
        <v>87</v>
      </c>
      <c r="AT126" s="184" t="s">
        <v>78</v>
      </c>
      <c r="AU126" s="184" t="s">
        <v>79</v>
      </c>
      <c r="AY126" s="183" t="s">
        <v>129</v>
      </c>
      <c r="BK126" s="185">
        <f>BK127+BK371+BK465</f>
        <v>0</v>
      </c>
    </row>
    <row r="127" spans="1:65" s="12" customFormat="1" ht="22.8" customHeight="1">
      <c r="B127" s="172"/>
      <c r="C127" s="173"/>
      <c r="D127" s="174" t="s">
        <v>78</v>
      </c>
      <c r="E127" s="186" t="s">
        <v>87</v>
      </c>
      <c r="F127" s="186" t="s">
        <v>130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SUM(P128:P370)</f>
        <v>0</v>
      </c>
      <c r="Q127" s="180"/>
      <c r="R127" s="181">
        <f>SUM(R128:R370)</f>
        <v>309.78608219789999</v>
      </c>
      <c r="S127" s="180"/>
      <c r="T127" s="182">
        <f>SUM(T128:T370)</f>
        <v>293.17815999999999</v>
      </c>
      <c r="AR127" s="183" t="s">
        <v>87</v>
      </c>
      <c r="AT127" s="184" t="s">
        <v>78</v>
      </c>
      <c r="AU127" s="184" t="s">
        <v>87</v>
      </c>
      <c r="AY127" s="183" t="s">
        <v>129</v>
      </c>
      <c r="BK127" s="185">
        <f>SUM(BK128:BK370)</f>
        <v>0</v>
      </c>
    </row>
    <row r="128" spans="1:65" s="2" customFormat="1" ht="21.75" customHeight="1">
      <c r="A128" s="35"/>
      <c r="B128" s="36"/>
      <c r="C128" s="188" t="s">
        <v>87</v>
      </c>
      <c r="D128" s="188" t="s">
        <v>131</v>
      </c>
      <c r="E128" s="189" t="s">
        <v>132</v>
      </c>
      <c r="F128" s="190" t="s">
        <v>133</v>
      </c>
      <c r="G128" s="191" t="s">
        <v>134</v>
      </c>
      <c r="H128" s="192">
        <v>36.9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44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0.29499999999999998</v>
      </c>
      <c r="T128" s="199">
        <f>S128*H128</f>
        <v>10.885499999999999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135</v>
      </c>
      <c r="AT128" s="200" t="s">
        <v>131</v>
      </c>
      <c r="AU128" s="200" t="s">
        <v>89</v>
      </c>
      <c r="AY128" s="18" t="s">
        <v>129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87</v>
      </c>
      <c r="BK128" s="201">
        <f>ROUND(I128*H128,2)</f>
        <v>0</v>
      </c>
      <c r="BL128" s="18" t="s">
        <v>135</v>
      </c>
      <c r="BM128" s="200" t="s">
        <v>136</v>
      </c>
    </row>
    <row r="129" spans="1:65" s="13" customFormat="1" ht="10.199999999999999">
      <c r="B129" s="202"/>
      <c r="C129" s="203"/>
      <c r="D129" s="204" t="s">
        <v>137</v>
      </c>
      <c r="E129" s="205" t="s">
        <v>1</v>
      </c>
      <c r="F129" s="206" t="s">
        <v>138</v>
      </c>
      <c r="G129" s="203"/>
      <c r="H129" s="205" t="s">
        <v>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137</v>
      </c>
      <c r="AU129" s="212" t="s">
        <v>89</v>
      </c>
      <c r="AV129" s="13" t="s">
        <v>87</v>
      </c>
      <c r="AW129" s="13" t="s">
        <v>36</v>
      </c>
      <c r="AX129" s="13" t="s">
        <v>79</v>
      </c>
      <c r="AY129" s="212" t="s">
        <v>129</v>
      </c>
    </row>
    <row r="130" spans="1:65" s="13" customFormat="1" ht="10.199999999999999">
      <c r="B130" s="202"/>
      <c r="C130" s="203"/>
      <c r="D130" s="204" t="s">
        <v>137</v>
      </c>
      <c r="E130" s="205" t="s">
        <v>1</v>
      </c>
      <c r="F130" s="206" t="s">
        <v>139</v>
      </c>
      <c r="G130" s="203"/>
      <c r="H130" s="205" t="s">
        <v>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137</v>
      </c>
      <c r="AU130" s="212" t="s">
        <v>89</v>
      </c>
      <c r="AV130" s="13" t="s">
        <v>87</v>
      </c>
      <c r="AW130" s="13" t="s">
        <v>36</v>
      </c>
      <c r="AX130" s="13" t="s">
        <v>79</v>
      </c>
      <c r="AY130" s="212" t="s">
        <v>129</v>
      </c>
    </row>
    <row r="131" spans="1:65" s="14" customFormat="1" ht="10.199999999999999">
      <c r="B131" s="213"/>
      <c r="C131" s="214"/>
      <c r="D131" s="204" t="s">
        <v>137</v>
      </c>
      <c r="E131" s="215" t="s">
        <v>1</v>
      </c>
      <c r="F131" s="216" t="s">
        <v>140</v>
      </c>
      <c r="G131" s="214"/>
      <c r="H131" s="217">
        <v>19.62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137</v>
      </c>
      <c r="AU131" s="223" t="s">
        <v>89</v>
      </c>
      <c r="AV131" s="14" t="s">
        <v>89</v>
      </c>
      <c r="AW131" s="14" t="s">
        <v>36</v>
      </c>
      <c r="AX131" s="14" t="s">
        <v>79</v>
      </c>
      <c r="AY131" s="223" t="s">
        <v>129</v>
      </c>
    </row>
    <row r="132" spans="1:65" s="14" customFormat="1" ht="20.399999999999999">
      <c r="B132" s="213"/>
      <c r="C132" s="214"/>
      <c r="D132" s="204" t="s">
        <v>137</v>
      </c>
      <c r="E132" s="215" t="s">
        <v>1</v>
      </c>
      <c r="F132" s="216" t="s">
        <v>141</v>
      </c>
      <c r="G132" s="214"/>
      <c r="H132" s="217">
        <v>17.28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137</v>
      </c>
      <c r="AU132" s="223" t="s">
        <v>89</v>
      </c>
      <c r="AV132" s="14" t="s">
        <v>89</v>
      </c>
      <c r="AW132" s="14" t="s">
        <v>36</v>
      </c>
      <c r="AX132" s="14" t="s">
        <v>79</v>
      </c>
      <c r="AY132" s="223" t="s">
        <v>129</v>
      </c>
    </row>
    <row r="133" spans="1:65" s="15" customFormat="1" ht="10.199999999999999">
      <c r="B133" s="224"/>
      <c r="C133" s="225"/>
      <c r="D133" s="204" t="s">
        <v>137</v>
      </c>
      <c r="E133" s="226" t="s">
        <v>1</v>
      </c>
      <c r="F133" s="227" t="s">
        <v>142</v>
      </c>
      <c r="G133" s="225"/>
      <c r="H133" s="228">
        <v>36.9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137</v>
      </c>
      <c r="AU133" s="234" t="s">
        <v>89</v>
      </c>
      <c r="AV133" s="15" t="s">
        <v>135</v>
      </c>
      <c r="AW133" s="15" t="s">
        <v>36</v>
      </c>
      <c r="AX133" s="15" t="s">
        <v>87</v>
      </c>
      <c r="AY133" s="234" t="s">
        <v>129</v>
      </c>
    </row>
    <row r="134" spans="1:65" s="2" customFormat="1" ht="21.75" customHeight="1">
      <c r="A134" s="35"/>
      <c r="B134" s="36"/>
      <c r="C134" s="188" t="s">
        <v>89</v>
      </c>
      <c r="D134" s="188" t="s">
        <v>131</v>
      </c>
      <c r="E134" s="189" t="s">
        <v>143</v>
      </c>
      <c r="F134" s="190" t="s">
        <v>144</v>
      </c>
      <c r="G134" s="191" t="s">
        <v>134</v>
      </c>
      <c r="H134" s="192">
        <v>213.46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44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0.3</v>
      </c>
      <c r="T134" s="199">
        <f>S134*H134</f>
        <v>64.037999999999997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135</v>
      </c>
      <c r="AT134" s="200" t="s">
        <v>131</v>
      </c>
      <c r="AU134" s="200" t="s">
        <v>89</v>
      </c>
      <c r="AY134" s="18" t="s">
        <v>129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87</v>
      </c>
      <c r="BK134" s="201">
        <f>ROUND(I134*H134,2)</f>
        <v>0</v>
      </c>
      <c r="BL134" s="18" t="s">
        <v>135</v>
      </c>
      <c r="BM134" s="200" t="s">
        <v>145</v>
      </c>
    </row>
    <row r="135" spans="1:65" s="13" customFormat="1" ht="10.199999999999999">
      <c r="B135" s="202"/>
      <c r="C135" s="203"/>
      <c r="D135" s="204" t="s">
        <v>137</v>
      </c>
      <c r="E135" s="205" t="s">
        <v>1</v>
      </c>
      <c r="F135" s="206" t="s">
        <v>146</v>
      </c>
      <c r="G135" s="203"/>
      <c r="H135" s="205" t="s">
        <v>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137</v>
      </c>
      <c r="AU135" s="212" t="s">
        <v>89</v>
      </c>
      <c r="AV135" s="13" t="s">
        <v>87</v>
      </c>
      <c r="AW135" s="13" t="s">
        <v>36</v>
      </c>
      <c r="AX135" s="13" t="s">
        <v>79</v>
      </c>
      <c r="AY135" s="212" t="s">
        <v>129</v>
      </c>
    </row>
    <row r="136" spans="1:65" s="13" customFormat="1" ht="10.199999999999999">
      <c r="B136" s="202"/>
      <c r="C136" s="203"/>
      <c r="D136" s="204" t="s">
        <v>137</v>
      </c>
      <c r="E136" s="205" t="s">
        <v>1</v>
      </c>
      <c r="F136" s="206" t="s">
        <v>139</v>
      </c>
      <c r="G136" s="203"/>
      <c r="H136" s="205" t="s">
        <v>1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137</v>
      </c>
      <c r="AU136" s="212" t="s">
        <v>89</v>
      </c>
      <c r="AV136" s="13" t="s">
        <v>87</v>
      </c>
      <c r="AW136" s="13" t="s">
        <v>36</v>
      </c>
      <c r="AX136" s="13" t="s">
        <v>79</v>
      </c>
      <c r="AY136" s="212" t="s">
        <v>129</v>
      </c>
    </row>
    <row r="137" spans="1:65" s="14" customFormat="1" ht="10.199999999999999">
      <c r="B137" s="213"/>
      <c r="C137" s="214"/>
      <c r="D137" s="204" t="s">
        <v>137</v>
      </c>
      <c r="E137" s="215" t="s">
        <v>1</v>
      </c>
      <c r="F137" s="216" t="s">
        <v>147</v>
      </c>
      <c r="G137" s="214"/>
      <c r="H137" s="217">
        <v>197.34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137</v>
      </c>
      <c r="AU137" s="223" t="s">
        <v>89</v>
      </c>
      <c r="AV137" s="14" t="s">
        <v>89</v>
      </c>
      <c r="AW137" s="14" t="s">
        <v>36</v>
      </c>
      <c r="AX137" s="14" t="s">
        <v>79</v>
      </c>
      <c r="AY137" s="223" t="s">
        <v>129</v>
      </c>
    </row>
    <row r="138" spans="1:65" s="14" customFormat="1" ht="10.199999999999999">
      <c r="B138" s="213"/>
      <c r="C138" s="214"/>
      <c r="D138" s="204" t="s">
        <v>137</v>
      </c>
      <c r="E138" s="215" t="s">
        <v>1</v>
      </c>
      <c r="F138" s="216" t="s">
        <v>148</v>
      </c>
      <c r="G138" s="214"/>
      <c r="H138" s="217">
        <v>16.12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137</v>
      </c>
      <c r="AU138" s="223" t="s">
        <v>89</v>
      </c>
      <c r="AV138" s="14" t="s">
        <v>89</v>
      </c>
      <c r="AW138" s="14" t="s">
        <v>36</v>
      </c>
      <c r="AX138" s="14" t="s">
        <v>79</v>
      </c>
      <c r="AY138" s="223" t="s">
        <v>129</v>
      </c>
    </row>
    <row r="139" spans="1:65" s="15" customFormat="1" ht="10.199999999999999">
      <c r="B139" s="224"/>
      <c r="C139" s="225"/>
      <c r="D139" s="204" t="s">
        <v>137</v>
      </c>
      <c r="E139" s="226" t="s">
        <v>1</v>
      </c>
      <c r="F139" s="227" t="s">
        <v>142</v>
      </c>
      <c r="G139" s="225"/>
      <c r="H139" s="228">
        <v>213.46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137</v>
      </c>
      <c r="AU139" s="234" t="s">
        <v>89</v>
      </c>
      <c r="AV139" s="15" t="s">
        <v>135</v>
      </c>
      <c r="AW139" s="15" t="s">
        <v>36</v>
      </c>
      <c r="AX139" s="15" t="s">
        <v>87</v>
      </c>
      <c r="AY139" s="234" t="s">
        <v>129</v>
      </c>
    </row>
    <row r="140" spans="1:65" s="2" customFormat="1" ht="21.75" customHeight="1">
      <c r="A140" s="35"/>
      <c r="B140" s="36"/>
      <c r="C140" s="188" t="s">
        <v>149</v>
      </c>
      <c r="D140" s="188" t="s">
        <v>131</v>
      </c>
      <c r="E140" s="189" t="s">
        <v>150</v>
      </c>
      <c r="F140" s="190" t="s">
        <v>151</v>
      </c>
      <c r="G140" s="191" t="s">
        <v>134</v>
      </c>
      <c r="H140" s="192">
        <v>239.72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44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0.28999999999999998</v>
      </c>
      <c r="T140" s="199">
        <f>S140*H140</f>
        <v>69.518799999999999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135</v>
      </c>
      <c r="AT140" s="200" t="s">
        <v>131</v>
      </c>
      <c r="AU140" s="200" t="s">
        <v>89</v>
      </c>
      <c r="AY140" s="18" t="s">
        <v>129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87</v>
      </c>
      <c r="BK140" s="201">
        <f>ROUND(I140*H140,2)</f>
        <v>0</v>
      </c>
      <c r="BL140" s="18" t="s">
        <v>135</v>
      </c>
      <c r="BM140" s="200" t="s">
        <v>152</v>
      </c>
    </row>
    <row r="141" spans="1:65" s="13" customFormat="1" ht="10.199999999999999">
      <c r="B141" s="202"/>
      <c r="C141" s="203"/>
      <c r="D141" s="204" t="s">
        <v>137</v>
      </c>
      <c r="E141" s="205" t="s">
        <v>1</v>
      </c>
      <c r="F141" s="206" t="s">
        <v>146</v>
      </c>
      <c r="G141" s="203"/>
      <c r="H141" s="205" t="s">
        <v>1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137</v>
      </c>
      <c r="AU141" s="212" t="s">
        <v>89</v>
      </c>
      <c r="AV141" s="13" t="s">
        <v>87</v>
      </c>
      <c r="AW141" s="13" t="s">
        <v>36</v>
      </c>
      <c r="AX141" s="13" t="s">
        <v>79</v>
      </c>
      <c r="AY141" s="212" t="s">
        <v>129</v>
      </c>
    </row>
    <row r="142" spans="1:65" s="13" customFormat="1" ht="10.199999999999999">
      <c r="B142" s="202"/>
      <c r="C142" s="203"/>
      <c r="D142" s="204" t="s">
        <v>137</v>
      </c>
      <c r="E142" s="205" t="s">
        <v>1</v>
      </c>
      <c r="F142" s="206" t="s">
        <v>139</v>
      </c>
      <c r="G142" s="203"/>
      <c r="H142" s="205" t="s">
        <v>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137</v>
      </c>
      <c r="AU142" s="212" t="s">
        <v>89</v>
      </c>
      <c r="AV142" s="13" t="s">
        <v>87</v>
      </c>
      <c r="AW142" s="13" t="s">
        <v>36</v>
      </c>
      <c r="AX142" s="13" t="s">
        <v>79</v>
      </c>
      <c r="AY142" s="212" t="s">
        <v>129</v>
      </c>
    </row>
    <row r="143" spans="1:65" s="14" customFormat="1" ht="10.199999999999999">
      <c r="B143" s="213"/>
      <c r="C143" s="214"/>
      <c r="D143" s="204" t="s">
        <v>137</v>
      </c>
      <c r="E143" s="215" t="s">
        <v>1</v>
      </c>
      <c r="F143" s="216" t="s">
        <v>153</v>
      </c>
      <c r="G143" s="214"/>
      <c r="H143" s="217">
        <v>15.34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137</v>
      </c>
      <c r="AU143" s="223" t="s">
        <v>89</v>
      </c>
      <c r="AV143" s="14" t="s">
        <v>89</v>
      </c>
      <c r="AW143" s="14" t="s">
        <v>36</v>
      </c>
      <c r="AX143" s="14" t="s">
        <v>79</v>
      </c>
      <c r="AY143" s="223" t="s">
        <v>129</v>
      </c>
    </row>
    <row r="144" spans="1:65" s="14" customFormat="1" ht="20.399999999999999">
      <c r="B144" s="213"/>
      <c r="C144" s="214"/>
      <c r="D144" s="204" t="s">
        <v>137</v>
      </c>
      <c r="E144" s="215" t="s">
        <v>1</v>
      </c>
      <c r="F144" s="216" t="s">
        <v>154</v>
      </c>
      <c r="G144" s="214"/>
      <c r="H144" s="217">
        <v>10.92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137</v>
      </c>
      <c r="AU144" s="223" t="s">
        <v>89</v>
      </c>
      <c r="AV144" s="14" t="s">
        <v>89</v>
      </c>
      <c r="AW144" s="14" t="s">
        <v>36</v>
      </c>
      <c r="AX144" s="14" t="s">
        <v>79</v>
      </c>
      <c r="AY144" s="223" t="s">
        <v>129</v>
      </c>
    </row>
    <row r="145" spans="1:65" s="14" customFormat="1" ht="10.199999999999999">
      <c r="B145" s="213"/>
      <c r="C145" s="214"/>
      <c r="D145" s="204" t="s">
        <v>137</v>
      </c>
      <c r="E145" s="215" t="s">
        <v>1</v>
      </c>
      <c r="F145" s="216" t="s">
        <v>147</v>
      </c>
      <c r="G145" s="214"/>
      <c r="H145" s="217">
        <v>197.34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137</v>
      </c>
      <c r="AU145" s="223" t="s">
        <v>89</v>
      </c>
      <c r="AV145" s="14" t="s">
        <v>89</v>
      </c>
      <c r="AW145" s="14" t="s">
        <v>36</v>
      </c>
      <c r="AX145" s="14" t="s">
        <v>79</v>
      </c>
      <c r="AY145" s="223" t="s">
        <v>129</v>
      </c>
    </row>
    <row r="146" spans="1:65" s="14" customFormat="1" ht="10.199999999999999">
      <c r="B146" s="213"/>
      <c r="C146" s="214"/>
      <c r="D146" s="204" t="s">
        <v>137</v>
      </c>
      <c r="E146" s="215" t="s">
        <v>1</v>
      </c>
      <c r="F146" s="216" t="s">
        <v>148</v>
      </c>
      <c r="G146" s="214"/>
      <c r="H146" s="217">
        <v>16.12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137</v>
      </c>
      <c r="AU146" s="223" t="s">
        <v>89</v>
      </c>
      <c r="AV146" s="14" t="s">
        <v>89</v>
      </c>
      <c r="AW146" s="14" t="s">
        <v>36</v>
      </c>
      <c r="AX146" s="14" t="s">
        <v>79</v>
      </c>
      <c r="AY146" s="223" t="s">
        <v>129</v>
      </c>
    </row>
    <row r="147" spans="1:65" s="15" customFormat="1" ht="10.199999999999999">
      <c r="B147" s="224"/>
      <c r="C147" s="225"/>
      <c r="D147" s="204" t="s">
        <v>137</v>
      </c>
      <c r="E147" s="226" t="s">
        <v>1</v>
      </c>
      <c r="F147" s="227" t="s">
        <v>142</v>
      </c>
      <c r="G147" s="225"/>
      <c r="H147" s="228">
        <v>239.72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137</v>
      </c>
      <c r="AU147" s="234" t="s">
        <v>89</v>
      </c>
      <c r="AV147" s="15" t="s">
        <v>135</v>
      </c>
      <c r="AW147" s="15" t="s">
        <v>36</v>
      </c>
      <c r="AX147" s="15" t="s">
        <v>87</v>
      </c>
      <c r="AY147" s="234" t="s">
        <v>129</v>
      </c>
    </row>
    <row r="148" spans="1:65" s="2" customFormat="1" ht="21.75" customHeight="1">
      <c r="A148" s="35"/>
      <c r="B148" s="36"/>
      <c r="C148" s="188" t="s">
        <v>135</v>
      </c>
      <c r="D148" s="188" t="s">
        <v>131</v>
      </c>
      <c r="E148" s="189" t="s">
        <v>155</v>
      </c>
      <c r="F148" s="190" t="s">
        <v>156</v>
      </c>
      <c r="G148" s="191" t="s">
        <v>134</v>
      </c>
      <c r="H148" s="192">
        <v>213.46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44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0.22</v>
      </c>
      <c r="T148" s="199">
        <f>S148*H148</f>
        <v>46.961200000000005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135</v>
      </c>
      <c r="AT148" s="200" t="s">
        <v>131</v>
      </c>
      <c r="AU148" s="200" t="s">
        <v>89</v>
      </c>
      <c r="AY148" s="18" t="s">
        <v>129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87</v>
      </c>
      <c r="BK148" s="201">
        <f>ROUND(I148*H148,2)</f>
        <v>0</v>
      </c>
      <c r="BL148" s="18" t="s">
        <v>135</v>
      </c>
      <c r="BM148" s="200" t="s">
        <v>157</v>
      </c>
    </row>
    <row r="149" spans="1:65" s="13" customFormat="1" ht="10.199999999999999">
      <c r="B149" s="202"/>
      <c r="C149" s="203"/>
      <c r="D149" s="204" t="s">
        <v>137</v>
      </c>
      <c r="E149" s="205" t="s">
        <v>1</v>
      </c>
      <c r="F149" s="206" t="s">
        <v>146</v>
      </c>
      <c r="G149" s="203"/>
      <c r="H149" s="205" t="s">
        <v>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137</v>
      </c>
      <c r="AU149" s="212" t="s">
        <v>89</v>
      </c>
      <c r="AV149" s="13" t="s">
        <v>87</v>
      </c>
      <c r="AW149" s="13" t="s">
        <v>36</v>
      </c>
      <c r="AX149" s="13" t="s">
        <v>79</v>
      </c>
      <c r="AY149" s="212" t="s">
        <v>129</v>
      </c>
    </row>
    <row r="150" spans="1:65" s="13" customFormat="1" ht="10.199999999999999">
      <c r="B150" s="202"/>
      <c r="C150" s="203"/>
      <c r="D150" s="204" t="s">
        <v>137</v>
      </c>
      <c r="E150" s="205" t="s">
        <v>1</v>
      </c>
      <c r="F150" s="206" t="s">
        <v>139</v>
      </c>
      <c r="G150" s="203"/>
      <c r="H150" s="205" t="s">
        <v>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137</v>
      </c>
      <c r="AU150" s="212" t="s">
        <v>89</v>
      </c>
      <c r="AV150" s="13" t="s">
        <v>87</v>
      </c>
      <c r="AW150" s="13" t="s">
        <v>36</v>
      </c>
      <c r="AX150" s="13" t="s">
        <v>79</v>
      </c>
      <c r="AY150" s="212" t="s">
        <v>129</v>
      </c>
    </row>
    <row r="151" spans="1:65" s="14" customFormat="1" ht="10.199999999999999">
      <c r="B151" s="213"/>
      <c r="C151" s="214"/>
      <c r="D151" s="204" t="s">
        <v>137</v>
      </c>
      <c r="E151" s="215" t="s">
        <v>1</v>
      </c>
      <c r="F151" s="216" t="s">
        <v>147</v>
      </c>
      <c r="G151" s="214"/>
      <c r="H151" s="217">
        <v>197.34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137</v>
      </c>
      <c r="AU151" s="223" t="s">
        <v>89</v>
      </c>
      <c r="AV151" s="14" t="s">
        <v>89</v>
      </c>
      <c r="AW151" s="14" t="s">
        <v>36</v>
      </c>
      <c r="AX151" s="14" t="s">
        <v>79</v>
      </c>
      <c r="AY151" s="223" t="s">
        <v>129</v>
      </c>
    </row>
    <row r="152" spans="1:65" s="14" customFormat="1" ht="10.199999999999999">
      <c r="B152" s="213"/>
      <c r="C152" s="214"/>
      <c r="D152" s="204" t="s">
        <v>137</v>
      </c>
      <c r="E152" s="215" t="s">
        <v>1</v>
      </c>
      <c r="F152" s="216" t="s">
        <v>148</v>
      </c>
      <c r="G152" s="214"/>
      <c r="H152" s="217">
        <v>16.12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137</v>
      </c>
      <c r="AU152" s="223" t="s">
        <v>89</v>
      </c>
      <c r="AV152" s="14" t="s">
        <v>89</v>
      </c>
      <c r="AW152" s="14" t="s">
        <v>36</v>
      </c>
      <c r="AX152" s="14" t="s">
        <v>79</v>
      </c>
      <c r="AY152" s="223" t="s">
        <v>129</v>
      </c>
    </row>
    <row r="153" spans="1:65" s="15" customFormat="1" ht="10.199999999999999">
      <c r="B153" s="224"/>
      <c r="C153" s="225"/>
      <c r="D153" s="204" t="s">
        <v>137</v>
      </c>
      <c r="E153" s="226" t="s">
        <v>1</v>
      </c>
      <c r="F153" s="227" t="s">
        <v>142</v>
      </c>
      <c r="G153" s="225"/>
      <c r="H153" s="228">
        <v>213.46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137</v>
      </c>
      <c r="AU153" s="234" t="s">
        <v>89</v>
      </c>
      <c r="AV153" s="15" t="s">
        <v>135</v>
      </c>
      <c r="AW153" s="15" t="s">
        <v>36</v>
      </c>
      <c r="AX153" s="15" t="s">
        <v>87</v>
      </c>
      <c r="AY153" s="234" t="s">
        <v>129</v>
      </c>
    </row>
    <row r="154" spans="1:65" s="2" customFormat="1" ht="21.75" customHeight="1">
      <c r="A154" s="35"/>
      <c r="B154" s="36"/>
      <c r="C154" s="188" t="s">
        <v>158</v>
      </c>
      <c r="D154" s="188" t="s">
        <v>131</v>
      </c>
      <c r="E154" s="189" t="s">
        <v>159</v>
      </c>
      <c r="F154" s="190" t="s">
        <v>160</v>
      </c>
      <c r="G154" s="191" t="s">
        <v>134</v>
      </c>
      <c r="H154" s="192">
        <v>234.36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44</v>
      </c>
      <c r="O154" s="72"/>
      <c r="P154" s="198">
        <f>O154*H154</f>
        <v>0</v>
      </c>
      <c r="Q154" s="198">
        <v>9.0000000000000006E-5</v>
      </c>
      <c r="R154" s="198">
        <f>Q154*H154</f>
        <v>2.1092400000000004E-2</v>
      </c>
      <c r="S154" s="198">
        <v>0.25600000000000001</v>
      </c>
      <c r="T154" s="199">
        <f>S154*H154</f>
        <v>59.996160000000003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135</v>
      </c>
      <c r="AT154" s="200" t="s">
        <v>131</v>
      </c>
      <c r="AU154" s="200" t="s">
        <v>89</v>
      </c>
      <c r="AY154" s="18" t="s">
        <v>129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87</v>
      </c>
      <c r="BK154" s="201">
        <f>ROUND(I154*H154,2)</f>
        <v>0</v>
      </c>
      <c r="BL154" s="18" t="s">
        <v>135</v>
      </c>
      <c r="BM154" s="200" t="s">
        <v>161</v>
      </c>
    </row>
    <row r="155" spans="1:65" s="13" customFormat="1" ht="10.199999999999999">
      <c r="B155" s="202"/>
      <c r="C155" s="203"/>
      <c r="D155" s="204" t="s">
        <v>137</v>
      </c>
      <c r="E155" s="205" t="s">
        <v>1</v>
      </c>
      <c r="F155" s="206" t="s">
        <v>138</v>
      </c>
      <c r="G155" s="203"/>
      <c r="H155" s="205" t="s">
        <v>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137</v>
      </c>
      <c r="AU155" s="212" t="s">
        <v>89</v>
      </c>
      <c r="AV155" s="13" t="s">
        <v>87</v>
      </c>
      <c r="AW155" s="13" t="s">
        <v>36</v>
      </c>
      <c r="AX155" s="13" t="s">
        <v>79</v>
      </c>
      <c r="AY155" s="212" t="s">
        <v>129</v>
      </c>
    </row>
    <row r="156" spans="1:65" s="13" customFormat="1" ht="10.199999999999999">
      <c r="B156" s="202"/>
      <c r="C156" s="203"/>
      <c r="D156" s="204" t="s">
        <v>137</v>
      </c>
      <c r="E156" s="205" t="s">
        <v>1</v>
      </c>
      <c r="F156" s="206" t="s">
        <v>139</v>
      </c>
      <c r="G156" s="203"/>
      <c r="H156" s="205" t="s">
        <v>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137</v>
      </c>
      <c r="AU156" s="212" t="s">
        <v>89</v>
      </c>
      <c r="AV156" s="13" t="s">
        <v>87</v>
      </c>
      <c r="AW156" s="13" t="s">
        <v>36</v>
      </c>
      <c r="AX156" s="13" t="s">
        <v>79</v>
      </c>
      <c r="AY156" s="212" t="s">
        <v>129</v>
      </c>
    </row>
    <row r="157" spans="1:65" s="14" customFormat="1" ht="10.199999999999999">
      <c r="B157" s="213"/>
      <c r="C157" s="214"/>
      <c r="D157" s="204" t="s">
        <v>137</v>
      </c>
      <c r="E157" s="215" t="s">
        <v>1</v>
      </c>
      <c r="F157" s="216" t="s">
        <v>162</v>
      </c>
      <c r="G157" s="214"/>
      <c r="H157" s="217">
        <v>217.62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137</v>
      </c>
      <c r="AU157" s="223" t="s">
        <v>89</v>
      </c>
      <c r="AV157" s="14" t="s">
        <v>89</v>
      </c>
      <c r="AW157" s="14" t="s">
        <v>36</v>
      </c>
      <c r="AX157" s="14" t="s">
        <v>79</v>
      </c>
      <c r="AY157" s="223" t="s">
        <v>129</v>
      </c>
    </row>
    <row r="158" spans="1:65" s="14" customFormat="1" ht="10.199999999999999">
      <c r="B158" s="213"/>
      <c r="C158" s="214"/>
      <c r="D158" s="204" t="s">
        <v>137</v>
      </c>
      <c r="E158" s="215" t="s">
        <v>1</v>
      </c>
      <c r="F158" s="216" t="s">
        <v>163</v>
      </c>
      <c r="G158" s="214"/>
      <c r="H158" s="217">
        <v>16.739999999999998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137</v>
      </c>
      <c r="AU158" s="223" t="s">
        <v>89</v>
      </c>
      <c r="AV158" s="14" t="s">
        <v>89</v>
      </c>
      <c r="AW158" s="14" t="s">
        <v>36</v>
      </c>
      <c r="AX158" s="14" t="s">
        <v>79</v>
      </c>
      <c r="AY158" s="223" t="s">
        <v>129</v>
      </c>
    </row>
    <row r="159" spans="1:65" s="15" customFormat="1" ht="10.199999999999999">
      <c r="B159" s="224"/>
      <c r="C159" s="225"/>
      <c r="D159" s="204" t="s">
        <v>137</v>
      </c>
      <c r="E159" s="226" t="s">
        <v>1</v>
      </c>
      <c r="F159" s="227" t="s">
        <v>142</v>
      </c>
      <c r="G159" s="225"/>
      <c r="H159" s="228">
        <v>234.36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137</v>
      </c>
      <c r="AU159" s="234" t="s">
        <v>89</v>
      </c>
      <c r="AV159" s="15" t="s">
        <v>135</v>
      </c>
      <c r="AW159" s="15" t="s">
        <v>36</v>
      </c>
      <c r="AX159" s="15" t="s">
        <v>87</v>
      </c>
      <c r="AY159" s="234" t="s">
        <v>129</v>
      </c>
    </row>
    <row r="160" spans="1:65" s="2" customFormat="1" ht="16.5" customHeight="1">
      <c r="A160" s="35"/>
      <c r="B160" s="36"/>
      <c r="C160" s="188" t="s">
        <v>164</v>
      </c>
      <c r="D160" s="188" t="s">
        <v>131</v>
      </c>
      <c r="E160" s="189" t="s">
        <v>165</v>
      </c>
      <c r="F160" s="190" t="s">
        <v>166</v>
      </c>
      <c r="G160" s="191" t="s">
        <v>167</v>
      </c>
      <c r="H160" s="192">
        <v>25.8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44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0.28999999999999998</v>
      </c>
      <c r="T160" s="199">
        <f>S160*H160</f>
        <v>7.4819999999999993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135</v>
      </c>
      <c r="AT160" s="200" t="s">
        <v>131</v>
      </c>
      <c r="AU160" s="200" t="s">
        <v>89</v>
      </c>
      <c r="AY160" s="18" t="s">
        <v>129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87</v>
      </c>
      <c r="BK160" s="201">
        <f>ROUND(I160*H160,2)</f>
        <v>0</v>
      </c>
      <c r="BL160" s="18" t="s">
        <v>135</v>
      </c>
      <c r="BM160" s="200" t="s">
        <v>168</v>
      </c>
    </row>
    <row r="161" spans="1:65" s="14" customFormat="1" ht="20.399999999999999">
      <c r="B161" s="213"/>
      <c r="C161" s="214"/>
      <c r="D161" s="204" t="s">
        <v>137</v>
      </c>
      <c r="E161" s="215" t="s">
        <v>1</v>
      </c>
      <c r="F161" s="216" t="s">
        <v>169</v>
      </c>
      <c r="G161" s="214"/>
      <c r="H161" s="217">
        <v>7.8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137</v>
      </c>
      <c r="AU161" s="223" t="s">
        <v>89</v>
      </c>
      <c r="AV161" s="14" t="s">
        <v>89</v>
      </c>
      <c r="AW161" s="14" t="s">
        <v>36</v>
      </c>
      <c r="AX161" s="14" t="s">
        <v>79</v>
      </c>
      <c r="AY161" s="223" t="s">
        <v>129</v>
      </c>
    </row>
    <row r="162" spans="1:65" s="14" customFormat="1" ht="20.399999999999999">
      <c r="B162" s="213"/>
      <c r="C162" s="214"/>
      <c r="D162" s="204" t="s">
        <v>137</v>
      </c>
      <c r="E162" s="215" t="s">
        <v>1</v>
      </c>
      <c r="F162" s="216" t="s">
        <v>170</v>
      </c>
      <c r="G162" s="214"/>
      <c r="H162" s="217">
        <v>18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137</v>
      </c>
      <c r="AU162" s="223" t="s">
        <v>89</v>
      </c>
      <c r="AV162" s="14" t="s">
        <v>89</v>
      </c>
      <c r="AW162" s="14" t="s">
        <v>36</v>
      </c>
      <c r="AX162" s="14" t="s">
        <v>79</v>
      </c>
      <c r="AY162" s="223" t="s">
        <v>129</v>
      </c>
    </row>
    <row r="163" spans="1:65" s="15" customFormat="1" ht="10.199999999999999">
      <c r="B163" s="224"/>
      <c r="C163" s="225"/>
      <c r="D163" s="204" t="s">
        <v>137</v>
      </c>
      <c r="E163" s="226" t="s">
        <v>1</v>
      </c>
      <c r="F163" s="227" t="s">
        <v>142</v>
      </c>
      <c r="G163" s="225"/>
      <c r="H163" s="228">
        <v>25.8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137</v>
      </c>
      <c r="AU163" s="234" t="s">
        <v>89</v>
      </c>
      <c r="AV163" s="15" t="s">
        <v>135</v>
      </c>
      <c r="AW163" s="15" t="s">
        <v>36</v>
      </c>
      <c r="AX163" s="15" t="s">
        <v>87</v>
      </c>
      <c r="AY163" s="234" t="s">
        <v>129</v>
      </c>
    </row>
    <row r="164" spans="1:65" s="2" customFormat="1" ht="16.5" customHeight="1">
      <c r="A164" s="35"/>
      <c r="B164" s="36"/>
      <c r="C164" s="188" t="s">
        <v>171</v>
      </c>
      <c r="D164" s="188" t="s">
        <v>131</v>
      </c>
      <c r="E164" s="189" t="s">
        <v>172</v>
      </c>
      <c r="F164" s="190" t="s">
        <v>173</v>
      </c>
      <c r="G164" s="191" t="s">
        <v>167</v>
      </c>
      <c r="H164" s="192">
        <v>167.3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44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0.20499999999999999</v>
      </c>
      <c r="T164" s="199">
        <f>S164*H164</f>
        <v>34.296500000000002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135</v>
      </c>
      <c r="AT164" s="200" t="s">
        <v>131</v>
      </c>
      <c r="AU164" s="200" t="s">
        <v>89</v>
      </c>
      <c r="AY164" s="18" t="s">
        <v>129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87</v>
      </c>
      <c r="BK164" s="201">
        <f>ROUND(I164*H164,2)</f>
        <v>0</v>
      </c>
      <c r="BL164" s="18" t="s">
        <v>135</v>
      </c>
      <c r="BM164" s="200" t="s">
        <v>174</v>
      </c>
    </row>
    <row r="165" spans="1:65" s="14" customFormat="1" ht="10.199999999999999">
      <c r="B165" s="213"/>
      <c r="C165" s="214"/>
      <c r="D165" s="204" t="s">
        <v>137</v>
      </c>
      <c r="E165" s="215" t="s">
        <v>1</v>
      </c>
      <c r="F165" s="216" t="s">
        <v>175</v>
      </c>
      <c r="G165" s="214"/>
      <c r="H165" s="217">
        <v>158.30000000000001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137</v>
      </c>
      <c r="AU165" s="223" t="s">
        <v>89</v>
      </c>
      <c r="AV165" s="14" t="s">
        <v>89</v>
      </c>
      <c r="AW165" s="14" t="s">
        <v>36</v>
      </c>
      <c r="AX165" s="14" t="s">
        <v>79</v>
      </c>
      <c r="AY165" s="223" t="s">
        <v>129</v>
      </c>
    </row>
    <row r="166" spans="1:65" s="14" customFormat="1" ht="20.399999999999999">
      <c r="B166" s="213"/>
      <c r="C166" s="214"/>
      <c r="D166" s="204" t="s">
        <v>137</v>
      </c>
      <c r="E166" s="215" t="s">
        <v>1</v>
      </c>
      <c r="F166" s="216" t="s">
        <v>176</v>
      </c>
      <c r="G166" s="214"/>
      <c r="H166" s="217">
        <v>9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137</v>
      </c>
      <c r="AU166" s="223" t="s">
        <v>89</v>
      </c>
      <c r="AV166" s="14" t="s">
        <v>89</v>
      </c>
      <c r="AW166" s="14" t="s">
        <v>36</v>
      </c>
      <c r="AX166" s="14" t="s">
        <v>79</v>
      </c>
      <c r="AY166" s="223" t="s">
        <v>129</v>
      </c>
    </row>
    <row r="167" spans="1:65" s="15" customFormat="1" ht="10.199999999999999">
      <c r="B167" s="224"/>
      <c r="C167" s="225"/>
      <c r="D167" s="204" t="s">
        <v>137</v>
      </c>
      <c r="E167" s="226" t="s">
        <v>1</v>
      </c>
      <c r="F167" s="227" t="s">
        <v>142</v>
      </c>
      <c r="G167" s="225"/>
      <c r="H167" s="228">
        <v>167.3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137</v>
      </c>
      <c r="AU167" s="234" t="s">
        <v>89</v>
      </c>
      <c r="AV167" s="15" t="s">
        <v>135</v>
      </c>
      <c r="AW167" s="15" t="s">
        <v>36</v>
      </c>
      <c r="AX167" s="15" t="s">
        <v>87</v>
      </c>
      <c r="AY167" s="234" t="s">
        <v>129</v>
      </c>
    </row>
    <row r="168" spans="1:65" s="2" customFormat="1" ht="21.75" customHeight="1">
      <c r="A168" s="35"/>
      <c r="B168" s="36"/>
      <c r="C168" s="188" t="s">
        <v>177</v>
      </c>
      <c r="D168" s="188" t="s">
        <v>131</v>
      </c>
      <c r="E168" s="189" t="s">
        <v>178</v>
      </c>
      <c r="F168" s="190" t="s">
        <v>179</v>
      </c>
      <c r="G168" s="191" t="s">
        <v>180</v>
      </c>
      <c r="H168" s="192">
        <v>1.6559999999999999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44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135</v>
      </c>
      <c r="AT168" s="200" t="s">
        <v>131</v>
      </c>
      <c r="AU168" s="200" t="s">
        <v>89</v>
      </c>
      <c r="AY168" s="18" t="s">
        <v>129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87</v>
      </c>
      <c r="BK168" s="201">
        <f>ROUND(I168*H168,2)</f>
        <v>0</v>
      </c>
      <c r="BL168" s="18" t="s">
        <v>135</v>
      </c>
      <c r="BM168" s="200" t="s">
        <v>181</v>
      </c>
    </row>
    <row r="169" spans="1:65" s="13" customFormat="1" ht="10.199999999999999">
      <c r="B169" s="202"/>
      <c r="C169" s="203"/>
      <c r="D169" s="204" t="s">
        <v>137</v>
      </c>
      <c r="E169" s="205" t="s">
        <v>1</v>
      </c>
      <c r="F169" s="206" t="s">
        <v>146</v>
      </c>
      <c r="G169" s="203"/>
      <c r="H169" s="205" t="s">
        <v>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137</v>
      </c>
      <c r="AU169" s="212" t="s">
        <v>89</v>
      </c>
      <c r="AV169" s="13" t="s">
        <v>87</v>
      </c>
      <c r="AW169" s="13" t="s">
        <v>36</v>
      </c>
      <c r="AX169" s="13" t="s">
        <v>79</v>
      </c>
      <c r="AY169" s="212" t="s">
        <v>129</v>
      </c>
    </row>
    <row r="170" spans="1:65" s="13" customFormat="1" ht="10.199999999999999">
      <c r="B170" s="202"/>
      <c r="C170" s="203"/>
      <c r="D170" s="204" t="s">
        <v>137</v>
      </c>
      <c r="E170" s="205" t="s">
        <v>1</v>
      </c>
      <c r="F170" s="206" t="s">
        <v>182</v>
      </c>
      <c r="G170" s="203"/>
      <c r="H170" s="205" t="s">
        <v>1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137</v>
      </c>
      <c r="AU170" s="212" t="s">
        <v>89</v>
      </c>
      <c r="AV170" s="13" t="s">
        <v>87</v>
      </c>
      <c r="AW170" s="13" t="s">
        <v>36</v>
      </c>
      <c r="AX170" s="13" t="s">
        <v>79</v>
      </c>
      <c r="AY170" s="212" t="s">
        <v>129</v>
      </c>
    </row>
    <row r="171" spans="1:65" s="14" customFormat="1" ht="10.199999999999999">
      <c r="B171" s="213"/>
      <c r="C171" s="214"/>
      <c r="D171" s="204" t="s">
        <v>137</v>
      </c>
      <c r="E171" s="215" t="s">
        <v>1</v>
      </c>
      <c r="F171" s="216" t="s">
        <v>183</v>
      </c>
      <c r="G171" s="214"/>
      <c r="H171" s="217">
        <v>1.6559999999999999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137</v>
      </c>
      <c r="AU171" s="223" t="s">
        <v>89</v>
      </c>
      <c r="AV171" s="14" t="s">
        <v>89</v>
      </c>
      <c r="AW171" s="14" t="s">
        <v>36</v>
      </c>
      <c r="AX171" s="14" t="s">
        <v>87</v>
      </c>
      <c r="AY171" s="223" t="s">
        <v>129</v>
      </c>
    </row>
    <row r="172" spans="1:65" s="2" customFormat="1" ht="16.5" customHeight="1">
      <c r="A172" s="35"/>
      <c r="B172" s="36"/>
      <c r="C172" s="188" t="s">
        <v>184</v>
      </c>
      <c r="D172" s="188" t="s">
        <v>131</v>
      </c>
      <c r="E172" s="189" t="s">
        <v>185</v>
      </c>
      <c r="F172" s="190" t="s">
        <v>186</v>
      </c>
      <c r="G172" s="191" t="s">
        <v>180</v>
      </c>
      <c r="H172" s="192">
        <v>120.32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44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135</v>
      </c>
      <c r="AT172" s="200" t="s">
        <v>131</v>
      </c>
      <c r="AU172" s="200" t="s">
        <v>89</v>
      </c>
      <c r="AY172" s="18" t="s">
        <v>129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87</v>
      </c>
      <c r="BK172" s="201">
        <f>ROUND(I172*H172,2)</f>
        <v>0</v>
      </c>
      <c r="BL172" s="18" t="s">
        <v>135</v>
      </c>
      <c r="BM172" s="200" t="s">
        <v>187</v>
      </c>
    </row>
    <row r="173" spans="1:65" s="14" customFormat="1" ht="20.399999999999999">
      <c r="B173" s="213"/>
      <c r="C173" s="214"/>
      <c r="D173" s="204" t="s">
        <v>137</v>
      </c>
      <c r="E173" s="215" t="s">
        <v>1</v>
      </c>
      <c r="F173" s="216" t="s">
        <v>188</v>
      </c>
      <c r="G173" s="214"/>
      <c r="H173" s="217">
        <v>120.32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137</v>
      </c>
      <c r="AU173" s="223" t="s">
        <v>89</v>
      </c>
      <c r="AV173" s="14" t="s">
        <v>89</v>
      </c>
      <c r="AW173" s="14" t="s">
        <v>36</v>
      </c>
      <c r="AX173" s="14" t="s">
        <v>87</v>
      </c>
      <c r="AY173" s="223" t="s">
        <v>129</v>
      </c>
    </row>
    <row r="174" spans="1:65" s="2" customFormat="1" ht="21.75" customHeight="1">
      <c r="A174" s="35"/>
      <c r="B174" s="36"/>
      <c r="C174" s="188" t="s">
        <v>189</v>
      </c>
      <c r="D174" s="188" t="s">
        <v>131</v>
      </c>
      <c r="E174" s="189" t="s">
        <v>190</v>
      </c>
      <c r="F174" s="190" t="s">
        <v>191</v>
      </c>
      <c r="G174" s="191" t="s">
        <v>180</v>
      </c>
      <c r="H174" s="192">
        <v>2.246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44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135</v>
      </c>
      <c r="AT174" s="200" t="s">
        <v>131</v>
      </c>
      <c r="AU174" s="200" t="s">
        <v>89</v>
      </c>
      <c r="AY174" s="18" t="s">
        <v>129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87</v>
      </c>
      <c r="BK174" s="201">
        <f>ROUND(I174*H174,2)</f>
        <v>0</v>
      </c>
      <c r="BL174" s="18" t="s">
        <v>135</v>
      </c>
      <c r="BM174" s="200" t="s">
        <v>192</v>
      </c>
    </row>
    <row r="175" spans="1:65" s="13" customFormat="1" ht="10.199999999999999">
      <c r="B175" s="202"/>
      <c r="C175" s="203"/>
      <c r="D175" s="204" t="s">
        <v>137</v>
      </c>
      <c r="E175" s="205" t="s">
        <v>1</v>
      </c>
      <c r="F175" s="206" t="s">
        <v>193</v>
      </c>
      <c r="G175" s="203"/>
      <c r="H175" s="205" t="s">
        <v>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137</v>
      </c>
      <c r="AU175" s="212" t="s">
        <v>89</v>
      </c>
      <c r="AV175" s="13" t="s">
        <v>87</v>
      </c>
      <c r="AW175" s="13" t="s">
        <v>36</v>
      </c>
      <c r="AX175" s="13" t="s">
        <v>79</v>
      </c>
      <c r="AY175" s="212" t="s">
        <v>129</v>
      </c>
    </row>
    <row r="176" spans="1:65" s="13" customFormat="1" ht="10.199999999999999">
      <c r="B176" s="202"/>
      <c r="C176" s="203"/>
      <c r="D176" s="204" t="s">
        <v>137</v>
      </c>
      <c r="E176" s="205" t="s">
        <v>1</v>
      </c>
      <c r="F176" s="206" t="s">
        <v>194</v>
      </c>
      <c r="G176" s="203"/>
      <c r="H176" s="205" t="s">
        <v>1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137</v>
      </c>
      <c r="AU176" s="212" t="s">
        <v>89</v>
      </c>
      <c r="AV176" s="13" t="s">
        <v>87</v>
      </c>
      <c r="AW176" s="13" t="s">
        <v>36</v>
      </c>
      <c r="AX176" s="13" t="s">
        <v>79</v>
      </c>
      <c r="AY176" s="212" t="s">
        <v>129</v>
      </c>
    </row>
    <row r="177" spans="1:65" s="14" customFormat="1" ht="20.399999999999999">
      <c r="B177" s="213"/>
      <c r="C177" s="214"/>
      <c r="D177" s="204" t="s">
        <v>137</v>
      </c>
      <c r="E177" s="215" t="s">
        <v>1</v>
      </c>
      <c r="F177" s="216" t="s">
        <v>195</v>
      </c>
      <c r="G177" s="214"/>
      <c r="H177" s="217">
        <v>4.1760000000000002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137</v>
      </c>
      <c r="AU177" s="223" t="s">
        <v>89</v>
      </c>
      <c r="AV177" s="14" t="s">
        <v>89</v>
      </c>
      <c r="AW177" s="14" t="s">
        <v>36</v>
      </c>
      <c r="AX177" s="14" t="s">
        <v>79</v>
      </c>
      <c r="AY177" s="223" t="s">
        <v>129</v>
      </c>
    </row>
    <row r="178" spans="1:65" s="14" customFormat="1" ht="20.399999999999999">
      <c r="B178" s="213"/>
      <c r="C178" s="214"/>
      <c r="D178" s="204" t="s">
        <v>137</v>
      </c>
      <c r="E178" s="215" t="s">
        <v>1</v>
      </c>
      <c r="F178" s="216" t="s">
        <v>196</v>
      </c>
      <c r="G178" s="214"/>
      <c r="H178" s="217">
        <v>3.3119999999999998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137</v>
      </c>
      <c r="AU178" s="223" t="s">
        <v>89</v>
      </c>
      <c r="AV178" s="14" t="s">
        <v>89</v>
      </c>
      <c r="AW178" s="14" t="s">
        <v>36</v>
      </c>
      <c r="AX178" s="14" t="s">
        <v>79</v>
      </c>
      <c r="AY178" s="223" t="s">
        <v>129</v>
      </c>
    </row>
    <row r="179" spans="1:65" s="16" customFormat="1" ht="10.199999999999999">
      <c r="B179" s="235"/>
      <c r="C179" s="236"/>
      <c r="D179" s="204" t="s">
        <v>137</v>
      </c>
      <c r="E179" s="237" t="s">
        <v>1</v>
      </c>
      <c r="F179" s="238" t="s">
        <v>197</v>
      </c>
      <c r="G179" s="236"/>
      <c r="H179" s="239">
        <v>7.4879999999999995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137</v>
      </c>
      <c r="AU179" s="245" t="s">
        <v>89</v>
      </c>
      <c r="AV179" s="16" t="s">
        <v>149</v>
      </c>
      <c r="AW179" s="16" t="s">
        <v>36</v>
      </c>
      <c r="AX179" s="16" t="s">
        <v>79</v>
      </c>
      <c r="AY179" s="245" t="s">
        <v>129</v>
      </c>
    </row>
    <row r="180" spans="1:65" s="13" customFormat="1" ht="10.199999999999999">
      <c r="B180" s="202"/>
      <c r="C180" s="203"/>
      <c r="D180" s="204" t="s">
        <v>137</v>
      </c>
      <c r="E180" s="205" t="s">
        <v>1</v>
      </c>
      <c r="F180" s="206" t="s">
        <v>198</v>
      </c>
      <c r="G180" s="203"/>
      <c r="H180" s="205" t="s">
        <v>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137</v>
      </c>
      <c r="AU180" s="212" t="s">
        <v>89</v>
      </c>
      <c r="AV180" s="13" t="s">
        <v>87</v>
      </c>
      <c r="AW180" s="13" t="s">
        <v>36</v>
      </c>
      <c r="AX180" s="13" t="s">
        <v>79</v>
      </c>
      <c r="AY180" s="212" t="s">
        <v>129</v>
      </c>
    </row>
    <row r="181" spans="1:65" s="14" customFormat="1" ht="10.199999999999999">
      <c r="B181" s="213"/>
      <c r="C181" s="214"/>
      <c r="D181" s="204" t="s">
        <v>137</v>
      </c>
      <c r="E181" s="215" t="s">
        <v>1</v>
      </c>
      <c r="F181" s="216" t="s">
        <v>199</v>
      </c>
      <c r="G181" s="214"/>
      <c r="H181" s="217">
        <v>2.246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137</v>
      </c>
      <c r="AU181" s="223" t="s">
        <v>89</v>
      </c>
      <c r="AV181" s="14" t="s">
        <v>89</v>
      </c>
      <c r="AW181" s="14" t="s">
        <v>36</v>
      </c>
      <c r="AX181" s="14" t="s">
        <v>87</v>
      </c>
      <c r="AY181" s="223" t="s">
        <v>129</v>
      </c>
    </row>
    <row r="182" spans="1:65" s="2" customFormat="1" ht="21.75" customHeight="1">
      <c r="A182" s="35"/>
      <c r="B182" s="36"/>
      <c r="C182" s="188" t="s">
        <v>200</v>
      </c>
      <c r="D182" s="188" t="s">
        <v>131</v>
      </c>
      <c r="E182" s="189" t="s">
        <v>201</v>
      </c>
      <c r="F182" s="190" t="s">
        <v>202</v>
      </c>
      <c r="G182" s="191" t="s">
        <v>180</v>
      </c>
      <c r="H182" s="192">
        <v>0.44900000000000001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44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135</v>
      </c>
      <c r="AT182" s="200" t="s">
        <v>131</v>
      </c>
      <c r="AU182" s="200" t="s">
        <v>89</v>
      </c>
      <c r="AY182" s="18" t="s">
        <v>129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87</v>
      </c>
      <c r="BK182" s="201">
        <f>ROUND(I182*H182,2)</f>
        <v>0</v>
      </c>
      <c r="BL182" s="18" t="s">
        <v>135</v>
      </c>
      <c r="BM182" s="200" t="s">
        <v>203</v>
      </c>
    </row>
    <row r="183" spans="1:65" s="13" customFormat="1" ht="20.399999999999999">
      <c r="B183" s="202"/>
      <c r="C183" s="203"/>
      <c r="D183" s="204" t="s">
        <v>137</v>
      </c>
      <c r="E183" s="205" t="s">
        <v>1</v>
      </c>
      <c r="F183" s="206" t="s">
        <v>204</v>
      </c>
      <c r="G183" s="203"/>
      <c r="H183" s="205" t="s">
        <v>1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137</v>
      </c>
      <c r="AU183" s="212" t="s">
        <v>89</v>
      </c>
      <c r="AV183" s="13" t="s">
        <v>87</v>
      </c>
      <c r="AW183" s="13" t="s">
        <v>36</v>
      </c>
      <c r="AX183" s="13" t="s">
        <v>79</v>
      </c>
      <c r="AY183" s="212" t="s">
        <v>129</v>
      </c>
    </row>
    <row r="184" spans="1:65" s="14" customFormat="1" ht="10.199999999999999">
      <c r="B184" s="213"/>
      <c r="C184" s="214"/>
      <c r="D184" s="204" t="s">
        <v>137</v>
      </c>
      <c r="E184" s="215" t="s">
        <v>1</v>
      </c>
      <c r="F184" s="216" t="s">
        <v>205</v>
      </c>
      <c r="G184" s="214"/>
      <c r="H184" s="217">
        <v>0.44900000000000001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137</v>
      </c>
      <c r="AU184" s="223" t="s">
        <v>89</v>
      </c>
      <c r="AV184" s="14" t="s">
        <v>89</v>
      </c>
      <c r="AW184" s="14" t="s">
        <v>36</v>
      </c>
      <c r="AX184" s="14" t="s">
        <v>87</v>
      </c>
      <c r="AY184" s="223" t="s">
        <v>129</v>
      </c>
    </row>
    <row r="185" spans="1:65" s="2" customFormat="1" ht="21.75" customHeight="1">
      <c r="A185" s="35"/>
      <c r="B185" s="36"/>
      <c r="C185" s="188" t="s">
        <v>206</v>
      </c>
      <c r="D185" s="188" t="s">
        <v>131</v>
      </c>
      <c r="E185" s="189" t="s">
        <v>207</v>
      </c>
      <c r="F185" s="190" t="s">
        <v>208</v>
      </c>
      <c r="G185" s="191" t="s">
        <v>180</v>
      </c>
      <c r="H185" s="192">
        <v>1.498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44</v>
      </c>
      <c r="O185" s="72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135</v>
      </c>
      <c r="AT185" s="200" t="s">
        <v>131</v>
      </c>
      <c r="AU185" s="200" t="s">
        <v>89</v>
      </c>
      <c r="AY185" s="18" t="s">
        <v>129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87</v>
      </c>
      <c r="BK185" s="201">
        <f>ROUND(I185*H185,2)</f>
        <v>0</v>
      </c>
      <c r="BL185" s="18" t="s">
        <v>135</v>
      </c>
      <c r="BM185" s="200" t="s">
        <v>209</v>
      </c>
    </row>
    <row r="186" spans="1:65" s="13" customFormat="1" ht="10.199999999999999">
      <c r="B186" s="202"/>
      <c r="C186" s="203"/>
      <c r="D186" s="204" t="s">
        <v>137</v>
      </c>
      <c r="E186" s="205" t="s">
        <v>1</v>
      </c>
      <c r="F186" s="206" t="s">
        <v>210</v>
      </c>
      <c r="G186" s="203"/>
      <c r="H186" s="205" t="s">
        <v>1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137</v>
      </c>
      <c r="AU186" s="212" t="s">
        <v>89</v>
      </c>
      <c r="AV186" s="13" t="s">
        <v>87</v>
      </c>
      <c r="AW186" s="13" t="s">
        <v>36</v>
      </c>
      <c r="AX186" s="13" t="s">
        <v>79</v>
      </c>
      <c r="AY186" s="212" t="s">
        <v>129</v>
      </c>
    </row>
    <row r="187" spans="1:65" s="14" customFormat="1" ht="10.199999999999999">
      <c r="B187" s="213"/>
      <c r="C187" s="214"/>
      <c r="D187" s="204" t="s">
        <v>137</v>
      </c>
      <c r="E187" s="215" t="s">
        <v>1</v>
      </c>
      <c r="F187" s="216" t="s">
        <v>211</v>
      </c>
      <c r="G187" s="214"/>
      <c r="H187" s="217">
        <v>1.498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137</v>
      </c>
      <c r="AU187" s="223" t="s">
        <v>89</v>
      </c>
      <c r="AV187" s="14" t="s">
        <v>89</v>
      </c>
      <c r="AW187" s="14" t="s">
        <v>36</v>
      </c>
      <c r="AX187" s="14" t="s">
        <v>87</v>
      </c>
      <c r="AY187" s="223" t="s">
        <v>129</v>
      </c>
    </row>
    <row r="188" spans="1:65" s="2" customFormat="1" ht="21.75" customHeight="1">
      <c r="A188" s="35"/>
      <c r="B188" s="36"/>
      <c r="C188" s="188" t="s">
        <v>212</v>
      </c>
      <c r="D188" s="188" t="s">
        <v>131</v>
      </c>
      <c r="E188" s="189" t="s">
        <v>213</v>
      </c>
      <c r="F188" s="190" t="s">
        <v>214</v>
      </c>
      <c r="G188" s="191" t="s">
        <v>180</v>
      </c>
      <c r="H188" s="192">
        <v>0.3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44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135</v>
      </c>
      <c r="AT188" s="200" t="s">
        <v>131</v>
      </c>
      <c r="AU188" s="200" t="s">
        <v>89</v>
      </c>
      <c r="AY188" s="18" t="s">
        <v>129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87</v>
      </c>
      <c r="BK188" s="201">
        <f>ROUND(I188*H188,2)</f>
        <v>0</v>
      </c>
      <c r="BL188" s="18" t="s">
        <v>135</v>
      </c>
      <c r="BM188" s="200" t="s">
        <v>215</v>
      </c>
    </row>
    <row r="189" spans="1:65" s="13" customFormat="1" ht="20.399999999999999">
      <c r="B189" s="202"/>
      <c r="C189" s="203"/>
      <c r="D189" s="204" t="s">
        <v>137</v>
      </c>
      <c r="E189" s="205" t="s">
        <v>1</v>
      </c>
      <c r="F189" s="206" t="s">
        <v>216</v>
      </c>
      <c r="G189" s="203"/>
      <c r="H189" s="205" t="s">
        <v>1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137</v>
      </c>
      <c r="AU189" s="212" t="s">
        <v>89</v>
      </c>
      <c r="AV189" s="13" t="s">
        <v>87</v>
      </c>
      <c r="AW189" s="13" t="s">
        <v>36</v>
      </c>
      <c r="AX189" s="13" t="s">
        <v>79</v>
      </c>
      <c r="AY189" s="212" t="s">
        <v>129</v>
      </c>
    </row>
    <row r="190" spans="1:65" s="14" customFormat="1" ht="10.199999999999999">
      <c r="B190" s="213"/>
      <c r="C190" s="214"/>
      <c r="D190" s="204" t="s">
        <v>137</v>
      </c>
      <c r="E190" s="215" t="s">
        <v>1</v>
      </c>
      <c r="F190" s="216" t="s">
        <v>217</v>
      </c>
      <c r="G190" s="214"/>
      <c r="H190" s="217">
        <v>0.3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137</v>
      </c>
      <c r="AU190" s="223" t="s">
        <v>89</v>
      </c>
      <c r="AV190" s="14" t="s">
        <v>89</v>
      </c>
      <c r="AW190" s="14" t="s">
        <v>36</v>
      </c>
      <c r="AX190" s="14" t="s">
        <v>87</v>
      </c>
      <c r="AY190" s="223" t="s">
        <v>129</v>
      </c>
    </row>
    <row r="191" spans="1:65" s="2" customFormat="1" ht="21.75" customHeight="1">
      <c r="A191" s="35"/>
      <c r="B191" s="36"/>
      <c r="C191" s="188" t="s">
        <v>218</v>
      </c>
      <c r="D191" s="188" t="s">
        <v>131</v>
      </c>
      <c r="E191" s="189" t="s">
        <v>219</v>
      </c>
      <c r="F191" s="190" t="s">
        <v>220</v>
      </c>
      <c r="G191" s="191" t="s">
        <v>180</v>
      </c>
      <c r="H191" s="192">
        <v>1.3480000000000001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44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135</v>
      </c>
      <c r="AT191" s="200" t="s">
        <v>131</v>
      </c>
      <c r="AU191" s="200" t="s">
        <v>89</v>
      </c>
      <c r="AY191" s="18" t="s">
        <v>129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87</v>
      </c>
      <c r="BK191" s="201">
        <f>ROUND(I191*H191,2)</f>
        <v>0</v>
      </c>
      <c r="BL191" s="18" t="s">
        <v>135</v>
      </c>
      <c r="BM191" s="200" t="s">
        <v>221</v>
      </c>
    </row>
    <row r="192" spans="1:65" s="13" customFormat="1" ht="10.199999999999999">
      <c r="B192" s="202"/>
      <c r="C192" s="203"/>
      <c r="D192" s="204" t="s">
        <v>137</v>
      </c>
      <c r="E192" s="205" t="s">
        <v>1</v>
      </c>
      <c r="F192" s="206" t="s">
        <v>222</v>
      </c>
      <c r="G192" s="203"/>
      <c r="H192" s="205" t="s">
        <v>1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137</v>
      </c>
      <c r="AU192" s="212" t="s">
        <v>89</v>
      </c>
      <c r="AV192" s="13" t="s">
        <v>87</v>
      </c>
      <c r="AW192" s="13" t="s">
        <v>36</v>
      </c>
      <c r="AX192" s="13" t="s">
        <v>79</v>
      </c>
      <c r="AY192" s="212" t="s">
        <v>129</v>
      </c>
    </row>
    <row r="193" spans="1:65" s="14" customFormat="1" ht="10.199999999999999">
      <c r="B193" s="213"/>
      <c r="C193" s="214"/>
      <c r="D193" s="204" t="s">
        <v>137</v>
      </c>
      <c r="E193" s="215" t="s">
        <v>1</v>
      </c>
      <c r="F193" s="216" t="s">
        <v>223</v>
      </c>
      <c r="G193" s="214"/>
      <c r="H193" s="217">
        <v>1.3480000000000001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137</v>
      </c>
      <c r="AU193" s="223" t="s">
        <v>89</v>
      </c>
      <c r="AV193" s="14" t="s">
        <v>89</v>
      </c>
      <c r="AW193" s="14" t="s">
        <v>36</v>
      </c>
      <c r="AX193" s="14" t="s">
        <v>87</v>
      </c>
      <c r="AY193" s="223" t="s">
        <v>129</v>
      </c>
    </row>
    <row r="194" spans="1:65" s="2" customFormat="1" ht="21.75" customHeight="1">
      <c r="A194" s="35"/>
      <c r="B194" s="36"/>
      <c r="C194" s="188" t="s">
        <v>8</v>
      </c>
      <c r="D194" s="188" t="s">
        <v>131</v>
      </c>
      <c r="E194" s="189" t="s">
        <v>224</v>
      </c>
      <c r="F194" s="190" t="s">
        <v>225</v>
      </c>
      <c r="G194" s="191" t="s">
        <v>180</v>
      </c>
      <c r="H194" s="192">
        <v>0.27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44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135</v>
      </c>
      <c r="AT194" s="200" t="s">
        <v>131</v>
      </c>
      <c r="AU194" s="200" t="s">
        <v>89</v>
      </c>
      <c r="AY194" s="18" t="s">
        <v>129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87</v>
      </c>
      <c r="BK194" s="201">
        <f>ROUND(I194*H194,2)</f>
        <v>0</v>
      </c>
      <c r="BL194" s="18" t="s">
        <v>135</v>
      </c>
      <c r="BM194" s="200" t="s">
        <v>226</v>
      </c>
    </row>
    <row r="195" spans="1:65" s="13" customFormat="1" ht="20.399999999999999">
      <c r="B195" s="202"/>
      <c r="C195" s="203"/>
      <c r="D195" s="204" t="s">
        <v>137</v>
      </c>
      <c r="E195" s="205" t="s">
        <v>1</v>
      </c>
      <c r="F195" s="206" t="s">
        <v>227</v>
      </c>
      <c r="G195" s="203"/>
      <c r="H195" s="205" t="s">
        <v>1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137</v>
      </c>
      <c r="AU195" s="212" t="s">
        <v>89</v>
      </c>
      <c r="AV195" s="13" t="s">
        <v>87</v>
      </c>
      <c r="AW195" s="13" t="s">
        <v>36</v>
      </c>
      <c r="AX195" s="13" t="s">
        <v>79</v>
      </c>
      <c r="AY195" s="212" t="s">
        <v>129</v>
      </c>
    </row>
    <row r="196" spans="1:65" s="14" customFormat="1" ht="10.199999999999999">
      <c r="B196" s="213"/>
      <c r="C196" s="214"/>
      <c r="D196" s="204" t="s">
        <v>137</v>
      </c>
      <c r="E196" s="215" t="s">
        <v>1</v>
      </c>
      <c r="F196" s="216" t="s">
        <v>228</v>
      </c>
      <c r="G196" s="214"/>
      <c r="H196" s="217">
        <v>0.27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137</v>
      </c>
      <c r="AU196" s="223" t="s">
        <v>89</v>
      </c>
      <c r="AV196" s="14" t="s">
        <v>89</v>
      </c>
      <c r="AW196" s="14" t="s">
        <v>36</v>
      </c>
      <c r="AX196" s="14" t="s">
        <v>87</v>
      </c>
      <c r="AY196" s="223" t="s">
        <v>129</v>
      </c>
    </row>
    <row r="197" spans="1:65" s="2" customFormat="1" ht="21.75" customHeight="1">
      <c r="A197" s="35"/>
      <c r="B197" s="36"/>
      <c r="C197" s="188" t="s">
        <v>229</v>
      </c>
      <c r="D197" s="188" t="s">
        <v>131</v>
      </c>
      <c r="E197" s="189" t="s">
        <v>230</v>
      </c>
      <c r="F197" s="190" t="s">
        <v>231</v>
      </c>
      <c r="G197" s="191" t="s">
        <v>180</v>
      </c>
      <c r="H197" s="192">
        <v>0.89900000000000002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44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135</v>
      </c>
      <c r="AT197" s="200" t="s">
        <v>131</v>
      </c>
      <c r="AU197" s="200" t="s">
        <v>89</v>
      </c>
      <c r="AY197" s="18" t="s">
        <v>129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87</v>
      </c>
      <c r="BK197" s="201">
        <f>ROUND(I197*H197,2)</f>
        <v>0</v>
      </c>
      <c r="BL197" s="18" t="s">
        <v>135</v>
      </c>
      <c r="BM197" s="200" t="s">
        <v>232</v>
      </c>
    </row>
    <row r="198" spans="1:65" s="13" customFormat="1" ht="10.199999999999999">
      <c r="B198" s="202"/>
      <c r="C198" s="203"/>
      <c r="D198" s="204" t="s">
        <v>137</v>
      </c>
      <c r="E198" s="205" t="s">
        <v>1</v>
      </c>
      <c r="F198" s="206" t="s">
        <v>233</v>
      </c>
      <c r="G198" s="203"/>
      <c r="H198" s="205" t="s">
        <v>1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137</v>
      </c>
      <c r="AU198" s="212" t="s">
        <v>89</v>
      </c>
      <c r="AV198" s="13" t="s">
        <v>87</v>
      </c>
      <c r="AW198" s="13" t="s">
        <v>36</v>
      </c>
      <c r="AX198" s="13" t="s">
        <v>79</v>
      </c>
      <c r="AY198" s="212" t="s">
        <v>129</v>
      </c>
    </row>
    <row r="199" spans="1:65" s="14" customFormat="1" ht="10.199999999999999">
      <c r="B199" s="213"/>
      <c r="C199" s="214"/>
      <c r="D199" s="204" t="s">
        <v>137</v>
      </c>
      <c r="E199" s="215" t="s">
        <v>1</v>
      </c>
      <c r="F199" s="216" t="s">
        <v>234</v>
      </c>
      <c r="G199" s="214"/>
      <c r="H199" s="217">
        <v>0.89900000000000002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137</v>
      </c>
      <c r="AU199" s="223" t="s">
        <v>89</v>
      </c>
      <c r="AV199" s="14" t="s">
        <v>89</v>
      </c>
      <c r="AW199" s="14" t="s">
        <v>36</v>
      </c>
      <c r="AX199" s="14" t="s">
        <v>87</v>
      </c>
      <c r="AY199" s="223" t="s">
        <v>129</v>
      </c>
    </row>
    <row r="200" spans="1:65" s="2" customFormat="1" ht="21.75" customHeight="1">
      <c r="A200" s="35"/>
      <c r="B200" s="36"/>
      <c r="C200" s="188" t="s">
        <v>235</v>
      </c>
      <c r="D200" s="188" t="s">
        <v>131</v>
      </c>
      <c r="E200" s="189" t="s">
        <v>236</v>
      </c>
      <c r="F200" s="190" t="s">
        <v>237</v>
      </c>
      <c r="G200" s="191" t="s">
        <v>180</v>
      </c>
      <c r="H200" s="192">
        <v>0.18</v>
      </c>
      <c r="I200" s="193"/>
      <c r="J200" s="194">
        <f>ROUND(I200*H200,2)</f>
        <v>0</v>
      </c>
      <c r="K200" s="195"/>
      <c r="L200" s="40"/>
      <c r="M200" s="196" t="s">
        <v>1</v>
      </c>
      <c r="N200" s="197" t="s">
        <v>44</v>
      </c>
      <c r="O200" s="72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135</v>
      </c>
      <c r="AT200" s="200" t="s">
        <v>131</v>
      </c>
      <c r="AU200" s="200" t="s">
        <v>89</v>
      </c>
      <c r="AY200" s="18" t="s">
        <v>129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8" t="s">
        <v>87</v>
      </c>
      <c r="BK200" s="201">
        <f>ROUND(I200*H200,2)</f>
        <v>0</v>
      </c>
      <c r="BL200" s="18" t="s">
        <v>135</v>
      </c>
      <c r="BM200" s="200" t="s">
        <v>238</v>
      </c>
    </row>
    <row r="201" spans="1:65" s="13" customFormat="1" ht="20.399999999999999">
      <c r="B201" s="202"/>
      <c r="C201" s="203"/>
      <c r="D201" s="204" t="s">
        <v>137</v>
      </c>
      <c r="E201" s="205" t="s">
        <v>1</v>
      </c>
      <c r="F201" s="206" t="s">
        <v>239</v>
      </c>
      <c r="G201" s="203"/>
      <c r="H201" s="205" t="s">
        <v>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137</v>
      </c>
      <c r="AU201" s="212" t="s">
        <v>89</v>
      </c>
      <c r="AV201" s="13" t="s">
        <v>87</v>
      </c>
      <c r="AW201" s="13" t="s">
        <v>36</v>
      </c>
      <c r="AX201" s="13" t="s">
        <v>79</v>
      </c>
      <c r="AY201" s="212" t="s">
        <v>129</v>
      </c>
    </row>
    <row r="202" spans="1:65" s="14" customFormat="1" ht="10.199999999999999">
      <c r="B202" s="213"/>
      <c r="C202" s="214"/>
      <c r="D202" s="204" t="s">
        <v>137</v>
      </c>
      <c r="E202" s="215" t="s">
        <v>1</v>
      </c>
      <c r="F202" s="216" t="s">
        <v>240</v>
      </c>
      <c r="G202" s="214"/>
      <c r="H202" s="217">
        <v>0.18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137</v>
      </c>
      <c r="AU202" s="223" t="s">
        <v>89</v>
      </c>
      <c r="AV202" s="14" t="s">
        <v>89</v>
      </c>
      <c r="AW202" s="14" t="s">
        <v>36</v>
      </c>
      <c r="AX202" s="14" t="s">
        <v>87</v>
      </c>
      <c r="AY202" s="223" t="s">
        <v>129</v>
      </c>
    </row>
    <row r="203" spans="1:65" s="2" customFormat="1" ht="21.75" customHeight="1">
      <c r="A203" s="35"/>
      <c r="B203" s="36"/>
      <c r="C203" s="188" t="s">
        <v>241</v>
      </c>
      <c r="D203" s="188" t="s">
        <v>131</v>
      </c>
      <c r="E203" s="189" t="s">
        <v>242</v>
      </c>
      <c r="F203" s="190" t="s">
        <v>243</v>
      </c>
      <c r="G203" s="191" t="s">
        <v>180</v>
      </c>
      <c r="H203" s="192">
        <v>0.89900000000000002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44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135</v>
      </c>
      <c r="AT203" s="200" t="s">
        <v>131</v>
      </c>
      <c r="AU203" s="200" t="s">
        <v>89</v>
      </c>
      <c r="AY203" s="18" t="s">
        <v>129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87</v>
      </c>
      <c r="BK203" s="201">
        <f>ROUND(I203*H203,2)</f>
        <v>0</v>
      </c>
      <c r="BL203" s="18" t="s">
        <v>135</v>
      </c>
      <c r="BM203" s="200" t="s">
        <v>244</v>
      </c>
    </row>
    <row r="204" spans="1:65" s="13" customFormat="1" ht="10.199999999999999">
      <c r="B204" s="202"/>
      <c r="C204" s="203"/>
      <c r="D204" s="204" t="s">
        <v>137</v>
      </c>
      <c r="E204" s="205" t="s">
        <v>1</v>
      </c>
      <c r="F204" s="206" t="s">
        <v>245</v>
      </c>
      <c r="G204" s="203"/>
      <c r="H204" s="205" t="s">
        <v>1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137</v>
      </c>
      <c r="AU204" s="212" t="s">
        <v>89</v>
      </c>
      <c r="AV204" s="13" t="s">
        <v>87</v>
      </c>
      <c r="AW204" s="13" t="s">
        <v>36</v>
      </c>
      <c r="AX204" s="13" t="s">
        <v>79</v>
      </c>
      <c r="AY204" s="212" t="s">
        <v>129</v>
      </c>
    </row>
    <row r="205" spans="1:65" s="14" customFormat="1" ht="10.199999999999999">
      <c r="B205" s="213"/>
      <c r="C205" s="214"/>
      <c r="D205" s="204" t="s">
        <v>137</v>
      </c>
      <c r="E205" s="215" t="s">
        <v>1</v>
      </c>
      <c r="F205" s="216" t="s">
        <v>246</v>
      </c>
      <c r="G205" s="214"/>
      <c r="H205" s="217">
        <v>0.89900000000000002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137</v>
      </c>
      <c r="AU205" s="223" t="s">
        <v>89</v>
      </c>
      <c r="AV205" s="14" t="s">
        <v>89</v>
      </c>
      <c r="AW205" s="14" t="s">
        <v>36</v>
      </c>
      <c r="AX205" s="14" t="s">
        <v>87</v>
      </c>
      <c r="AY205" s="223" t="s">
        <v>129</v>
      </c>
    </row>
    <row r="206" spans="1:65" s="2" customFormat="1" ht="21.75" customHeight="1">
      <c r="A206" s="35"/>
      <c r="B206" s="36"/>
      <c r="C206" s="188" t="s">
        <v>247</v>
      </c>
      <c r="D206" s="188" t="s">
        <v>131</v>
      </c>
      <c r="E206" s="189" t="s">
        <v>248</v>
      </c>
      <c r="F206" s="190" t="s">
        <v>249</v>
      </c>
      <c r="G206" s="191" t="s">
        <v>180</v>
      </c>
      <c r="H206" s="192">
        <v>0.18</v>
      </c>
      <c r="I206" s="193"/>
      <c r="J206" s="194">
        <f>ROUND(I206*H206,2)</f>
        <v>0</v>
      </c>
      <c r="K206" s="195"/>
      <c r="L206" s="40"/>
      <c r="M206" s="196" t="s">
        <v>1</v>
      </c>
      <c r="N206" s="197" t="s">
        <v>44</v>
      </c>
      <c r="O206" s="72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135</v>
      </c>
      <c r="AT206" s="200" t="s">
        <v>131</v>
      </c>
      <c r="AU206" s="200" t="s">
        <v>89</v>
      </c>
      <c r="AY206" s="18" t="s">
        <v>129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87</v>
      </c>
      <c r="BK206" s="201">
        <f>ROUND(I206*H206,2)</f>
        <v>0</v>
      </c>
      <c r="BL206" s="18" t="s">
        <v>135</v>
      </c>
      <c r="BM206" s="200" t="s">
        <v>250</v>
      </c>
    </row>
    <row r="207" spans="1:65" s="13" customFormat="1" ht="20.399999999999999">
      <c r="B207" s="202"/>
      <c r="C207" s="203"/>
      <c r="D207" s="204" t="s">
        <v>137</v>
      </c>
      <c r="E207" s="205" t="s">
        <v>1</v>
      </c>
      <c r="F207" s="206" t="s">
        <v>251</v>
      </c>
      <c r="G207" s="203"/>
      <c r="H207" s="205" t="s">
        <v>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137</v>
      </c>
      <c r="AU207" s="212" t="s">
        <v>89</v>
      </c>
      <c r="AV207" s="13" t="s">
        <v>87</v>
      </c>
      <c r="AW207" s="13" t="s">
        <v>36</v>
      </c>
      <c r="AX207" s="13" t="s">
        <v>79</v>
      </c>
      <c r="AY207" s="212" t="s">
        <v>129</v>
      </c>
    </row>
    <row r="208" spans="1:65" s="14" customFormat="1" ht="10.199999999999999">
      <c r="B208" s="213"/>
      <c r="C208" s="214"/>
      <c r="D208" s="204" t="s">
        <v>137</v>
      </c>
      <c r="E208" s="215" t="s">
        <v>1</v>
      </c>
      <c r="F208" s="216" t="s">
        <v>252</v>
      </c>
      <c r="G208" s="214"/>
      <c r="H208" s="217">
        <v>0.18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137</v>
      </c>
      <c r="AU208" s="223" t="s">
        <v>89</v>
      </c>
      <c r="AV208" s="14" t="s">
        <v>89</v>
      </c>
      <c r="AW208" s="14" t="s">
        <v>36</v>
      </c>
      <c r="AX208" s="14" t="s">
        <v>87</v>
      </c>
      <c r="AY208" s="223" t="s">
        <v>129</v>
      </c>
    </row>
    <row r="209" spans="1:65" s="2" customFormat="1" ht="21.75" customHeight="1">
      <c r="A209" s="35"/>
      <c r="B209" s="36"/>
      <c r="C209" s="188" t="s">
        <v>253</v>
      </c>
      <c r="D209" s="188" t="s">
        <v>131</v>
      </c>
      <c r="E209" s="189" t="s">
        <v>254</v>
      </c>
      <c r="F209" s="190" t="s">
        <v>255</v>
      </c>
      <c r="G209" s="191" t="s">
        <v>180</v>
      </c>
      <c r="H209" s="192">
        <v>0.59899999999999998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44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135</v>
      </c>
      <c r="AT209" s="200" t="s">
        <v>131</v>
      </c>
      <c r="AU209" s="200" t="s">
        <v>89</v>
      </c>
      <c r="AY209" s="18" t="s">
        <v>129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87</v>
      </c>
      <c r="BK209" s="201">
        <f>ROUND(I209*H209,2)</f>
        <v>0</v>
      </c>
      <c r="BL209" s="18" t="s">
        <v>135</v>
      </c>
      <c r="BM209" s="200" t="s">
        <v>256</v>
      </c>
    </row>
    <row r="210" spans="1:65" s="13" customFormat="1" ht="10.199999999999999">
      <c r="B210" s="202"/>
      <c r="C210" s="203"/>
      <c r="D210" s="204" t="s">
        <v>137</v>
      </c>
      <c r="E210" s="205" t="s">
        <v>1</v>
      </c>
      <c r="F210" s="206" t="s">
        <v>257</v>
      </c>
      <c r="G210" s="203"/>
      <c r="H210" s="205" t="s">
        <v>1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137</v>
      </c>
      <c r="AU210" s="212" t="s">
        <v>89</v>
      </c>
      <c r="AV210" s="13" t="s">
        <v>87</v>
      </c>
      <c r="AW210" s="13" t="s">
        <v>36</v>
      </c>
      <c r="AX210" s="13" t="s">
        <v>79</v>
      </c>
      <c r="AY210" s="212" t="s">
        <v>129</v>
      </c>
    </row>
    <row r="211" spans="1:65" s="14" customFormat="1" ht="10.199999999999999">
      <c r="B211" s="213"/>
      <c r="C211" s="214"/>
      <c r="D211" s="204" t="s">
        <v>137</v>
      </c>
      <c r="E211" s="215" t="s">
        <v>1</v>
      </c>
      <c r="F211" s="216" t="s">
        <v>258</v>
      </c>
      <c r="G211" s="214"/>
      <c r="H211" s="217">
        <v>0.59899999999999998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137</v>
      </c>
      <c r="AU211" s="223" t="s">
        <v>89</v>
      </c>
      <c r="AV211" s="14" t="s">
        <v>89</v>
      </c>
      <c r="AW211" s="14" t="s">
        <v>36</v>
      </c>
      <c r="AX211" s="14" t="s">
        <v>87</v>
      </c>
      <c r="AY211" s="223" t="s">
        <v>129</v>
      </c>
    </row>
    <row r="212" spans="1:65" s="2" customFormat="1" ht="21.75" customHeight="1">
      <c r="A212" s="35"/>
      <c r="B212" s="36"/>
      <c r="C212" s="188" t="s">
        <v>7</v>
      </c>
      <c r="D212" s="188" t="s">
        <v>131</v>
      </c>
      <c r="E212" s="189" t="s">
        <v>259</v>
      </c>
      <c r="F212" s="190" t="s">
        <v>260</v>
      </c>
      <c r="G212" s="191" t="s">
        <v>180</v>
      </c>
      <c r="H212" s="192">
        <v>0.12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44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135</v>
      </c>
      <c r="AT212" s="200" t="s">
        <v>131</v>
      </c>
      <c r="AU212" s="200" t="s">
        <v>89</v>
      </c>
      <c r="AY212" s="18" t="s">
        <v>129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87</v>
      </c>
      <c r="BK212" s="201">
        <f>ROUND(I212*H212,2)</f>
        <v>0</v>
      </c>
      <c r="BL212" s="18" t="s">
        <v>135</v>
      </c>
      <c r="BM212" s="200" t="s">
        <v>261</v>
      </c>
    </row>
    <row r="213" spans="1:65" s="13" customFormat="1" ht="20.399999999999999">
      <c r="B213" s="202"/>
      <c r="C213" s="203"/>
      <c r="D213" s="204" t="s">
        <v>137</v>
      </c>
      <c r="E213" s="205" t="s">
        <v>1</v>
      </c>
      <c r="F213" s="206" t="s">
        <v>262</v>
      </c>
      <c r="G213" s="203"/>
      <c r="H213" s="205" t="s">
        <v>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137</v>
      </c>
      <c r="AU213" s="212" t="s">
        <v>89</v>
      </c>
      <c r="AV213" s="13" t="s">
        <v>87</v>
      </c>
      <c r="AW213" s="13" t="s">
        <v>36</v>
      </c>
      <c r="AX213" s="13" t="s">
        <v>79</v>
      </c>
      <c r="AY213" s="212" t="s">
        <v>129</v>
      </c>
    </row>
    <row r="214" spans="1:65" s="14" customFormat="1" ht="10.199999999999999">
      <c r="B214" s="213"/>
      <c r="C214" s="214"/>
      <c r="D214" s="204" t="s">
        <v>137</v>
      </c>
      <c r="E214" s="215" t="s">
        <v>1</v>
      </c>
      <c r="F214" s="216" t="s">
        <v>263</v>
      </c>
      <c r="G214" s="214"/>
      <c r="H214" s="217">
        <v>0.12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137</v>
      </c>
      <c r="AU214" s="223" t="s">
        <v>89</v>
      </c>
      <c r="AV214" s="14" t="s">
        <v>89</v>
      </c>
      <c r="AW214" s="14" t="s">
        <v>36</v>
      </c>
      <c r="AX214" s="14" t="s">
        <v>87</v>
      </c>
      <c r="AY214" s="223" t="s">
        <v>129</v>
      </c>
    </row>
    <row r="215" spans="1:65" s="2" customFormat="1" ht="21.75" customHeight="1">
      <c r="A215" s="35"/>
      <c r="B215" s="36"/>
      <c r="C215" s="188" t="s">
        <v>264</v>
      </c>
      <c r="D215" s="188" t="s">
        <v>131</v>
      </c>
      <c r="E215" s="189" t="s">
        <v>265</v>
      </c>
      <c r="F215" s="190" t="s">
        <v>266</v>
      </c>
      <c r="G215" s="191" t="s">
        <v>180</v>
      </c>
      <c r="H215" s="192">
        <v>31.835000000000001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44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135</v>
      </c>
      <c r="AT215" s="200" t="s">
        <v>131</v>
      </c>
      <c r="AU215" s="200" t="s">
        <v>89</v>
      </c>
      <c r="AY215" s="18" t="s">
        <v>129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87</v>
      </c>
      <c r="BK215" s="201">
        <f>ROUND(I215*H215,2)</f>
        <v>0</v>
      </c>
      <c r="BL215" s="18" t="s">
        <v>135</v>
      </c>
      <c r="BM215" s="200" t="s">
        <v>267</v>
      </c>
    </row>
    <row r="216" spans="1:65" s="13" customFormat="1" ht="10.199999999999999">
      <c r="B216" s="202"/>
      <c r="C216" s="203"/>
      <c r="D216" s="204" t="s">
        <v>137</v>
      </c>
      <c r="E216" s="205" t="s">
        <v>1</v>
      </c>
      <c r="F216" s="206" t="s">
        <v>193</v>
      </c>
      <c r="G216" s="203"/>
      <c r="H216" s="205" t="s">
        <v>1</v>
      </c>
      <c r="I216" s="207"/>
      <c r="J216" s="203"/>
      <c r="K216" s="203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137</v>
      </c>
      <c r="AU216" s="212" t="s">
        <v>89</v>
      </c>
      <c r="AV216" s="13" t="s">
        <v>87</v>
      </c>
      <c r="AW216" s="13" t="s">
        <v>36</v>
      </c>
      <c r="AX216" s="13" t="s">
        <v>79</v>
      </c>
      <c r="AY216" s="212" t="s">
        <v>129</v>
      </c>
    </row>
    <row r="217" spans="1:65" s="13" customFormat="1" ht="10.199999999999999">
      <c r="B217" s="202"/>
      <c r="C217" s="203"/>
      <c r="D217" s="204" t="s">
        <v>137</v>
      </c>
      <c r="E217" s="205" t="s">
        <v>1</v>
      </c>
      <c r="F217" s="206" t="s">
        <v>268</v>
      </c>
      <c r="G217" s="203"/>
      <c r="H217" s="205" t="s">
        <v>1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137</v>
      </c>
      <c r="AU217" s="212" t="s">
        <v>89</v>
      </c>
      <c r="AV217" s="13" t="s">
        <v>87</v>
      </c>
      <c r="AW217" s="13" t="s">
        <v>36</v>
      </c>
      <c r="AX217" s="13" t="s">
        <v>79</v>
      </c>
      <c r="AY217" s="212" t="s">
        <v>129</v>
      </c>
    </row>
    <row r="218" spans="1:65" s="14" customFormat="1" ht="20.399999999999999">
      <c r="B218" s="213"/>
      <c r="C218" s="214"/>
      <c r="D218" s="204" t="s">
        <v>137</v>
      </c>
      <c r="E218" s="215" t="s">
        <v>1</v>
      </c>
      <c r="F218" s="216" t="s">
        <v>269</v>
      </c>
      <c r="G218" s="214"/>
      <c r="H218" s="217">
        <v>4.8360000000000003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137</v>
      </c>
      <c r="AU218" s="223" t="s">
        <v>89</v>
      </c>
      <c r="AV218" s="14" t="s">
        <v>89</v>
      </c>
      <c r="AW218" s="14" t="s">
        <v>36</v>
      </c>
      <c r="AX218" s="14" t="s">
        <v>79</v>
      </c>
      <c r="AY218" s="223" t="s">
        <v>129</v>
      </c>
    </row>
    <row r="219" spans="1:65" s="14" customFormat="1" ht="10.199999999999999">
      <c r="B219" s="213"/>
      <c r="C219" s="214"/>
      <c r="D219" s="204" t="s">
        <v>137</v>
      </c>
      <c r="E219" s="215" t="s">
        <v>1</v>
      </c>
      <c r="F219" s="216" t="s">
        <v>270</v>
      </c>
      <c r="G219" s="214"/>
      <c r="H219" s="217">
        <v>4.8019999999999996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137</v>
      </c>
      <c r="AU219" s="223" t="s">
        <v>89</v>
      </c>
      <c r="AV219" s="14" t="s">
        <v>89</v>
      </c>
      <c r="AW219" s="14" t="s">
        <v>36</v>
      </c>
      <c r="AX219" s="14" t="s">
        <v>79</v>
      </c>
      <c r="AY219" s="223" t="s">
        <v>129</v>
      </c>
    </row>
    <row r="220" spans="1:65" s="14" customFormat="1" ht="20.399999999999999">
      <c r="B220" s="213"/>
      <c r="C220" s="214"/>
      <c r="D220" s="204" t="s">
        <v>137</v>
      </c>
      <c r="E220" s="215" t="s">
        <v>1</v>
      </c>
      <c r="F220" s="216" t="s">
        <v>271</v>
      </c>
      <c r="G220" s="214"/>
      <c r="H220" s="217">
        <v>4.7039999999999997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137</v>
      </c>
      <c r="AU220" s="223" t="s">
        <v>89</v>
      </c>
      <c r="AV220" s="14" t="s">
        <v>89</v>
      </c>
      <c r="AW220" s="14" t="s">
        <v>36</v>
      </c>
      <c r="AX220" s="14" t="s">
        <v>79</v>
      </c>
      <c r="AY220" s="223" t="s">
        <v>129</v>
      </c>
    </row>
    <row r="221" spans="1:65" s="14" customFormat="1" ht="10.199999999999999">
      <c r="B221" s="213"/>
      <c r="C221" s="214"/>
      <c r="D221" s="204" t="s">
        <v>137</v>
      </c>
      <c r="E221" s="215" t="s">
        <v>1</v>
      </c>
      <c r="F221" s="216" t="s">
        <v>272</v>
      </c>
      <c r="G221" s="214"/>
      <c r="H221" s="217">
        <v>83.959000000000003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137</v>
      </c>
      <c r="AU221" s="223" t="s">
        <v>89</v>
      </c>
      <c r="AV221" s="14" t="s">
        <v>89</v>
      </c>
      <c r="AW221" s="14" t="s">
        <v>36</v>
      </c>
      <c r="AX221" s="14" t="s">
        <v>79</v>
      </c>
      <c r="AY221" s="223" t="s">
        <v>129</v>
      </c>
    </row>
    <row r="222" spans="1:65" s="14" customFormat="1" ht="10.199999999999999">
      <c r="B222" s="213"/>
      <c r="C222" s="214"/>
      <c r="D222" s="204" t="s">
        <v>137</v>
      </c>
      <c r="E222" s="215" t="s">
        <v>1</v>
      </c>
      <c r="F222" s="216" t="s">
        <v>273</v>
      </c>
      <c r="G222" s="214"/>
      <c r="H222" s="217">
        <v>7.8140000000000001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137</v>
      </c>
      <c r="AU222" s="223" t="s">
        <v>89</v>
      </c>
      <c r="AV222" s="14" t="s">
        <v>89</v>
      </c>
      <c r="AW222" s="14" t="s">
        <v>36</v>
      </c>
      <c r="AX222" s="14" t="s">
        <v>79</v>
      </c>
      <c r="AY222" s="223" t="s">
        <v>129</v>
      </c>
    </row>
    <row r="223" spans="1:65" s="16" customFormat="1" ht="10.199999999999999">
      <c r="B223" s="235"/>
      <c r="C223" s="236"/>
      <c r="D223" s="204" t="s">
        <v>137</v>
      </c>
      <c r="E223" s="237" t="s">
        <v>1</v>
      </c>
      <c r="F223" s="238" t="s">
        <v>197</v>
      </c>
      <c r="G223" s="236"/>
      <c r="H223" s="239">
        <v>106.11500000000001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137</v>
      </c>
      <c r="AU223" s="245" t="s">
        <v>89</v>
      </c>
      <c r="AV223" s="16" t="s">
        <v>149</v>
      </c>
      <c r="AW223" s="16" t="s">
        <v>36</v>
      </c>
      <c r="AX223" s="16" t="s">
        <v>79</v>
      </c>
      <c r="AY223" s="245" t="s">
        <v>129</v>
      </c>
    </row>
    <row r="224" spans="1:65" s="13" customFormat="1" ht="10.199999999999999">
      <c r="B224" s="202"/>
      <c r="C224" s="203"/>
      <c r="D224" s="204" t="s">
        <v>137</v>
      </c>
      <c r="E224" s="205" t="s">
        <v>1</v>
      </c>
      <c r="F224" s="206" t="s">
        <v>274</v>
      </c>
      <c r="G224" s="203"/>
      <c r="H224" s="205" t="s">
        <v>1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137</v>
      </c>
      <c r="AU224" s="212" t="s">
        <v>89</v>
      </c>
      <c r="AV224" s="13" t="s">
        <v>87</v>
      </c>
      <c r="AW224" s="13" t="s">
        <v>36</v>
      </c>
      <c r="AX224" s="13" t="s">
        <v>79</v>
      </c>
      <c r="AY224" s="212" t="s">
        <v>129</v>
      </c>
    </row>
    <row r="225" spans="1:65" s="14" customFormat="1" ht="10.199999999999999">
      <c r="B225" s="213"/>
      <c r="C225" s="214"/>
      <c r="D225" s="204" t="s">
        <v>137</v>
      </c>
      <c r="E225" s="215" t="s">
        <v>1</v>
      </c>
      <c r="F225" s="216" t="s">
        <v>275</v>
      </c>
      <c r="G225" s="214"/>
      <c r="H225" s="217">
        <v>31.835000000000001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137</v>
      </c>
      <c r="AU225" s="223" t="s">
        <v>89</v>
      </c>
      <c r="AV225" s="14" t="s">
        <v>89</v>
      </c>
      <c r="AW225" s="14" t="s">
        <v>36</v>
      </c>
      <c r="AX225" s="14" t="s">
        <v>87</v>
      </c>
      <c r="AY225" s="223" t="s">
        <v>129</v>
      </c>
    </row>
    <row r="226" spans="1:65" s="2" customFormat="1" ht="21.75" customHeight="1">
      <c r="A226" s="35"/>
      <c r="B226" s="36"/>
      <c r="C226" s="188" t="s">
        <v>276</v>
      </c>
      <c r="D226" s="188" t="s">
        <v>131</v>
      </c>
      <c r="E226" s="189" t="s">
        <v>277</v>
      </c>
      <c r="F226" s="190" t="s">
        <v>278</v>
      </c>
      <c r="G226" s="191" t="s">
        <v>180</v>
      </c>
      <c r="H226" s="192">
        <v>6.367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44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135</v>
      </c>
      <c r="AT226" s="200" t="s">
        <v>131</v>
      </c>
      <c r="AU226" s="200" t="s">
        <v>89</v>
      </c>
      <c r="AY226" s="18" t="s">
        <v>129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87</v>
      </c>
      <c r="BK226" s="201">
        <f>ROUND(I226*H226,2)</f>
        <v>0</v>
      </c>
      <c r="BL226" s="18" t="s">
        <v>135</v>
      </c>
      <c r="BM226" s="200" t="s">
        <v>279</v>
      </c>
    </row>
    <row r="227" spans="1:65" s="13" customFormat="1" ht="20.399999999999999">
      <c r="B227" s="202"/>
      <c r="C227" s="203"/>
      <c r="D227" s="204" t="s">
        <v>137</v>
      </c>
      <c r="E227" s="205" t="s">
        <v>1</v>
      </c>
      <c r="F227" s="206" t="s">
        <v>280</v>
      </c>
      <c r="G227" s="203"/>
      <c r="H227" s="205" t="s">
        <v>1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137</v>
      </c>
      <c r="AU227" s="212" t="s">
        <v>89</v>
      </c>
      <c r="AV227" s="13" t="s">
        <v>87</v>
      </c>
      <c r="AW227" s="13" t="s">
        <v>36</v>
      </c>
      <c r="AX227" s="13" t="s">
        <v>79</v>
      </c>
      <c r="AY227" s="212" t="s">
        <v>129</v>
      </c>
    </row>
    <row r="228" spans="1:65" s="14" customFormat="1" ht="10.199999999999999">
      <c r="B228" s="213"/>
      <c r="C228" s="214"/>
      <c r="D228" s="204" t="s">
        <v>137</v>
      </c>
      <c r="E228" s="215" t="s">
        <v>1</v>
      </c>
      <c r="F228" s="216" t="s">
        <v>281</v>
      </c>
      <c r="G228" s="214"/>
      <c r="H228" s="217">
        <v>6.367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137</v>
      </c>
      <c r="AU228" s="223" t="s">
        <v>89</v>
      </c>
      <c r="AV228" s="14" t="s">
        <v>89</v>
      </c>
      <c r="AW228" s="14" t="s">
        <v>36</v>
      </c>
      <c r="AX228" s="14" t="s">
        <v>87</v>
      </c>
      <c r="AY228" s="223" t="s">
        <v>129</v>
      </c>
    </row>
    <row r="229" spans="1:65" s="2" customFormat="1" ht="21.75" customHeight="1">
      <c r="A229" s="35"/>
      <c r="B229" s="36"/>
      <c r="C229" s="188" t="s">
        <v>282</v>
      </c>
      <c r="D229" s="188" t="s">
        <v>131</v>
      </c>
      <c r="E229" s="189" t="s">
        <v>283</v>
      </c>
      <c r="F229" s="190" t="s">
        <v>284</v>
      </c>
      <c r="G229" s="191" t="s">
        <v>180</v>
      </c>
      <c r="H229" s="192">
        <v>21.222999999999999</v>
      </c>
      <c r="I229" s="193"/>
      <c r="J229" s="194">
        <f>ROUND(I229*H229,2)</f>
        <v>0</v>
      </c>
      <c r="K229" s="195"/>
      <c r="L229" s="40"/>
      <c r="M229" s="196" t="s">
        <v>1</v>
      </c>
      <c r="N229" s="197" t="s">
        <v>44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135</v>
      </c>
      <c r="AT229" s="200" t="s">
        <v>131</v>
      </c>
      <c r="AU229" s="200" t="s">
        <v>89</v>
      </c>
      <c r="AY229" s="18" t="s">
        <v>129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87</v>
      </c>
      <c r="BK229" s="201">
        <f>ROUND(I229*H229,2)</f>
        <v>0</v>
      </c>
      <c r="BL229" s="18" t="s">
        <v>135</v>
      </c>
      <c r="BM229" s="200" t="s">
        <v>285</v>
      </c>
    </row>
    <row r="230" spans="1:65" s="13" customFormat="1" ht="10.199999999999999">
      <c r="B230" s="202"/>
      <c r="C230" s="203"/>
      <c r="D230" s="204" t="s">
        <v>137</v>
      </c>
      <c r="E230" s="205" t="s">
        <v>1</v>
      </c>
      <c r="F230" s="206" t="s">
        <v>286</v>
      </c>
      <c r="G230" s="203"/>
      <c r="H230" s="205" t="s">
        <v>1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137</v>
      </c>
      <c r="AU230" s="212" t="s">
        <v>89</v>
      </c>
      <c r="AV230" s="13" t="s">
        <v>87</v>
      </c>
      <c r="AW230" s="13" t="s">
        <v>36</v>
      </c>
      <c r="AX230" s="13" t="s">
        <v>79</v>
      </c>
      <c r="AY230" s="212" t="s">
        <v>129</v>
      </c>
    </row>
    <row r="231" spans="1:65" s="14" customFormat="1" ht="10.199999999999999">
      <c r="B231" s="213"/>
      <c r="C231" s="214"/>
      <c r="D231" s="204" t="s">
        <v>137</v>
      </c>
      <c r="E231" s="215" t="s">
        <v>1</v>
      </c>
      <c r="F231" s="216" t="s">
        <v>287</v>
      </c>
      <c r="G231" s="214"/>
      <c r="H231" s="217">
        <v>21.222999999999999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137</v>
      </c>
      <c r="AU231" s="223" t="s">
        <v>89</v>
      </c>
      <c r="AV231" s="14" t="s">
        <v>89</v>
      </c>
      <c r="AW231" s="14" t="s">
        <v>36</v>
      </c>
      <c r="AX231" s="14" t="s">
        <v>87</v>
      </c>
      <c r="AY231" s="223" t="s">
        <v>129</v>
      </c>
    </row>
    <row r="232" spans="1:65" s="2" customFormat="1" ht="33" customHeight="1">
      <c r="A232" s="35"/>
      <c r="B232" s="36"/>
      <c r="C232" s="188" t="s">
        <v>288</v>
      </c>
      <c r="D232" s="188" t="s">
        <v>131</v>
      </c>
      <c r="E232" s="189" t="s">
        <v>289</v>
      </c>
      <c r="F232" s="190" t="s">
        <v>290</v>
      </c>
      <c r="G232" s="191" t="s">
        <v>180</v>
      </c>
      <c r="H232" s="192">
        <v>4.2450000000000001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44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135</v>
      </c>
      <c r="AT232" s="200" t="s">
        <v>131</v>
      </c>
      <c r="AU232" s="200" t="s">
        <v>89</v>
      </c>
      <c r="AY232" s="18" t="s">
        <v>129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87</v>
      </c>
      <c r="BK232" s="201">
        <f>ROUND(I232*H232,2)</f>
        <v>0</v>
      </c>
      <c r="BL232" s="18" t="s">
        <v>135</v>
      </c>
      <c r="BM232" s="200" t="s">
        <v>291</v>
      </c>
    </row>
    <row r="233" spans="1:65" s="13" customFormat="1" ht="20.399999999999999">
      <c r="B233" s="202"/>
      <c r="C233" s="203"/>
      <c r="D233" s="204" t="s">
        <v>137</v>
      </c>
      <c r="E233" s="205" t="s">
        <v>1</v>
      </c>
      <c r="F233" s="206" t="s">
        <v>292</v>
      </c>
      <c r="G233" s="203"/>
      <c r="H233" s="205" t="s">
        <v>1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137</v>
      </c>
      <c r="AU233" s="212" t="s">
        <v>89</v>
      </c>
      <c r="AV233" s="13" t="s">
        <v>87</v>
      </c>
      <c r="AW233" s="13" t="s">
        <v>36</v>
      </c>
      <c r="AX233" s="13" t="s">
        <v>79</v>
      </c>
      <c r="AY233" s="212" t="s">
        <v>129</v>
      </c>
    </row>
    <row r="234" spans="1:65" s="14" customFormat="1" ht="10.199999999999999">
      <c r="B234" s="213"/>
      <c r="C234" s="214"/>
      <c r="D234" s="204" t="s">
        <v>137</v>
      </c>
      <c r="E234" s="215" t="s">
        <v>1</v>
      </c>
      <c r="F234" s="216" t="s">
        <v>293</v>
      </c>
      <c r="G234" s="214"/>
      <c r="H234" s="217">
        <v>4.2450000000000001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137</v>
      </c>
      <c r="AU234" s="223" t="s">
        <v>89</v>
      </c>
      <c r="AV234" s="14" t="s">
        <v>89</v>
      </c>
      <c r="AW234" s="14" t="s">
        <v>36</v>
      </c>
      <c r="AX234" s="14" t="s">
        <v>87</v>
      </c>
      <c r="AY234" s="223" t="s">
        <v>129</v>
      </c>
    </row>
    <row r="235" spans="1:65" s="2" customFormat="1" ht="21.75" customHeight="1">
      <c r="A235" s="35"/>
      <c r="B235" s="36"/>
      <c r="C235" s="188" t="s">
        <v>294</v>
      </c>
      <c r="D235" s="188" t="s">
        <v>131</v>
      </c>
      <c r="E235" s="189" t="s">
        <v>295</v>
      </c>
      <c r="F235" s="190" t="s">
        <v>296</v>
      </c>
      <c r="G235" s="191" t="s">
        <v>180</v>
      </c>
      <c r="H235" s="192">
        <v>19.100999999999999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44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135</v>
      </c>
      <c r="AT235" s="200" t="s">
        <v>131</v>
      </c>
      <c r="AU235" s="200" t="s">
        <v>89</v>
      </c>
      <c r="AY235" s="18" t="s">
        <v>129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87</v>
      </c>
      <c r="BK235" s="201">
        <f>ROUND(I235*H235,2)</f>
        <v>0</v>
      </c>
      <c r="BL235" s="18" t="s">
        <v>135</v>
      </c>
      <c r="BM235" s="200" t="s">
        <v>297</v>
      </c>
    </row>
    <row r="236" spans="1:65" s="13" customFormat="1" ht="10.199999999999999">
      <c r="B236" s="202"/>
      <c r="C236" s="203"/>
      <c r="D236" s="204" t="s">
        <v>137</v>
      </c>
      <c r="E236" s="205" t="s">
        <v>1</v>
      </c>
      <c r="F236" s="206" t="s">
        <v>298</v>
      </c>
      <c r="G236" s="203"/>
      <c r="H236" s="205" t="s">
        <v>1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137</v>
      </c>
      <c r="AU236" s="212" t="s">
        <v>89</v>
      </c>
      <c r="AV236" s="13" t="s">
        <v>87</v>
      </c>
      <c r="AW236" s="13" t="s">
        <v>36</v>
      </c>
      <c r="AX236" s="13" t="s">
        <v>79</v>
      </c>
      <c r="AY236" s="212" t="s">
        <v>129</v>
      </c>
    </row>
    <row r="237" spans="1:65" s="14" customFormat="1" ht="10.199999999999999">
      <c r="B237" s="213"/>
      <c r="C237" s="214"/>
      <c r="D237" s="204" t="s">
        <v>137</v>
      </c>
      <c r="E237" s="215" t="s">
        <v>1</v>
      </c>
      <c r="F237" s="216" t="s">
        <v>299</v>
      </c>
      <c r="G237" s="214"/>
      <c r="H237" s="217">
        <v>19.100999999999999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137</v>
      </c>
      <c r="AU237" s="223" t="s">
        <v>89</v>
      </c>
      <c r="AV237" s="14" t="s">
        <v>89</v>
      </c>
      <c r="AW237" s="14" t="s">
        <v>36</v>
      </c>
      <c r="AX237" s="14" t="s">
        <v>87</v>
      </c>
      <c r="AY237" s="223" t="s">
        <v>129</v>
      </c>
    </row>
    <row r="238" spans="1:65" s="2" customFormat="1" ht="21.75" customHeight="1">
      <c r="A238" s="35"/>
      <c r="B238" s="36"/>
      <c r="C238" s="188" t="s">
        <v>300</v>
      </c>
      <c r="D238" s="188" t="s">
        <v>131</v>
      </c>
      <c r="E238" s="189" t="s">
        <v>301</v>
      </c>
      <c r="F238" s="190" t="s">
        <v>278</v>
      </c>
      <c r="G238" s="191" t="s">
        <v>180</v>
      </c>
      <c r="H238" s="192">
        <v>3.82</v>
      </c>
      <c r="I238" s="193"/>
      <c r="J238" s="194">
        <f>ROUND(I238*H238,2)</f>
        <v>0</v>
      </c>
      <c r="K238" s="195"/>
      <c r="L238" s="40"/>
      <c r="M238" s="196" t="s">
        <v>1</v>
      </c>
      <c r="N238" s="197" t="s">
        <v>44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135</v>
      </c>
      <c r="AT238" s="200" t="s">
        <v>131</v>
      </c>
      <c r="AU238" s="200" t="s">
        <v>89</v>
      </c>
      <c r="AY238" s="18" t="s">
        <v>129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87</v>
      </c>
      <c r="BK238" s="201">
        <f>ROUND(I238*H238,2)</f>
        <v>0</v>
      </c>
      <c r="BL238" s="18" t="s">
        <v>135</v>
      </c>
      <c r="BM238" s="200" t="s">
        <v>302</v>
      </c>
    </row>
    <row r="239" spans="1:65" s="13" customFormat="1" ht="20.399999999999999">
      <c r="B239" s="202"/>
      <c r="C239" s="203"/>
      <c r="D239" s="204" t="s">
        <v>137</v>
      </c>
      <c r="E239" s="205" t="s">
        <v>1</v>
      </c>
      <c r="F239" s="206" t="s">
        <v>303</v>
      </c>
      <c r="G239" s="203"/>
      <c r="H239" s="205" t="s">
        <v>1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137</v>
      </c>
      <c r="AU239" s="212" t="s">
        <v>89</v>
      </c>
      <c r="AV239" s="13" t="s">
        <v>87</v>
      </c>
      <c r="AW239" s="13" t="s">
        <v>36</v>
      </c>
      <c r="AX239" s="13" t="s">
        <v>79</v>
      </c>
      <c r="AY239" s="212" t="s">
        <v>129</v>
      </c>
    </row>
    <row r="240" spans="1:65" s="14" customFormat="1" ht="10.199999999999999">
      <c r="B240" s="213"/>
      <c r="C240" s="214"/>
      <c r="D240" s="204" t="s">
        <v>137</v>
      </c>
      <c r="E240" s="215" t="s">
        <v>1</v>
      </c>
      <c r="F240" s="216" t="s">
        <v>304</v>
      </c>
      <c r="G240" s="214"/>
      <c r="H240" s="217">
        <v>3.82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137</v>
      </c>
      <c r="AU240" s="223" t="s">
        <v>89</v>
      </c>
      <c r="AV240" s="14" t="s">
        <v>89</v>
      </c>
      <c r="AW240" s="14" t="s">
        <v>36</v>
      </c>
      <c r="AX240" s="14" t="s">
        <v>87</v>
      </c>
      <c r="AY240" s="223" t="s">
        <v>129</v>
      </c>
    </row>
    <row r="241" spans="1:65" s="2" customFormat="1" ht="33" customHeight="1">
      <c r="A241" s="35"/>
      <c r="B241" s="36"/>
      <c r="C241" s="188" t="s">
        <v>305</v>
      </c>
      <c r="D241" s="188" t="s">
        <v>131</v>
      </c>
      <c r="E241" s="189" t="s">
        <v>306</v>
      </c>
      <c r="F241" s="190" t="s">
        <v>307</v>
      </c>
      <c r="G241" s="191" t="s">
        <v>180</v>
      </c>
      <c r="H241" s="192">
        <v>12.734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44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135</v>
      </c>
      <c r="AT241" s="200" t="s">
        <v>131</v>
      </c>
      <c r="AU241" s="200" t="s">
        <v>89</v>
      </c>
      <c r="AY241" s="18" t="s">
        <v>129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87</v>
      </c>
      <c r="BK241" s="201">
        <f>ROUND(I241*H241,2)</f>
        <v>0</v>
      </c>
      <c r="BL241" s="18" t="s">
        <v>135</v>
      </c>
      <c r="BM241" s="200" t="s">
        <v>308</v>
      </c>
    </row>
    <row r="242" spans="1:65" s="13" customFormat="1" ht="10.199999999999999">
      <c r="B242" s="202"/>
      <c r="C242" s="203"/>
      <c r="D242" s="204" t="s">
        <v>137</v>
      </c>
      <c r="E242" s="205" t="s">
        <v>1</v>
      </c>
      <c r="F242" s="206" t="s">
        <v>309</v>
      </c>
      <c r="G242" s="203"/>
      <c r="H242" s="205" t="s">
        <v>1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137</v>
      </c>
      <c r="AU242" s="212" t="s">
        <v>89</v>
      </c>
      <c r="AV242" s="13" t="s">
        <v>87</v>
      </c>
      <c r="AW242" s="13" t="s">
        <v>36</v>
      </c>
      <c r="AX242" s="13" t="s">
        <v>79</v>
      </c>
      <c r="AY242" s="212" t="s">
        <v>129</v>
      </c>
    </row>
    <row r="243" spans="1:65" s="14" customFormat="1" ht="10.199999999999999">
      <c r="B243" s="213"/>
      <c r="C243" s="214"/>
      <c r="D243" s="204" t="s">
        <v>137</v>
      </c>
      <c r="E243" s="215" t="s">
        <v>1</v>
      </c>
      <c r="F243" s="216" t="s">
        <v>310</v>
      </c>
      <c r="G243" s="214"/>
      <c r="H243" s="217">
        <v>12.734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137</v>
      </c>
      <c r="AU243" s="223" t="s">
        <v>89</v>
      </c>
      <c r="AV243" s="14" t="s">
        <v>89</v>
      </c>
      <c r="AW243" s="14" t="s">
        <v>36</v>
      </c>
      <c r="AX243" s="14" t="s">
        <v>87</v>
      </c>
      <c r="AY243" s="223" t="s">
        <v>129</v>
      </c>
    </row>
    <row r="244" spans="1:65" s="2" customFormat="1" ht="33" customHeight="1">
      <c r="A244" s="35"/>
      <c r="B244" s="36"/>
      <c r="C244" s="188" t="s">
        <v>311</v>
      </c>
      <c r="D244" s="188" t="s">
        <v>131</v>
      </c>
      <c r="E244" s="189" t="s">
        <v>312</v>
      </c>
      <c r="F244" s="190" t="s">
        <v>313</v>
      </c>
      <c r="G244" s="191" t="s">
        <v>180</v>
      </c>
      <c r="H244" s="192">
        <v>2.5470000000000002</v>
      </c>
      <c r="I244" s="193"/>
      <c r="J244" s="194">
        <f>ROUND(I244*H244,2)</f>
        <v>0</v>
      </c>
      <c r="K244" s="195"/>
      <c r="L244" s="40"/>
      <c r="M244" s="196" t="s">
        <v>1</v>
      </c>
      <c r="N244" s="197" t="s">
        <v>44</v>
      </c>
      <c r="O244" s="72"/>
      <c r="P244" s="198">
        <f>O244*H244</f>
        <v>0</v>
      </c>
      <c r="Q244" s="198">
        <v>0</v>
      </c>
      <c r="R244" s="198">
        <f>Q244*H244</f>
        <v>0</v>
      </c>
      <c r="S244" s="198">
        <v>0</v>
      </c>
      <c r="T244" s="19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135</v>
      </c>
      <c r="AT244" s="200" t="s">
        <v>131</v>
      </c>
      <c r="AU244" s="200" t="s">
        <v>89</v>
      </c>
      <c r="AY244" s="18" t="s">
        <v>129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87</v>
      </c>
      <c r="BK244" s="201">
        <f>ROUND(I244*H244,2)</f>
        <v>0</v>
      </c>
      <c r="BL244" s="18" t="s">
        <v>135</v>
      </c>
      <c r="BM244" s="200" t="s">
        <v>314</v>
      </c>
    </row>
    <row r="245" spans="1:65" s="13" customFormat="1" ht="20.399999999999999">
      <c r="B245" s="202"/>
      <c r="C245" s="203"/>
      <c r="D245" s="204" t="s">
        <v>137</v>
      </c>
      <c r="E245" s="205" t="s">
        <v>1</v>
      </c>
      <c r="F245" s="206" t="s">
        <v>315</v>
      </c>
      <c r="G245" s="203"/>
      <c r="H245" s="205" t="s">
        <v>1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137</v>
      </c>
      <c r="AU245" s="212" t="s">
        <v>89</v>
      </c>
      <c r="AV245" s="13" t="s">
        <v>87</v>
      </c>
      <c r="AW245" s="13" t="s">
        <v>36</v>
      </c>
      <c r="AX245" s="13" t="s">
        <v>79</v>
      </c>
      <c r="AY245" s="212" t="s">
        <v>129</v>
      </c>
    </row>
    <row r="246" spans="1:65" s="14" customFormat="1" ht="10.199999999999999">
      <c r="B246" s="213"/>
      <c r="C246" s="214"/>
      <c r="D246" s="204" t="s">
        <v>137</v>
      </c>
      <c r="E246" s="215" t="s">
        <v>1</v>
      </c>
      <c r="F246" s="216" t="s">
        <v>316</v>
      </c>
      <c r="G246" s="214"/>
      <c r="H246" s="217">
        <v>2.5470000000000002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137</v>
      </c>
      <c r="AU246" s="223" t="s">
        <v>89</v>
      </c>
      <c r="AV246" s="14" t="s">
        <v>89</v>
      </c>
      <c r="AW246" s="14" t="s">
        <v>36</v>
      </c>
      <c r="AX246" s="14" t="s">
        <v>87</v>
      </c>
      <c r="AY246" s="223" t="s">
        <v>129</v>
      </c>
    </row>
    <row r="247" spans="1:65" s="2" customFormat="1" ht="21.75" customHeight="1">
      <c r="A247" s="35"/>
      <c r="B247" s="36"/>
      <c r="C247" s="188" t="s">
        <v>317</v>
      </c>
      <c r="D247" s="188" t="s">
        <v>131</v>
      </c>
      <c r="E247" s="189" t="s">
        <v>318</v>
      </c>
      <c r="F247" s="190" t="s">
        <v>319</v>
      </c>
      <c r="G247" s="191" t="s">
        <v>180</v>
      </c>
      <c r="H247" s="192">
        <v>12.734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44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135</v>
      </c>
      <c r="AT247" s="200" t="s">
        <v>131</v>
      </c>
      <c r="AU247" s="200" t="s">
        <v>89</v>
      </c>
      <c r="AY247" s="18" t="s">
        <v>129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87</v>
      </c>
      <c r="BK247" s="201">
        <f>ROUND(I247*H247,2)</f>
        <v>0</v>
      </c>
      <c r="BL247" s="18" t="s">
        <v>135</v>
      </c>
      <c r="BM247" s="200" t="s">
        <v>320</v>
      </c>
    </row>
    <row r="248" spans="1:65" s="13" customFormat="1" ht="10.199999999999999">
      <c r="B248" s="202"/>
      <c r="C248" s="203"/>
      <c r="D248" s="204" t="s">
        <v>137</v>
      </c>
      <c r="E248" s="205" t="s">
        <v>1</v>
      </c>
      <c r="F248" s="206" t="s">
        <v>321</v>
      </c>
      <c r="G248" s="203"/>
      <c r="H248" s="205" t="s">
        <v>1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137</v>
      </c>
      <c r="AU248" s="212" t="s">
        <v>89</v>
      </c>
      <c r="AV248" s="13" t="s">
        <v>87</v>
      </c>
      <c r="AW248" s="13" t="s">
        <v>36</v>
      </c>
      <c r="AX248" s="13" t="s">
        <v>79</v>
      </c>
      <c r="AY248" s="212" t="s">
        <v>129</v>
      </c>
    </row>
    <row r="249" spans="1:65" s="14" customFormat="1" ht="10.199999999999999">
      <c r="B249" s="213"/>
      <c r="C249" s="214"/>
      <c r="D249" s="204" t="s">
        <v>137</v>
      </c>
      <c r="E249" s="215" t="s">
        <v>1</v>
      </c>
      <c r="F249" s="216" t="s">
        <v>322</v>
      </c>
      <c r="G249" s="214"/>
      <c r="H249" s="217">
        <v>12.734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137</v>
      </c>
      <c r="AU249" s="223" t="s">
        <v>89</v>
      </c>
      <c r="AV249" s="14" t="s">
        <v>89</v>
      </c>
      <c r="AW249" s="14" t="s">
        <v>36</v>
      </c>
      <c r="AX249" s="14" t="s">
        <v>87</v>
      </c>
      <c r="AY249" s="223" t="s">
        <v>129</v>
      </c>
    </row>
    <row r="250" spans="1:65" s="2" customFormat="1" ht="21.75" customHeight="1">
      <c r="A250" s="35"/>
      <c r="B250" s="36"/>
      <c r="C250" s="188" t="s">
        <v>323</v>
      </c>
      <c r="D250" s="188" t="s">
        <v>131</v>
      </c>
      <c r="E250" s="189" t="s">
        <v>324</v>
      </c>
      <c r="F250" s="190" t="s">
        <v>325</v>
      </c>
      <c r="G250" s="191" t="s">
        <v>180</v>
      </c>
      <c r="H250" s="192">
        <v>2.5470000000000002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44</v>
      </c>
      <c r="O250" s="7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135</v>
      </c>
      <c r="AT250" s="200" t="s">
        <v>131</v>
      </c>
      <c r="AU250" s="200" t="s">
        <v>89</v>
      </c>
      <c r="AY250" s="18" t="s">
        <v>129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87</v>
      </c>
      <c r="BK250" s="201">
        <f>ROUND(I250*H250,2)</f>
        <v>0</v>
      </c>
      <c r="BL250" s="18" t="s">
        <v>135</v>
      </c>
      <c r="BM250" s="200" t="s">
        <v>326</v>
      </c>
    </row>
    <row r="251" spans="1:65" s="13" customFormat="1" ht="20.399999999999999">
      <c r="B251" s="202"/>
      <c r="C251" s="203"/>
      <c r="D251" s="204" t="s">
        <v>137</v>
      </c>
      <c r="E251" s="205" t="s">
        <v>1</v>
      </c>
      <c r="F251" s="206" t="s">
        <v>327</v>
      </c>
      <c r="G251" s="203"/>
      <c r="H251" s="205" t="s">
        <v>1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137</v>
      </c>
      <c r="AU251" s="212" t="s">
        <v>89</v>
      </c>
      <c r="AV251" s="13" t="s">
        <v>87</v>
      </c>
      <c r="AW251" s="13" t="s">
        <v>36</v>
      </c>
      <c r="AX251" s="13" t="s">
        <v>79</v>
      </c>
      <c r="AY251" s="212" t="s">
        <v>129</v>
      </c>
    </row>
    <row r="252" spans="1:65" s="14" customFormat="1" ht="10.199999999999999">
      <c r="B252" s="213"/>
      <c r="C252" s="214"/>
      <c r="D252" s="204" t="s">
        <v>137</v>
      </c>
      <c r="E252" s="215" t="s">
        <v>1</v>
      </c>
      <c r="F252" s="216" t="s">
        <v>328</v>
      </c>
      <c r="G252" s="214"/>
      <c r="H252" s="217">
        <v>2.5470000000000002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137</v>
      </c>
      <c r="AU252" s="223" t="s">
        <v>89</v>
      </c>
      <c r="AV252" s="14" t="s">
        <v>89</v>
      </c>
      <c r="AW252" s="14" t="s">
        <v>36</v>
      </c>
      <c r="AX252" s="14" t="s">
        <v>87</v>
      </c>
      <c r="AY252" s="223" t="s">
        <v>129</v>
      </c>
    </row>
    <row r="253" spans="1:65" s="2" customFormat="1" ht="33" customHeight="1">
      <c r="A253" s="35"/>
      <c r="B253" s="36"/>
      <c r="C253" s="188" t="s">
        <v>329</v>
      </c>
      <c r="D253" s="188" t="s">
        <v>131</v>
      </c>
      <c r="E253" s="189" t="s">
        <v>330</v>
      </c>
      <c r="F253" s="190" t="s">
        <v>331</v>
      </c>
      <c r="G253" s="191" t="s">
        <v>180</v>
      </c>
      <c r="H253" s="192">
        <v>8.4890000000000008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44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135</v>
      </c>
      <c r="AT253" s="200" t="s">
        <v>131</v>
      </c>
      <c r="AU253" s="200" t="s">
        <v>89</v>
      </c>
      <c r="AY253" s="18" t="s">
        <v>129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87</v>
      </c>
      <c r="BK253" s="201">
        <f>ROUND(I253*H253,2)</f>
        <v>0</v>
      </c>
      <c r="BL253" s="18" t="s">
        <v>135</v>
      </c>
      <c r="BM253" s="200" t="s">
        <v>332</v>
      </c>
    </row>
    <row r="254" spans="1:65" s="13" customFormat="1" ht="10.199999999999999">
      <c r="B254" s="202"/>
      <c r="C254" s="203"/>
      <c r="D254" s="204" t="s">
        <v>137</v>
      </c>
      <c r="E254" s="205" t="s">
        <v>1</v>
      </c>
      <c r="F254" s="206" t="s">
        <v>333</v>
      </c>
      <c r="G254" s="203"/>
      <c r="H254" s="205" t="s">
        <v>1</v>
      </c>
      <c r="I254" s="207"/>
      <c r="J254" s="203"/>
      <c r="K254" s="203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137</v>
      </c>
      <c r="AU254" s="212" t="s">
        <v>89</v>
      </c>
      <c r="AV254" s="13" t="s">
        <v>87</v>
      </c>
      <c r="AW254" s="13" t="s">
        <v>36</v>
      </c>
      <c r="AX254" s="13" t="s">
        <v>79</v>
      </c>
      <c r="AY254" s="212" t="s">
        <v>129</v>
      </c>
    </row>
    <row r="255" spans="1:65" s="14" customFormat="1" ht="10.199999999999999">
      <c r="B255" s="213"/>
      <c r="C255" s="214"/>
      <c r="D255" s="204" t="s">
        <v>137</v>
      </c>
      <c r="E255" s="215" t="s">
        <v>1</v>
      </c>
      <c r="F255" s="216" t="s">
        <v>334</v>
      </c>
      <c r="G255" s="214"/>
      <c r="H255" s="217">
        <v>8.4890000000000008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137</v>
      </c>
      <c r="AU255" s="223" t="s">
        <v>89</v>
      </c>
      <c r="AV255" s="14" t="s">
        <v>89</v>
      </c>
      <c r="AW255" s="14" t="s">
        <v>36</v>
      </c>
      <c r="AX255" s="14" t="s">
        <v>87</v>
      </c>
      <c r="AY255" s="223" t="s">
        <v>129</v>
      </c>
    </row>
    <row r="256" spans="1:65" s="2" customFormat="1" ht="33" customHeight="1">
      <c r="A256" s="35"/>
      <c r="B256" s="36"/>
      <c r="C256" s="188" t="s">
        <v>335</v>
      </c>
      <c r="D256" s="188" t="s">
        <v>131</v>
      </c>
      <c r="E256" s="189" t="s">
        <v>336</v>
      </c>
      <c r="F256" s="190" t="s">
        <v>337</v>
      </c>
      <c r="G256" s="191" t="s">
        <v>180</v>
      </c>
      <c r="H256" s="192">
        <v>1.698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44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135</v>
      </c>
      <c r="AT256" s="200" t="s">
        <v>131</v>
      </c>
      <c r="AU256" s="200" t="s">
        <v>89</v>
      </c>
      <c r="AY256" s="18" t="s">
        <v>129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87</v>
      </c>
      <c r="BK256" s="201">
        <f>ROUND(I256*H256,2)</f>
        <v>0</v>
      </c>
      <c r="BL256" s="18" t="s">
        <v>135</v>
      </c>
      <c r="BM256" s="200" t="s">
        <v>338</v>
      </c>
    </row>
    <row r="257" spans="1:65" s="13" customFormat="1" ht="20.399999999999999">
      <c r="B257" s="202"/>
      <c r="C257" s="203"/>
      <c r="D257" s="204" t="s">
        <v>137</v>
      </c>
      <c r="E257" s="205" t="s">
        <v>1</v>
      </c>
      <c r="F257" s="206" t="s">
        <v>339</v>
      </c>
      <c r="G257" s="203"/>
      <c r="H257" s="205" t="s">
        <v>1</v>
      </c>
      <c r="I257" s="207"/>
      <c r="J257" s="203"/>
      <c r="K257" s="203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137</v>
      </c>
      <c r="AU257" s="212" t="s">
        <v>89</v>
      </c>
      <c r="AV257" s="13" t="s">
        <v>87</v>
      </c>
      <c r="AW257" s="13" t="s">
        <v>36</v>
      </c>
      <c r="AX257" s="13" t="s">
        <v>79</v>
      </c>
      <c r="AY257" s="212" t="s">
        <v>129</v>
      </c>
    </row>
    <row r="258" spans="1:65" s="14" customFormat="1" ht="10.199999999999999">
      <c r="B258" s="213"/>
      <c r="C258" s="214"/>
      <c r="D258" s="204" t="s">
        <v>137</v>
      </c>
      <c r="E258" s="215" t="s">
        <v>1</v>
      </c>
      <c r="F258" s="216" t="s">
        <v>340</v>
      </c>
      <c r="G258" s="214"/>
      <c r="H258" s="217">
        <v>1.698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137</v>
      </c>
      <c r="AU258" s="223" t="s">
        <v>89</v>
      </c>
      <c r="AV258" s="14" t="s">
        <v>89</v>
      </c>
      <c r="AW258" s="14" t="s">
        <v>36</v>
      </c>
      <c r="AX258" s="14" t="s">
        <v>87</v>
      </c>
      <c r="AY258" s="223" t="s">
        <v>129</v>
      </c>
    </row>
    <row r="259" spans="1:65" s="2" customFormat="1" ht="21.75" customHeight="1">
      <c r="A259" s="35"/>
      <c r="B259" s="36"/>
      <c r="C259" s="188" t="s">
        <v>341</v>
      </c>
      <c r="D259" s="188" t="s">
        <v>131</v>
      </c>
      <c r="E259" s="189" t="s">
        <v>342</v>
      </c>
      <c r="F259" s="190" t="s">
        <v>343</v>
      </c>
      <c r="G259" s="191" t="s">
        <v>134</v>
      </c>
      <c r="H259" s="192">
        <v>274.58999999999997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44</v>
      </c>
      <c r="O259" s="72"/>
      <c r="P259" s="198">
        <f>O259*H259</f>
        <v>0</v>
      </c>
      <c r="Q259" s="198">
        <v>8.3850999999999999E-4</v>
      </c>
      <c r="R259" s="198">
        <f>Q259*H259</f>
        <v>0.23024646089999998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135</v>
      </c>
      <c r="AT259" s="200" t="s">
        <v>131</v>
      </c>
      <c r="AU259" s="200" t="s">
        <v>89</v>
      </c>
      <c r="AY259" s="18" t="s">
        <v>129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87</v>
      </c>
      <c r="BK259" s="201">
        <f>ROUND(I259*H259,2)</f>
        <v>0</v>
      </c>
      <c r="BL259" s="18" t="s">
        <v>135</v>
      </c>
      <c r="BM259" s="200" t="s">
        <v>344</v>
      </c>
    </row>
    <row r="260" spans="1:65" s="13" customFormat="1" ht="10.199999999999999">
      <c r="B260" s="202"/>
      <c r="C260" s="203"/>
      <c r="D260" s="204" t="s">
        <v>137</v>
      </c>
      <c r="E260" s="205" t="s">
        <v>1</v>
      </c>
      <c r="F260" s="206" t="s">
        <v>345</v>
      </c>
      <c r="G260" s="203"/>
      <c r="H260" s="205" t="s">
        <v>1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137</v>
      </c>
      <c r="AU260" s="212" t="s">
        <v>89</v>
      </c>
      <c r="AV260" s="13" t="s">
        <v>87</v>
      </c>
      <c r="AW260" s="13" t="s">
        <v>36</v>
      </c>
      <c r="AX260" s="13" t="s">
        <v>79</v>
      </c>
      <c r="AY260" s="212" t="s">
        <v>129</v>
      </c>
    </row>
    <row r="261" spans="1:65" s="14" customFormat="1" ht="10.199999999999999">
      <c r="B261" s="213"/>
      <c r="C261" s="214"/>
      <c r="D261" s="204" t="s">
        <v>137</v>
      </c>
      <c r="E261" s="215" t="s">
        <v>1</v>
      </c>
      <c r="F261" s="216" t="s">
        <v>346</v>
      </c>
      <c r="G261" s="214"/>
      <c r="H261" s="217">
        <v>11.904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137</v>
      </c>
      <c r="AU261" s="223" t="s">
        <v>89</v>
      </c>
      <c r="AV261" s="14" t="s">
        <v>89</v>
      </c>
      <c r="AW261" s="14" t="s">
        <v>36</v>
      </c>
      <c r="AX261" s="14" t="s">
        <v>79</v>
      </c>
      <c r="AY261" s="223" t="s">
        <v>129</v>
      </c>
    </row>
    <row r="262" spans="1:65" s="14" customFormat="1" ht="10.199999999999999">
      <c r="B262" s="213"/>
      <c r="C262" s="214"/>
      <c r="D262" s="204" t="s">
        <v>137</v>
      </c>
      <c r="E262" s="215" t="s">
        <v>1</v>
      </c>
      <c r="F262" s="216" t="s">
        <v>347</v>
      </c>
      <c r="G262" s="214"/>
      <c r="H262" s="217">
        <v>11.832000000000001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137</v>
      </c>
      <c r="AU262" s="223" t="s">
        <v>89</v>
      </c>
      <c r="AV262" s="14" t="s">
        <v>89</v>
      </c>
      <c r="AW262" s="14" t="s">
        <v>36</v>
      </c>
      <c r="AX262" s="14" t="s">
        <v>79</v>
      </c>
      <c r="AY262" s="223" t="s">
        <v>129</v>
      </c>
    </row>
    <row r="263" spans="1:65" s="14" customFormat="1" ht="20.399999999999999">
      <c r="B263" s="213"/>
      <c r="C263" s="214"/>
      <c r="D263" s="204" t="s">
        <v>137</v>
      </c>
      <c r="E263" s="215" t="s">
        <v>1</v>
      </c>
      <c r="F263" s="216" t="s">
        <v>348</v>
      </c>
      <c r="G263" s="214"/>
      <c r="H263" s="217">
        <v>11.928000000000001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137</v>
      </c>
      <c r="AU263" s="223" t="s">
        <v>89</v>
      </c>
      <c r="AV263" s="14" t="s">
        <v>89</v>
      </c>
      <c r="AW263" s="14" t="s">
        <v>36</v>
      </c>
      <c r="AX263" s="14" t="s">
        <v>79</v>
      </c>
      <c r="AY263" s="223" t="s">
        <v>129</v>
      </c>
    </row>
    <row r="264" spans="1:65" s="14" customFormat="1" ht="10.199999999999999">
      <c r="B264" s="213"/>
      <c r="C264" s="214"/>
      <c r="D264" s="204" t="s">
        <v>137</v>
      </c>
      <c r="E264" s="215" t="s">
        <v>1</v>
      </c>
      <c r="F264" s="216" t="s">
        <v>349</v>
      </c>
      <c r="G264" s="214"/>
      <c r="H264" s="217">
        <v>211.27799999999999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137</v>
      </c>
      <c r="AU264" s="223" t="s">
        <v>89</v>
      </c>
      <c r="AV264" s="14" t="s">
        <v>89</v>
      </c>
      <c r="AW264" s="14" t="s">
        <v>36</v>
      </c>
      <c r="AX264" s="14" t="s">
        <v>79</v>
      </c>
      <c r="AY264" s="223" t="s">
        <v>129</v>
      </c>
    </row>
    <row r="265" spans="1:65" s="14" customFormat="1" ht="10.199999999999999">
      <c r="B265" s="213"/>
      <c r="C265" s="214"/>
      <c r="D265" s="204" t="s">
        <v>137</v>
      </c>
      <c r="E265" s="215" t="s">
        <v>1</v>
      </c>
      <c r="F265" s="216" t="s">
        <v>350</v>
      </c>
      <c r="G265" s="214"/>
      <c r="H265" s="217">
        <v>19.667999999999999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137</v>
      </c>
      <c r="AU265" s="223" t="s">
        <v>89</v>
      </c>
      <c r="AV265" s="14" t="s">
        <v>89</v>
      </c>
      <c r="AW265" s="14" t="s">
        <v>36</v>
      </c>
      <c r="AX265" s="14" t="s">
        <v>79</v>
      </c>
      <c r="AY265" s="223" t="s">
        <v>129</v>
      </c>
    </row>
    <row r="266" spans="1:65" s="13" customFormat="1" ht="10.199999999999999">
      <c r="B266" s="202"/>
      <c r="C266" s="203"/>
      <c r="D266" s="204" t="s">
        <v>137</v>
      </c>
      <c r="E266" s="205" t="s">
        <v>1</v>
      </c>
      <c r="F266" s="206" t="s">
        <v>351</v>
      </c>
      <c r="G266" s="203"/>
      <c r="H266" s="205" t="s">
        <v>1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137</v>
      </c>
      <c r="AU266" s="212" t="s">
        <v>89</v>
      </c>
      <c r="AV266" s="13" t="s">
        <v>87</v>
      </c>
      <c r="AW266" s="13" t="s">
        <v>36</v>
      </c>
      <c r="AX266" s="13" t="s">
        <v>79</v>
      </c>
      <c r="AY266" s="212" t="s">
        <v>129</v>
      </c>
    </row>
    <row r="267" spans="1:65" s="14" customFormat="1" ht="20.399999999999999">
      <c r="B267" s="213"/>
      <c r="C267" s="214"/>
      <c r="D267" s="204" t="s">
        <v>137</v>
      </c>
      <c r="E267" s="215" t="s">
        <v>1</v>
      </c>
      <c r="F267" s="216" t="s">
        <v>352</v>
      </c>
      <c r="G267" s="214"/>
      <c r="H267" s="217">
        <v>5.22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137</v>
      </c>
      <c r="AU267" s="223" t="s">
        <v>89</v>
      </c>
      <c r="AV267" s="14" t="s">
        <v>89</v>
      </c>
      <c r="AW267" s="14" t="s">
        <v>36</v>
      </c>
      <c r="AX267" s="14" t="s">
        <v>79</v>
      </c>
      <c r="AY267" s="223" t="s">
        <v>129</v>
      </c>
    </row>
    <row r="268" spans="1:65" s="14" customFormat="1" ht="20.399999999999999">
      <c r="B268" s="213"/>
      <c r="C268" s="214"/>
      <c r="D268" s="204" t="s">
        <v>137</v>
      </c>
      <c r="E268" s="215" t="s">
        <v>1</v>
      </c>
      <c r="F268" s="216" t="s">
        <v>353</v>
      </c>
      <c r="G268" s="214"/>
      <c r="H268" s="217">
        <v>2.76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137</v>
      </c>
      <c r="AU268" s="223" t="s">
        <v>89</v>
      </c>
      <c r="AV268" s="14" t="s">
        <v>89</v>
      </c>
      <c r="AW268" s="14" t="s">
        <v>36</v>
      </c>
      <c r="AX268" s="14" t="s">
        <v>79</v>
      </c>
      <c r="AY268" s="223" t="s">
        <v>129</v>
      </c>
    </row>
    <row r="269" spans="1:65" s="15" customFormat="1" ht="10.199999999999999">
      <c r="B269" s="224"/>
      <c r="C269" s="225"/>
      <c r="D269" s="204" t="s">
        <v>137</v>
      </c>
      <c r="E269" s="226" t="s">
        <v>1</v>
      </c>
      <c r="F269" s="227" t="s">
        <v>142</v>
      </c>
      <c r="G269" s="225"/>
      <c r="H269" s="228">
        <v>274.58999999999997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AT269" s="234" t="s">
        <v>137</v>
      </c>
      <c r="AU269" s="234" t="s">
        <v>89</v>
      </c>
      <c r="AV269" s="15" t="s">
        <v>135</v>
      </c>
      <c r="AW269" s="15" t="s">
        <v>36</v>
      </c>
      <c r="AX269" s="15" t="s">
        <v>87</v>
      </c>
      <c r="AY269" s="234" t="s">
        <v>129</v>
      </c>
    </row>
    <row r="270" spans="1:65" s="2" customFormat="1" ht="16.5" customHeight="1">
      <c r="A270" s="35"/>
      <c r="B270" s="36"/>
      <c r="C270" s="188" t="s">
        <v>354</v>
      </c>
      <c r="D270" s="188" t="s">
        <v>131</v>
      </c>
      <c r="E270" s="189" t="s">
        <v>355</v>
      </c>
      <c r="F270" s="190" t="s">
        <v>356</v>
      </c>
      <c r="G270" s="191" t="s">
        <v>134</v>
      </c>
      <c r="H270" s="192">
        <v>274.58999999999997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44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135</v>
      </c>
      <c r="AT270" s="200" t="s">
        <v>131</v>
      </c>
      <c r="AU270" s="200" t="s">
        <v>89</v>
      </c>
      <c r="AY270" s="18" t="s">
        <v>129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87</v>
      </c>
      <c r="BK270" s="201">
        <f>ROUND(I270*H270,2)</f>
        <v>0</v>
      </c>
      <c r="BL270" s="18" t="s">
        <v>135</v>
      </c>
      <c r="BM270" s="200" t="s">
        <v>357</v>
      </c>
    </row>
    <row r="271" spans="1:65" s="14" customFormat="1" ht="20.399999999999999">
      <c r="B271" s="213"/>
      <c r="C271" s="214"/>
      <c r="D271" s="204" t="s">
        <v>137</v>
      </c>
      <c r="E271" s="215" t="s">
        <v>1</v>
      </c>
      <c r="F271" s="216" t="s">
        <v>358</v>
      </c>
      <c r="G271" s="214"/>
      <c r="H271" s="217">
        <v>274.58999999999997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137</v>
      </c>
      <c r="AU271" s="223" t="s">
        <v>89</v>
      </c>
      <c r="AV271" s="14" t="s">
        <v>89</v>
      </c>
      <c r="AW271" s="14" t="s">
        <v>36</v>
      </c>
      <c r="AX271" s="14" t="s">
        <v>87</v>
      </c>
      <c r="AY271" s="223" t="s">
        <v>129</v>
      </c>
    </row>
    <row r="272" spans="1:65" s="2" customFormat="1" ht="21.75" customHeight="1">
      <c r="A272" s="35"/>
      <c r="B272" s="36"/>
      <c r="C272" s="188" t="s">
        <v>359</v>
      </c>
      <c r="D272" s="188" t="s">
        <v>131</v>
      </c>
      <c r="E272" s="189" t="s">
        <v>360</v>
      </c>
      <c r="F272" s="190" t="s">
        <v>361</v>
      </c>
      <c r="G272" s="191" t="s">
        <v>180</v>
      </c>
      <c r="H272" s="192">
        <v>24.831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44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135</v>
      </c>
      <c r="AT272" s="200" t="s">
        <v>131</v>
      </c>
      <c r="AU272" s="200" t="s">
        <v>89</v>
      </c>
      <c r="AY272" s="18" t="s">
        <v>129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87</v>
      </c>
      <c r="BK272" s="201">
        <f>ROUND(I272*H272,2)</f>
        <v>0</v>
      </c>
      <c r="BL272" s="18" t="s">
        <v>135</v>
      </c>
      <c r="BM272" s="200" t="s">
        <v>362</v>
      </c>
    </row>
    <row r="273" spans="1:65" s="14" customFormat="1" ht="20.399999999999999">
      <c r="B273" s="213"/>
      <c r="C273" s="214"/>
      <c r="D273" s="204" t="s">
        <v>137</v>
      </c>
      <c r="E273" s="215" t="s">
        <v>1</v>
      </c>
      <c r="F273" s="216" t="s">
        <v>363</v>
      </c>
      <c r="G273" s="214"/>
      <c r="H273" s="217">
        <v>0.67600000000000005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137</v>
      </c>
      <c r="AU273" s="223" t="s">
        <v>89</v>
      </c>
      <c r="AV273" s="14" t="s">
        <v>89</v>
      </c>
      <c r="AW273" s="14" t="s">
        <v>36</v>
      </c>
      <c r="AX273" s="14" t="s">
        <v>79</v>
      </c>
      <c r="AY273" s="223" t="s">
        <v>129</v>
      </c>
    </row>
    <row r="274" spans="1:65" s="14" customFormat="1" ht="20.399999999999999">
      <c r="B274" s="213"/>
      <c r="C274" s="214"/>
      <c r="D274" s="204" t="s">
        <v>137</v>
      </c>
      <c r="E274" s="215" t="s">
        <v>1</v>
      </c>
      <c r="F274" s="216" t="s">
        <v>364</v>
      </c>
      <c r="G274" s="214"/>
      <c r="H274" s="217">
        <v>0.88300000000000001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137</v>
      </c>
      <c r="AU274" s="223" t="s">
        <v>89</v>
      </c>
      <c r="AV274" s="14" t="s">
        <v>89</v>
      </c>
      <c r="AW274" s="14" t="s">
        <v>36</v>
      </c>
      <c r="AX274" s="14" t="s">
        <v>79</v>
      </c>
      <c r="AY274" s="223" t="s">
        <v>129</v>
      </c>
    </row>
    <row r="275" spans="1:65" s="14" customFormat="1" ht="20.399999999999999">
      <c r="B275" s="213"/>
      <c r="C275" s="214"/>
      <c r="D275" s="204" t="s">
        <v>137</v>
      </c>
      <c r="E275" s="215" t="s">
        <v>1</v>
      </c>
      <c r="F275" s="216" t="s">
        <v>365</v>
      </c>
      <c r="G275" s="214"/>
      <c r="H275" s="217">
        <v>0.72799999999999998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137</v>
      </c>
      <c r="AU275" s="223" t="s">
        <v>89</v>
      </c>
      <c r="AV275" s="14" t="s">
        <v>89</v>
      </c>
      <c r="AW275" s="14" t="s">
        <v>36</v>
      </c>
      <c r="AX275" s="14" t="s">
        <v>79</v>
      </c>
      <c r="AY275" s="223" t="s">
        <v>129</v>
      </c>
    </row>
    <row r="276" spans="1:65" s="14" customFormat="1" ht="20.399999999999999">
      <c r="B276" s="213"/>
      <c r="C276" s="214"/>
      <c r="D276" s="204" t="s">
        <v>137</v>
      </c>
      <c r="E276" s="215" t="s">
        <v>1</v>
      </c>
      <c r="F276" s="216" t="s">
        <v>366</v>
      </c>
      <c r="G276" s="214"/>
      <c r="H276" s="217">
        <v>19.469000000000001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137</v>
      </c>
      <c r="AU276" s="223" t="s">
        <v>89</v>
      </c>
      <c r="AV276" s="14" t="s">
        <v>89</v>
      </c>
      <c r="AW276" s="14" t="s">
        <v>36</v>
      </c>
      <c r="AX276" s="14" t="s">
        <v>79</v>
      </c>
      <c r="AY276" s="223" t="s">
        <v>129</v>
      </c>
    </row>
    <row r="277" spans="1:65" s="14" customFormat="1" ht="20.399999999999999">
      <c r="B277" s="213"/>
      <c r="C277" s="214"/>
      <c r="D277" s="204" t="s">
        <v>137</v>
      </c>
      <c r="E277" s="215" t="s">
        <v>1</v>
      </c>
      <c r="F277" s="216" t="s">
        <v>367</v>
      </c>
      <c r="G277" s="214"/>
      <c r="H277" s="217">
        <v>1.5389999999999999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137</v>
      </c>
      <c r="AU277" s="223" t="s">
        <v>89</v>
      </c>
      <c r="AV277" s="14" t="s">
        <v>89</v>
      </c>
      <c r="AW277" s="14" t="s">
        <v>36</v>
      </c>
      <c r="AX277" s="14" t="s">
        <v>79</v>
      </c>
      <c r="AY277" s="223" t="s">
        <v>129</v>
      </c>
    </row>
    <row r="278" spans="1:65" s="14" customFormat="1" ht="20.399999999999999">
      <c r="B278" s="213"/>
      <c r="C278" s="214"/>
      <c r="D278" s="204" t="s">
        <v>137</v>
      </c>
      <c r="E278" s="215" t="s">
        <v>1</v>
      </c>
      <c r="F278" s="216" t="s">
        <v>368</v>
      </c>
      <c r="G278" s="214"/>
      <c r="H278" s="217">
        <v>0.76800000000000002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137</v>
      </c>
      <c r="AU278" s="223" t="s">
        <v>89</v>
      </c>
      <c r="AV278" s="14" t="s">
        <v>89</v>
      </c>
      <c r="AW278" s="14" t="s">
        <v>36</v>
      </c>
      <c r="AX278" s="14" t="s">
        <v>79</v>
      </c>
      <c r="AY278" s="223" t="s">
        <v>129</v>
      </c>
    </row>
    <row r="279" spans="1:65" s="14" customFormat="1" ht="20.399999999999999">
      <c r="B279" s="213"/>
      <c r="C279" s="214"/>
      <c r="D279" s="204" t="s">
        <v>137</v>
      </c>
      <c r="E279" s="215" t="s">
        <v>1</v>
      </c>
      <c r="F279" s="216" t="s">
        <v>369</v>
      </c>
      <c r="G279" s="214"/>
      <c r="H279" s="217">
        <v>0.76800000000000002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137</v>
      </c>
      <c r="AU279" s="223" t="s">
        <v>89</v>
      </c>
      <c r="AV279" s="14" t="s">
        <v>89</v>
      </c>
      <c r="AW279" s="14" t="s">
        <v>36</v>
      </c>
      <c r="AX279" s="14" t="s">
        <v>79</v>
      </c>
      <c r="AY279" s="223" t="s">
        <v>129</v>
      </c>
    </row>
    <row r="280" spans="1:65" s="15" customFormat="1" ht="10.199999999999999">
      <c r="B280" s="224"/>
      <c r="C280" s="225"/>
      <c r="D280" s="204" t="s">
        <v>137</v>
      </c>
      <c r="E280" s="226" t="s">
        <v>1</v>
      </c>
      <c r="F280" s="227" t="s">
        <v>142</v>
      </c>
      <c r="G280" s="225"/>
      <c r="H280" s="228">
        <v>24.831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137</v>
      </c>
      <c r="AU280" s="234" t="s">
        <v>89</v>
      </c>
      <c r="AV280" s="15" t="s">
        <v>135</v>
      </c>
      <c r="AW280" s="15" t="s">
        <v>36</v>
      </c>
      <c r="AX280" s="15" t="s">
        <v>87</v>
      </c>
      <c r="AY280" s="234" t="s">
        <v>129</v>
      </c>
    </row>
    <row r="281" spans="1:65" s="2" customFormat="1" ht="21.75" customHeight="1">
      <c r="A281" s="35"/>
      <c r="B281" s="36"/>
      <c r="C281" s="188" t="s">
        <v>370</v>
      </c>
      <c r="D281" s="188" t="s">
        <v>131</v>
      </c>
      <c r="E281" s="189" t="s">
        <v>371</v>
      </c>
      <c r="F281" s="190" t="s">
        <v>372</v>
      </c>
      <c r="G281" s="191" t="s">
        <v>180</v>
      </c>
      <c r="H281" s="192">
        <v>111.003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44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135</v>
      </c>
      <c r="AT281" s="200" t="s">
        <v>131</v>
      </c>
      <c r="AU281" s="200" t="s">
        <v>89</v>
      </c>
      <c r="AY281" s="18" t="s">
        <v>129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87</v>
      </c>
      <c r="BK281" s="201">
        <f>ROUND(I281*H281,2)</f>
        <v>0</v>
      </c>
      <c r="BL281" s="18" t="s">
        <v>135</v>
      </c>
      <c r="BM281" s="200" t="s">
        <v>373</v>
      </c>
    </row>
    <row r="282" spans="1:65" s="13" customFormat="1" ht="20.399999999999999">
      <c r="B282" s="202"/>
      <c r="C282" s="203"/>
      <c r="D282" s="204" t="s">
        <v>137</v>
      </c>
      <c r="E282" s="205" t="s">
        <v>1</v>
      </c>
      <c r="F282" s="206" t="s">
        <v>374</v>
      </c>
      <c r="G282" s="203"/>
      <c r="H282" s="205" t="s">
        <v>1</v>
      </c>
      <c r="I282" s="207"/>
      <c r="J282" s="203"/>
      <c r="K282" s="203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137</v>
      </c>
      <c r="AU282" s="212" t="s">
        <v>89</v>
      </c>
      <c r="AV282" s="13" t="s">
        <v>87</v>
      </c>
      <c r="AW282" s="13" t="s">
        <v>36</v>
      </c>
      <c r="AX282" s="13" t="s">
        <v>79</v>
      </c>
      <c r="AY282" s="212" t="s">
        <v>129</v>
      </c>
    </row>
    <row r="283" spans="1:65" s="14" customFormat="1" ht="20.399999999999999">
      <c r="B283" s="213"/>
      <c r="C283" s="214"/>
      <c r="D283" s="204" t="s">
        <v>137</v>
      </c>
      <c r="E283" s="215" t="s">
        <v>1</v>
      </c>
      <c r="F283" s="216" t="s">
        <v>375</v>
      </c>
      <c r="G283" s="214"/>
      <c r="H283" s="217">
        <v>2.2360000000000002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137</v>
      </c>
      <c r="AU283" s="223" t="s">
        <v>89</v>
      </c>
      <c r="AV283" s="14" t="s">
        <v>89</v>
      </c>
      <c r="AW283" s="14" t="s">
        <v>36</v>
      </c>
      <c r="AX283" s="14" t="s">
        <v>79</v>
      </c>
      <c r="AY283" s="223" t="s">
        <v>129</v>
      </c>
    </row>
    <row r="284" spans="1:65" s="13" customFormat="1" ht="10.199999999999999">
      <c r="B284" s="202"/>
      <c r="C284" s="203"/>
      <c r="D284" s="204" t="s">
        <v>137</v>
      </c>
      <c r="E284" s="205" t="s">
        <v>1</v>
      </c>
      <c r="F284" s="206" t="s">
        <v>376</v>
      </c>
      <c r="G284" s="203"/>
      <c r="H284" s="205" t="s">
        <v>1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137</v>
      </c>
      <c r="AU284" s="212" t="s">
        <v>89</v>
      </c>
      <c r="AV284" s="13" t="s">
        <v>87</v>
      </c>
      <c r="AW284" s="13" t="s">
        <v>36</v>
      </c>
      <c r="AX284" s="13" t="s">
        <v>79</v>
      </c>
      <c r="AY284" s="212" t="s">
        <v>129</v>
      </c>
    </row>
    <row r="285" spans="1:65" s="14" customFormat="1" ht="20.399999999999999">
      <c r="B285" s="213"/>
      <c r="C285" s="214"/>
      <c r="D285" s="204" t="s">
        <v>137</v>
      </c>
      <c r="E285" s="215" t="s">
        <v>1</v>
      </c>
      <c r="F285" s="216" t="s">
        <v>377</v>
      </c>
      <c r="G285" s="214"/>
      <c r="H285" s="217">
        <v>4.8019999999999996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137</v>
      </c>
      <c r="AU285" s="223" t="s">
        <v>89</v>
      </c>
      <c r="AV285" s="14" t="s">
        <v>89</v>
      </c>
      <c r="AW285" s="14" t="s">
        <v>36</v>
      </c>
      <c r="AX285" s="14" t="s">
        <v>79</v>
      </c>
      <c r="AY285" s="223" t="s">
        <v>129</v>
      </c>
    </row>
    <row r="286" spans="1:65" s="14" customFormat="1" ht="20.399999999999999">
      <c r="B286" s="213"/>
      <c r="C286" s="214"/>
      <c r="D286" s="204" t="s">
        <v>137</v>
      </c>
      <c r="E286" s="215" t="s">
        <v>1</v>
      </c>
      <c r="F286" s="216" t="s">
        <v>378</v>
      </c>
      <c r="G286" s="214"/>
      <c r="H286" s="217">
        <v>4.7039999999999997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137</v>
      </c>
      <c r="AU286" s="223" t="s">
        <v>89</v>
      </c>
      <c r="AV286" s="14" t="s">
        <v>89</v>
      </c>
      <c r="AW286" s="14" t="s">
        <v>36</v>
      </c>
      <c r="AX286" s="14" t="s">
        <v>79</v>
      </c>
      <c r="AY286" s="223" t="s">
        <v>129</v>
      </c>
    </row>
    <row r="287" spans="1:65" s="14" customFormat="1" ht="10.199999999999999">
      <c r="B287" s="213"/>
      <c r="C287" s="214"/>
      <c r="D287" s="204" t="s">
        <v>137</v>
      </c>
      <c r="E287" s="215" t="s">
        <v>1</v>
      </c>
      <c r="F287" s="216" t="s">
        <v>379</v>
      </c>
      <c r="G287" s="214"/>
      <c r="H287" s="217">
        <v>83.959000000000003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137</v>
      </c>
      <c r="AU287" s="223" t="s">
        <v>89</v>
      </c>
      <c r="AV287" s="14" t="s">
        <v>89</v>
      </c>
      <c r="AW287" s="14" t="s">
        <v>36</v>
      </c>
      <c r="AX287" s="14" t="s">
        <v>79</v>
      </c>
      <c r="AY287" s="223" t="s">
        <v>129</v>
      </c>
    </row>
    <row r="288" spans="1:65" s="14" customFormat="1" ht="20.399999999999999">
      <c r="B288" s="213"/>
      <c r="C288" s="214"/>
      <c r="D288" s="204" t="s">
        <v>137</v>
      </c>
      <c r="E288" s="215" t="s">
        <v>1</v>
      </c>
      <c r="F288" s="216" t="s">
        <v>380</v>
      </c>
      <c r="G288" s="214"/>
      <c r="H288" s="217">
        <v>7.8140000000000001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137</v>
      </c>
      <c r="AU288" s="223" t="s">
        <v>89</v>
      </c>
      <c r="AV288" s="14" t="s">
        <v>89</v>
      </c>
      <c r="AW288" s="14" t="s">
        <v>36</v>
      </c>
      <c r="AX288" s="14" t="s">
        <v>79</v>
      </c>
      <c r="AY288" s="223" t="s">
        <v>129</v>
      </c>
    </row>
    <row r="289" spans="1:65" s="14" customFormat="1" ht="20.399999999999999">
      <c r="B289" s="213"/>
      <c r="C289" s="214"/>
      <c r="D289" s="204" t="s">
        <v>137</v>
      </c>
      <c r="E289" s="215" t="s">
        <v>1</v>
      </c>
      <c r="F289" s="216" t="s">
        <v>381</v>
      </c>
      <c r="G289" s="214"/>
      <c r="H289" s="217">
        <v>4.1760000000000002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137</v>
      </c>
      <c r="AU289" s="223" t="s">
        <v>89</v>
      </c>
      <c r="AV289" s="14" t="s">
        <v>89</v>
      </c>
      <c r="AW289" s="14" t="s">
        <v>36</v>
      </c>
      <c r="AX289" s="14" t="s">
        <v>79</v>
      </c>
      <c r="AY289" s="223" t="s">
        <v>129</v>
      </c>
    </row>
    <row r="290" spans="1:65" s="14" customFormat="1" ht="20.399999999999999">
      <c r="B290" s="213"/>
      <c r="C290" s="214"/>
      <c r="D290" s="204" t="s">
        <v>137</v>
      </c>
      <c r="E290" s="215" t="s">
        <v>1</v>
      </c>
      <c r="F290" s="216" t="s">
        <v>382</v>
      </c>
      <c r="G290" s="214"/>
      <c r="H290" s="217">
        <v>3.3119999999999998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137</v>
      </c>
      <c r="AU290" s="223" t="s">
        <v>89</v>
      </c>
      <c r="AV290" s="14" t="s">
        <v>89</v>
      </c>
      <c r="AW290" s="14" t="s">
        <v>36</v>
      </c>
      <c r="AX290" s="14" t="s">
        <v>79</v>
      </c>
      <c r="AY290" s="223" t="s">
        <v>129</v>
      </c>
    </row>
    <row r="291" spans="1:65" s="15" customFormat="1" ht="10.199999999999999">
      <c r="B291" s="224"/>
      <c r="C291" s="225"/>
      <c r="D291" s="204" t="s">
        <v>137</v>
      </c>
      <c r="E291" s="226" t="s">
        <v>1</v>
      </c>
      <c r="F291" s="227" t="s">
        <v>142</v>
      </c>
      <c r="G291" s="225"/>
      <c r="H291" s="228">
        <v>111.003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AT291" s="234" t="s">
        <v>137</v>
      </c>
      <c r="AU291" s="234" t="s">
        <v>89</v>
      </c>
      <c r="AV291" s="15" t="s">
        <v>135</v>
      </c>
      <c r="AW291" s="15" t="s">
        <v>36</v>
      </c>
      <c r="AX291" s="15" t="s">
        <v>87</v>
      </c>
      <c r="AY291" s="234" t="s">
        <v>129</v>
      </c>
    </row>
    <row r="292" spans="1:65" s="2" customFormat="1" ht="21.75" customHeight="1">
      <c r="A292" s="35"/>
      <c r="B292" s="36"/>
      <c r="C292" s="188" t="s">
        <v>383</v>
      </c>
      <c r="D292" s="188" t="s">
        <v>131</v>
      </c>
      <c r="E292" s="189" t="s">
        <v>384</v>
      </c>
      <c r="F292" s="190" t="s">
        <v>385</v>
      </c>
      <c r="G292" s="191" t="s">
        <v>386</v>
      </c>
      <c r="H292" s="192">
        <v>199.80500000000001</v>
      </c>
      <c r="I292" s="193"/>
      <c r="J292" s="194">
        <f>ROUND(I292*H292,2)</f>
        <v>0</v>
      </c>
      <c r="K292" s="195"/>
      <c r="L292" s="40"/>
      <c r="M292" s="196" t="s">
        <v>1</v>
      </c>
      <c r="N292" s="197" t="s">
        <v>44</v>
      </c>
      <c r="O292" s="72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135</v>
      </c>
      <c r="AT292" s="200" t="s">
        <v>131</v>
      </c>
      <c r="AU292" s="200" t="s">
        <v>89</v>
      </c>
      <c r="AY292" s="18" t="s">
        <v>129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87</v>
      </c>
      <c r="BK292" s="201">
        <f>ROUND(I292*H292,2)</f>
        <v>0</v>
      </c>
      <c r="BL292" s="18" t="s">
        <v>135</v>
      </c>
      <c r="BM292" s="200" t="s">
        <v>387</v>
      </c>
    </row>
    <row r="293" spans="1:65" s="14" customFormat="1" ht="20.399999999999999">
      <c r="B293" s="213"/>
      <c r="C293" s="214"/>
      <c r="D293" s="204" t="s">
        <v>137</v>
      </c>
      <c r="E293" s="215" t="s">
        <v>1</v>
      </c>
      <c r="F293" s="216" t="s">
        <v>388</v>
      </c>
      <c r="G293" s="214"/>
      <c r="H293" s="217">
        <v>199.80500000000001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137</v>
      </c>
      <c r="AU293" s="223" t="s">
        <v>89</v>
      </c>
      <c r="AV293" s="14" t="s">
        <v>89</v>
      </c>
      <c r="AW293" s="14" t="s">
        <v>36</v>
      </c>
      <c r="AX293" s="14" t="s">
        <v>87</v>
      </c>
      <c r="AY293" s="223" t="s">
        <v>129</v>
      </c>
    </row>
    <row r="294" spans="1:65" s="2" customFormat="1" ht="16.5" customHeight="1">
      <c r="A294" s="35"/>
      <c r="B294" s="36"/>
      <c r="C294" s="188" t="s">
        <v>389</v>
      </c>
      <c r="D294" s="188" t="s">
        <v>131</v>
      </c>
      <c r="E294" s="189" t="s">
        <v>390</v>
      </c>
      <c r="F294" s="190" t="s">
        <v>391</v>
      </c>
      <c r="G294" s="191" t="s">
        <v>180</v>
      </c>
      <c r="H294" s="192">
        <v>40.94</v>
      </c>
      <c r="I294" s="193"/>
      <c r="J294" s="194">
        <f>ROUND(I294*H294,2)</f>
        <v>0</v>
      </c>
      <c r="K294" s="195"/>
      <c r="L294" s="40"/>
      <c r="M294" s="196" t="s">
        <v>1</v>
      </c>
      <c r="N294" s="197" t="s">
        <v>44</v>
      </c>
      <c r="O294" s="72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135</v>
      </c>
      <c r="AT294" s="200" t="s">
        <v>131</v>
      </c>
      <c r="AU294" s="200" t="s">
        <v>89</v>
      </c>
      <c r="AY294" s="18" t="s">
        <v>129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87</v>
      </c>
      <c r="BK294" s="201">
        <f>ROUND(I294*H294,2)</f>
        <v>0</v>
      </c>
      <c r="BL294" s="18" t="s">
        <v>135</v>
      </c>
      <c r="BM294" s="200" t="s">
        <v>392</v>
      </c>
    </row>
    <row r="295" spans="1:65" s="13" customFormat="1" ht="10.199999999999999">
      <c r="B295" s="202"/>
      <c r="C295" s="203"/>
      <c r="D295" s="204" t="s">
        <v>137</v>
      </c>
      <c r="E295" s="205" t="s">
        <v>1</v>
      </c>
      <c r="F295" s="206" t="s">
        <v>393</v>
      </c>
      <c r="G295" s="203"/>
      <c r="H295" s="205" t="s">
        <v>1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137</v>
      </c>
      <c r="AU295" s="212" t="s">
        <v>89</v>
      </c>
      <c r="AV295" s="13" t="s">
        <v>87</v>
      </c>
      <c r="AW295" s="13" t="s">
        <v>36</v>
      </c>
      <c r="AX295" s="13" t="s">
        <v>79</v>
      </c>
      <c r="AY295" s="212" t="s">
        <v>129</v>
      </c>
    </row>
    <row r="296" spans="1:65" s="14" customFormat="1" ht="20.399999999999999">
      <c r="B296" s="213"/>
      <c r="C296" s="214"/>
      <c r="D296" s="204" t="s">
        <v>137</v>
      </c>
      <c r="E296" s="215" t="s">
        <v>1</v>
      </c>
      <c r="F296" s="216" t="s">
        <v>394</v>
      </c>
      <c r="G296" s="214"/>
      <c r="H296" s="217">
        <v>4.8360000000000003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137</v>
      </c>
      <c r="AU296" s="223" t="s">
        <v>89</v>
      </c>
      <c r="AV296" s="14" t="s">
        <v>89</v>
      </c>
      <c r="AW296" s="14" t="s">
        <v>36</v>
      </c>
      <c r="AX296" s="14" t="s">
        <v>79</v>
      </c>
      <c r="AY296" s="223" t="s">
        <v>129</v>
      </c>
    </row>
    <row r="297" spans="1:65" s="14" customFormat="1" ht="20.399999999999999">
      <c r="B297" s="213"/>
      <c r="C297" s="214"/>
      <c r="D297" s="204" t="s">
        <v>137</v>
      </c>
      <c r="E297" s="215" t="s">
        <v>1</v>
      </c>
      <c r="F297" s="216" t="s">
        <v>377</v>
      </c>
      <c r="G297" s="214"/>
      <c r="H297" s="217">
        <v>4.8019999999999996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137</v>
      </c>
      <c r="AU297" s="223" t="s">
        <v>89</v>
      </c>
      <c r="AV297" s="14" t="s">
        <v>89</v>
      </c>
      <c r="AW297" s="14" t="s">
        <v>36</v>
      </c>
      <c r="AX297" s="14" t="s">
        <v>79</v>
      </c>
      <c r="AY297" s="223" t="s">
        <v>129</v>
      </c>
    </row>
    <row r="298" spans="1:65" s="14" customFormat="1" ht="20.399999999999999">
      <c r="B298" s="213"/>
      <c r="C298" s="214"/>
      <c r="D298" s="204" t="s">
        <v>137</v>
      </c>
      <c r="E298" s="215" t="s">
        <v>1</v>
      </c>
      <c r="F298" s="216" t="s">
        <v>378</v>
      </c>
      <c r="G298" s="214"/>
      <c r="H298" s="217">
        <v>4.7039999999999997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137</v>
      </c>
      <c r="AU298" s="223" t="s">
        <v>89</v>
      </c>
      <c r="AV298" s="14" t="s">
        <v>89</v>
      </c>
      <c r="AW298" s="14" t="s">
        <v>36</v>
      </c>
      <c r="AX298" s="14" t="s">
        <v>79</v>
      </c>
      <c r="AY298" s="223" t="s">
        <v>129</v>
      </c>
    </row>
    <row r="299" spans="1:65" s="14" customFormat="1" ht="10.199999999999999">
      <c r="B299" s="213"/>
      <c r="C299" s="214"/>
      <c r="D299" s="204" t="s">
        <v>137</v>
      </c>
      <c r="E299" s="215" t="s">
        <v>1</v>
      </c>
      <c r="F299" s="216" t="s">
        <v>379</v>
      </c>
      <c r="G299" s="214"/>
      <c r="H299" s="217">
        <v>83.959000000000003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137</v>
      </c>
      <c r="AU299" s="223" t="s">
        <v>89</v>
      </c>
      <c r="AV299" s="14" t="s">
        <v>89</v>
      </c>
      <c r="AW299" s="14" t="s">
        <v>36</v>
      </c>
      <c r="AX299" s="14" t="s">
        <v>79</v>
      </c>
      <c r="AY299" s="223" t="s">
        <v>129</v>
      </c>
    </row>
    <row r="300" spans="1:65" s="14" customFormat="1" ht="20.399999999999999">
      <c r="B300" s="213"/>
      <c r="C300" s="214"/>
      <c r="D300" s="204" t="s">
        <v>137</v>
      </c>
      <c r="E300" s="215" t="s">
        <v>1</v>
      </c>
      <c r="F300" s="216" t="s">
        <v>380</v>
      </c>
      <c r="G300" s="214"/>
      <c r="H300" s="217">
        <v>7.8140000000000001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137</v>
      </c>
      <c r="AU300" s="223" t="s">
        <v>89</v>
      </c>
      <c r="AV300" s="14" t="s">
        <v>89</v>
      </c>
      <c r="AW300" s="14" t="s">
        <v>36</v>
      </c>
      <c r="AX300" s="14" t="s">
        <v>79</v>
      </c>
      <c r="AY300" s="223" t="s">
        <v>129</v>
      </c>
    </row>
    <row r="301" spans="1:65" s="14" customFormat="1" ht="20.399999999999999">
      <c r="B301" s="213"/>
      <c r="C301" s="214"/>
      <c r="D301" s="204" t="s">
        <v>137</v>
      </c>
      <c r="E301" s="215" t="s">
        <v>1</v>
      </c>
      <c r="F301" s="216" t="s">
        <v>381</v>
      </c>
      <c r="G301" s="214"/>
      <c r="H301" s="217">
        <v>4.1760000000000002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137</v>
      </c>
      <c r="AU301" s="223" t="s">
        <v>89</v>
      </c>
      <c r="AV301" s="14" t="s">
        <v>89</v>
      </c>
      <c r="AW301" s="14" t="s">
        <v>36</v>
      </c>
      <c r="AX301" s="14" t="s">
        <v>79</v>
      </c>
      <c r="AY301" s="223" t="s">
        <v>129</v>
      </c>
    </row>
    <row r="302" spans="1:65" s="14" customFormat="1" ht="20.399999999999999">
      <c r="B302" s="213"/>
      <c r="C302" s="214"/>
      <c r="D302" s="204" t="s">
        <v>137</v>
      </c>
      <c r="E302" s="215" t="s">
        <v>1</v>
      </c>
      <c r="F302" s="216" t="s">
        <v>382</v>
      </c>
      <c r="G302" s="214"/>
      <c r="H302" s="217">
        <v>3.3119999999999998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137</v>
      </c>
      <c r="AU302" s="223" t="s">
        <v>89</v>
      </c>
      <c r="AV302" s="14" t="s">
        <v>89</v>
      </c>
      <c r="AW302" s="14" t="s">
        <v>36</v>
      </c>
      <c r="AX302" s="14" t="s">
        <v>79</v>
      </c>
      <c r="AY302" s="223" t="s">
        <v>129</v>
      </c>
    </row>
    <row r="303" spans="1:65" s="16" customFormat="1" ht="10.199999999999999">
      <c r="B303" s="235"/>
      <c r="C303" s="236"/>
      <c r="D303" s="204" t="s">
        <v>137</v>
      </c>
      <c r="E303" s="237" t="s">
        <v>1</v>
      </c>
      <c r="F303" s="238" t="s">
        <v>197</v>
      </c>
      <c r="G303" s="236"/>
      <c r="H303" s="239">
        <v>113.60299999999999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137</v>
      </c>
      <c r="AU303" s="245" t="s">
        <v>89</v>
      </c>
      <c r="AV303" s="16" t="s">
        <v>149</v>
      </c>
      <c r="AW303" s="16" t="s">
        <v>36</v>
      </c>
      <c r="AX303" s="16" t="s">
        <v>79</v>
      </c>
      <c r="AY303" s="245" t="s">
        <v>129</v>
      </c>
    </row>
    <row r="304" spans="1:65" s="14" customFormat="1" ht="20.399999999999999">
      <c r="B304" s="213"/>
      <c r="C304" s="214"/>
      <c r="D304" s="204" t="s">
        <v>137</v>
      </c>
      <c r="E304" s="215" t="s">
        <v>1</v>
      </c>
      <c r="F304" s="216" t="s">
        <v>395</v>
      </c>
      <c r="G304" s="214"/>
      <c r="H304" s="217">
        <v>-72.662999999999997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137</v>
      </c>
      <c r="AU304" s="223" t="s">
        <v>89</v>
      </c>
      <c r="AV304" s="14" t="s">
        <v>89</v>
      </c>
      <c r="AW304" s="14" t="s">
        <v>36</v>
      </c>
      <c r="AX304" s="14" t="s">
        <v>79</v>
      </c>
      <c r="AY304" s="223" t="s">
        <v>129</v>
      </c>
    </row>
    <row r="305" spans="1:65" s="15" customFormat="1" ht="10.199999999999999">
      <c r="B305" s="224"/>
      <c r="C305" s="225"/>
      <c r="D305" s="204" t="s">
        <v>137</v>
      </c>
      <c r="E305" s="226" t="s">
        <v>1</v>
      </c>
      <c r="F305" s="227" t="s">
        <v>142</v>
      </c>
      <c r="G305" s="225"/>
      <c r="H305" s="228">
        <v>40.94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AT305" s="234" t="s">
        <v>137</v>
      </c>
      <c r="AU305" s="234" t="s">
        <v>89</v>
      </c>
      <c r="AV305" s="15" t="s">
        <v>135</v>
      </c>
      <c r="AW305" s="15" t="s">
        <v>36</v>
      </c>
      <c r="AX305" s="15" t="s">
        <v>87</v>
      </c>
      <c r="AY305" s="234" t="s">
        <v>129</v>
      </c>
    </row>
    <row r="306" spans="1:65" s="2" customFormat="1" ht="16.5" customHeight="1">
      <c r="A306" s="35"/>
      <c r="B306" s="36"/>
      <c r="C306" s="246" t="s">
        <v>396</v>
      </c>
      <c r="D306" s="246" t="s">
        <v>397</v>
      </c>
      <c r="E306" s="247" t="s">
        <v>398</v>
      </c>
      <c r="F306" s="248" t="s">
        <v>399</v>
      </c>
      <c r="G306" s="249" t="s">
        <v>386</v>
      </c>
      <c r="H306" s="250">
        <v>69.015000000000001</v>
      </c>
      <c r="I306" s="251"/>
      <c r="J306" s="252">
        <f>ROUND(I306*H306,2)</f>
        <v>0</v>
      </c>
      <c r="K306" s="253"/>
      <c r="L306" s="254"/>
      <c r="M306" s="255" t="s">
        <v>1</v>
      </c>
      <c r="N306" s="256" t="s">
        <v>44</v>
      </c>
      <c r="O306" s="72"/>
      <c r="P306" s="198">
        <f>O306*H306</f>
        <v>0</v>
      </c>
      <c r="Q306" s="198">
        <v>1</v>
      </c>
      <c r="R306" s="198">
        <f>Q306*H306</f>
        <v>69.015000000000001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177</v>
      </c>
      <c r="AT306" s="200" t="s">
        <v>397</v>
      </c>
      <c r="AU306" s="200" t="s">
        <v>89</v>
      </c>
      <c r="AY306" s="18" t="s">
        <v>129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87</v>
      </c>
      <c r="BK306" s="201">
        <f>ROUND(I306*H306,2)</f>
        <v>0</v>
      </c>
      <c r="BL306" s="18" t="s">
        <v>135</v>
      </c>
      <c r="BM306" s="200" t="s">
        <v>400</v>
      </c>
    </row>
    <row r="307" spans="1:65" s="13" customFormat="1" ht="10.199999999999999">
      <c r="B307" s="202"/>
      <c r="C307" s="203"/>
      <c r="D307" s="204" t="s">
        <v>137</v>
      </c>
      <c r="E307" s="205" t="s">
        <v>1</v>
      </c>
      <c r="F307" s="206" t="s">
        <v>401</v>
      </c>
      <c r="G307" s="203"/>
      <c r="H307" s="205" t="s">
        <v>1</v>
      </c>
      <c r="I307" s="207"/>
      <c r="J307" s="203"/>
      <c r="K307" s="203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137</v>
      </c>
      <c r="AU307" s="212" t="s">
        <v>89</v>
      </c>
      <c r="AV307" s="13" t="s">
        <v>87</v>
      </c>
      <c r="AW307" s="13" t="s">
        <v>36</v>
      </c>
      <c r="AX307" s="13" t="s">
        <v>79</v>
      </c>
      <c r="AY307" s="212" t="s">
        <v>129</v>
      </c>
    </row>
    <row r="308" spans="1:65" s="14" customFormat="1" ht="20.399999999999999">
      <c r="B308" s="213"/>
      <c r="C308" s="214"/>
      <c r="D308" s="204" t="s">
        <v>137</v>
      </c>
      <c r="E308" s="215" t="s">
        <v>1</v>
      </c>
      <c r="F308" s="216" t="s">
        <v>402</v>
      </c>
      <c r="G308" s="214"/>
      <c r="H308" s="217">
        <v>8.6440000000000001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137</v>
      </c>
      <c r="AU308" s="223" t="s">
        <v>89</v>
      </c>
      <c r="AV308" s="14" t="s">
        <v>89</v>
      </c>
      <c r="AW308" s="14" t="s">
        <v>36</v>
      </c>
      <c r="AX308" s="14" t="s">
        <v>79</v>
      </c>
      <c r="AY308" s="223" t="s">
        <v>129</v>
      </c>
    </row>
    <row r="309" spans="1:65" s="14" customFormat="1" ht="20.399999999999999">
      <c r="B309" s="213"/>
      <c r="C309" s="214"/>
      <c r="D309" s="204" t="s">
        <v>137</v>
      </c>
      <c r="E309" s="215" t="s">
        <v>1</v>
      </c>
      <c r="F309" s="216" t="s">
        <v>403</v>
      </c>
      <c r="G309" s="214"/>
      <c r="H309" s="217">
        <v>8.4670000000000005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137</v>
      </c>
      <c r="AU309" s="223" t="s">
        <v>89</v>
      </c>
      <c r="AV309" s="14" t="s">
        <v>89</v>
      </c>
      <c r="AW309" s="14" t="s">
        <v>36</v>
      </c>
      <c r="AX309" s="14" t="s">
        <v>79</v>
      </c>
      <c r="AY309" s="223" t="s">
        <v>129</v>
      </c>
    </row>
    <row r="310" spans="1:65" s="14" customFormat="1" ht="10.199999999999999">
      <c r="B310" s="213"/>
      <c r="C310" s="214"/>
      <c r="D310" s="204" t="s">
        <v>137</v>
      </c>
      <c r="E310" s="215" t="s">
        <v>1</v>
      </c>
      <c r="F310" s="216" t="s">
        <v>404</v>
      </c>
      <c r="G310" s="214"/>
      <c r="H310" s="217">
        <v>151.12700000000001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137</v>
      </c>
      <c r="AU310" s="223" t="s">
        <v>89</v>
      </c>
      <c r="AV310" s="14" t="s">
        <v>89</v>
      </c>
      <c r="AW310" s="14" t="s">
        <v>36</v>
      </c>
      <c r="AX310" s="14" t="s">
        <v>79</v>
      </c>
      <c r="AY310" s="223" t="s">
        <v>129</v>
      </c>
    </row>
    <row r="311" spans="1:65" s="14" customFormat="1" ht="20.399999999999999">
      <c r="B311" s="213"/>
      <c r="C311" s="214"/>
      <c r="D311" s="204" t="s">
        <v>137</v>
      </c>
      <c r="E311" s="215" t="s">
        <v>1</v>
      </c>
      <c r="F311" s="216" t="s">
        <v>405</v>
      </c>
      <c r="G311" s="214"/>
      <c r="H311" s="217">
        <v>14.066000000000001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137</v>
      </c>
      <c r="AU311" s="223" t="s">
        <v>89</v>
      </c>
      <c r="AV311" s="14" t="s">
        <v>89</v>
      </c>
      <c r="AW311" s="14" t="s">
        <v>36</v>
      </c>
      <c r="AX311" s="14" t="s">
        <v>79</v>
      </c>
      <c r="AY311" s="223" t="s">
        <v>129</v>
      </c>
    </row>
    <row r="312" spans="1:65" s="14" customFormat="1" ht="20.399999999999999">
      <c r="B312" s="213"/>
      <c r="C312" s="214"/>
      <c r="D312" s="204" t="s">
        <v>137</v>
      </c>
      <c r="E312" s="215" t="s">
        <v>1</v>
      </c>
      <c r="F312" s="216" t="s">
        <v>406</v>
      </c>
      <c r="G312" s="214"/>
      <c r="H312" s="217">
        <v>7.5170000000000003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137</v>
      </c>
      <c r="AU312" s="223" t="s">
        <v>89</v>
      </c>
      <c r="AV312" s="14" t="s">
        <v>89</v>
      </c>
      <c r="AW312" s="14" t="s">
        <v>36</v>
      </c>
      <c r="AX312" s="14" t="s">
        <v>79</v>
      </c>
      <c r="AY312" s="223" t="s">
        <v>129</v>
      </c>
    </row>
    <row r="313" spans="1:65" s="14" customFormat="1" ht="20.399999999999999">
      <c r="B313" s="213"/>
      <c r="C313" s="214"/>
      <c r="D313" s="204" t="s">
        <v>137</v>
      </c>
      <c r="E313" s="215" t="s">
        <v>1</v>
      </c>
      <c r="F313" s="216" t="s">
        <v>407</v>
      </c>
      <c r="G313" s="214"/>
      <c r="H313" s="217">
        <v>5.9619999999999997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137</v>
      </c>
      <c r="AU313" s="223" t="s">
        <v>89</v>
      </c>
      <c r="AV313" s="14" t="s">
        <v>89</v>
      </c>
      <c r="AW313" s="14" t="s">
        <v>36</v>
      </c>
      <c r="AX313" s="14" t="s">
        <v>79</v>
      </c>
      <c r="AY313" s="223" t="s">
        <v>129</v>
      </c>
    </row>
    <row r="314" spans="1:65" s="16" customFormat="1" ht="10.199999999999999">
      <c r="B314" s="235"/>
      <c r="C314" s="236"/>
      <c r="D314" s="204" t="s">
        <v>137</v>
      </c>
      <c r="E314" s="237" t="s">
        <v>1</v>
      </c>
      <c r="F314" s="238" t="s">
        <v>197</v>
      </c>
      <c r="G314" s="236"/>
      <c r="H314" s="239">
        <v>195.78299999999999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137</v>
      </c>
      <c r="AU314" s="245" t="s">
        <v>89</v>
      </c>
      <c r="AV314" s="16" t="s">
        <v>149</v>
      </c>
      <c r="AW314" s="16" t="s">
        <v>36</v>
      </c>
      <c r="AX314" s="16" t="s">
        <v>79</v>
      </c>
      <c r="AY314" s="245" t="s">
        <v>129</v>
      </c>
    </row>
    <row r="315" spans="1:65" s="13" customFormat="1" ht="10.199999999999999">
      <c r="B315" s="202"/>
      <c r="C315" s="203"/>
      <c r="D315" s="204" t="s">
        <v>137</v>
      </c>
      <c r="E315" s="205" t="s">
        <v>1</v>
      </c>
      <c r="F315" s="206" t="s">
        <v>408</v>
      </c>
      <c r="G315" s="203"/>
      <c r="H315" s="205" t="s">
        <v>1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137</v>
      </c>
      <c r="AU315" s="212" t="s">
        <v>89</v>
      </c>
      <c r="AV315" s="13" t="s">
        <v>87</v>
      </c>
      <c r="AW315" s="13" t="s">
        <v>36</v>
      </c>
      <c r="AX315" s="13" t="s">
        <v>79</v>
      </c>
      <c r="AY315" s="212" t="s">
        <v>129</v>
      </c>
    </row>
    <row r="316" spans="1:65" s="14" customFormat="1" ht="20.399999999999999">
      <c r="B316" s="213"/>
      <c r="C316" s="214"/>
      <c r="D316" s="204" t="s">
        <v>137</v>
      </c>
      <c r="E316" s="215" t="s">
        <v>1</v>
      </c>
      <c r="F316" s="216" t="s">
        <v>409</v>
      </c>
      <c r="G316" s="214"/>
      <c r="H316" s="217">
        <v>-4.5709999999999997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137</v>
      </c>
      <c r="AU316" s="223" t="s">
        <v>89</v>
      </c>
      <c r="AV316" s="14" t="s">
        <v>89</v>
      </c>
      <c r="AW316" s="14" t="s">
        <v>36</v>
      </c>
      <c r="AX316" s="14" t="s">
        <v>79</v>
      </c>
      <c r="AY316" s="223" t="s">
        <v>129</v>
      </c>
    </row>
    <row r="317" spans="1:65" s="14" customFormat="1" ht="20.399999999999999">
      <c r="B317" s="213"/>
      <c r="C317" s="214"/>
      <c r="D317" s="204" t="s">
        <v>137</v>
      </c>
      <c r="E317" s="215" t="s">
        <v>1</v>
      </c>
      <c r="F317" s="216" t="s">
        <v>410</v>
      </c>
      <c r="G317" s="214"/>
      <c r="H317" s="217">
        <v>-4.3339999999999996</v>
      </c>
      <c r="I317" s="218"/>
      <c r="J317" s="214"/>
      <c r="K317" s="214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137</v>
      </c>
      <c r="AU317" s="223" t="s">
        <v>89</v>
      </c>
      <c r="AV317" s="14" t="s">
        <v>89</v>
      </c>
      <c r="AW317" s="14" t="s">
        <v>36</v>
      </c>
      <c r="AX317" s="14" t="s">
        <v>79</v>
      </c>
      <c r="AY317" s="223" t="s">
        <v>129</v>
      </c>
    </row>
    <row r="318" spans="1:65" s="14" customFormat="1" ht="20.399999999999999">
      <c r="B318" s="213"/>
      <c r="C318" s="214"/>
      <c r="D318" s="204" t="s">
        <v>137</v>
      </c>
      <c r="E318" s="215" t="s">
        <v>1</v>
      </c>
      <c r="F318" s="216" t="s">
        <v>411</v>
      </c>
      <c r="G318" s="214"/>
      <c r="H318" s="217">
        <v>-100.751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137</v>
      </c>
      <c r="AU318" s="223" t="s">
        <v>89</v>
      </c>
      <c r="AV318" s="14" t="s">
        <v>89</v>
      </c>
      <c r="AW318" s="14" t="s">
        <v>36</v>
      </c>
      <c r="AX318" s="14" t="s">
        <v>79</v>
      </c>
      <c r="AY318" s="223" t="s">
        <v>129</v>
      </c>
    </row>
    <row r="319" spans="1:65" s="14" customFormat="1" ht="20.399999999999999">
      <c r="B319" s="213"/>
      <c r="C319" s="214"/>
      <c r="D319" s="204" t="s">
        <v>137</v>
      </c>
      <c r="E319" s="215" t="s">
        <v>1</v>
      </c>
      <c r="F319" s="216" t="s">
        <v>412</v>
      </c>
      <c r="G319" s="214"/>
      <c r="H319" s="217">
        <v>-9.1639999999999997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137</v>
      </c>
      <c r="AU319" s="223" t="s">
        <v>89</v>
      </c>
      <c r="AV319" s="14" t="s">
        <v>89</v>
      </c>
      <c r="AW319" s="14" t="s">
        <v>36</v>
      </c>
      <c r="AX319" s="14" t="s">
        <v>79</v>
      </c>
      <c r="AY319" s="223" t="s">
        <v>129</v>
      </c>
    </row>
    <row r="320" spans="1:65" s="14" customFormat="1" ht="20.399999999999999">
      <c r="B320" s="213"/>
      <c r="C320" s="214"/>
      <c r="D320" s="204" t="s">
        <v>137</v>
      </c>
      <c r="E320" s="215" t="s">
        <v>1</v>
      </c>
      <c r="F320" s="216" t="s">
        <v>413</v>
      </c>
      <c r="G320" s="214"/>
      <c r="H320" s="217">
        <v>-3.9740000000000002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137</v>
      </c>
      <c r="AU320" s="223" t="s">
        <v>89</v>
      </c>
      <c r="AV320" s="14" t="s">
        <v>89</v>
      </c>
      <c r="AW320" s="14" t="s">
        <v>36</v>
      </c>
      <c r="AX320" s="14" t="s">
        <v>79</v>
      </c>
      <c r="AY320" s="223" t="s">
        <v>129</v>
      </c>
    </row>
    <row r="321" spans="1:65" s="14" customFormat="1" ht="20.399999999999999">
      <c r="B321" s="213"/>
      <c r="C321" s="214"/>
      <c r="D321" s="204" t="s">
        <v>137</v>
      </c>
      <c r="E321" s="215" t="s">
        <v>1</v>
      </c>
      <c r="F321" s="216" t="s">
        <v>414</v>
      </c>
      <c r="G321" s="214"/>
      <c r="H321" s="217">
        <v>-3.9740000000000002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137</v>
      </c>
      <c r="AU321" s="223" t="s">
        <v>89</v>
      </c>
      <c r="AV321" s="14" t="s">
        <v>89</v>
      </c>
      <c r="AW321" s="14" t="s">
        <v>36</v>
      </c>
      <c r="AX321" s="14" t="s">
        <v>79</v>
      </c>
      <c r="AY321" s="223" t="s">
        <v>129</v>
      </c>
    </row>
    <row r="322" spans="1:65" s="15" customFormat="1" ht="10.199999999999999">
      <c r="B322" s="224"/>
      <c r="C322" s="225"/>
      <c r="D322" s="204" t="s">
        <v>137</v>
      </c>
      <c r="E322" s="226" t="s">
        <v>1</v>
      </c>
      <c r="F322" s="227" t="s">
        <v>142</v>
      </c>
      <c r="G322" s="225"/>
      <c r="H322" s="228">
        <v>69.015000000000001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AT322" s="234" t="s">
        <v>137</v>
      </c>
      <c r="AU322" s="234" t="s">
        <v>89</v>
      </c>
      <c r="AV322" s="15" t="s">
        <v>135</v>
      </c>
      <c r="AW322" s="15" t="s">
        <v>36</v>
      </c>
      <c r="AX322" s="15" t="s">
        <v>87</v>
      </c>
      <c r="AY322" s="234" t="s">
        <v>129</v>
      </c>
    </row>
    <row r="323" spans="1:65" s="13" customFormat="1" ht="20.399999999999999">
      <c r="B323" s="202"/>
      <c r="C323" s="203"/>
      <c r="D323" s="204" t="s">
        <v>137</v>
      </c>
      <c r="E323" s="205" t="s">
        <v>1</v>
      </c>
      <c r="F323" s="206" t="s">
        <v>415</v>
      </c>
      <c r="G323" s="203"/>
      <c r="H323" s="205" t="s">
        <v>1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137</v>
      </c>
      <c r="AU323" s="212" t="s">
        <v>89</v>
      </c>
      <c r="AV323" s="13" t="s">
        <v>87</v>
      </c>
      <c r="AW323" s="13" t="s">
        <v>36</v>
      </c>
      <c r="AX323" s="13" t="s">
        <v>79</v>
      </c>
      <c r="AY323" s="212" t="s">
        <v>129</v>
      </c>
    </row>
    <row r="324" spans="1:65" s="14" customFormat="1" ht="10.199999999999999">
      <c r="B324" s="213"/>
      <c r="C324" s="214"/>
      <c r="D324" s="204" t="s">
        <v>137</v>
      </c>
      <c r="E324" s="215" t="s">
        <v>1</v>
      </c>
      <c r="F324" s="216" t="s">
        <v>416</v>
      </c>
      <c r="G324" s="214"/>
      <c r="H324" s="217">
        <v>38.341999999999999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137</v>
      </c>
      <c r="AU324" s="223" t="s">
        <v>89</v>
      </c>
      <c r="AV324" s="14" t="s">
        <v>89</v>
      </c>
      <c r="AW324" s="14" t="s">
        <v>36</v>
      </c>
      <c r="AX324" s="14" t="s">
        <v>79</v>
      </c>
      <c r="AY324" s="223" t="s">
        <v>129</v>
      </c>
    </row>
    <row r="325" spans="1:65" s="14" customFormat="1" ht="20.399999999999999">
      <c r="B325" s="213"/>
      <c r="C325" s="214"/>
      <c r="D325" s="204" t="s">
        <v>137</v>
      </c>
      <c r="E325" s="215" t="s">
        <v>1</v>
      </c>
      <c r="F325" s="216" t="s">
        <v>417</v>
      </c>
      <c r="G325" s="214"/>
      <c r="H325" s="217">
        <v>38.340000000000003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137</v>
      </c>
      <c r="AU325" s="223" t="s">
        <v>89</v>
      </c>
      <c r="AV325" s="14" t="s">
        <v>89</v>
      </c>
      <c r="AW325" s="14" t="s">
        <v>36</v>
      </c>
      <c r="AX325" s="14" t="s">
        <v>79</v>
      </c>
      <c r="AY325" s="223" t="s">
        <v>129</v>
      </c>
    </row>
    <row r="326" spans="1:65" s="2" customFormat="1" ht="16.5" customHeight="1">
      <c r="A326" s="35"/>
      <c r="B326" s="36"/>
      <c r="C326" s="246" t="s">
        <v>418</v>
      </c>
      <c r="D326" s="246" t="s">
        <v>397</v>
      </c>
      <c r="E326" s="247" t="s">
        <v>419</v>
      </c>
      <c r="F326" s="248" t="s">
        <v>420</v>
      </c>
      <c r="G326" s="249" t="s">
        <v>386</v>
      </c>
      <c r="H326" s="250">
        <v>109.72499999999999</v>
      </c>
      <c r="I326" s="251"/>
      <c r="J326" s="252">
        <f>ROUND(I326*H326,2)</f>
        <v>0</v>
      </c>
      <c r="K326" s="253"/>
      <c r="L326" s="254"/>
      <c r="M326" s="255" t="s">
        <v>1</v>
      </c>
      <c r="N326" s="256" t="s">
        <v>44</v>
      </c>
      <c r="O326" s="72"/>
      <c r="P326" s="198">
        <f>O326*H326</f>
        <v>0</v>
      </c>
      <c r="Q326" s="198">
        <v>1</v>
      </c>
      <c r="R326" s="198">
        <f>Q326*H326</f>
        <v>109.72499999999999</v>
      </c>
      <c r="S326" s="198">
        <v>0</v>
      </c>
      <c r="T326" s="19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0" t="s">
        <v>177</v>
      </c>
      <c r="AT326" s="200" t="s">
        <v>397</v>
      </c>
      <c r="AU326" s="200" t="s">
        <v>89</v>
      </c>
      <c r="AY326" s="18" t="s">
        <v>129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8" t="s">
        <v>87</v>
      </c>
      <c r="BK326" s="201">
        <f>ROUND(I326*H326,2)</f>
        <v>0</v>
      </c>
      <c r="BL326" s="18" t="s">
        <v>135</v>
      </c>
      <c r="BM326" s="200" t="s">
        <v>421</v>
      </c>
    </row>
    <row r="327" spans="1:65" s="13" customFormat="1" ht="10.199999999999999">
      <c r="B327" s="202"/>
      <c r="C327" s="203"/>
      <c r="D327" s="204" t="s">
        <v>137</v>
      </c>
      <c r="E327" s="205" t="s">
        <v>1</v>
      </c>
      <c r="F327" s="206" t="s">
        <v>138</v>
      </c>
      <c r="G327" s="203"/>
      <c r="H327" s="205" t="s">
        <v>1</v>
      </c>
      <c r="I327" s="207"/>
      <c r="J327" s="203"/>
      <c r="K327" s="203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137</v>
      </c>
      <c r="AU327" s="212" t="s">
        <v>89</v>
      </c>
      <c r="AV327" s="13" t="s">
        <v>87</v>
      </c>
      <c r="AW327" s="13" t="s">
        <v>36</v>
      </c>
      <c r="AX327" s="13" t="s">
        <v>79</v>
      </c>
      <c r="AY327" s="212" t="s">
        <v>129</v>
      </c>
    </row>
    <row r="328" spans="1:65" s="13" customFormat="1" ht="10.199999999999999">
      <c r="B328" s="202"/>
      <c r="C328" s="203"/>
      <c r="D328" s="204" t="s">
        <v>137</v>
      </c>
      <c r="E328" s="205" t="s">
        <v>1</v>
      </c>
      <c r="F328" s="206" t="s">
        <v>422</v>
      </c>
      <c r="G328" s="203"/>
      <c r="H328" s="205" t="s">
        <v>1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137</v>
      </c>
      <c r="AU328" s="212" t="s">
        <v>89</v>
      </c>
      <c r="AV328" s="13" t="s">
        <v>87</v>
      </c>
      <c r="AW328" s="13" t="s">
        <v>36</v>
      </c>
      <c r="AX328" s="13" t="s">
        <v>79</v>
      </c>
      <c r="AY328" s="212" t="s">
        <v>129</v>
      </c>
    </row>
    <row r="329" spans="1:65" s="14" customFormat="1" ht="20.399999999999999">
      <c r="B329" s="213"/>
      <c r="C329" s="214"/>
      <c r="D329" s="204" t="s">
        <v>137</v>
      </c>
      <c r="E329" s="215" t="s">
        <v>1</v>
      </c>
      <c r="F329" s="216" t="s">
        <v>423</v>
      </c>
      <c r="G329" s="214"/>
      <c r="H329" s="217">
        <v>4.2380000000000004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137</v>
      </c>
      <c r="AU329" s="223" t="s">
        <v>89</v>
      </c>
      <c r="AV329" s="14" t="s">
        <v>89</v>
      </c>
      <c r="AW329" s="14" t="s">
        <v>36</v>
      </c>
      <c r="AX329" s="14" t="s">
        <v>79</v>
      </c>
      <c r="AY329" s="223" t="s">
        <v>129</v>
      </c>
    </row>
    <row r="330" spans="1:65" s="14" customFormat="1" ht="20.399999999999999">
      <c r="B330" s="213"/>
      <c r="C330" s="214"/>
      <c r="D330" s="204" t="s">
        <v>137</v>
      </c>
      <c r="E330" s="215" t="s">
        <v>1</v>
      </c>
      <c r="F330" s="216" t="s">
        <v>424</v>
      </c>
      <c r="G330" s="214"/>
      <c r="H330" s="217">
        <v>3.7320000000000002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137</v>
      </c>
      <c r="AU330" s="223" t="s">
        <v>89</v>
      </c>
      <c r="AV330" s="14" t="s">
        <v>89</v>
      </c>
      <c r="AW330" s="14" t="s">
        <v>36</v>
      </c>
      <c r="AX330" s="14" t="s">
        <v>79</v>
      </c>
      <c r="AY330" s="223" t="s">
        <v>129</v>
      </c>
    </row>
    <row r="331" spans="1:65" s="14" customFormat="1" ht="10.199999999999999">
      <c r="B331" s="213"/>
      <c r="C331" s="214"/>
      <c r="D331" s="204" t="s">
        <v>137</v>
      </c>
      <c r="E331" s="215" t="s">
        <v>1</v>
      </c>
      <c r="F331" s="216" t="s">
        <v>425</v>
      </c>
      <c r="G331" s="214"/>
      <c r="H331" s="217">
        <v>15.669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137</v>
      </c>
      <c r="AU331" s="223" t="s">
        <v>89</v>
      </c>
      <c r="AV331" s="14" t="s">
        <v>89</v>
      </c>
      <c r="AW331" s="14" t="s">
        <v>36</v>
      </c>
      <c r="AX331" s="14" t="s">
        <v>79</v>
      </c>
      <c r="AY331" s="223" t="s">
        <v>129</v>
      </c>
    </row>
    <row r="332" spans="1:65" s="14" customFormat="1" ht="10.199999999999999">
      <c r="B332" s="213"/>
      <c r="C332" s="214"/>
      <c r="D332" s="204" t="s">
        <v>137</v>
      </c>
      <c r="E332" s="215" t="s">
        <v>1</v>
      </c>
      <c r="F332" s="216" t="s">
        <v>426</v>
      </c>
      <c r="G332" s="214"/>
      <c r="H332" s="217">
        <v>1.2050000000000001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137</v>
      </c>
      <c r="AU332" s="223" t="s">
        <v>89</v>
      </c>
      <c r="AV332" s="14" t="s">
        <v>89</v>
      </c>
      <c r="AW332" s="14" t="s">
        <v>36</v>
      </c>
      <c r="AX332" s="14" t="s">
        <v>79</v>
      </c>
      <c r="AY332" s="223" t="s">
        <v>129</v>
      </c>
    </row>
    <row r="333" spans="1:65" s="13" customFormat="1" ht="10.199999999999999">
      <c r="B333" s="202"/>
      <c r="C333" s="203"/>
      <c r="D333" s="204" t="s">
        <v>137</v>
      </c>
      <c r="E333" s="205" t="s">
        <v>1</v>
      </c>
      <c r="F333" s="206" t="s">
        <v>146</v>
      </c>
      <c r="G333" s="203"/>
      <c r="H333" s="205" t="s">
        <v>1</v>
      </c>
      <c r="I333" s="207"/>
      <c r="J333" s="203"/>
      <c r="K333" s="203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137</v>
      </c>
      <c r="AU333" s="212" t="s">
        <v>89</v>
      </c>
      <c r="AV333" s="13" t="s">
        <v>87</v>
      </c>
      <c r="AW333" s="13" t="s">
        <v>36</v>
      </c>
      <c r="AX333" s="13" t="s">
        <v>79</v>
      </c>
      <c r="AY333" s="212" t="s">
        <v>129</v>
      </c>
    </row>
    <row r="334" spans="1:65" s="13" customFormat="1" ht="10.199999999999999">
      <c r="B334" s="202"/>
      <c r="C334" s="203"/>
      <c r="D334" s="204" t="s">
        <v>137</v>
      </c>
      <c r="E334" s="205" t="s">
        <v>1</v>
      </c>
      <c r="F334" s="206" t="s">
        <v>422</v>
      </c>
      <c r="G334" s="203"/>
      <c r="H334" s="205" t="s">
        <v>1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137</v>
      </c>
      <c r="AU334" s="212" t="s">
        <v>89</v>
      </c>
      <c r="AV334" s="13" t="s">
        <v>87</v>
      </c>
      <c r="AW334" s="13" t="s">
        <v>36</v>
      </c>
      <c r="AX334" s="13" t="s">
        <v>79</v>
      </c>
      <c r="AY334" s="212" t="s">
        <v>129</v>
      </c>
    </row>
    <row r="335" spans="1:65" s="14" customFormat="1" ht="20.399999999999999">
      <c r="B335" s="213"/>
      <c r="C335" s="214"/>
      <c r="D335" s="204" t="s">
        <v>137</v>
      </c>
      <c r="E335" s="215" t="s">
        <v>1</v>
      </c>
      <c r="F335" s="216" t="s">
        <v>427</v>
      </c>
      <c r="G335" s="214"/>
      <c r="H335" s="217">
        <v>4.694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137</v>
      </c>
      <c r="AU335" s="223" t="s">
        <v>89</v>
      </c>
      <c r="AV335" s="14" t="s">
        <v>89</v>
      </c>
      <c r="AW335" s="14" t="s">
        <v>36</v>
      </c>
      <c r="AX335" s="14" t="s">
        <v>79</v>
      </c>
      <c r="AY335" s="223" t="s">
        <v>129</v>
      </c>
    </row>
    <row r="336" spans="1:65" s="14" customFormat="1" ht="20.399999999999999">
      <c r="B336" s="213"/>
      <c r="C336" s="214"/>
      <c r="D336" s="204" t="s">
        <v>137</v>
      </c>
      <c r="E336" s="215" t="s">
        <v>1</v>
      </c>
      <c r="F336" s="216" t="s">
        <v>428</v>
      </c>
      <c r="G336" s="214"/>
      <c r="H336" s="217">
        <v>3.3420000000000001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137</v>
      </c>
      <c r="AU336" s="223" t="s">
        <v>89</v>
      </c>
      <c r="AV336" s="14" t="s">
        <v>89</v>
      </c>
      <c r="AW336" s="14" t="s">
        <v>36</v>
      </c>
      <c r="AX336" s="14" t="s">
        <v>79</v>
      </c>
      <c r="AY336" s="223" t="s">
        <v>129</v>
      </c>
    </row>
    <row r="337" spans="1:65" s="14" customFormat="1" ht="10.199999999999999">
      <c r="B337" s="213"/>
      <c r="C337" s="214"/>
      <c r="D337" s="204" t="s">
        <v>137</v>
      </c>
      <c r="E337" s="215" t="s">
        <v>1</v>
      </c>
      <c r="F337" s="216" t="s">
        <v>429</v>
      </c>
      <c r="G337" s="214"/>
      <c r="H337" s="217">
        <v>71.042000000000002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137</v>
      </c>
      <c r="AU337" s="223" t="s">
        <v>89</v>
      </c>
      <c r="AV337" s="14" t="s">
        <v>89</v>
      </c>
      <c r="AW337" s="14" t="s">
        <v>36</v>
      </c>
      <c r="AX337" s="14" t="s">
        <v>79</v>
      </c>
      <c r="AY337" s="223" t="s">
        <v>129</v>
      </c>
    </row>
    <row r="338" spans="1:65" s="14" customFormat="1" ht="10.199999999999999">
      <c r="B338" s="213"/>
      <c r="C338" s="214"/>
      <c r="D338" s="204" t="s">
        <v>137</v>
      </c>
      <c r="E338" s="215" t="s">
        <v>1</v>
      </c>
      <c r="F338" s="216" t="s">
        <v>430</v>
      </c>
      <c r="G338" s="214"/>
      <c r="H338" s="217">
        <v>5.8029999999999999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137</v>
      </c>
      <c r="AU338" s="223" t="s">
        <v>89</v>
      </c>
      <c r="AV338" s="14" t="s">
        <v>89</v>
      </c>
      <c r="AW338" s="14" t="s">
        <v>36</v>
      </c>
      <c r="AX338" s="14" t="s">
        <v>79</v>
      </c>
      <c r="AY338" s="223" t="s">
        <v>129</v>
      </c>
    </row>
    <row r="339" spans="1:65" s="15" customFormat="1" ht="10.199999999999999">
      <c r="B339" s="224"/>
      <c r="C339" s="225"/>
      <c r="D339" s="204" t="s">
        <v>137</v>
      </c>
      <c r="E339" s="226" t="s">
        <v>1</v>
      </c>
      <c r="F339" s="227" t="s">
        <v>142</v>
      </c>
      <c r="G339" s="225"/>
      <c r="H339" s="228">
        <v>109.72499999999999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AT339" s="234" t="s">
        <v>137</v>
      </c>
      <c r="AU339" s="234" t="s">
        <v>89</v>
      </c>
      <c r="AV339" s="15" t="s">
        <v>135</v>
      </c>
      <c r="AW339" s="15" t="s">
        <v>36</v>
      </c>
      <c r="AX339" s="15" t="s">
        <v>87</v>
      </c>
      <c r="AY339" s="234" t="s">
        <v>129</v>
      </c>
    </row>
    <row r="340" spans="1:65" s="13" customFormat="1" ht="30.6">
      <c r="B340" s="202"/>
      <c r="C340" s="203"/>
      <c r="D340" s="204" t="s">
        <v>137</v>
      </c>
      <c r="E340" s="205" t="s">
        <v>1</v>
      </c>
      <c r="F340" s="206" t="s">
        <v>431</v>
      </c>
      <c r="G340" s="203"/>
      <c r="H340" s="205" t="s">
        <v>1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137</v>
      </c>
      <c r="AU340" s="212" t="s">
        <v>89</v>
      </c>
      <c r="AV340" s="13" t="s">
        <v>87</v>
      </c>
      <c r="AW340" s="13" t="s">
        <v>36</v>
      </c>
      <c r="AX340" s="13" t="s">
        <v>79</v>
      </c>
      <c r="AY340" s="212" t="s">
        <v>129</v>
      </c>
    </row>
    <row r="341" spans="1:65" s="2" customFormat="1" ht="16.5" customHeight="1">
      <c r="A341" s="35"/>
      <c r="B341" s="36"/>
      <c r="C341" s="188" t="s">
        <v>432</v>
      </c>
      <c r="D341" s="188" t="s">
        <v>131</v>
      </c>
      <c r="E341" s="189" t="s">
        <v>433</v>
      </c>
      <c r="F341" s="190" t="s">
        <v>434</v>
      </c>
      <c r="G341" s="191" t="s">
        <v>180</v>
      </c>
      <c r="H341" s="192">
        <v>72.662999999999997</v>
      </c>
      <c r="I341" s="193"/>
      <c r="J341" s="194">
        <f>ROUND(I341*H341,2)</f>
        <v>0</v>
      </c>
      <c r="K341" s="195"/>
      <c r="L341" s="40"/>
      <c r="M341" s="196" t="s">
        <v>1</v>
      </c>
      <c r="N341" s="197" t="s">
        <v>44</v>
      </c>
      <c r="O341" s="72"/>
      <c r="P341" s="198">
        <f>O341*H341</f>
        <v>0</v>
      </c>
      <c r="Q341" s="198">
        <v>0</v>
      </c>
      <c r="R341" s="198">
        <f>Q341*H341</f>
        <v>0</v>
      </c>
      <c r="S341" s="198">
        <v>0</v>
      </c>
      <c r="T341" s="19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0" t="s">
        <v>135</v>
      </c>
      <c r="AT341" s="200" t="s">
        <v>131</v>
      </c>
      <c r="AU341" s="200" t="s">
        <v>89</v>
      </c>
      <c r="AY341" s="18" t="s">
        <v>129</v>
      </c>
      <c r="BE341" s="201">
        <f>IF(N341="základní",J341,0)</f>
        <v>0</v>
      </c>
      <c r="BF341" s="201">
        <f>IF(N341="snížená",J341,0)</f>
        <v>0</v>
      </c>
      <c r="BG341" s="201">
        <f>IF(N341="zákl. přenesená",J341,0)</f>
        <v>0</v>
      </c>
      <c r="BH341" s="201">
        <f>IF(N341="sníž. přenesená",J341,0)</f>
        <v>0</v>
      </c>
      <c r="BI341" s="201">
        <f>IF(N341="nulová",J341,0)</f>
        <v>0</v>
      </c>
      <c r="BJ341" s="18" t="s">
        <v>87</v>
      </c>
      <c r="BK341" s="201">
        <f>ROUND(I341*H341,2)</f>
        <v>0</v>
      </c>
      <c r="BL341" s="18" t="s">
        <v>135</v>
      </c>
      <c r="BM341" s="200" t="s">
        <v>435</v>
      </c>
    </row>
    <row r="342" spans="1:65" s="13" customFormat="1" ht="10.199999999999999">
      <c r="B342" s="202"/>
      <c r="C342" s="203"/>
      <c r="D342" s="204" t="s">
        <v>137</v>
      </c>
      <c r="E342" s="205" t="s">
        <v>1</v>
      </c>
      <c r="F342" s="206" t="s">
        <v>436</v>
      </c>
      <c r="G342" s="203"/>
      <c r="H342" s="205" t="s">
        <v>1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137</v>
      </c>
      <c r="AU342" s="212" t="s">
        <v>89</v>
      </c>
      <c r="AV342" s="13" t="s">
        <v>87</v>
      </c>
      <c r="AW342" s="13" t="s">
        <v>36</v>
      </c>
      <c r="AX342" s="13" t="s">
        <v>79</v>
      </c>
      <c r="AY342" s="212" t="s">
        <v>129</v>
      </c>
    </row>
    <row r="343" spans="1:65" s="14" customFormat="1" ht="20.399999999999999">
      <c r="B343" s="213"/>
      <c r="C343" s="214"/>
      <c r="D343" s="204" t="s">
        <v>137</v>
      </c>
      <c r="E343" s="215" t="s">
        <v>1</v>
      </c>
      <c r="F343" s="216" t="s">
        <v>375</v>
      </c>
      <c r="G343" s="214"/>
      <c r="H343" s="217">
        <v>2.2360000000000002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137</v>
      </c>
      <c r="AU343" s="223" t="s">
        <v>89</v>
      </c>
      <c r="AV343" s="14" t="s">
        <v>89</v>
      </c>
      <c r="AW343" s="14" t="s">
        <v>36</v>
      </c>
      <c r="AX343" s="14" t="s">
        <v>79</v>
      </c>
      <c r="AY343" s="223" t="s">
        <v>129</v>
      </c>
    </row>
    <row r="344" spans="1:65" s="14" customFormat="1" ht="20.399999999999999">
      <c r="B344" s="213"/>
      <c r="C344" s="214"/>
      <c r="D344" s="204" t="s">
        <v>137</v>
      </c>
      <c r="E344" s="215" t="s">
        <v>1</v>
      </c>
      <c r="F344" s="216" t="s">
        <v>437</v>
      </c>
      <c r="G344" s="214"/>
      <c r="H344" s="217">
        <v>2.5390000000000001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137</v>
      </c>
      <c r="AU344" s="223" t="s">
        <v>89</v>
      </c>
      <c r="AV344" s="14" t="s">
        <v>89</v>
      </c>
      <c r="AW344" s="14" t="s">
        <v>36</v>
      </c>
      <c r="AX344" s="14" t="s">
        <v>79</v>
      </c>
      <c r="AY344" s="223" t="s">
        <v>129</v>
      </c>
    </row>
    <row r="345" spans="1:65" s="14" customFormat="1" ht="20.399999999999999">
      <c r="B345" s="213"/>
      <c r="C345" s="214"/>
      <c r="D345" s="204" t="s">
        <v>137</v>
      </c>
      <c r="E345" s="215" t="s">
        <v>1</v>
      </c>
      <c r="F345" s="216" t="s">
        <v>438</v>
      </c>
      <c r="G345" s="214"/>
      <c r="H345" s="217">
        <v>2.4079999999999999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137</v>
      </c>
      <c r="AU345" s="223" t="s">
        <v>89</v>
      </c>
      <c r="AV345" s="14" t="s">
        <v>89</v>
      </c>
      <c r="AW345" s="14" t="s">
        <v>36</v>
      </c>
      <c r="AX345" s="14" t="s">
        <v>79</v>
      </c>
      <c r="AY345" s="223" t="s">
        <v>129</v>
      </c>
    </row>
    <row r="346" spans="1:65" s="14" customFormat="1" ht="20.399999999999999">
      <c r="B346" s="213"/>
      <c r="C346" s="214"/>
      <c r="D346" s="204" t="s">
        <v>137</v>
      </c>
      <c r="E346" s="215" t="s">
        <v>1</v>
      </c>
      <c r="F346" s="216" t="s">
        <v>439</v>
      </c>
      <c r="G346" s="214"/>
      <c r="H346" s="217">
        <v>55.972999999999999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137</v>
      </c>
      <c r="AU346" s="223" t="s">
        <v>89</v>
      </c>
      <c r="AV346" s="14" t="s">
        <v>89</v>
      </c>
      <c r="AW346" s="14" t="s">
        <v>36</v>
      </c>
      <c r="AX346" s="14" t="s">
        <v>79</v>
      </c>
      <c r="AY346" s="223" t="s">
        <v>129</v>
      </c>
    </row>
    <row r="347" spans="1:65" s="14" customFormat="1" ht="20.399999999999999">
      <c r="B347" s="213"/>
      <c r="C347" s="214"/>
      <c r="D347" s="204" t="s">
        <v>137</v>
      </c>
      <c r="E347" s="215" t="s">
        <v>1</v>
      </c>
      <c r="F347" s="216" t="s">
        <v>440</v>
      </c>
      <c r="G347" s="214"/>
      <c r="H347" s="217">
        <v>5.0910000000000002</v>
      </c>
      <c r="I347" s="218"/>
      <c r="J347" s="214"/>
      <c r="K347" s="214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137</v>
      </c>
      <c r="AU347" s="223" t="s">
        <v>89</v>
      </c>
      <c r="AV347" s="14" t="s">
        <v>89</v>
      </c>
      <c r="AW347" s="14" t="s">
        <v>36</v>
      </c>
      <c r="AX347" s="14" t="s">
        <v>79</v>
      </c>
      <c r="AY347" s="223" t="s">
        <v>129</v>
      </c>
    </row>
    <row r="348" spans="1:65" s="14" customFormat="1" ht="20.399999999999999">
      <c r="B348" s="213"/>
      <c r="C348" s="214"/>
      <c r="D348" s="204" t="s">
        <v>137</v>
      </c>
      <c r="E348" s="215" t="s">
        <v>1</v>
      </c>
      <c r="F348" s="216" t="s">
        <v>441</v>
      </c>
      <c r="G348" s="214"/>
      <c r="H348" s="217">
        <v>2.2080000000000002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137</v>
      </c>
      <c r="AU348" s="223" t="s">
        <v>89</v>
      </c>
      <c r="AV348" s="14" t="s">
        <v>89</v>
      </c>
      <c r="AW348" s="14" t="s">
        <v>36</v>
      </c>
      <c r="AX348" s="14" t="s">
        <v>79</v>
      </c>
      <c r="AY348" s="223" t="s">
        <v>129</v>
      </c>
    </row>
    <row r="349" spans="1:65" s="14" customFormat="1" ht="20.399999999999999">
      <c r="B349" s="213"/>
      <c r="C349" s="214"/>
      <c r="D349" s="204" t="s">
        <v>137</v>
      </c>
      <c r="E349" s="215" t="s">
        <v>1</v>
      </c>
      <c r="F349" s="216" t="s">
        <v>442</v>
      </c>
      <c r="G349" s="214"/>
      <c r="H349" s="217">
        <v>2.2080000000000002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137</v>
      </c>
      <c r="AU349" s="223" t="s">
        <v>89</v>
      </c>
      <c r="AV349" s="14" t="s">
        <v>89</v>
      </c>
      <c r="AW349" s="14" t="s">
        <v>36</v>
      </c>
      <c r="AX349" s="14" t="s">
        <v>79</v>
      </c>
      <c r="AY349" s="223" t="s">
        <v>129</v>
      </c>
    </row>
    <row r="350" spans="1:65" s="15" customFormat="1" ht="10.199999999999999">
      <c r="B350" s="224"/>
      <c r="C350" s="225"/>
      <c r="D350" s="204" t="s">
        <v>137</v>
      </c>
      <c r="E350" s="226" t="s">
        <v>1</v>
      </c>
      <c r="F350" s="227" t="s">
        <v>142</v>
      </c>
      <c r="G350" s="225"/>
      <c r="H350" s="228">
        <v>72.662999999999997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AT350" s="234" t="s">
        <v>137</v>
      </c>
      <c r="AU350" s="234" t="s">
        <v>89</v>
      </c>
      <c r="AV350" s="15" t="s">
        <v>135</v>
      </c>
      <c r="AW350" s="15" t="s">
        <v>36</v>
      </c>
      <c r="AX350" s="15" t="s">
        <v>87</v>
      </c>
      <c r="AY350" s="234" t="s">
        <v>129</v>
      </c>
    </row>
    <row r="351" spans="1:65" s="2" customFormat="1" ht="16.5" customHeight="1">
      <c r="A351" s="35"/>
      <c r="B351" s="36"/>
      <c r="C351" s="246" t="s">
        <v>443</v>
      </c>
      <c r="D351" s="246" t="s">
        <v>397</v>
      </c>
      <c r="E351" s="247" t="s">
        <v>444</v>
      </c>
      <c r="F351" s="248" t="s">
        <v>445</v>
      </c>
      <c r="G351" s="249" t="s">
        <v>386</v>
      </c>
      <c r="H351" s="250">
        <v>130.79300000000001</v>
      </c>
      <c r="I351" s="251"/>
      <c r="J351" s="252">
        <f>ROUND(I351*H351,2)</f>
        <v>0</v>
      </c>
      <c r="K351" s="253"/>
      <c r="L351" s="254"/>
      <c r="M351" s="255" t="s">
        <v>1</v>
      </c>
      <c r="N351" s="256" t="s">
        <v>44</v>
      </c>
      <c r="O351" s="72"/>
      <c r="P351" s="198">
        <f>O351*H351</f>
        <v>0</v>
      </c>
      <c r="Q351" s="198">
        <v>1</v>
      </c>
      <c r="R351" s="198">
        <f>Q351*H351</f>
        <v>130.79300000000001</v>
      </c>
      <c r="S351" s="198">
        <v>0</v>
      </c>
      <c r="T351" s="19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177</v>
      </c>
      <c r="AT351" s="200" t="s">
        <v>397</v>
      </c>
      <c r="AU351" s="200" t="s">
        <v>89</v>
      </c>
      <c r="AY351" s="18" t="s">
        <v>129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87</v>
      </c>
      <c r="BK351" s="201">
        <f>ROUND(I351*H351,2)</f>
        <v>0</v>
      </c>
      <c r="BL351" s="18" t="s">
        <v>135</v>
      </c>
      <c r="BM351" s="200" t="s">
        <v>446</v>
      </c>
    </row>
    <row r="352" spans="1:65" s="14" customFormat="1" ht="20.399999999999999">
      <c r="B352" s="213"/>
      <c r="C352" s="214"/>
      <c r="D352" s="204" t="s">
        <v>137</v>
      </c>
      <c r="E352" s="215" t="s">
        <v>1</v>
      </c>
      <c r="F352" s="216" t="s">
        <v>447</v>
      </c>
      <c r="G352" s="214"/>
      <c r="H352" s="217">
        <v>130.79300000000001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137</v>
      </c>
      <c r="AU352" s="223" t="s">
        <v>89</v>
      </c>
      <c r="AV352" s="14" t="s">
        <v>89</v>
      </c>
      <c r="AW352" s="14" t="s">
        <v>36</v>
      </c>
      <c r="AX352" s="14" t="s">
        <v>87</v>
      </c>
      <c r="AY352" s="223" t="s">
        <v>129</v>
      </c>
    </row>
    <row r="353" spans="1:65" s="2" customFormat="1" ht="21.75" customHeight="1">
      <c r="A353" s="35"/>
      <c r="B353" s="36"/>
      <c r="C353" s="188" t="s">
        <v>448</v>
      </c>
      <c r="D353" s="188" t="s">
        <v>131</v>
      </c>
      <c r="E353" s="189" t="s">
        <v>449</v>
      </c>
      <c r="F353" s="190" t="s">
        <v>450</v>
      </c>
      <c r="G353" s="191" t="s">
        <v>134</v>
      </c>
      <c r="H353" s="192">
        <v>8.2799999999999994</v>
      </c>
      <c r="I353" s="193"/>
      <c r="J353" s="194">
        <f>ROUND(I353*H353,2)</f>
        <v>0</v>
      </c>
      <c r="K353" s="195"/>
      <c r="L353" s="40"/>
      <c r="M353" s="196" t="s">
        <v>1</v>
      </c>
      <c r="N353" s="197" t="s">
        <v>44</v>
      </c>
      <c r="O353" s="72"/>
      <c r="P353" s="198">
        <f>O353*H353</f>
        <v>0</v>
      </c>
      <c r="Q353" s="198">
        <v>0</v>
      </c>
      <c r="R353" s="198">
        <f>Q353*H353</f>
        <v>0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135</v>
      </c>
      <c r="AT353" s="200" t="s">
        <v>131</v>
      </c>
      <c r="AU353" s="200" t="s">
        <v>89</v>
      </c>
      <c r="AY353" s="18" t="s">
        <v>129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8" t="s">
        <v>87</v>
      </c>
      <c r="BK353" s="201">
        <f>ROUND(I353*H353,2)</f>
        <v>0</v>
      </c>
      <c r="BL353" s="18" t="s">
        <v>135</v>
      </c>
      <c r="BM353" s="200" t="s">
        <v>451</v>
      </c>
    </row>
    <row r="354" spans="1:65" s="13" customFormat="1" ht="10.199999999999999">
      <c r="B354" s="202"/>
      <c r="C354" s="203"/>
      <c r="D354" s="204" t="s">
        <v>137</v>
      </c>
      <c r="E354" s="205" t="s">
        <v>1</v>
      </c>
      <c r="F354" s="206" t="s">
        <v>146</v>
      </c>
      <c r="G354" s="203"/>
      <c r="H354" s="205" t="s">
        <v>1</v>
      </c>
      <c r="I354" s="207"/>
      <c r="J354" s="203"/>
      <c r="K354" s="203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137</v>
      </c>
      <c r="AU354" s="212" t="s">
        <v>89</v>
      </c>
      <c r="AV354" s="13" t="s">
        <v>87</v>
      </c>
      <c r="AW354" s="13" t="s">
        <v>36</v>
      </c>
      <c r="AX354" s="13" t="s">
        <v>79</v>
      </c>
      <c r="AY354" s="212" t="s">
        <v>129</v>
      </c>
    </row>
    <row r="355" spans="1:65" s="13" customFormat="1" ht="10.199999999999999">
      <c r="B355" s="202"/>
      <c r="C355" s="203"/>
      <c r="D355" s="204" t="s">
        <v>137</v>
      </c>
      <c r="E355" s="205" t="s">
        <v>1</v>
      </c>
      <c r="F355" s="206" t="s">
        <v>139</v>
      </c>
      <c r="G355" s="203"/>
      <c r="H355" s="205" t="s">
        <v>1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137</v>
      </c>
      <c r="AU355" s="212" t="s">
        <v>89</v>
      </c>
      <c r="AV355" s="13" t="s">
        <v>87</v>
      </c>
      <c r="AW355" s="13" t="s">
        <v>36</v>
      </c>
      <c r="AX355" s="13" t="s">
        <v>79</v>
      </c>
      <c r="AY355" s="212" t="s">
        <v>129</v>
      </c>
    </row>
    <row r="356" spans="1:65" s="14" customFormat="1" ht="10.199999999999999">
      <c r="B356" s="213"/>
      <c r="C356" s="214"/>
      <c r="D356" s="204" t="s">
        <v>137</v>
      </c>
      <c r="E356" s="215" t="s">
        <v>1</v>
      </c>
      <c r="F356" s="216" t="s">
        <v>452</v>
      </c>
      <c r="G356" s="214"/>
      <c r="H356" s="217">
        <v>8.2799999999999994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137</v>
      </c>
      <c r="AU356" s="223" t="s">
        <v>89</v>
      </c>
      <c r="AV356" s="14" t="s">
        <v>89</v>
      </c>
      <c r="AW356" s="14" t="s">
        <v>36</v>
      </c>
      <c r="AX356" s="14" t="s">
        <v>87</v>
      </c>
      <c r="AY356" s="223" t="s">
        <v>129</v>
      </c>
    </row>
    <row r="357" spans="1:65" s="2" customFormat="1" ht="21.75" customHeight="1">
      <c r="A357" s="35"/>
      <c r="B357" s="36"/>
      <c r="C357" s="188" t="s">
        <v>453</v>
      </c>
      <c r="D357" s="188" t="s">
        <v>131</v>
      </c>
      <c r="E357" s="189" t="s">
        <v>454</v>
      </c>
      <c r="F357" s="190" t="s">
        <v>455</v>
      </c>
      <c r="G357" s="191" t="s">
        <v>134</v>
      </c>
      <c r="H357" s="192">
        <v>20.7</v>
      </c>
      <c r="I357" s="193"/>
      <c r="J357" s="194">
        <f>ROUND(I357*H357,2)</f>
        <v>0</v>
      </c>
      <c r="K357" s="195"/>
      <c r="L357" s="40"/>
      <c r="M357" s="196" t="s">
        <v>1</v>
      </c>
      <c r="N357" s="197" t="s">
        <v>44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135</v>
      </c>
      <c r="AT357" s="200" t="s">
        <v>131</v>
      </c>
      <c r="AU357" s="200" t="s">
        <v>89</v>
      </c>
      <c r="AY357" s="18" t="s">
        <v>129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87</v>
      </c>
      <c r="BK357" s="201">
        <f>ROUND(I357*H357,2)</f>
        <v>0</v>
      </c>
      <c r="BL357" s="18" t="s">
        <v>135</v>
      </c>
      <c r="BM357" s="200" t="s">
        <v>456</v>
      </c>
    </row>
    <row r="358" spans="1:65" s="13" customFormat="1" ht="10.199999999999999">
      <c r="B358" s="202"/>
      <c r="C358" s="203"/>
      <c r="D358" s="204" t="s">
        <v>137</v>
      </c>
      <c r="E358" s="205" t="s">
        <v>1</v>
      </c>
      <c r="F358" s="206" t="s">
        <v>138</v>
      </c>
      <c r="G358" s="203"/>
      <c r="H358" s="205" t="s">
        <v>1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137</v>
      </c>
      <c r="AU358" s="212" t="s">
        <v>89</v>
      </c>
      <c r="AV358" s="13" t="s">
        <v>87</v>
      </c>
      <c r="AW358" s="13" t="s">
        <v>36</v>
      </c>
      <c r="AX358" s="13" t="s">
        <v>79</v>
      </c>
      <c r="AY358" s="212" t="s">
        <v>129</v>
      </c>
    </row>
    <row r="359" spans="1:65" s="13" customFormat="1" ht="10.199999999999999">
      <c r="B359" s="202"/>
      <c r="C359" s="203"/>
      <c r="D359" s="204" t="s">
        <v>137</v>
      </c>
      <c r="E359" s="205" t="s">
        <v>1</v>
      </c>
      <c r="F359" s="206" t="s">
        <v>139</v>
      </c>
      <c r="G359" s="203"/>
      <c r="H359" s="205" t="s">
        <v>1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137</v>
      </c>
      <c r="AU359" s="212" t="s">
        <v>89</v>
      </c>
      <c r="AV359" s="13" t="s">
        <v>87</v>
      </c>
      <c r="AW359" s="13" t="s">
        <v>36</v>
      </c>
      <c r="AX359" s="13" t="s">
        <v>79</v>
      </c>
      <c r="AY359" s="212" t="s">
        <v>129</v>
      </c>
    </row>
    <row r="360" spans="1:65" s="14" customFormat="1" ht="10.199999999999999">
      <c r="B360" s="213"/>
      <c r="C360" s="214"/>
      <c r="D360" s="204" t="s">
        <v>137</v>
      </c>
      <c r="E360" s="215" t="s">
        <v>1</v>
      </c>
      <c r="F360" s="216" t="s">
        <v>457</v>
      </c>
      <c r="G360" s="214"/>
      <c r="H360" s="217">
        <v>20.7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137</v>
      </c>
      <c r="AU360" s="223" t="s">
        <v>89</v>
      </c>
      <c r="AV360" s="14" t="s">
        <v>89</v>
      </c>
      <c r="AW360" s="14" t="s">
        <v>36</v>
      </c>
      <c r="AX360" s="14" t="s">
        <v>87</v>
      </c>
      <c r="AY360" s="223" t="s">
        <v>129</v>
      </c>
    </row>
    <row r="361" spans="1:65" s="2" customFormat="1" ht="16.5" customHeight="1">
      <c r="A361" s="35"/>
      <c r="B361" s="36"/>
      <c r="C361" s="246" t="s">
        <v>458</v>
      </c>
      <c r="D361" s="246" t="s">
        <v>397</v>
      </c>
      <c r="E361" s="247" t="s">
        <v>459</v>
      </c>
      <c r="F361" s="248" t="s">
        <v>460</v>
      </c>
      <c r="G361" s="249" t="s">
        <v>461</v>
      </c>
      <c r="H361" s="250">
        <v>1.0349999999999999</v>
      </c>
      <c r="I361" s="251"/>
      <c r="J361" s="252">
        <f>ROUND(I361*H361,2)</f>
        <v>0</v>
      </c>
      <c r="K361" s="253"/>
      <c r="L361" s="254"/>
      <c r="M361" s="255" t="s">
        <v>1</v>
      </c>
      <c r="N361" s="256" t="s">
        <v>44</v>
      </c>
      <c r="O361" s="72"/>
      <c r="P361" s="198">
        <f>O361*H361</f>
        <v>0</v>
      </c>
      <c r="Q361" s="198">
        <v>1E-3</v>
      </c>
      <c r="R361" s="198">
        <f>Q361*H361</f>
        <v>1.0349999999999999E-3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177</v>
      </c>
      <c r="AT361" s="200" t="s">
        <v>397</v>
      </c>
      <c r="AU361" s="200" t="s">
        <v>89</v>
      </c>
      <c r="AY361" s="18" t="s">
        <v>129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87</v>
      </c>
      <c r="BK361" s="201">
        <f>ROUND(I361*H361,2)</f>
        <v>0</v>
      </c>
      <c r="BL361" s="18" t="s">
        <v>135</v>
      </c>
      <c r="BM361" s="200" t="s">
        <v>462</v>
      </c>
    </row>
    <row r="362" spans="1:65" s="14" customFormat="1" ht="30.6">
      <c r="B362" s="213"/>
      <c r="C362" s="214"/>
      <c r="D362" s="204" t="s">
        <v>137</v>
      </c>
      <c r="E362" s="215" t="s">
        <v>1</v>
      </c>
      <c r="F362" s="216" t="s">
        <v>463</v>
      </c>
      <c r="G362" s="214"/>
      <c r="H362" s="217">
        <v>1.0349999999999999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137</v>
      </c>
      <c r="AU362" s="223" t="s">
        <v>89</v>
      </c>
      <c r="AV362" s="14" t="s">
        <v>89</v>
      </c>
      <c r="AW362" s="14" t="s">
        <v>36</v>
      </c>
      <c r="AX362" s="14" t="s">
        <v>87</v>
      </c>
      <c r="AY362" s="223" t="s">
        <v>129</v>
      </c>
    </row>
    <row r="363" spans="1:65" s="2" customFormat="1" ht="21.75" customHeight="1">
      <c r="A363" s="35"/>
      <c r="B363" s="36"/>
      <c r="C363" s="188" t="s">
        <v>464</v>
      </c>
      <c r="D363" s="188" t="s">
        <v>131</v>
      </c>
      <c r="E363" s="189" t="s">
        <v>465</v>
      </c>
      <c r="F363" s="190" t="s">
        <v>466</v>
      </c>
      <c r="G363" s="191" t="s">
        <v>167</v>
      </c>
      <c r="H363" s="192">
        <v>430.6</v>
      </c>
      <c r="I363" s="193"/>
      <c r="J363" s="194">
        <f>ROUND(I363*H363,2)</f>
        <v>0</v>
      </c>
      <c r="K363" s="195"/>
      <c r="L363" s="40"/>
      <c r="M363" s="196" t="s">
        <v>1</v>
      </c>
      <c r="N363" s="197" t="s">
        <v>44</v>
      </c>
      <c r="O363" s="72"/>
      <c r="P363" s="198">
        <f>O363*H363</f>
        <v>0</v>
      </c>
      <c r="Q363" s="198">
        <v>1.6449999999999999E-6</v>
      </c>
      <c r="R363" s="198">
        <f>Q363*H363</f>
        <v>7.0833699999999996E-4</v>
      </c>
      <c r="S363" s="198">
        <v>0</v>
      </c>
      <c r="T363" s="19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135</v>
      </c>
      <c r="AT363" s="200" t="s">
        <v>131</v>
      </c>
      <c r="AU363" s="200" t="s">
        <v>89</v>
      </c>
      <c r="AY363" s="18" t="s">
        <v>129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87</v>
      </c>
      <c r="BK363" s="201">
        <f>ROUND(I363*H363,2)</f>
        <v>0</v>
      </c>
      <c r="BL363" s="18" t="s">
        <v>135</v>
      </c>
      <c r="BM363" s="200" t="s">
        <v>467</v>
      </c>
    </row>
    <row r="364" spans="1:65" s="13" customFormat="1" ht="10.199999999999999">
      <c r="B364" s="202"/>
      <c r="C364" s="203"/>
      <c r="D364" s="204" t="s">
        <v>137</v>
      </c>
      <c r="E364" s="205" t="s">
        <v>1</v>
      </c>
      <c r="F364" s="206" t="s">
        <v>138</v>
      </c>
      <c r="G364" s="203"/>
      <c r="H364" s="205" t="s">
        <v>1</v>
      </c>
      <c r="I364" s="207"/>
      <c r="J364" s="203"/>
      <c r="K364" s="203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137</v>
      </c>
      <c r="AU364" s="212" t="s">
        <v>89</v>
      </c>
      <c r="AV364" s="13" t="s">
        <v>87</v>
      </c>
      <c r="AW364" s="13" t="s">
        <v>36</v>
      </c>
      <c r="AX364" s="13" t="s">
        <v>79</v>
      </c>
      <c r="AY364" s="212" t="s">
        <v>129</v>
      </c>
    </row>
    <row r="365" spans="1:65" s="14" customFormat="1" ht="10.199999999999999">
      <c r="B365" s="213"/>
      <c r="C365" s="214"/>
      <c r="D365" s="204" t="s">
        <v>137</v>
      </c>
      <c r="E365" s="215" t="s">
        <v>1</v>
      </c>
      <c r="F365" s="216" t="s">
        <v>468</v>
      </c>
      <c r="G365" s="214"/>
      <c r="H365" s="217">
        <v>161.4</v>
      </c>
      <c r="I365" s="218"/>
      <c r="J365" s="214"/>
      <c r="K365" s="214"/>
      <c r="L365" s="219"/>
      <c r="M365" s="220"/>
      <c r="N365" s="221"/>
      <c r="O365" s="221"/>
      <c r="P365" s="221"/>
      <c r="Q365" s="221"/>
      <c r="R365" s="221"/>
      <c r="S365" s="221"/>
      <c r="T365" s="222"/>
      <c r="AT365" s="223" t="s">
        <v>137</v>
      </c>
      <c r="AU365" s="223" t="s">
        <v>89</v>
      </c>
      <c r="AV365" s="14" t="s">
        <v>89</v>
      </c>
      <c r="AW365" s="14" t="s">
        <v>36</v>
      </c>
      <c r="AX365" s="14" t="s">
        <v>79</v>
      </c>
      <c r="AY365" s="223" t="s">
        <v>129</v>
      </c>
    </row>
    <row r="366" spans="1:65" s="14" customFormat="1" ht="10.199999999999999">
      <c r="B366" s="213"/>
      <c r="C366" s="214"/>
      <c r="D366" s="204" t="s">
        <v>137</v>
      </c>
      <c r="E366" s="215" t="s">
        <v>1</v>
      </c>
      <c r="F366" s="216" t="s">
        <v>469</v>
      </c>
      <c r="G366" s="214"/>
      <c r="H366" s="217">
        <v>20.8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137</v>
      </c>
      <c r="AU366" s="223" t="s">
        <v>89</v>
      </c>
      <c r="AV366" s="14" t="s">
        <v>89</v>
      </c>
      <c r="AW366" s="14" t="s">
        <v>36</v>
      </c>
      <c r="AX366" s="14" t="s">
        <v>79</v>
      </c>
      <c r="AY366" s="223" t="s">
        <v>129</v>
      </c>
    </row>
    <row r="367" spans="1:65" s="13" customFormat="1" ht="10.199999999999999">
      <c r="B367" s="202"/>
      <c r="C367" s="203"/>
      <c r="D367" s="204" t="s">
        <v>137</v>
      </c>
      <c r="E367" s="205" t="s">
        <v>1</v>
      </c>
      <c r="F367" s="206" t="s">
        <v>146</v>
      </c>
      <c r="G367" s="203"/>
      <c r="H367" s="205" t="s">
        <v>1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137</v>
      </c>
      <c r="AU367" s="212" t="s">
        <v>89</v>
      </c>
      <c r="AV367" s="13" t="s">
        <v>87</v>
      </c>
      <c r="AW367" s="13" t="s">
        <v>36</v>
      </c>
      <c r="AX367" s="13" t="s">
        <v>79</v>
      </c>
      <c r="AY367" s="212" t="s">
        <v>129</v>
      </c>
    </row>
    <row r="368" spans="1:65" s="14" customFormat="1" ht="10.199999999999999">
      <c r="B368" s="213"/>
      <c r="C368" s="214"/>
      <c r="D368" s="204" t="s">
        <v>137</v>
      </c>
      <c r="E368" s="215" t="s">
        <v>1</v>
      </c>
      <c r="F368" s="216" t="s">
        <v>470</v>
      </c>
      <c r="G368" s="214"/>
      <c r="H368" s="217">
        <v>224.2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137</v>
      </c>
      <c r="AU368" s="223" t="s">
        <v>89</v>
      </c>
      <c r="AV368" s="14" t="s">
        <v>89</v>
      </c>
      <c r="AW368" s="14" t="s">
        <v>36</v>
      </c>
      <c r="AX368" s="14" t="s">
        <v>79</v>
      </c>
      <c r="AY368" s="223" t="s">
        <v>129</v>
      </c>
    </row>
    <row r="369" spans="1:65" s="14" customFormat="1" ht="10.199999999999999">
      <c r="B369" s="213"/>
      <c r="C369" s="214"/>
      <c r="D369" s="204" t="s">
        <v>137</v>
      </c>
      <c r="E369" s="215" t="s">
        <v>1</v>
      </c>
      <c r="F369" s="216" t="s">
        <v>471</v>
      </c>
      <c r="G369" s="214"/>
      <c r="H369" s="217">
        <v>24.2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137</v>
      </c>
      <c r="AU369" s="223" t="s">
        <v>89</v>
      </c>
      <c r="AV369" s="14" t="s">
        <v>89</v>
      </c>
      <c r="AW369" s="14" t="s">
        <v>36</v>
      </c>
      <c r="AX369" s="14" t="s">
        <v>79</v>
      </c>
      <c r="AY369" s="223" t="s">
        <v>129</v>
      </c>
    </row>
    <row r="370" spans="1:65" s="15" customFormat="1" ht="10.199999999999999">
      <c r="B370" s="224"/>
      <c r="C370" s="225"/>
      <c r="D370" s="204" t="s">
        <v>137</v>
      </c>
      <c r="E370" s="226" t="s">
        <v>1</v>
      </c>
      <c r="F370" s="227" t="s">
        <v>142</v>
      </c>
      <c r="G370" s="225"/>
      <c r="H370" s="228">
        <v>430.6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AT370" s="234" t="s">
        <v>137</v>
      </c>
      <c r="AU370" s="234" t="s">
        <v>89</v>
      </c>
      <c r="AV370" s="15" t="s">
        <v>135</v>
      </c>
      <c r="AW370" s="15" t="s">
        <v>36</v>
      </c>
      <c r="AX370" s="15" t="s">
        <v>87</v>
      </c>
      <c r="AY370" s="234" t="s">
        <v>129</v>
      </c>
    </row>
    <row r="371" spans="1:65" s="12" customFormat="1" ht="22.8" customHeight="1">
      <c r="B371" s="172"/>
      <c r="C371" s="173"/>
      <c r="D371" s="174" t="s">
        <v>78</v>
      </c>
      <c r="E371" s="186" t="s">
        <v>158</v>
      </c>
      <c r="F371" s="186" t="s">
        <v>472</v>
      </c>
      <c r="G371" s="173"/>
      <c r="H371" s="173"/>
      <c r="I371" s="176"/>
      <c r="J371" s="187">
        <f>BK371</f>
        <v>0</v>
      </c>
      <c r="K371" s="173"/>
      <c r="L371" s="178"/>
      <c r="M371" s="179"/>
      <c r="N371" s="180"/>
      <c r="O371" s="180"/>
      <c r="P371" s="181">
        <f>SUM(P372:P464)</f>
        <v>0</v>
      </c>
      <c r="Q371" s="180"/>
      <c r="R371" s="181">
        <f>SUM(R372:R464)</f>
        <v>46.8183516</v>
      </c>
      <c r="S371" s="180"/>
      <c r="T371" s="182">
        <f>SUM(T372:T464)</f>
        <v>0</v>
      </c>
      <c r="AR371" s="183" t="s">
        <v>87</v>
      </c>
      <c r="AT371" s="184" t="s">
        <v>78</v>
      </c>
      <c r="AU371" s="184" t="s">
        <v>87</v>
      </c>
      <c r="AY371" s="183" t="s">
        <v>129</v>
      </c>
      <c r="BK371" s="185">
        <f>SUM(BK372:BK464)</f>
        <v>0</v>
      </c>
    </row>
    <row r="372" spans="1:65" s="2" customFormat="1" ht="21.75" customHeight="1">
      <c r="A372" s="35"/>
      <c r="B372" s="36"/>
      <c r="C372" s="188" t="s">
        <v>473</v>
      </c>
      <c r="D372" s="188" t="s">
        <v>131</v>
      </c>
      <c r="E372" s="189" t="s">
        <v>474</v>
      </c>
      <c r="F372" s="190" t="s">
        <v>475</v>
      </c>
      <c r="G372" s="191" t="s">
        <v>134</v>
      </c>
      <c r="H372" s="192">
        <v>36.9</v>
      </c>
      <c r="I372" s="193"/>
      <c r="J372" s="194">
        <f>ROUND(I372*H372,2)</f>
        <v>0</v>
      </c>
      <c r="K372" s="195"/>
      <c r="L372" s="40"/>
      <c r="M372" s="196" t="s">
        <v>1</v>
      </c>
      <c r="N372" s="197" t="s">
        <v>44</v>
      </c>
      <c r="O372" s="72"/>
      <c r="P372" s="198">
        <f>O372*H372</f>
        <v>0</v>
      </c>
      <c r="Q372" s="198">
        <v>0</v>
      </c>
      <c r="R372" s="198">
        <f>Q372*H372</f>
        <v>0</v>
      </c>
      <c r="S372" s="198">
        <v>0</v>
      </c>
      <c r="T372" s="19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135</v>
      </c>
      <c r="AT372" s="200" t="s">
        <v>131</v>
      </c>
      <c r="AU372" s="200" t="s">
        <v>89</v>
      </c>
      <c r="AY372" s="18" t="s">
        <v>129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87</v>
      </c>
      <c r="BK372" s="201">
        <f>ROUND(I372*H372,2)</f>
        <v>0</v>
      </c>
      <c r="BL372" s="18" t="s">
        <v>135</v>
      </c>
      <c r="BM372" s="200" t="s">
        <v>476</v>
      </c>
    </row>
    <row r="373" spans="1:65" s="13" customFormat="1" ht="10.199999999999999">
      <c r="B373" s="202"/>
      <c r="C373" s="203"/>
      <c r="D373" s="204" t="s">
        <v>137</v>
      </c>
      <c r="E373" s="205" t="s">
        <v>1</v>
      </c>
      <c r="F373" s="206" t="s">
        <v>138</v>
      </c>
      <c r="G373" s="203"/>
      <c r="H373" s="205" t="s">
        <v>1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137</v>
      </c>
      <c r="AU373" s="212" t="s">
        <v>89</v>
      </c>
      <c r="AV373" s="13" t="s">
        <v>87</v>
      </c>
      <c r="AW373" s="13" t="s">
        <v>36</v>
      </c>
      <c r="AX373" s="13" t="s">
        <v>79</v>
      </c>
      <c r="AY373" s="212" t="s">
        <v>129</v>
      </c>
    </row>
    <row r="374" spans="1:65" s="13" customFormat="1" ht="10.199999999999999">
      <c r="B374" s="202"/>
      <c r="C374" s="203"/>
      <c r="D374" s="204" t="s">
        <v>137</v>
      </c>
      <c r="E374" s="205" t="s">
        <v>1</v>
      </c>
      <c r="F374" s="206" t="s">
        <v>139</v>
      </c>
      <c r="G374" s="203"/>
      <c r="H374" s="205" t="s">
        <v>1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137</v>
      </c>
      <c r="AU374" s="212" t="s">
        <v>89</v>
      </c>
      <c r="AV374" s="13" t="s">
        <v>87</v>
      </c>
      <c r="AW374" s="13" t="s">
        <v>36</v>
      </c>
      <c r="AX374" s="13" t="s">
        <v>79</v>
      </c>
      <c r="AY374" s="212" t="s">
        <v>129</v>
      </c>
    </row>
    <row r="375" spans="1:65" s="14" customFormat="1" ht="10.199999999999999">
      <c r="B375" s="213"/>
      <c r="C375" s="214"/>
      <c r="D375" s="204" t="s">
        <v>137</v>
      </c>
      <c r="E375" s="215" t="s">
        <v>1</v>
      </c>
      <c r="F375" s="216" t="s">
        <v>140</v>
      </c>
      <c r="G375" s="214"/>
      <c r="H375" s="217">
        <v>19.62</v>
      </c>
      <c r="I375" s="218"/>
      <c r="J375" s="214"/>
      <c r="K375" s="214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137</v>
      </c>
      <c r="AU375" s="223" t="s">
        <v>89</v>
      </c>
      <c r="AV375" s="14" t="s">
        <v>89</v>
      </c>
      <c r="AW375" s="14" t="s">
        <v>36</v>
      </c>
      <c r="AX375" s="14" t="s">
        <v>79</v>
      </c>
      <c r="AY375" s="223" t="s">
        <v>129</v>
      </c>
    </row>
    <row r="376" spans="1:65" s="14" customFormat="1" ht="20.399999999999999">
      <c r="B376" s="213"/>
      <c r="C376" s="214"/>
      <c r="D376" s="204" t="s">
        <v>137</v>
      </c>
      <c r="E376" s="215" t="s">
        <v>1</v>
      </c>
      <c r="F376" s="216" t="s">
        <v>141</v>
      </c>
      <c r="G376" s="214"/>
      <c r="H376" s="217">
        <v>17.28</v>
      </c>
      <c r="I376" s="218"/>
      <c r="J376" s="214"/>
      <c r="K376" s="214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137</v>
      </c>
      <c r="AU376" s="223" t="s">
        <v>89</v>
      </c>
      <c r="AV376" s="14" t="s">
        <v>89</v>
      </c>
      <c r="AW376" s="14" t="s">
        <v>36</v>
      </c>
      <c r="AX376" s="14" t="s">
        <v>79</v>
      </c>
      <c r="AY376" s="223" t="s">
        <v>129</v>
      </c>
    </row>
    <row r="377" spans="1:65" s="15" customFormat="1" ht="10.199999999999999">
      <c r="B377" s="224"/>
      <c r="C377" s="225"/>
      <c r="D377" s="204" t="s">
        <v>137</v>
      </c>
      <c r="E377" s="226" t="s">
        <v>1</v>
      </c>
      <c r="F377" s="227" t="s">
        <v>142</v>
      </c>
      <c r="G377" s="225"/>
      <c r="H377" s="228">
        <v>36.9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AT377" s="234" t="s">
        <v>137</v>
      </c>
      <c r="AU377" s="234" t="s">
        <v>89</v>
      </c>
      <c r="AV377" s="15" t="s">
        <v>135</v>
      </c>
      <c r="AW377" s="15" t="s">
        <v>36</v>
      </c>
      <c r="AX377" s="15" t="s">
        <v>87</v>
      </c>
      <c r="AY377" s="234" t="s">
        <v>129</v>
      </c>
    </row>
    <row r="378" spans="1:65" s="13" customFormat="1" ht="30.6">
      <c r="B378" s="202"/>
      <c r="C378" s="203"/>
      <c r="D378" s="204" t="s">
        <v>137</v>
      </c>
      <c r="E378" s="205" t="s">
        <v>1</v>
      </c>
      <c r="F378" s="206" t="s">
        <v>431</v>
      </c>
      <c r="G378" s="203"/>
      <c r="H378" s="205" t="s">
        <v>1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137</v>
      </c>
      <c r="AU378" s="212" t="s">
        <v>89</v>
      </c>
      <c r="AV378" s="13" t="s">
        <v>87</v>
      </c>
      <c r="AW378" s="13" t="s">
        <v>36</v>
      </c>
      <c r="AX378" s="13" t="s">
        <v>79</v>
      </c>
      <c r="AY378" s="212" t="s">
        <v>129</v>
      </c>
    </row>
    <row r="379" spans="1:65" s="2" customFormat="1" ht="16.5" customHeight="1">
      <c r="A379" s="35"/>
      <c r="B379" s="36"/>
      <c r="C379" s="188" t="s">
        <v>477</v>
      </c>
      <c r="D379" s="188" t="s">
        <v>131</v>
      </c>
      <c r="E379" s="189" t="s">
        <v>478</v>
      </c>
      <c r="F379" s="190" t="s">
        <v>479</v>
      </c>
      <c r="G379" s="191" t="s">
        <v>134</v>
      </c>
      <c r="H379" s="192">
        <v>213.46</v>
      </c>
      <c r="I379" s="193"/>
      <c r="J379" s="194">
        <f>ROUND(I379*H379,2)</f>
        <v>0</v>
      </c>
      <c r="K379" s="195"/>
      <c r="L379" s="40"/>
      <c r="M379" s="196" t="s">
        <v>1</v>
      </c>
      <c r="N379" s="197" t="s">
        <v>44</v>
      </c>
      <c r="O379" s="72"/>
      <c r="P379" s="198">
        <f>O379*H379</f>
        <v>0</v>
      </c>
      <c r="Q379" s="198">
        <v>0</v>
      </c>
      <c r="R379" s="198">
        <f>Q379*H379</f>
        <v>0</v>
      </c>
      <c r="S379" s="198">
        <v>0</v>
      </c>
      <c r="T379" s="19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0" t="s">
        <v>135</v>
      </c>
      <c r="AT379" s="200" t="s">
        <v>131</v>
      </c>
      <c r="AU379" s="200" t="s">
        <v>89</v>
      </c>
      <c r="AY379" s="18" t="s">
        <v>129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18" t="s">
        <v>87</v>
      </c>
      <c r="BK379" s="201">
        <f>ROUND(I379*H379,2)</f>
        <v>0</v>
      </c>
      <c r="BL379" s="18" t="s">
        <v>135</v>
      </c>
      <c r="BM379" s="200" t="s">
        <v>480</v>
      </c>
    </row>
    <row r="380" spans="1:65" s="13" customFormat="1" ht="10.199999999999999">
      <c r="B380" s="202"/>
      <c r="C380" s="203"/>
      <c r="D380" s="204" t="s">
        <v>137</v>
      </c>
      <c r="E380" s="205" t="s">
        <v>1</v>
      </c>
      <c r="F380" s="206" t="s">
        <v>146</v>
      </c>
      <c r="G380" s="203"/>
      <c r="H380" s="205" t="s">
        <v>1</v>
      </c>
      <c r="I380" s="207"/>
      <c r="J380" s="203"/>
      <c r="K380" s="203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137</v>
      </c>
      <c r="AU380" s="212" t="s">
        <v>89</v>
      </c>
      <c r="AV380" s="13" t="s">
        <v>87</v>
      </c>
      <c r="AW380" s="13" t="s">
        <v>36</v>
      </c>
      <c r="AX380" s="13" t="s">
        <v>79</v>
      </c>
      <c r="AY380" s="212" t="s">
        <v>129</v>
      </c>
    </row>
    <row r="381" spans="1:65" s="13" customFormat="1" ht="10.199999999999999">
      <c r="B381" s="202"/>
      <c r="C381" s="203"/>
      <c r="D381" s="204" t="s">
        <v>137</v>
      </c>
      <c r="E381" s="205" t="s">
        <v>1</v>
      </c>
      <c r="F381" s="206" t="s">
        <v>139</v>
      </c>
      <c r="G381" s="203"/>
      <c r="H381" s="205" t="s">
        <v>1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137</v>
      </c>
      <c r="AU381" s="212" t="s">
        <v>89</v>
      </c>
      <c r="AV381" s="13" t="s">
        <v>87</v>
      </c>
      <c r="AW381" s="13" t="s">
        <v>36</v>
      </c>
      <c r="AX381" s="13" t="s">
        <v>79</v>
      </c>
      <c r="AY381" s="212" t="s">
        <v>129</v>
      </c>
    </row>
    <row r="382" spans="1:65" s="14" customFormat="1" ht="10.199999999999999">
      <c r="B382" s="213"/>
      <c r="C382" s="214"/>
      <c r="D382" s="204" t="s">
        <v>137</v>
      </c>
      <c r="E382" s="215" t="s">
        <v>1</v>
      </c>
      <c r="F382" s="216" t="s">
        <v>153</v>
      </c>
      <c r="G382" s="214"/>
      <c r="H382" s="217">
        <v>15.34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137</v>
      </c>
      <c r="AU382" s="223" t="s">
        <v>89</v>
      </c>
      <c r="AV382" s="14" t="s">
        <v>89</v>
      </c>
      <c r="AW382" s="14" t="s">
        <v>36</v>
      </c>
      <c r="AX382" s="14" t="s">
        <v>79</v>
      </c>
      <c r="AY382" s="223" t="s">
        <v>129</v>
      </c>
    </row>
    <row r="383" spans="1:65" s="14" customFormat="1" ht="20.399999999999999">
      <c r="B383" s="213"/>
      <c r="C383" s="214"/>
      <c r="D383" s="204" t="s">
        <v>137</v>
      </c>
      <c r="E383" s="215" t="s">
        <v>1</v>
      </c>
      <c r="F383" s="216" t="s">
        <v>154</v>
      </c>
      <c r="G383" s="214"/>
      <c r="H383" s="217">
        <v>10.92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137</v>
      </c>
      <c r="AU383" s="223" t="s">
        <v>89</v>
      </c>
      <c r="AV383" s="14" t="s">
        <v>89</v>
      </c>
      <c r="AW383" s="14" t="s">
        <v>36</v>
      </c>
      <c r="AX383" s="14" t="s">
        <v>79</v>
      </c>
      <c r="AY383" s="223" t="s">
        <v>129</v>
      </c>
    </row>
    <row r="384" spans="1:65" s="14" customFormat="1" ht="10.199999999999999">
      <c r="B384" s="213"/>
      <c r="C384" s="214"/>
      <c r="D384" s="204" t="s">
        <v>137</v>
      </c>
      <c r="E384" s="215" t="s">
        <v>1</v>
      </c>
      <c r="F384" s="216" t="s">
        <v>147</v>
      </c>
      <c r="G384" s="214"/>
      <c r="H384" s="217">
        <v>197.34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137</v>
      </c>
      <c r="AU384" s="223" t="s">
        <v>89</v>
      </c>
      <c r="AV384" s="14" t="s">
        <v>89</v>
      </c>
      <c r="AW384" s="14" t="s">
        <v>36</v>
      </c>
      <c r="AX384" s="14" t="s">
        <v>79</v>
      </c>
      <c r="AY384" s="223" t="s">
        <v>129</v>
      </c>
    </row>
    <row r="385" spans="1:65" s="14" customFormat="1" ht="10.199999999999999">
      <c r="B385" s="213"/>
      <c r="C385" s="214"/>
      <c r="D385" s="204" t="s">
        <v>137</v>
      </c>
      <c r="E385" s="215" t="s">
        <v>1</v>
      </c>
      <c r="F385" s="216" t="s">
        <v>148</v>
      </c>
      <c r="G385" s="214"/>
      <c r="H385" s="217">
        <v>16.12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137</v>
      </c>
      <c r="AU385" s="223" t="s">
        <v>89</v>
      </c>
      <c r="AV385" s="14" t="s">
        <v>89</v>
      </c>
      <c r="AW385" s="14" t="s">
        <v>36</v>
      </c>
      <c r="AX385" s="14" t="s">
        <v>79</v>
      </c>
      <c r="AY385" s="223" t="s">
        <v>129</v>
      </c>
    </row>
    <row r="386" spans="1:65" s="16" customFormat="1" ht="10.199999999999999">
      <c r="B386" s="235"/>
      <c r="C386" s="236"/>
      <c r="D386" s="204" t="s">
        <v>137</v>
      </c>
      <c r="E386" s="237" t="s">
        <v>1</v>
      </c>
      <c r="F386" s="238" t="s">
        <v>197</v>
      </c>
      <c r="G386" s="236"/>
      <c r="H386" s="239">
        <v>239.72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AT386" s="245" t="s">
        <v>137</v>
      </c>
      <c r="AU386" s="245" t="s">
        <v>89</v>
      </c>
      <c r="AV386" s="16" t="s">
        <v>149</v>
      </c>
      <c r="AW386" s="16" t="s">
        <v>36</v>
      </c>
      <c r="AX386" s="16" t="s">
        <v>79</v>
      </c>
      <c r="AY386" s="245" t="s">
        <v>129</v>
      </c>
    </row>
    <row r="387" spans="1:65" s="13" customFormat="1" ht="20.399999999999999">
      <c r="B387" s="202"/>
      <c r="C387" s="203"/>
      <c r="D387" s="204" t="s">
        <v>137</v>
      </c>
      <c r="E387" s="205" t="s">
        <v>1</v>
      </c>
      <c r="F387" s="206" t="s">
        <v>481</v>
      </c>
      <c r="G387" s="203"/>
      <c r="H387" s="205" t="s">
        <v>1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137</v>
      </c>
      <c r="AU387" s="212" t="s">
        <v>89</v>
      </c>
      <c r="AV387" s="13" t="s">
        <v>87</v>
      </c>
      <c r="AW387" s="13" t="s">
        <v>36</v>
      </c>
      <c r="AX387" s="13" t="s">
        <v>79</v>
      </c>
      <c r="AY387" s="212" t="s">
        <v>129</v>
      </c>
    </row>
    <row r="388" spans="1:65" s="14" customFormat="1" ht="10.199999999999999">
      <c r="B388" s="213"/>
      <c r="C388" s="214"/>
      <c r="D388" s="204" t="s">
        <v>137</v>
      </c>
      <c r="E388" s="215" t="s">
        <v>1</v>
      </c>
      <c r="F388" s="216" t="s">
        <v>482</v>
      </c>
      <c r="G388" s="214"/>
      <c r="H388" s="217">
        <v>-15.34</v>
      </c>
      <c r="I388" s="218"/>
      <c r="J388" s="214"/>
      <c r="K388" s="214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137</v>
      </c>
      <c r="AU388" s="223" t="s">
        <v>89</v>
      </c>
      <c r="AV388" s="14" t="s">
        <v>89</v>
      </c>
      <c r="AW388" s="14" t="s">
        <v>36</v>
      </c>
      <c r="AX388" s="14" t="s">
        <v>79</v>
      </c>
      <c r="AY388" s="223" t="s">
        <v>129</v>
      </c>
    </row>
    <row r="389" spans="1:65" s="14" customFormat="1" ht="20.399999999999999">
      <c r="B389" s="213"/>
      <c r="C389" s="214"/>
      <c r="D389" s="204" t="s">
        <v>137</v>
      </c>
      <c r="E389" s="215" t="s">
        <v>1</v>
      </c>
      <c r="F389" s="216" t="s">
        <v>483</v>
      </c>
      <c r="G389" s="214"/>
      <c r="H389" s="217">
        <v>-10.92</v>
      </c>
      <c r="I389" s="218"/>
      <c r="J389" s="214"/>
      <c r="K389" s="214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137</v>
      </c>
      <c r="AU389" s="223" t="s">
        <v>89</v>
      </c>
      <c r="AV389" s="14" t="s">
        <v>89</v>
      </c>
      <c r="AW389" s="14" t="s">
        <v>36</v>
      </c>
      <c r="AX389" s="14" t="s">
        <v>79</v>
      </c>
      <c r="AY389" s="223" t="s">
        <v>129</v>
      </c>
    </row>
    <row r="390" spans="1:65" s="15" customFormat="1" ht="10.199999999999999">
      <c r="B390" s="224"/>
      <c r="C390" s="225"/>
      <c r="D390" s="204" t="s">
        <v>137</v>
      </c>
      <c r="E390" s="226" t="s">
        <v>1</v>
      </c>
      <c r="F390" s="227" t="s">
        <v>142</v>
      </c>
      <c r="G390" s="225"/>
      <c r="H390" s="228">
        <v>213.46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AT390" s="234" t="s">
        <v>137</v>
      </c>
      <c r="AU390" s="234" t="s">
        <v>89</v>
      </c>
      <c r="AV390" s="15" t="s">
        <v>135</v>
      </c>
      <c r="AW390" s="15" t="s">
        <v>36</v>
      </c>
      <c r="AX390" s="15" t="s">
        <v>87</v>
      </c>
      <c r="AY390" s="234" t="s">
        <v>129</v>
      </c>
    </row>
    <row r="391" spans="1:65" s="13" customFormat="1" ht="30.6">
      <c r="B391" s="202"/>
      <c r="C391" s="203"/>
      <c r="D391" s="204" t="s">
        <v>137</v>
      </c>
      <c r="E391" s="205" t="s">
        <v>1</v>
      </c>
      <c r="F391" s="206" t="s">
        <v>431</v>
      </c>
      <c r="G391" s="203"/>
      <c r="H391" s="205" t="s">
        <v>1</v>
      </c>
      <c r="I391" s="207"/>
      <c r="J391" s="203"/>
      <c r="K391" s="203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137</v>
      </c>
      <c r="AU391" s="212" t="s">
        <v>89</v>
      </c>
      <c r="AV391" s="13" t="s">
        <v>87</v>
      </c>
      <c r="AW391" s="13" t="s">
        <v>36</v>
      </c>
      <c r="AX391" s="13" t="s">
        <v>79</v>
      </c>
      <c r="AY391" s="212" t="s">
        <v>129</v>
      </c>
    </row>
    <row r="392" spans="1:65" s="2" customFormat="1" ht="33" customHeight="1">
      <c r="A392" s="35"/>
      <c r="B392" s="36"/>
      <c r="C392" s="188" t="s">
        <v>484</v>
      </c>
      <c r="D392" s="188" t="s">
        <v>131</v>
      </c>
      <c r="E392" s="189" t="s">
        <v>485</v>
      </c>
      <c r="F392" s="190" t="s">
        <v>486</v>
      </c>
      <c r="G392" s="191" t="s">
        <v>134</v>
      </c>
      <c r="H392" s="192">
        <v>213.46</v>
      </c>
      <c r="I392" s="193"/>
      <c r="J392" s="194">
        <f>ROUND(I392*H392,2)</f>
        <v>0</v>
      </c>
      <c r="K392" s="195"/>
      <c r="L392" s="40"/>
      <c r="M392" s="196" t="s">
        <v>1</v>
      </c>
      <c r="N392" s="197" t="s">
        <v>44</v>
      </c>
      <c r="O392" s="72"/>
      <c r="P392" s="198">
        <f>O392*H392</f>
        <v>0</v>
      </c>
      <c r="Q392" s="198">
        <v>0</v>
      </c>
      <c r="R392" s="198">
        <f>Q392*H392</f>
        <v>0</v>
      </c>
      <c r="S392" s="198">
        <v>0</v>
      </c>
      <c r="T392" s="19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135</v>
      </c>
      <c r="AT392" s="200" t="s">
        <v>131</v>
      </c>
      <c r="AU392" s="200" t="s">
        <v>89</v>
      </c>
      <c r="AY392" s="18" t="s">
        <v>129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8" t="s">
        <v>87</v>
      </c>
      <c r="BK392" s="201">
        <f>ROUND(I392*H392,2)</f>
        <v>0</v>
      </c>
      <c r="BL392" s="18" t="s">
        <v>135</v>
      </c>
      <c r="BM392" s="200" t="s">
        <v>487</v>
      </c>
    </row>
    <row r="393" spans="1:65" s="13" customFormat="1" ht="10.199999999999999">
      <c r="B393" s="202"/>
      <c r="C393" s="203"/>
      <c r="D393" s="204" t="s">
        <v>137</v>
      </c>
      <c r="E393" s="205" t="s">
        <v>1</v>
      </c>
      <c r="F393" s="206" t="s">
        <v>146</v>
      </c>
      <c r="G393" s="203"/>
      <c r="H393" s="205" t="s">
        <v>1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137</v>
      </c>
      <c r="AU393" s="212" t="s">
        <v>89</v>
      </c>
      <c r="AV393" s="13" t="s">
        <v>87</v>
      </c>
      <c r="AW393" s="13" t="s">
        <v>36</v>
      </c>
      <c r="AX393" s="13" t="s">
        <v>79</v>
      </c>
      <c r="AY393" s="212" t="s">
        <v>129</v>
      </c>
    </row>
    <row r="394" spans="1:65" s="13" customFormat="1" ht="10.199999999999999">
      <c r="B394" s="202"/>
      <c r="C394" s="203"/>
      <c r="D394" s="204" t="s">
        <v>137</v>
      </c>
      <c r="E394" s="205" t="s">
        <v>1</v>
      </c>
      <c r="F394" s="206" t="s">
        <v>139</v>
      </c>
      <c r="G394" s="203"/>
      <c r="H394" s="205" t="s">
        <v>1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137</v>
      </c>
      <c r="AU394" s="212" t="s">
        <v>89</v>
      </c>
      <c r="AV394" s="13" t="s">
        <v>87</v>
      </c>
      <c r="AW394" s="13" t="s">
        <v>36</v>
      </c>
      <c r="AX394" s="13" t="s">
        <v>79</v>
      </c>
      <c r="AY394" s="212" t="s">
        <v>129</v>
      </c>
    </row>
    <row r="395" spans="1:65" s="14" customFormat="1" ht="10.199999999999999">
      <c r="B395" s="213"/>
      <c r="C395" s="214"/>
      <c r="D395" s="204" t="s">
        <v>137</v>
      </c>
      <c r="E395" s="215" t="s">
        <v>1</v>
      </c>
      <c r="F395" s="216" t="s">
        <v>147</v>
      </c>
      <c r="G395" s="214"/>
      <c r="H395" s="217">
        <v>197.34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137</v>
      </c>
      <c r="AU395" s="223" t="s">
        <v>89</v>
      </c>
      <c r="AV395" s="14" t="s">
        <v>89</v>
      </c>
      <c r="AW395" s="14" t="s">
        <v>36</v>
      </c>
      <c r="AX395" s="14" t="s">
        <v>79</v>
      </c>
      <c r="AY395" s="223" t="s">
        <v>129</v>
      </c>
    </row>
    <row r="396" spans="1:65" s="14" customFormat="1" ht="10.199999999999999">
      <c r="B396" s="213"/>
      <c r="C396" s="214"/>
      <c r="D396" s="204" t="s">
        <v>137</v>
      </c>
      <c r="E396" s="215" t="s">
        <v>1</v>
      </c>
      <c r="F396" s="216" t="s">
        <v>148</v>
      </c>
      <c r="G396" s="214"/>
      <c r="H396" s="217">
        <v>16.12</v>
      </c>
      <c r="I396" s="218"/>
      <c r="J396" s="214"/>
      <c r="K396" s="214"/>
      <c r="L396" s="219"/>
      <c r="M396" s="220"/>
      <c r="N396" s="221"/>
      <c r="O396" s="221"/>
      <c r="P396" s="221"/>
      <c r="Q396" s="221"/>
      <c r="R396" s="221"/>
      <c r="S396" s="221"/>
      <c r="T396" s="222"/>
      <c r="AT396" s="223" t="s">
        <v>137</v>
      </c>
      <c r="AU396" s="223" t="s">
        <v>89</v>
      </c>
      <c r="AV396" s="14" t="s">
        <v>89</v>
      </c>
      <c r="AW396" s="14" t="s">
        <v>36</v>
      </c>
      <c r="AX396" s="14" t="s">
        <v>79</v>
      </c>
      <c r="AY396" s="223" t="s">
        <v>129</v>
      </c>
    </row>
    <row r="397" spans="1:65" s="15" customFormat="1" ht="10.199999999999999">
      <c r="B397" s="224"/>
      <c r="C397" s="225"/>
      <c r="D397" s="204" t="s">
        <v>137</v>
      </c>
      <c r="E397" s="226" t="s">
        <v>1</v>
      </c>
      <c r="F397" s="227" t="s">
        <v>142</v>
      </c>
      <c r="G397" s="225"/>
      <c r="H397" s="228">
        <v>213.46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AT397" s="234" t="s">
        <v>137</v>
      </c>
      <c r="AU397" s="234" t="s">
        <v>89</v>
      </c>
      <c r="AV397" s="15" t="s">
        <v>135</v>
      </c>
      <c r="AW397" s="15" t="s">
        <v>36</v>
      </c>
      <c r="AX397" s="15" t="s">
        <v>87</v>
      </c>
      <c r="AY397" s="234" t="s">
        <v>129</v>
      </c>
    </row>
    <row r="398" spans="1:65" s="13" customFormat="1" ht="30.6">
      <c r="B398" s="202"/>
      <c r="C398" s="203"/>
      <c r="D398" s="204" t="s">
        <v>137</v>
      </c>
      <c r="E398" s="205" t="s">
        <v>1</v>
      </c>
      <c r="F398" s="206" t="s">
        <v>431</v>
      </c>
      <c r="G398" s="203"/>
      <c r="H398" s="205" t="s">
        <v>1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137</v>
      </c>
      <c r="AU398" s="212" t="s">
        <v>89</v>
      </c>
      <c r="AV398" s="13" t="s">
        <v>87</v>
      </c>
      <c r="AW398" s="13" t="s">
        <v>36</v>
      </c>
      <c r="AX398" s="13" t="s">
        <v>79</v>
      </c>
      <c r="AY398" s="212" t="s">
        <v>129</v>
      </c>
    </row>
    <row r="399" spans="1:65" s="2" customFormat="1" ht="33" customHeight="1">
      <c r="A399" s="35"/>
      <c r="B399" s="36"/>
      <c r="C399" s="188" t="s">
        <v>488</v>
      </c>
      <c r="D399" s="188" t="s">
        <v>131</v>
      </c>
      <c r="E399" s="189" t="s">
        <v>489</v>
      </c>
      <c r="F399" s="190" t="s">
        <v>490</v>
      </c>
      <c r="G399" s="191" t="s">
        <v>134</v>
      </c>
      <c r="H399" s="192">
        <v>213.46</v>
      </c>
      <c r="I399" s="193"/>
      <c r="J399" s="194">
        <f>ROUND(I399*H399,2)</f>
        <v>0</v>
      </c>
      <c r="K399" s="195"/>
      <c r="L399" s="40"/>
      <c r="M399" s="196" t="s">
        <v>1</v>
      </c>
      <c r="N399" s="197" t="s">
        <v>44</v>
      </c>
      <c r="O399" s="72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0" t="s">
        <v>135</v>
      </c>
      <c r="AT399" s="200" t="s">
        <v>131</v>
      </c>
      <c r="AU399" s="200" t="s">
        <v>89</v>
      </c>
      <c r="AY399" s="18" t="s">
        <v>129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8" t="s">
        <v>87</v>
      </c>
      <c r="BK399" s="201">
        <f>ROUND(I399*H399,2)</f>
        <v>0</v>
      </c>
      <c r="BL399" s="18" t="s">
        <v>135</v>
      </c>
      <c r="BM399" s="200" t="s">
        <v>491</v>
      </c>
    </row>
    <row r="400" spans="1:65" s="13" customFormat="1" ht="10.199999999999999">
      <c r="B400" s="202"/>
      <c r="C400" s="203"/>
      <c r="D400" s="204" t="s">
        <v>137</v>
      </c>
      <c r="E400" s="205" t="s">
        <v>1</v>
      </c>
      <c r="F400" s="206" t="s">
        <v>146</v>
      </c>
      <c r="G400" s="203"/>
      <c r="H400" s="205" t="s">
        <v>1</v>
      </c>
      <c r="I400" s="207"/>
      <c r="J400" s="203"/>
      <c r="K400" s="203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137</v>
      </c>
      <c r="AU400" s="212" t="s">
        <v>89</v>
      </c>
      <c r="AV400" s="13" t="s">
        <v>87</v>
      </c>
      <c r="AW400" s="13" t="s">
        <v>36</v>
      </c>
      <c r="AX400" s="13" t="s">
        <v>79</v>
      </c>
      <c r="AY400" s="212" t="s">
        <v>129</v>
      </c>
    </row>
    <row r="401" spans="1:65" s="13" customFormat="1" ht="10.199999999999999">
      <c r="B401" s="202"/>
      <c r="C401" s="203"/>
      <c r="D401" s="204" t="s">
        <v>137</v>
      </c>
      <c r="E401" s="205" t="s">
        <v>1</v>
      </c>
      <c r="F401" s="206" t="s">
        <v>139</v>
      </c>
      <c r="G401" s="203"/>
      <c r="H401" s="205" t="s">
        <v>1</v>
      </c>
      <c r="I401" s="207"/>
      <c r="J401" s="203"/>
      <c r="K401" s="203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137</v>
      </c>
      <c r="AU401" s="212" t="s">
        <v>89</v>
      </c>
      <c r="AV401" s="13" t="s">
        <v>87</v>
      </c>
      <c r="AW401" s="13" t="s">
        <v>36</v>
      </c>
      <c r="AX401" s="13" t="s">
        <v>79</v>
      </c>
      <c r="AY401" s="212" t="s">
        <v>129</v>
      </c>
    </row>
    <row r="402" spans="1:65" s="14" customFormat="1" ht="10.199999999999999">
      <c r="B402" s="213"/>
      <c r="C402" s="214"/>
      <c r="D402" s="204" t="s">
        <v>137</v>
      </c>
      <c r="E402" s="215" t="s">
        <v>1</v>
      </c>
      <c r="F402" s="216" t="s">
        <v>147</v>
      </c>
      <c r="G402" s="214"/>
      <c r="H402" s="217">
        <v>197.34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137</v>
      </c>
      <c r="AU402" s="223" t="s">
        <v>89</v>
      </c>
      <c r="AV402" s="14" t="s">
        <v>89</v>
      </c>
      <c r="AW402" s="14" t="s">
        <v>36</v>
      </c>
      <c r="AX402" s="14" t="s">
        <v>79</v>
      </c>
      <c r="AY402" s="223" t="s">
        <v>129</v>
      </c>
    </row>
    <row r="403" spans="1:65" s="14" customFormat="1" ht="10.199999999999999">
      <c r="B403" s="213"/>
      <c r="C403" s="214"/>
      <c r="D403" s="204" t="s">
        <v>137</v>
      </c>
      <c r="E403" s="215" t="s">
        <v>1</v>
      </c>
      <c r="F403" s="216" t="s">
        <v>148</v>
      </c>
      <c r="G403" s="214"/>
      <c r="H403" s="217">
        <v>16.12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137</v>
      </c>
      <c r="AU403" s="223" t="s">
        <v>89</v>
      </c>
      <c r="AV403" s="14" t="s">
        <v>89</v>
      </c>
      <c r="AW403" s="14" t="s">
        <v>36</v>
      </c>
      <c r="AX403" s="14" t="s">
        <v>79</v>
      </c>
      <c r="AY403" s="223" t="s">
        <v>129</v>
      </c>
    </row>
    <row r="404" spans="1:65" s="15" customFormat="1" ht="10.199999999999999">
      <c r="B404" s="224"/>
      <c r="C404" s="225"/>
      <c r="D404" s="204" t="s">
        <v>137</v>
      </c>
      <c r="E404" s="226" t="s">
        <v>1</v>
      </c>
      <c r="F404" s="227" t="s">
        <v>142</v>
      </c>
      <c r="G404" s="225"/>
      <c r="H404" s="228">
        <v>213.46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AT404" s="234" t="s">
        <v>137</v>
      </c>
      <c r="AU404" s="234" t="s">
        <v>89</v>
      </c>
      <c r="AV404" s="15" t="s">
        <v>135</v>
      </c>
      <c r="AW404" s="15" t="s">
        <v>36</v>
      </c>
      <c r="AX404" s="15" t="s">
        <v>87</v>
      </c>
      <c r="AY404" s="234" t="s">
        <v>129</v>
      </c>
    </row>
    <row r="405" spans="1:65" s="13" customFormat="1" ht="30.6">
      <c r="B405" s="202"/>
      <c r="C405" s="203"/>
      <c r="D405" s="204" t="s">
        <v>137</v>
      </c>
      <c r="E405" s="205" t="s">
        <v>1</v>
      </c>
      <c r="F405" s="206" t="s">
        <v>431</v>
      </c>
      <c r="G405" s="203"/>
      <c r="H405" s="205" t="s">
        <v>1</v>
      </c>
      <c r="I405" s="207"/>
      <c r="J405" s="203"/>
      <c r="K405" s="203"/>
      <c r="L405" s="208"/>
      <c r="M405" s="209"/>
      <c r="N405" s="210"/>
      <c r="O405" s="210"/>
      <c r="P405" s="210"/>
      <c r="Q405" s="210"/>
      <c r="R405" s="210"/>
      <c r="S405" s="210"/>
      <c r="T405" s="211"/>
      <c r="AT405" s="212" t="s">
        <v>137</v>
      </c>
      <c r="AU405" s="212" t="s">
        <v>89</v>
      </c>
      <c r="AV405" s="13" t="s">
        <v>87</v>
      </c>
      <c r="AW405" s="13" t="s">
        <v>36</v>
      </c>
      <c r="AX405" s="13" t="s">
        <v>79</v>
      </c>
      <c r="AY405" s="212" t="s">
        <v>129</v>
      </c>
    </row>
    <row r="406" spans="1:65" s="2" customFormat="1" ht="21.75" customHeight="1">
      <c r="A406" s="35"/>
      <c r="B406" s="36"/>
      <c r="C406" s="188" t="s">
        <v>492</v>
      </c>
      <c r="D406" s="188" t="s">
        <v>131</v>
      </c>
      <c r="E406" s="189" t="s">
        <v>493</v>
      </c>
      <c r="F406" s="190" t="s">
        <v>494</v>
      </c>
      <c r="G406" s="191" t="s">
        <v>167</v>
      </c>
      <c r="H406" s="192">
        <v>182.2</v>
      </c>
      <c r="I406" s="193"/>
      <c r="J406" s="194">
        <f>ROUND(I406*H406,2)</f>
        <v>0</v>
      </c>
      <c r="K406" s="195"/>
      <c r="L406" s="40"/>
      <c r="M406" s="196" t="s">
        <v>1</v>
      </c>
      <c r="N406" s="197" t="s">
        <v>44</v>
      </c>
      <c r="O406" s="72"/>
      <c r="P406" s="198">
        <f>O406*H406</f>
        <v>0</v>
      </c>
      <c r="Q406" s="198">
        <v>6.2E-4</v>
      </c>
      <c r="R406" s="198">
        <f>Q406*H406</f>
        <v>0.11296399999999999</v>
      </c>
      <c r="S406" s="198">
        <v>0</v>
      </c>
      <c r="T406" s="199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0" t="s">
        <v>135</v>
      </c>
      <c r="AT406" s="200" t="s">
        <v>131</v>
      </c>
      <c r="AU406" s="200" t="s">
        <v>89</v>
      </c>
      <c r="AY406" s="18" t="s">
        <v>129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8" t="s">
        <v>87</v>
      </c>
      <c r="BK406" s="201">
        <f>ROUND(I406*H406,2)</f>
        <v>0</v>
      </c>
      <c r="BL406" s="18" t="s">
        <v>135</v>
      </c>
      <c r="BM406" s="200" t="s">
        <v>495</v>
      </c>
    </row>
    <row r="407" spans="1:65" s="14" customFormat="1" ht="10.199999999999999">
      <c r="B407" s="213"/>
      <c r="C407" s="214"/>
      <c r="D407" s="204" t="s">
        <v>137</v>
      </c>
      <c r="E407" s="215" t="s">
        <v>1</v>
      </c>
      <c r="F407" s="216" t="s">
        <v>496</v>
      </c>
      <c r="G407" s="214"/>
      <c r="H407" s="217">
        <v>161.4</v>
      </c>
      <c r="I407" s="218"/>
      <c r="J407" s="214"/>
      <c r="K407" s="214"/>
      <c r="L407" s="219"/>
      <c r="M407" s="220"/>
      <c r="N407" s="221"/>
      <c r="O407" s="221"/>
      <c r="P407" s="221"/>
      <c r="Q407" s="221"/>
      <c r="R407" s="221"/>
      <c r="S407" s="221"/>
      <c r="T407" s="222"/>
      <c r="AT407" s="223" t="s">
        <v>137</v>
      </c>
      <c r="AU407" s="223" t="s">
        <v>89</v>
      </c>
      <c r="AV407" s="14" t="s">
        <v>89</v>
      </c>
      <c r="AW407" s="14" t="s">
        <v>36</v>
      </c>
      <c r="AX407" s="14" t="s">
        <v>79</v>
      </c>
      <c r="AY407" s="223" t="s">
        <v>129</v>
      </c>
    </row>
    <row r="408" spans="1:65" s="14" customFormat="1" ht="20.399999999999999">
      <c r="B408" s="213"/>
      <c r="C408" s="214"/>
      <c r="D408" s="204" t="s">
        <v>137</v>
      </c>
      <c r="E408" s="215" t="s">
        <v>1</v>
      </c>
      <c r="F408" s="216" t="s">
        <v>497</v>
      </c>
      <c r="G408" s="214"/>
      <c r="H408" s="217">
        <v>20.8</v>
      </c>
      <c r="I408" s="218"/>
      <c r="J408" s="214"/>
      <c r="K408" s="214"/>
      <c r="L408" s="219"/>
      <c r="M408" s="220"/>
      <c r="N408" s="221"/>
      <c r="O408" s="221"/>
      <c r="P408" s="221"/>
      <c r="Q408" s="221"/>
      <c r="R408" s="221"/>
      <c r="S408" s="221"/>
      <c r="T408" s="222"/>
      <c r="AT408" s="223" t="s">
        <v>137</v>
      </c>
      <c r="AU408" s="223" t="s">
        <v>89</v>
      </c>
      <c r="AV408" s="14" t="s">
        <v>89</v>
      </c>
      <c r="AW408" s="14" t="s">
        <v>36</v>
      </c>
      <c r="AX408" s="14" t="s">
        <v>79</v>
      </c>
      <c r="AY408" s="223" t="s">
        <v>129</v>
      </c>
    </row>
    <row r="409" spans="1:65" s="15" customFormat="1" ht="10.199999999999999">
      <c r="B409" s="224"/>
      <c r="C409" s="225"/>
      <c r="D409" s="204" t="s">
        <v>137</v>
      </c>
      <c r="E409" s="226" t="s">
        <v>1</v>
      </c>
      <c r="F409" s="227" t="s">
        <v>142</v>
      </c>
      <c r="G409" s="225"/>
      <c r="H409" s="228">
        <v>182.2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AT409" s="234" t="s">
        <v>137</v>
      </c>
      <c r="AU409" s="234" t="s">
        <v>89</v>
      </c>
      <c r="AV409" s="15" t="s">
        <v>135</v>
      </c>
      <c r="AW409" s="15" t="s">
        <v>36</v>
      </c>
      <c r="AX409" s="15" t="s">
        <v>87</v>
      </c>
      <c r="AY409" s="234" t="s">
        <v>129</v>
      </c>
    </row>
    <row r="410" spans="1:65" s="13" customFormat="1" ht="30.6">
      <c r="B410" s="202"/>
      <c r="C410" s="203"/>
      <c r="D410" s="204" t="s">
        <v>137</v>
      </c>
      <c r="E410" s="205" t="s">
        <v>1</v>
      </c>
      <c r="F410" s="206" t="s">
        <v>431</v>
      </c>
      <c r="G410" s="203"/>
      <c r="H410" s="205" t="s">
        <v>1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137</v>
      </c>
      <c r="AU410" s="212" t="s">
        <v>89</v>
      </c>
      <c r="AV410" s="13" t="s">
        <v>87</v>
      </c>
      <c r="AW410" s="13" t="s">
        <v>36</v>
      </c>
      <c r="AX410" s="13" t="s">
        <v>79</v>
      </c>
      <c r="AY410" s="212" t="s">
        <v>129</v>
      </c>
    </row>
    <row r="411" spans="1:65" s="2" customFormat="1" ht="21.75" customHeight="1">
      <c r="A411" s="35"/>
      <c r="B411" s="36"/>
      <c r="C411" s="188" t="s">
        <v>498</v>
      </c>
      <c r="D411" s="188" t="s">
        <v>131</v>
      </c>
      <c r="E411" s="189" t="s">
        <v>499</v>
      </c>
      <c r="F411" s="190" t="s">
        <v>500</v>
      </c>
      <c r="G411" s="191" t="s">
        <v>134</v>
      </c>
      <c r="H411" s="192">
        <v>213.46</v>
      </c>
      <c r="I411" s="193"/>
      <c r="J411" s="194">
        <f>ROUND(I411*H411,2)</f>
        <v>0</v>
      </c>
      <c r="K411" s="195"/>
      <c r="L411" s="40"/>
      <c r="M411" s="196" t="s">
        <v>1</v>
      </c>
      <c r="N411" s="197" t="s">
        <v>44</v>
      </c>
      <c r="O411" s="72"/>
      <c r="P411" s="198">
        <f>O411*H411</f>
        <v>0</v>
      </c>
      <c r="Q411" s="198">
        <v>0</v>
      </c>
      <c r="R411" s="198">
        <f>Q411*H411</f>
        <v>0</v>
      </c>
      <c r="S411" s="198">
        <v>0</v>
      </c>
      <c r="T411" s="199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0" t="s">
        <v>135</v>
      </c>
      <c r="AT411" s="200" t="s">
        <v>131</v>
      </c>
      <c r="AU411" s="200" t="s">
        <v>89</v>
      </c>
      <c r="AY411" s="18" t="s">
        <v>129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8" t="s">
        <v>87</v>
      </c>
      <c r="BK411" s="201">
        <f>ROUND(I411*H411,2)</f>
        <v>0</v>
      </c>
      <c r="BL411" s="18" t="s">
        <v>135</v>
      </c>
      <c r="BM411" s="200" t="s">
        <v>501</v>
      </c>
    </row>
    <row r="412" spans="1:65" s="13" customFormat="1" ht="10.199999999999999">
      <c r="B412" s="202"/>
      <c r="C412" s="203"/>
      <c r="D412" s="204" t="s">
        <v>137</v>
      </c>
      <c r="E412" s="205" t="s">
        <v>1</v>
      </c>
      <c r="F412" s="206" t="s">
        <v>146</v>
      </c>
      <c r="G412" s="203"/>
      <c r="H412" s="205" t="s">
        <v>1</v>
      </c>
      <c r="I412" s="207"/>
      <c r="J412" s="203"/>
      <c r="K412" s="203"/>
      <c r="L412" s="208"/>
      <c r="M412" s="209"/>
      <c r="N412" s="210"/>
      <c r="O412" s="210"/>
      <c r="P412" s="210"/>
      <c r="Q412" s="210"/>
      <c r="R412" s="210"/>
      <c r="S412" s="210"/>
      <c r="T412" s="211"/>
      <c r="AT412" s="212" t="s">
        <v>137</v>
      </c>
      <c r="AU412" s="212" t="s">
        <v>89</v>
      </c>
      <c r="AV412" s="13" t="s">
        <v>87</v>
      </c>
      <c r="AW412" s="13" t="s">
        <v>36</v>
      </c>
      <c r="AX412" s="13" t="s">
        <v>79</v>
      </c>
      <c r="AY412" s="212" t="s">
        <v>129</v>
      </c>
    </row>
    <row r="413" spans="1:65" s="13" customFormat="1" ht="10.199999999999999">
      <c r="B413" s="202"/>
      <c r="C413" s="203"/>
      <c r="D413" s="204" t="s">
        <v>137</v>
      </c>
      <c r="E413" s="205" t="s">
        <v>1</v>
      </c>
      <c r="F413" s="206" t="s">
        <v>139</v>
      </c>
      <c r="G413" s="203"/>
      <c r="H413" s="205" t="s">
        <v>1</v>
      </c>
      <c r="I413" s="207"/>
      <c r="J413" s="203"/>
      <c r="K413" s="203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137</v>
      </c>
      <c r="AU413" s="212" t="s">
        <v>89</v>
      </c>
      <c r="AV413" s="13" t="s">
        <v>87</v>
      </c>
      <c r="AW413" s="13" t="s">
        <v>36</v>
      </c>
      <c r="AX413" s="13" t="s">
        <v>79</v>
      </c>
      <c r="AY413" s="212" t="s">
        <v>129</v>
      </c>
    </row>
    <row r="414" spans="1:65" s="14" customFormat="1" ht="10.199999999999999">
      <c r="B414" s="213"/>
      <c r="C414" s="214"/>
      <c r="D414" s="204" t="s">
        <v>137</v>
      </c>
      <c r="E414" s="215" t="s">
        <v>1</v>
      </c>
      <c r="F414" s="216" t="s">
        <v>502</v>
      </c>
      <c r="G414" s="214"/>
      <c r="H414" s="217">
        <v>197.34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137</v>
      </c>
      <c r="AU414" s="223" t="s">
        <v>89</v>
      </c>
      <c r="AV414" s="14" t="s">
        <v>89</v>
      </c>
      <c r="AW414" s="14" t="s">
        <v>36</v>
      </c>
      <c r="AX414" s="14" t="s">
        <v>79</v>
      </c>
      <c r="AY414" s="223" t="s">
        <v>129</v>
      </c>
    </row>
    <row r="415" spans="1:65" s="14" customFormat="1" ht="20.399999999999999">
      <c r="B415" s="213"/>
      <c r="C415" s="214"/>
      <c r="D415" s="204" t="s">
        <v>137</v>
      </c>
      <c r="E415" s="215" t="s">
        <v>1</v>
      </c>
      <c r="F415" s="216" t="s">
        <v>503</v>
      </c>
      <c r="G415" s="214"/>
      <c r="H415" s="217">
        <v>16.12</v>
      </c>
      <c r="I415" s="218"/>
      <c r="J415" s="214"/>
      <c r="K415" s="214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137</v>
      </c>
      <c r="AU415" s="223" t="s">
        <v>89</v>
      </c>
      <c r="AV415" s="14" t="s">
        <v>89</v>
      </c>
      <c r="AW415" s="14" t="s">
        <v>36</v>
      </c>
      <c r="AX415" s="14" t="s">
        <v>79</v>
      </c>
      <c r="AY415" s="223" t="s">
        <v>129</v>
      </c>
    </row>
    <row r="416" spans="1:65" s="15" customFormat="1" ht="10.199999999999999">
      <c r="B416" s="224"/>
      <c r="C416" s="225"/>
      <c r="D416" s="204" t="s">
        <v>137</v>
      </c>
      <c r="E416" s="226" t="s">
        <v>1</v>
      </c>
      <c r="F416" s="227" t="s">
        <v>142</v>
      </c>
      <c r="G416" s="225"/>
      <c r="H416" s="228">
        <v>213.46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AT416" s="234" t="s">
        <v>137</v>
      </c>
      <c r="AU416" s="234" t="s">
        <v>89</v>
      </c>
      <c r="AV416" s="15" t="s">
        <v>135</v>
      </c>
      <c r="AW416" s="15" t="s">
        <v>36</v>
      </c>
      <c r="AX416" s="15" t="s">
        <v>87</v>
      </c>
      <c r="AY416" s="234" t="s">
        <v>129</v>
      </c>
    </row>
    <row r="417" spans="1:65" s="13" customFormat="1" ht="30.6">
      <c r="B417" s="202"/>
      <c r="C417" s="203"/>
      <c r="D417" s="204" t="s">
        <v>137</v>
      </c>
      <c r="E417" s="205" t="s">
        <v>1</v>
      </c>
      <c r="F417" s="206" t="s">
        <v>431</v>
      </c>
      <c r="G417" s="203"/>
      <c r="H417" s="205" t="s">
        <v>1</v>
      </c>
      <c r="I417" s="207"/>
      <c r="J417" s="203"/>
      <c r="K417" s="203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137</v>
      </c>
      <c r="AU417" s="212" t="s">
        <v>89</v>
      </c>
      <c r="AV417" s="13" t="s">
        <v>87</v>
      </c>
      <c r="AW417" s="13" t="s">
        <v>36</v>
      </c>
      <c r="AX417" s="13" t="s">
        <v>79</v>
      </c>
      <c r="AY417" s="212" t="s">
        <v>129</v>
      </c>
    </row>
    <row r="418" spans="1:65" s="2" customFormat="1" ht="21.75" customHeight="1">
      <c r="A418" s="35"/>
      <c r="B418" s="36"/>
      <c r="C418" s="188" t="s">
        <v>504</v>
      </c>
      <c r="D418" s="188" t="s">
        <v>131</v>
      </c>
      <c r="E418" s="189" t="s">
        <v>505</v>
      </c>
      <c r="F418" s="190" t="s">
        <v>506</v>
      </c>
      <c r="G418" s="191" t="s">
        <v>134</v>
      </c>
      <c r="H418" s="192">
        <v>234.36</v>
      </c>
      <c r="I418" s="193"/>
      <c r="J418" s="194">
        <f>ROUND(I418*H418,2)</f>
        <v>0</v>
      </c>
      <c r="K418" s="195"/>
      <c r="L418" s="40"/>
      <c r="M418" s="196" t="s">
        <v>1</v>
      </c>
      <c r="N418" s="197" t="s">
        <v>44</v>
      </c>
      <c r="O418" s="72"/>
      <c r="P418" s="198">
        <f>O418*H418</f>
        <v>0</v>
      </c>
      <c r="Q418" s="198">
        <v>0</v>
      </c>
      <c r="R418" s="198">
        <f>Q418*H418</f>
        <v>0</v>
      </c>
      <c r="S418" s="198">
        <v>0</v>
      </c>
      <c r="T418" s="199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0" t="s">
        <v>135</v>
      </c>
      <c r="AT418" s="200" t="s">
        <v>131</v>
      </c>
      <c r="AU418" s="200" t="s">
        <v>89</v>
      </c>
      <c r="AY418" s="18" t="s">
        <v>129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8" t="s">
        <v>87</v>
      </c>
      <c r="BK418" s="201">
        <f>ROUND(I418*H418,2)</f>
        <v>0</v>
      </c>
      <c r="BL418" s="18" t="s">
        <v>135</v>
      </c>
      <c r="BM418" s="200" t="s">
        <v>507</v>
      </c>
    </row>
    <row r="419" spans="1:65" s="13" customFormat="1" ht="10.199999999999999">
      <c r="B419" s="202"/>
      <c r="C419" s="203"/>
      <c r="D419" s="204" t="s">
        <v>137</v>
      </c>
      <c r="E419" s="205" t="s">
        <v>1</v>
      </c>
      <c r="F419" s="206" t="s">
        <v>138</v>
      </c>
      <c r="G419" s="203"/>
      <c r="H419" s="205" t="s">
        <v>1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137</v>
      </c>
      <c r="AU419" s="212" t="s">
        <v>89</v>
      </c>
      <c r="AV419" s="13" t="s">
        <v>87</v>
      </c>
      <c r="AW419" s="13" t="s">
        <v>36</v>
      </c>
      <c r="AX419" s="13" t="s">
        <v>79</v>
      </c>
      <c r="AY419" s="212" t="s">
        <v>129</v>
      </c>
    </row>
    <row r="420" spans="1:65" s="13" customFormat="1" ht="10.199999999999999">
      <c r="B420" s="202"/>
      <c r="C420" s="203"/>
      <c r="D420" s="204" t="s">
        <v>137</v>
      </c>
      <c r="E420" s="205" t="s">
        <v>1</v>
      </c>
      <c r="F420" s="206" t="s">
        <v>139</v>
      </c>
      <c r="G420" s="203"/>
      <c r="H420" s="205" t="s">
        <v>1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137</v>
      </c>
      <c r="AU420" s="212" t="s">
        <v>89</v>
      </c>
      <c r="AV420" s="13" t="s">
        <v>87</v>
      </c>
      <c r="AW420" s="13" t="s">
        <v>36</v>
      </c>
      <c r="AX420" s="13" t="s">
        <v>79</v>
      </c>
      <c r="AY420" s="212" t="s">
        <v>129</v>
      </c>
    </row>
    <row r="421" spans="1:65" s="14" customFormat="1" ht="20.399999999999999">
      <c r="B421" s="213"/>
      <c r="C421" s="214"/>
      <c r="D421" s="204" t="s">
        <v>137</v>
      </c>
      <c r="E421" s="215" t="s">
        <v>1</v>
      </c>
      <c r="F421" s="216" t="s">
        <v>508</v>
      </c>
      <c r="G421" s="214"/>
      <c r="H421" s="217">
        <v>217.62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137</v>
      </c>
      <c r="AU421" s="223" t="s">
        <v>89</v>
      </c>
      <c r="AV421" s="14" t="s">
        <v>89</v>
      </c>
      <c r="AW421" s="14" t="s">
        <v>36</v>
      </c>
      <c r="AX421" s="14" t="s">
        <v>79</v>
      </c>
      <c r="AY421" s="223" t="s">
        <v>129</v>
      </c>
    </row>
    <row r="422" spans="1:65" s="14" customFormat="1" ht="20.399999999999999">
      <c r="B422" s="213"/>
      <c r="C422" s="214"/>
      <c r="D422" s="204" t="s">
        <v>137</v>
      </c>
      <c r="E422" s="215" t="s">
        <v>1</v>
      </c>
      <c r="F422" s="216" t="s">
        <v>509</v>
      </c>
      <c r="G422" s="214"/>
      <c r="H422" s="217">
        <v>16.739999999999998</v>
      </c>
      <c r="I422" s="218"/>
      <c r="J422" s="214"/>
      <c r="K422" s="214"/>
      <c r="L422" s="219"/>
      <c r="M422" s="220"/>
      <c r="N422" s="221"/>
      <c r="O422" s="221"/>
      <c r="P422" s="221"/>
      <c r="Q422" s="221"/>
      <c r="R422" s="221"/>
      <c r="S422" s="221"/>
      <c r="T422" s="222"/>
      <c r="AT422" s="223" t="s">
        <v>137</v>
      </c>
      <c r="AU422" s="223" t="s">
        <v>89</v>
      </c>
      <c r="AV422" s="14" t="s">
        <v>89</v>
      </c>
      <c r="AW422" s="14" t="s">
        <v>36</v>
      </c>
      <c r="AX422" s="14" t="s">
        <v>79</v>
      </c>
      <c r="AY422" s="223" t="s">
        <v>129</v>
      </c>
    </row>
    <row r="423" spans="1:65" s="15" customFormat="1" ht="10.199999999999999">
      <c r="B423" s="224"/>
      <c r="C423" s="225"/>
      <c r="D423" s="204" t="s">
        <v>137</v>
      </c>
      <c r="E423" s="226" t="s">
        <v>1</v>
      </c>
      <c r="F423" s="227" t="s">
        <v>142</v>
      </c>
      <c r="G423" s="225"/>
      <c r="H423" s="228">
        <v>234.36</v>
      </c>
      <c r="I423" s="229"/>
      <c r="J423" s="225"/>
      <c r="K423" s="225"/>
      <c r="L423" s="230"/>
      <c r="M423" s="231"/>
      <c r="N423" s="232"/>
      <c r="O423" s="232"/>
      <c r="P423" s="232"/>
      <c r="Q423" s="232"/>
      <c r="R423" s="232"/>
      <c r="S423" s="232"/>
      <c r="T423" s="233"/>
      <c r="AT423" s="234" t="s">
        <v>137</v>
      </c>
      <c r="AU423" s="234" t="s">
        <v>89</v>
      </c>
      <c r="AV423" s="15" t="s">
        <v>135</v>
      </c>
      <c r="AW423" s="15" t="s">
        <v>36</v>
      </c>
      <c r="AX423" s="15" t="s">
        <v>87</v>
      </c>
      <c r="AY423" s="234" t="s">
        <v>129</v>
      </c>
    </row>
    <row r="424" spans="1:65" s="13" customFormat="1" ht="30.6">
      <c r="B424" s="202"/>
      <c r="C424" s="203"/>
      <c r="D424" s="204" t="s">
        <v>137</v>
      </c>
      <c r="E424" s="205" t="s">
        <v>1</v>
      </c>
      <c r="F424" s="206" t="s">
        <v>431</v>
      </c>
      <c r="G424" s="203"/>
      <c r="H424" s="205" t="s">
        <v>1</v>
      </c>
      <c r="I424" s="207"/>
      <c r="J424" s="203"/>
      <c r="K424" s="203"/>
      <c r="L424" s="208"/>
      <c r="M424" s="209"/>
      <c r="N424" s="210"/>
      <c r="O424" s="210"/>
      <c r="P424" s="210"/>
      <c r="Q424" s="210"/>
      <c r="R424" s="210"/>
      <c r="S424" s="210"/>
      <c r="T424" s="211"/>
      <c r="AT424" s="212" t="s">
        <v>137</v>
      </c>
      <c r="AU424" s="212" t="s">
        <v>89</v>
      </c>
      <c r="AV424" s="13" t="s">
        <v>87</v>
      </c>
      <c r="AW424" s="13" t="s">
        <v>36</v>
      </c>
      <c r="AX424" s="13" t="s">
        <v>79</v>
      </c>
      <c r="AY424" s="212" t="s">
        <v>129</v>
      </c>
    </row>
    <row r="425" spans="1:65" s="2" customFormat="1" ht="33" customHeight="1">
      <c r="A425" s="35"/>
      <c r="B425" s="36"/>
      <c r="C425" s="188" t="s">
        <v>510</v>
      </c>
      <c r="D425" s="188" t="s">
        <v>131</v>
      </c>
      <c r="E425" s="189" t="s">
        <v>511</v>
      </c>
      <c r="F425" s="190" t="s">
        <v>512</v>
      </c>
      <c r="G425" s="191" t="s">
        <v>134</v>
      </c>
      <c r="H425" s="192">
        <v>234.36</v>
      </c>
      <c r="I425" s="193"/>
      <c r="J425" s="194">
        <f>ROUND(I425*H425,2)</f>
        <v>0</v>
      </c>
      <c r="K425" s="195"/>
      <c r="L425" s="40"/>
      <c r="M425" s="196" t="s">
        <v>1</v>
      </c>
      <c r="N425" s="197" t="s">
        <v>44</v>
      </c>
      <c r="O425" s="72"/>
      <c r="P425" s="198">
        <f>O425*H425</f>
        <v>0</v>
      </c>
      <c r="Q425" s="198">
        <v>0</v>
      </c>
      <c r="R425" s="198">
        <f>Q425*H425</f>
        <v>0</v>
      </c>
      <c r="S425" s="198">
        <v>0</v>
      </c>
      <c r="T425" s="199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0" t="s">
        <v>135</v>
      </c>
      <c r="AT425" s="200" t="s">
        <v>131</v>
      </c>
      <c r="AU425" s="200" t="s">
        <v>89</v>
      </c>
      <c r="AY425" s="18" t="s">
        <v>129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8" t="s">
        <v>87</v>
      </c>
      <c r="BK425" s="201">
        <f>ROUND(I425*H425,2)</f>
        <v>0</v>
      </c>
      <c r="BL425" s="18" t="s">
        <v>135</v>
      </c>
      <c r="BM425" s="200" t="s">
        <v>513</v>
      </c>
    </row>
    <row r="426" spans="1:65" s="13" customFormat="1" ht="10.199999999999999">
      <c r="B426" s="202"/>
      <c r="C426" s="203"/>
      <c r="D426" s="204" t="s">
        <v>137</v>
      </c>
      <c r="E426" s="205" t="s">
        <v>1</v>
      </c>
      <c r="F426" s="206" t="s">
        <v>138</v>
      </c>
      <c r="G426" s="203"/>
      <c r="H426" s="205" t="s">
        <v>1</v>
      </c>
      <c r="I426" s="207"/>
      <c r="J426" s="203"/>
      <c r="K426" s="203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137</v>
      </c>
      <c r="AU426" s="212" t="s">
        <v>89</v>
      </c>
      <c r="AV426" s="13" t="s">
        <v>87</v>
      </c>
      <c r="AW426" s="13" t="s">
        <v>36</v>
      </c>
      <c r="AX426" s="13" t="s">
        <v>79</v>
      </c>
      <c r="AY426" s="212" t="s">
        <v>129</v>
      </c>
    </row>
    <row r="427" spans="1:65" s="13" customFormat="1" ht="10.199999999999999">
      <c r="B427" s="202"/>
      <c r="C427" s="203"/>
      <c r="D427" s="204" t="s">
        <v>137</v>
      </c>
      <c r="E427" s="205" t="s">
        <v>1</v>
      </c>
      <c r="F427" s="206" t="s">
        <v>139</v>
      </c>
      <c r="G427" s="203"/>
      <c r="H427" s="205" t="s">
        <v>1</v>
      </c>
      <c r="I427" s="207"/>
      <c r="J427" s="203"/>
      <c r="K427" s="203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137</v>
      </c>
      <c r="AU427" s="212" t="s">
        <v>89</v>
      </c>
      <c r="AV427" s="13" t="s">
        <v>87</v>
      </c>
      <c r="AW427" s="13" t="s">
        <v>36</v>
      </c>
      <c r="AX427" s="13" t="s">
        <v>79</v>
      </c>
      <c r="AY427" s="212" t="s">
        <v>129</v>
      </c>
    </row>
    <row r="428" spans="1:65" s="14" customFormat="1" ht="10.199999999999999">
      <c r="B428" s="213"/>
      <c r="C428" s="214"/>
      <c r="D428" s="204" t="s">
        <v>137</v>
      </c>
      <c r="E428" s="215" t="s">
        <v>1</v>
      </c>
      <c r="F428" s="216" t="s">
        <v>514</v>
      </c>
      <c r="G428" s="214"/>
      <c r="H428" s="217">
        <v>217.62</v>
      </c>
      <c r="I428" s="218"/>
      <c r="J428" s="214"/>
      <c r="K428" s="214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137</v>
      </c>
      <c r="AU428" s="223" t="s">
        <v>89</v>
      </c>
      <c r="AV428" s="14" t="s">
        <v>89</v>
      </c>
      <c r="AW428" s="14" t="s">
        <v>36</v>
      </c>
      <c r="AX428" s="14" t="s">
        <v>79</v>
      </c>
      <c r="AY428" s="223" t="s">
        <v>129</v>
      </c>
    </row>
    <row r="429" spans="1:65" s="14" customFormat="1" ht="10.199999999999999">
      <c r="B429" s="213"/>
      <c r="C429" s="214"/>
      <c r="D429" s="204" t="s">
        <v>137</v>
      </c>
      <c r="E429" s="215" t="s">
        <v>1</v>
      </c>
      <c r="F429" s="216" t="s">
        <v>515</v>
      </c>
      <c r="G429" s="214"/>
      <c r="H429" s="217">
        <v>16.739999999999998</v>
      </c>
      <c r="I429" s="218"/>
      <c r="J429" s="214"/>
      <c r="K429" s="214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137</v>
      </c>
      <c r="AU429" s="223" t="s">
        <v>89</v>
      </c>
      <c r="AV429" s="14" t="s">
        <v>89</v>
      </c>
      <c r="AW429" s="14" t="s">
        <v>36</v>
      </c>
      <c r="AX429" s="14" t="s">
        <v>79</v>
      </c>
      <c r="AY429" s="223" t="s">
        <v>129</v>
      </c>
    </row>
    <row r="430" spans="1:65" s="15" customFormat="1" ht="10.199999999999999">
      <c r="B430" s="224"/>
      <c r="C430" s="225"/>
      <c r="D430" s="204" t="s">
        <v>137</v>
      </c>
      <c r="E430" s="226" t="s">
        <v>1</v>
      </c>
      <c r="F430" s="227" t="s">
        <v>142</v>
      </c>
      <c r="G430" s="225"/>
      <c r="H430" s="228">
        <v>234.36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AT430" s="234" t="s">
        <v>137</v>
      </c>
      <c r="AU430" s="234" t="s">
        <v>89</v>
      </c>
      <c r="AV430" s="15" t="s">
        <v>135</v>
      </c>
      <c r="AW430" s="15" t="s">
        <v>36</v>
      </c>
      <c r="AX430" s="15" t="s">
        <v>87</v>
      </c>
      <c r="AY430" s="234" t="s">
        <v>129</v>
      </c>
    </row>
    <row r="431" spans="1:65" s="13" customFormat="1" ht="30.6">
      <c r="B431" s="202"/>
      <c r="C431" s="203"/>
      <c r="D431" s="204" t="s">
        <v>137</v>
      </c>
      <c r="E431" s="205" t="s">
        <v>1</v>
      </c>
      <c r="F431" s="206" t="s">
        <v>431</v>
      </c>
      <c r="G431" s="203"/>
      <c r="H431" s="205" t="s">
        <v>1</v>
      </c>
      <c r="I431" s="207"/>
      <c r="J431" s="203"/>
      <c r="K431" s="203"/>
      <c r="L431" s="208"/>
      <c r="M431" s="209"/>
      <c r="N431" s="210"/>
      <c r="O431" s="210"/>
      <c r="P431" s="210"/>
      <c r="Q431" s="210"/>
      <c r="R431" s="210"/>
      <c r="S431" s="210"/>
      <c r="T431" s="211"/>
      <c r="AT431" s="212" t="s">
        <v>137</v>
      </c>
      <c r="AU431" s="212" t="s">
        <v>89</v>
      </c>
      <c r="AV431" s="13" t="s">
        <v>87</v>
      </c>
      <c r="AW431" s="13" t="s">
        <v>36</v>
      </c>
      <c r="AX431" s="13" t="s">
        <v>79</v>
      </c>
      <c r="AY431" s="212" t="s">
        <v>129</v>
      </c>
    </row>
    <row r="432" spans="1:65" s="2" customFormat="1" ht="33" customHeight="1">
      <c r="A432" s="35"/>
      <c r="B432" s="36"/>
      <c r="C432" s="188" t="s">
        <v>516</v>
      </c>
      <c r="D432" s="188" t="s">
        <v>131</v>
      </c>
      <c r="E432" s="189" t="s">
        <v>517</v>
      </c>
      <c r="F432" s="190" t="s">
        <v>518</v>
      </c>
      <c r="G432" s="191" t="s">
        <v>134</v>
      </c>
      <c r="H432" s="192">
        <v>36.9</v>
      </c>
      <c r="I432" s="193"/>
      <c r="J432" s="194">
        <f>ROUND(I432*H432,2)</f>
        <v>0</v>
      </c>
      <c r="K432" s="195"/>
      <c r="L432" s="40"/>
      <c r="M432" s="196" t="s">
        <v>1</v>
      </c>
      <c r="N432" s="197" t="s">
        <v>44</v>
      </c>
      <c r="O432" s="72"/>
      <c r="P432" s="198">
        <f>O432*H432</f>
        <v>0</v>
      </c>
      <c r="Q432" s="198">
        <v>8.5650000000000004E-2</v>
      </c>
      <c r="R432" s="198">
        <f>Q432*H432</f>
        <v>3.160485</v>
      </c>
      <c r="S432" s="198">
        <v>0</v>
      </c>
      <c r="T432" s="199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0" t="s">
        <v>135</v>
      </c>
      <c r="AT432" s="200" t="s">
        <v>131</v>
      </c>
      <c r="AU432" s="200" t="s">
        <v>89</v>
      </c>
      <c r="AY432" s="18" t="s">
        <v>129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8" t="s">
        <v>87</v>
      </c>
      <c r="BK432" s="201">
        <f>ROUND(I432*H432,2)</f>
        <v>0</v>
      </c>
      <c r="BL432" s="18" t="s">
        <v>135</v>
      </c>
      <c r="BM432" s="200" t="s">
        <v>519</v>
      </c>
    </row>
    <row r="433" spans="1:65" s="13" customFormat="1" ht="10.199999999999999">
      <c r="B433" s="202"/>
      <c r="C433" s="203"/>
      <c r="D433" s="204" t="s">
        <v>137</v>
      </c>
      <c r="E433" s="205" t="s">
        <v>1</v>
      </c>
      <c r="F433" s="206" t="s">
        <v>138</v>
      </c>
      <c r="G433" s="203"/>
      <c r="H433" s="205" t="s">
        <v>1</v>
      </c>
      <c r="I433" s="207"/>
      <c r="J433" s="203"/>
      <c r="K433" s="203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137</v>
      </c>
      <c r="AU433" s="212" t="s">
        <v>89</v>
      </c>
      <c r="AV433" s="13" t="s">
        <v>87</v>
      </c>
      <c r="AW433" s="13" t="s">
        <v>36</v>
      </c>
      <c r="AX433" s="13" t="s">
        <v>79</v>
      </c>
      <c r="AY433" s="212" t="s">
        <v>129</v>
      </c>
    </row>
    <row r="434" spans="1:65" s="13" customFormat="1" ht="10.199999999999999">
      <c r="B434" s="202"/>
      <c r="C434" s="203"/>
      <c r="D434" s="204" t="s">
        <v>137</v>
      </c>
      <c r="E434" s="205" t="s">
        <v>1</v>
      </c>
      <c r="F434" s="206" t="s">
        <v>139</v>
      </c>
      <c r="G434" s="203"/>
      <c r="H434" s="205" t="s">
        <v>1</v>
      </c>
      <c r="I434" s="207"/>
      <c r="J434" s="203"/>
      <c r="K434" s="203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137</v>
      </c>
      <c r="AU434" s="212" t="s">
        <v>89</v>
      </c>
      <c r="AV434" s="13" t="s">
        <v>87</v>
      </c>
      <c r="AW434" s="13" t="s">
        <v>36</v>
      </c>
      <c r="AX434" s="13" t="s">
        <v>79</v>
      </c>
      <c r="AY434" s="212" t="s">
        <v>129</v>
      </c>
    </row>
    <row r="435" spans="1:65" s="14" customFormat="1" ht="10.199999999999999">
      <c r="B435" s="213"/>
      <c r="C435" s="214"/>
      <c r="D435" s="204" t="s">
        <v>137</v>
      </c>
      <c r="E435" s="215" t="s">
        <v>1</v>
      </c>
      <c r="F435" s="216" t="s">
        <v>140</v>
      </c>
      <c r="G435" s="214"/>
      <c r="H435" s="217">
        <v>19.62</v>
      </c>
      <c r="I435" s="218"/>
      <c r="J435" s="214"/>
      <c r="K435" s="214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137</v>
      </c>
      <c r="AU435" s="223" t="s">
        <v>89</v>
      </c>
      <c r="AV435" s="14" t="s">
        <v>89</v>
      </c>
      <c r="AW435" s="14" t="s">
        <v>36</v>
      </c>
      <c r="AX435" s="14" t="s">
        <v>79</v>
      </c>
      <c r="AY435" s="223" t="s">
        <v>129</v>
      </c>
    </row>
    <row r="436" spans="1:65" s="14" customFormat="1" ht="20.399999999999999">
      <c r="B436" s="213"/>
      <c r="C436" s="214"/>
      <c r="D436" s="204" t="s">
        <v>137</v>
      </c>
      <c r="E436" s="215" t="s">
        <v>1</v>
      </c>
      <c r="F436" s="216" t="s">
        <v>141</v>
      </c>
      <c r="G436" s="214"/>
      <c r="H436" s="217">
        <v>17.28</v>
      </c>
      <c r="I436" s="218"/>
      <c r="J436" s="214"/>
      <c r="K436" s="214"/>
      <c r="L436" s="219"/>
      <c r="M436" s="220"/>
      <c r="N436" s="221"/>
      <c r="O436" s="221"/>
      <c r="P436" s="221"/>
      <c r="Q436" s="221"/>
      <c r="R436" s="221"/>
      <c r="S436" s="221"/>
      <c r="T436" s="222"/>
      <c r="AT436" s="223" t="s">
        <v>137</v>
      </c>
      <c r="AU436" s="223" t="s">
        <v>89</v>
      </c>
      <c r="AV436" s="14" t="s">
        <v>89</v>
      </c>
      <c r="AW436" s="14" t="s">
        <v>36</v>
      </c>
      <c r="AX436" s="14" t="s">
        <v>79</v>
      </c>
      <c r="AY436" s="223" t="s">
        <v>129</v>
      </c>
    </row>
    <row r="437" spans="1:65" s="15" customFormat="1" ht="10.199999999999999">
      <c r="B437" s="224"/>
      <c r="C437" s="225"/>
      <c r="D437" s="204" t="s">
        <v>137</v>
      </c>
      <c r="E437" s="226" t="s">
        <v>1</v>
      </c>
      <c r="F437" s="227" t="s">
        <v>142</v>
      </c>
      <c r="G437" s="225"/>
      <c r="H437" s="228">
        <v>36.9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AT437" s="234" t="s">
        <v>137</v>
      </c>
      <c r="AU437" s="234" t="s">
        <v>89</v>
      </c>
      <c r="AV437" s="15" t="s">
        <v>135</v>
      </c>
      <c r="AW437" s="15" t="s">
        <v>36</v>
      </c>
      <c r="AX437" s="15" t="s">
        <v>87</v>
      </c>
      <c r="AY437" s="234" t="s">
        <v>129</v>
      </c>
    </row>
    <row r="438" spans="1:65" s="13" customFormat="1" ht="30.6">
      <c r="B438" s="202"/>
      <c r="C438" s="203"/>
      <c r="D438" s="204" t="s">
        <v>137</v>
      </c>
      <c r="E438" s="205" t="s">
        <v>1</v>
      </c>
      <c r="F438" s="206" t="s">
        <v>431</v>
      </c>
      <c r="G438" s="203"/>
      <c r="H438" s="205" t="s">
        <v>1</v>
      </c>
      <c r="I438" s="207"/>
      <c r="J438" s="203"/>
      <c r="K438" s="203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137</v>
      </c>
      <c r="AU438" s="212" t="s">
        <v>89</v>
      </c>
      <c r="AV438" s="13" t="s">
        <v>87</v>
      </c>
      <c r="AW438" s="13" t="s">
        <v>36</v>
      </c>
      <c r="AX438" s="13" t="s">
        <v>79</v>
      </c>
      <c r="AY438" s="212" t="s">
        <v>129</v>
      </c>
    </row>
    <row r="439" spans="1:65" s="2" customFormat="1" ht="33" customHeight="1">
      <c r="A439" s="35"/>
      <c r="B439" s="36"/>
      <c r="C439" s="188" t="s">
        <v>520</v>
      </c>
      <c r="D439" s="188" t="s">
        <v>131</v>
      </c>
      <c r="E439" s="189" t="s">
        <v>521</v>
      </c>
      <c r="F439" s="190" t="s">
        <v>522</v>
      </c>
      <c r="G439" s="191" t="s">
        <v>167</v>
      </c>
      <c r="H439" s="192">
        <v>167.3</v>
      </c>
      <c r="I439" s="193"/>
      <c r="J439" s="194">
        <f>ROUND(I439*H439,2)</f>
        <v>0</v>
      </c>
      <c r="K439" s="195"/>
      <c r="L439" s="40"/>
      <c r="M439" s="196" t="s">
        <v>1</v>
      </c>
      <c r="N439" s="197" t="s">
        <v>44</v>
      </c>
      <c r="O439" s="72"/>
      <c r="P439" s="198">
        <f>O439*H439</f>
        <v>0</v>
      </c>
      <c r="Q439" s="198">
        <v>8.0879999999999994E-2</v>
      </c>
      <c r="R439" s="198">
        <f>Q439*H439</f>
        <v>13.531224</v>
      </c>
      <c r="S439" s="198">
        <v>0</v>
      </c>
      <c r="T439" s="19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0" t="s">
        <v>135</v>
      </c>
      <c r="AT439" s="200" t="s">
        <v>131</v>
      </c>
      <c r="AU439" s="200" t="s">
        <v>89</v>
      </c>
      <c r="AY439" s="18" t="s">
        <v>129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18" t="s">
        <v>87</v>
      </c>
      <c r="BK439" s="201">
        <f>ROUND(I439*H439,2)</f>
        <v>0</v>
      </c>
      <c r="BL439" s="18" t="s">
        <v>135</v>
      </c>
      <c r="BM439" s="200" t="s">
        <v>523</v>
      </c>
    </row>
    <row r="440" spans="1:65" s="14" customFormat="1" ht="10.199999999999999">
      <c r="B440" s="213"/>
      <c r="C440" s="214"/>
      <c r="D440" s="204" t="s">
        <v>137</v>
      </c>
      <c r="E440" s="215" t="s">
        <v>1</v>
      </c>
      <c r="F440" s="216" t="s">
        <v>175</v>
      </c>
      <c r="G440" s="214"/>
      <c r="H440" s="217">
        <v>158.30000000000001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137</v>
      </c>
      <c r="AU440" s="223" t="s">
        <v>89</v>
      </c>
      <c r="AV440" s="14" t="s">
        <v>89</v>
      </c>
      <c r="AW440" s="14" t="s">
        <v>36</v>
      </c>
      <c r="AX440" s="14" t="s">
        <v>79</v>
      </c>
      <c r="AY440" s="223" t="s">
        <v>129</v>
      </c>
    </row>
    <row r="441" spans="1:65" s="14" customFormat="1" ht="20.399999999999999">
      <c r="B441" s="213"/>
      <c r="C441" s="214"/>
      <c r="D441" s="204" t="s">
        <v>137</v>
      </c>
      <c r="E441" s="215" t="s">
        <v>1</v>
      </c>
      <c r="F441" s="216" t="s">
        <v>176</v>
      </c>
      <c r="G441" s="214"/>
      <c r="H441" s="217">
        <v>9</v>
      </c>
      <c r="I441" s="218"/>
      <c r="J441" s="214"/>
      <c r="K441" s="214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137</v>
      </c>
      <c r="AU441" s="223" t="s">
        <v>89</v>
      </c>
      <c r="AV441" s="14" t="s">
        <v>89</v>
      </c>
      <c r="AW441" s="14" t="s">
        <v>36</v>
      </c>
      <c r="AX441" s="14" t="s">
        <v>79</v>
      </c>
      <c r="AY441" s="223" t="s">
        <v>129</v>
      </c>
    </row>
    <row r="442" spans="1:65" s="15" customFormat="1" ht="10.199999999999999">
      <c r="B442" s="224"/>
      <c r="C442" s="225"/>
      <c r="D442" s="204" t="s">
        <v>137</v>
      </c>
      <c r="E442" s="226" t="s">
        <v>1</v>
      </c>
      <c r="F442" s="227" t="s">
        <v>142</v>
      </c>
      <c r="G442" s="225"/>
      <c r="H442" s="228">
        <v>167.3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AT442" s="234" t="s">
        <v>137</v>
      </c>
      <c r="AU442" s="234" t="s">
        <v>89</v>
      </c>
      <c r="AV442" s="15" t="s">
        <v>135</v>
      </c>
      <c r="AW442" s="15" t="s">
        <v>36</v>
      </c>
      <c r="AX442" s="15" t="s">
        <v>87</v>
      </c>
      <c r="AY442" s="234" t="s">
        <v>129</v>
      </c>
    </row>
    <row r="443" spans="1:65" s="13" customFormat="1" ht="30.6">
      <c r="B443" s="202"/>
      <c r="C443" s="203"/>
      <c r="D443" s="204" t="s">
        <v>137</v>
      </c>
      <c r="E443" s="205" t="s">
        <v>1</v>
      </c>
      <c r="F443" s="206" t="s">
        <v>431</v>
      </c>
      <c r="G443" s="203"/>
      <c r="H443" s="205" t="s">
        <v>1</v>
      </c>
      <c r="I443" s="207"/>
      <c r="J443" s="203"/>
      <c r="K443" s="203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137</v>
      </c>
      <c r="AU443" s="212" t="s">
        <v>89</v>
      </c>
      <c r="AV443" s="13" t="s">
        <v>87</v>
      </c>
      <c r="AW443" s="13" t="s">
        <v>36</v>
      </c>
      <c r="AX443" s="13" t="s">
        <v>79</v>
      </c>
      <c r="AY443" s="212" t="s">
        <v>129</v>
      </c>
    </row>
    <row r="444" spans="1:65" s="2" customFormat="1" ht="33" customHeight="1">
      <c r="A444" s="35"/>
      <c r="B444" s="36"/>
      <c r="C444" s="188" t="s">
        <v>524</v>
      </c>
      <c r="D444" s="188" t="s">
        <v>131</v>
      </c>
      <c r="E444" s="189" t="s">
        <v>525</v>
      </c>
      <c r="F444" s="190" t="s">
        <v>526</v>
      </c>
      <c r="G444" s="191" t="s">
        <v>167</v>
      </c>
      <c r="H444" s="192">
        <v>25.8</v>
      </c>
      <c r="I444" s="193"/>
      <c r="J444" s="194">
        <f>ROUND(I444*H444,2)</f>
        <v>0</v>
      </c>
      <c r="K444" s="195"/>
      <c r="L444" s="40"/>
      <c r="M444" s="196" t="s">
        <v>1</v>
      </c>
      <c r="N444" s="197" t="s">
        <v>44</v>
      </c>
      <c r="O444" s="72"/>
      <c r="P444" s="198">
        <f>O444*H444</f>
        <v>0</v>
      </c>
      <c r="Q444" s="198">
        <v>0.20219000000000001</v>
      </c>
      <c r="R444" s="198">
        <f>Q444*H444</f>
        <v>5.2165020000000002</v>
      </c>
      <c r="S444" s="198">
        <v>0</v>
      </c>
      <c r="T444" s="19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0" t="s">
        <v>135</v>
      </c>
      <c r="AT444" s="200" t="s">
        <v>131</v>
      </c>
      <c r="AU444" s="200" t="s">
        <v>89</v>
      </c>
      <c r="AY444" s="18" t="s">
        <v>129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18" t="s">
        <v>87</v>
      </c>
      <c r="BK444" s="201">
        <f>ROUND(I444*H444,2)</f>
        <v>0</v>
      </c>
      <c r="BL444" s="18" t="s">
        <v>135</v>
      </c>
      <c r="BM444" s="200" t="s">
        <v>527</v>
      </c>
    </row>
    <row r="445" spans="1:65" s="14" customFormat="1" ht="20.399999999999999">
      <c r="B445" s="213"/>
      <c r="C445" s="214"/>
      <c r="D445" s="204" t="s">
        <v>137</v>
      </c>
      <c r="E445" s="215" t="s">
        <v>1</v>
      </c>
      <c r="F445" s="216" t="s">
        <v>169</v>
      </c>
      <c r="G445" s="214"/>
      <c r="H445" s="217">
        <v>7.8</v>
      </c>
      <c r="I445" s="218"/>
      <c r="J445" s="214"/>
      <c r="K445" s="214"/>
      <c r="L445" s="219"/>
      <c r="M445" s="220"/>
      <c r="N445" s="221"/>
      <c r="O445" s="221"/>
      <c r="P445" s="221"/>
      <c r="Q445" s="221"/>
      <c r="R445" s="221"/>
      <c r="S445" s="221"/>
      <c r="T445" s="222"/>
      <c r="AT445" s="223" t="s">
        <v>137</v>
      </c>
      <c r="AU445" s="223" t="s">
        <v>89</v>
      </c>
      <c r="AV445" s="14" t="s">
        <v>89</v>
      </c>
      <c r="AW445" s="14" t="s">
        <v>36</v>
      </c>
      <c r="AX445" s="14" t="s">
        <v>79</v>
      </c>
      <c r="AY445" s="223" t="s">
        <v>129</v>
      </c>
    </row>
    <row r="446" spans="1:65" s="14" customFormat="1" ht="20.399999999999999">
      <c r="B446" s="213"/>
      <c r="C446" s="214"/>
      <c r="D446" s="204" t="s">
        <v>137</v>
      </c>
      <c r="E446" s="215" t="s">
        <v>1</v>
      </c>
      <c r="F446" s="216" t="s">
        <v>170</v>
      </c>
      <c r="G446" s="214"/>
      <c r="H446" s="217">
        <v>18</v>
      </c>
      <c r="I446" s="218"/>
      <c r="J446" s="214"/>
      <c r="K446" s="214"/>
      <c r="L446" s="219"/>
      <c r="M446" s="220"/>
      <c r="N446" s="221"/>
      <c r="O446" s="221"/>
      <c r="P446" s="221"/>
      <c r="Q446" s="221"/>
      <c r="R446" s="221"/>
      <c r="S446" s="221"/>
      <c r="T446" s="222"/>
      <c r="AT446" s="223" t="s">
        <v>137</v>
      </c>
      <c r="AU446" s="223" t="s">
        <v>89</v>
      </c>
      <c r="AV446" s="14" t="s">
        <v>89</v>
      </c>
      <c r="AW446" s="14" t="s">
        <v>36</v>
      </c>
      <c r="AX446" s="14" t="s">
        <v>79</v>
      </c>
      <c r="AY446" s="223" t="s">
        <v>129</v>
      </c>
    </row>
    <row r="447" spans="1:65" s="15" customFormat="1" ht="10.199999999999999">
      <c r="B447" s="224"/>
      <c r="C447" s="225"/>
      <c r="D447" s="204" t="s">
        <v>137</v>
      </c>
      <c r="E447" s="226" t="s">
        <v>1</v>
      </c>
      <c r="F447" s="227" t="s">
        <v>142</v>
      </c>
      <c r="G447" s="225"/>
      <c r="H447" s="228">
        <v>25.8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AT447" s="234" t="s">
        <v>137</v>
      </c>
      <c r="AU447" s="234" t="s">
        <v>89</v>
      </c>
      <c r="AV447" s="15" t="s">
        <v>135</v>
      </c>
      <c r="AW447" s="15" t="s">
        <v>36</v>
      </c>
      <c r="AX447" s="15" t="s">
        <v>87</v>
      </c>
      <c r="AY447" s="234" t="s">
        <v>129</v>
      </c>
    </row>
    <row r="448" spans="1:65" s="13" customFormat="1" ht="30.6">
      <c r="B448" s="202"/>
      <c r="C448" s="203"/>
      <c r="D448" s="204" t="s">
        <v>137</v>
      </c>
      <c r="E448" s="205" t="s">
        <v>1</v>
      </c>
      <c r="F448" s="206" t="s">
        <v>431</v>
      </c>
      <c r="G448" s="203"/>
      <c r="H448" s="205" t="s">
        <v>1</v>
      </c>
      <c r="I448" s="207"/>
      <c r="J448" s="203"/>
      <c r="K448" s="203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137</v>
      </c>
      <c r="AU448" s="212" t="s">
        <v>89</v>
      </c>
      <c r="AV448" s="13" t="s">
        <v>87</v>
      </c>
      <c r="AW448" s="13" t="s">
        <v>36</v>
      </c>
      <c r="AX448" s="13" t="s">
        <v>79</v>
      </c>
      <c r="AY448" s="212" t="s">
        <v>129</v>
      </c>
    </row>
    <row r="449" spans="1:65" s="2" customFormat="1" ht="33" customHeight="1">
      <c r="A449" s="35"/>
      <c r="B449" s="36"/>
      <c r="C449" s="188" t="s">
        <v>528</v>
      </c>
      <c r="D449" s="188" t="s">
        <v>131</v>
      </c>
      <c r="E449" s="189" t="s">
        <v>529</v>
      </c>
      <c r="F449" s="190" t="s">
        <v>530</v>
      </c>
      <c r="G449" s="191" t="s">
        <v>180</v>
      </c>
      <c r="H449" s="192">
        <v>10.99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44</v>
      </c>
      <c r="O449" s="72"/>
      <c r="P449" s="198">
        <f>O449*H449</f>
        <v>0</v>
      </c>
      <c r="Q449" s="198">
        <v>2.2563399999999998</v>
      </c>
      <c r="R449" s="198">
        <f>Q449*H449</f>
        <v>24.797176599999997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135</v>
      </c>
      <c r="AT449" s="200" t="s">
        <v>131</v>
      </c>
      <c r="AU449" s="200" t="s">
        <v>89</v>
      </c>
      <c r="AY449" s="18" t="s">
        <v>129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87</v>
      </c>
      <c r="BK449" s="201">
        <f>ROUND(I449*H449,2)</f>
        <v>0</v>
      </c>
      <c r="BL449" s="18" t="s">
        <v>135</v>
      </c>
      <c r="BM449" s="200" t="s">
        <v>531</v>
      </c>
    </row>
    <row r="450" spans="1:65" s="13" customFormat="1" ht="10.199999999999999">
      <c r="B450" s="202"/>
      <c r="C450" s="203"/>
      <c r="D450" s="204" t="s">
        <v>137</v>
      </c>
      <c r="E450" s="205" t="s">
        <v>1</v>
      </c>
      <c r="F450" s="206" t="s">
        <v>532</v>
      </c>
      <c r="G450" s="203"/>
      <c r="H450" s="205" t="s">
        <v>1</v>
      </c>
      <c r="I450" s="207"/>
      <c r="J450" s="203"/>
      <c r="K450" s="203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137</v>
      </c>
      <c r="AU450" s="212" t="s">
        <v>89</v>
      </c>
      <c r="AV450" s="13" t="s">
        <v>87</v>
      </c>
      <c r="AW450" s="13" t="s">
        <v>36</v>
      </c>
      <c r="AX450" s="13" t="s">
        <v>79</v>
      </c>
      <c r="AY450" s="212" t="s">
        <v>129</v>
      </c>
    </row>
    <row r="451" spans="1:65" s="14" customFormat="1" ht="10.199999999999999">
      <c r="B451" s="213"/>
      <c r="C451" s="214"/>
      <c r="D451" s="204" t="s">
        <v>137</v>
      </c>
      <c r="E451" s="215" t="s">
        <v>1</v>
      </c>
      <c r="F451" s="216" t="s">
        <v>533</v>
      </c>
      <c r="G451" s="214"/>
      <c r="H451" s="217">
        <v>8.7070000000000007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137</v>
      </c>
      <c r="AU451" s="223" t="s">
        <v>89</v>
      </c>
      <c r="AV451" s="14" t="s">
        <v>89</v>
      </c>
      <c r="AW451" s="14" t="s">
        <v>36</v>
      </c>
      <c r="AX451" s="14" t="s">
        <v>79</v>
      </c>
      <c r="AY451" s="223" t="s">
        <v>129</v>
      </c>
    </row>
    <row r="452" spans="1:65" s="14" customFormat="1" ht="10.199999999999999">
      <c r="B452" s="213"/>
      <c r="C452" s="214"/>
      <c r="D452" s="204" t="s">
        <v>137</v>
      </c>
      <c r="E452" s="215" t="s">
        <v>1</v>
      </c>
      <c r="F452" s="216" t="s">
        <v>534</v>
      </c>
      <c r="G452" s="214"/>
      <c r="H452" s="217">
        <v>0.495</v>
      </c>
      <c r="I452" s="218"/>
      <c r="J452" s="214"/>
      <c r="K452" s="214"/>
      <c r="L452" s="219"/>
      <c r="M452" s="220"/>
      <c r="N452" s="221"/>
      <c r="O452" s="221"/>
      <c r="P452" s="221"/>
      <c r="Q452" s="221"/>
      <c r="R452" s="221"/>
      <c r="S452" s="221"/>
      <c r="T452" s="222"/>
      <c r="AT452" s="223" t="s">
        <v>137</v>
      </c>
      <c r="AU452" s="223" t="s">
        <v>89</v>
      </c>
      <c r="AV452" s="14" t="s">
        <v>89</v>
      </c>
      <c r="AW452" s="14" t="s">
        <v>36</v>
      </c>
      <c r="AX452" s="14" t="s">
        <v>79</v>
      </c>
      <c r="AY452" s="223" t="s">
        <v>129</v>
      </c>
    </row>
    <row r="453" spans="1:65" s="14" customFormat="1" ht="10.199999999999999">
      <c r="B453" s="213"/>
      <c r="C453" s="214"/>
      <c r="D453" s="204" t="s">
        <v>137</v>
      </c>
      <c r="E453" s="215" t="s">
        <v>1</v>
      </c>
      <c r="F453" s="216" t="s">
        <v>535</v>
      </c>
      <c r="G453" s="214"/>
      <c r="H453" s="217">
        <v>0.54100000000000004</v>
      </c>
      <c r="I453" s="218"/>
      <c r="J453" s="214"/>
      <c r="K453" s="214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137</v>
      </c>
      <c r="AU453" s="223" t="s">
        <v>89</v>
      </c>
      <c r="AV453" s="14" t="s">
        <v>89</v>
      </c>
      <c r="AW453" s="14" t="s">
        <v>36</v>
      </c>
      <c r="AX453" s="14" t="s">
        <v>79</v>
      </c>
      <c r="AY453" s="223" t="s">
        <v>129</v>
      </c>
    </row>
    <row r="454" spans="1:65" s="14" customFormat="1" ht="20.399999999999999">
      <c r="B454" s="213"/>
      <c r="C454" s="214"/>
      <c r="D454" s="204" t="s">
        <v>137</v>
      </c>
      <c r="E454" s="215" t="s">
        <v>1</v>
      </c>
      <c r="F454" s="216" t="s">
        <v>536</v>
      </c>
      <c r="G454" s="214"/>
      <c r="H454" s="217">
        <v>1.2470000000000001</v>
      </c>
      <c r="I454" s="218"/>
      <c r="J454" s="214"/>
      <c r="K454" s="214"/>
      <c r="L454" s="219"/>
      <c r="M454" s="220"/>
      <c r="N454" s="221"/>
      <c r="O454" s="221"/>
      <c r="P454" s="221"/>
      <c r="Q454" s="221"/>
      <c r="R454" s="221"/>
      <c r="S454" s="221"/>
      <c r="T454" s="222"/>
      <c r="AT454" s="223" t="s">
        <v>137</v>
      </c>
      <c r="AU454" s="223" t="s">
        <v>89</v>
      </c>
      <c r="AV454" s="14" t="s">
        <v>89</v>
      </c>
      <c r="AW454" s="14" t="s">
        <v>36</v>
      </c>
      <c r="AX454" s="14" t="s">
        <v>79</v>
      </c>
      <c r="AY454" s="223" t="s">
        <v>129</v>
      </c>
    </row>
    <row r="455" spans="1:65" s="15" customFormat="1" ht="10.199999999999999">
      <c r="B455" s="224"/>
      <c r="C455" s="225"/>
      <c r="D455" s="204" t="s">
        <v>137</v>
      </c>
      <c r="E455" s="226" t="s">
        <v>1</v>
      </c>
      <c r="F455" s="227" t="s">
        <v>142</v>
      </c>
      <c r="G455" s="225"/>
      <c r="H455" s="228">
        <v>10.99</v>
      </c>
      <c r="I455" s="229"/>
      <c r="J455" s="225"/>
      <c r="K455" s="225"/>
      <c r="L455" s="230"/>
      <c r="M455" s="231"/>
      <c r="N455" s="232"/>
      <c r="O455" s="232"/>
      <c r="P455" s="232"/>
      <c r="Q455" s="232"/>
      <c r="R455" s="232"/>
      <c r="S455" s="232"/>
      <c r="T455" s="233"/>
      <c r="AT455" s="234" t="s">
        <v>137</v>
      </c>
      <c r="AU455" s="234" t="s">
        <v>89</v>
      </c>
      <c r="AV455" s="15" t="s">
        <v>135</v>
      </c>
      <c r="AW455" s="15" t="s">
        <v>36</v>
      </c>
      <c r="AX455" s="15" t="s">
        <v>87</v>
      </c>
      <c r="AY455" s="234" t="s">
        <v>129</v>
      </c>
    </row>
    <row r="456" spans="1:65" s="13" customFormat="1" ht="30.6">
      <c r="B456" s="202"/>
      <c r="C456" s="203"/>
      <c r="D456" s="204" t="s">
        <v>137</v>
      </c>
      <c r="E456" s="205" t="s">
        <v>1</v>
      </c>
      <c r="F456" s="206" t="s">
        <v>431</v>
      </c>
      <c r="G456" s="203"/>
      <c r="H456" s="205" t="s">
        <v>1</v>
      </c>
      <c r="I456" s="207"/>
      <c r="J456" s="203"/>
      <c r="K456" s="203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137</v>
      </c>
      <c r="AU456" s="212" t="s">
        <v>89</v>
      </c>
      <c r="AV456" s="13" t="s">
        <v>87</v>
      </c>
      <c r="AW456" s="13" t="s">
        <v>36</v>
      </c>
      <c r="AX456" s="13" t="s">
        <v>79</v>
      </c>
      <c r="AY456" s="212" t="s">
        <v>129</v>
      </c>
    </row>
    <row r="457" spans="1:65" s="2" customFormat="1" ht="21.75" customHeight="1">
      <c r="A457" s="35"/>
      <c r="B457" s="36"/>
      <c r="C457" s="188" t="s">
        <v>537</v>
      </c>
      <c r="D457" s="188" t="s">
        <v>131</v>
      </c>
      <c r="E457" s="189" t="s">
        <v>538</v>
      </c>
      <c r="F457" s="190" t="s">
        <v>539</v>
      </c>
      <c r="G457" s="191" t="s">
        <v>167</v>
      </c>
      <c r="H457" s="192">
        <v>193.1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44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135</v>
      </c>
      <c r="AT457" s="200" t="s">
        <v>131</v>
      </c>
      <c r="AU457" s="200" t="s">
        <v>89</v>
      </c>
      <c r="AY457" s="18" t="s">
        <v>129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87</v>
      </c>
      <c r="BK457" s="201">
        <f>ROUND(I457*H457,2)</f>
        <v>0</v>
      </c>
      <c r="BL457" s="18" t="s">
        <v>135</v>
      </c>
      <c r="BM457" s="200" t="s">
        <v>540</v>
      </c>
    </row>
    <row r="458" spans="1:65" s="14" customFormat="1" ht="10.199999999999999">
      <c r="B458" s="213"/>
      <c r="C458" s="214"/>
      <c r="D458" s="204" t="s">
        <v>137</v>
      </c>
      <c r="E458" s="215" t="s">
        <v>1</v>
      </c>
      <c r="F458" s="216" t="s">
        <v>175</v>
      </c>
      <c r="G458" s="214"/>
      <c r="H458" s="217">
        <v>158.30000000000001</v>
      </c>
      <c r="I458" s="218"/>
      <c r="J458" s="214"/>
      <c r="K458" s="214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137</v>
      </c>
      <c r="AU458" s="223" t="s">
        <v>89</v>
      </c>
      <c r="AV458" s="14" t="s">
        <v>89</v>
      </c>
      <c r="AW458" s="14" t="s">
        <v>36</v>
      </c>
      <c r="AX458" s="14" t="s">
        <v>79</v>
      </c>
      <c r="AY458" s="223" t="s">
        <v>129</v>
      </c>
    </row>
    <row r="459" spans="1:65" s="14" customFormat="1" ht="20.399999999999999">
      <c r="B459" s="213"/>
      <c r="C459" s="214"/>
      <c r="D459" s="204" t="s">
        <v>137</v>
      </c>
      <c r="E459" s="215" t="s">
        <v>1</v>
      </c>
      <c r="F459" s="216" t="s">
        <v>176</v>
      </c>
      <c r="G459" s="214"/>
      <c r="H459" s="217">
        <v>9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137</v>
      </c>
      <c r="AU459" s="223" t="s">
        <v>89</v>
      </c>
      <c r="AV459" s="14" t="s">
        <v>89</v>
      </c>
      <c r="AW459" s="14" t="s">
        <v>36</v>
      </c>
      <c r="AX459" s="14" t="s">
        <v>79</v>
      </c>
      <c r="AY459" s="223" t="s">
        <v>129</v>
      </c>
    </row>
    <row r="460" spans="1:65" s="14" customFormat="1" ht="20.399999999999999">
      <c r="B460" s="213"/>
      <c r="C460" s="214"/>
      <c r="D460" s="204" t="s">
        <v>137</v>
      </c>
      <c r="E460" s="215" t="s">
        <v>1</v>
      </c>
      <c r="F460" s="216" t="s">
        <v>169</v>
      </c>
      <c r="G460" s="214"/>
      <c r="H460" s="217">
        <v>7.8</v>
      </c>
      <c r="I460" s="218"/>
      <c r="J460" s="214"/>
      <c r="K460" s="214"/>
      <c r="L460" s="219"/>
      <c r="M460" s="220"/>
      <c r="N460" s="221"/>
      <c r="O460" s="221"/>
      <c r="P460" s="221"/>
      <c r="Q460" s="221"/>
      <c r="R460" s="221"/>
      <c r="S460" s="221"/>
      <c r="T460" s="222"/>
      <c r="AT460" s="223" t="s">
        <v>137</v>
      </c>
      <c r="AU460" s="223" t="s">
        <v>89</v>
      </c>
      <c r="AV460" s="14" t="s">
        <v>89</v>
      </c>
      <c r="AW460" s="14" t="s">
        <v>36</v>
      </c>
      <c r="AX460" s="14" t="s">
        <v>79</v>
      </c>
      <c r="AY460" s="223" t="s">
        <v>129</v>
      </c>
    </row>
    <row r="461" spans="1:65" s="14" customFormat="1" ht="20.399999999999999">
      <c r="B461" s="213"/>
      <c r="C461" s="214"/>
      <c r="D461" s="204" t="s">
        <v>137</v>
      </c>
      <c r="E461" s="215" t="s">
        <v>1</v>
      </c>
      <c r="F461" s="216" t="s">
        <v>170</v>
      </c>
      <c r="G461" s="214"/>
      <c r="H461" s="217">
        <v>18</v>
      </c>
      <c r="I461" s="218"/>
      <c r="J461" s="214"/>
      <c r="K461" s="214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137</v>
      </c>
      <c r="AU461" s="223" t="s">
        <v>89</v>
      </c>
      <c r="AV461" s="14" t="s">
        <v>89</v>
      </c>
      <c r="AW461" s="14" t="s">
        <v>36</v>
      </c>
      <c r="AX461" s="14" t="s">
        <v>79</v>
      </c>
      <c r="AY461" s="223" t="s">
        <v>129</v>
      </c>
    </row>
    <row r="462" spans="1:65" s="15" customFormat="1" ht="10.199999999999999">
      <c r="B462" s="224"/>
      <c r="C462" s="225"/>
      <c r="D462" s="204" t="s">
        <v>137</v>
      </c>
      <c r="E462" s="226" t="s">
        <v>1</v>
      </c>
      <c r="F462" s="227" t="s">
        <v>142</v>
      </c>
      <c r="G462" s="225"/>
      <c r="H462" s="228">
        <v>193.1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AT462" s="234" t="s">
        <v>137</v>
      </c>
      <c r="AU462" s="234" t="s">
        <v>89</v>
      </c>
      <c r="AV462" s="15" t="s">
        <v>135</v>
      </c>
      <c r="AW462" s="15" t="s">
        <v>36</v>
      </c>
      <c r="AX462" s="15" t="s">
        <v>87</v>
      </c>
      <c r="AY462" s="234" t="s">
        <v>129</v>
      </c>
    </row>
    <row r="463" spans="1:65" s="2" customFormat="1" ht="16.5" customHeight="1">
      <c r="A463" s="35"/>
      <c r="B463" s="36"/>
      <c r="C463" s="188" t="s">
        <v>541</v>
      </c>
      <c r="D463" s="188" t="s">
        <v>131</v>
      </c>
      <c r="E463" s="189" t="s">
        <v>542</v>
      </c>
      <c r="F463" s="190" t="s">
        <v>543</v>
      </c>
      <c r="G463" s="191" t="s">
        <v>544</v>
      </c>
      <c r="H463" s="192">
        <v>1</v>
      </c>
      <c r="I463" s="193"/>
      <c r="J463" s="194">
        <f>ROUND(I463*H463,2)</f>
        <v>0</v>
      </c>
      <c r="K463" s="195"/>
      <c r="L463" s="40"/>
      <c r="M463" s="196" t="s">
        <v>1</v>
      </c>
      <c r="N463" s="197" t="s">
        <v>44</v>
      </c>
      <c r="O463" s="72"/>
      <c r="P463" s="198">
        <f>O463*H463</f>
        <v>0</v>
      </c>
      <c r="Q463" s="198">
        <v>0</v>
      </c>
      <c r="R463" s="198">
        <f>Q463*H463</f>
        <v>0</v>
      </c>
      <c r="S463" s="198">
        <v>0</v>
      </c>
      <c r="T463" s="199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0" t="s">
        <v>135</v>
      </c>
      <c r="AT463" s="200" t="s">
        <v>131</v>
      </c>
      <c r="AU463" s="200" t="s">
        <v>89</v>
      </c>
      <c r="AY463" s="18" t="s">
        <v>129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8" t="s">
        <v>87</v>
      </c>
      <c r="BK463" s="201">
        <f>ROUND(I463*H463,2)</f>
        <v>0</v>
      </c>
      <c r="BL463" s="18" t="s">
        <v>135</v>
      </c>
      <c r="BM463" s="200" t="s">
        <v>545</v>
      </c>
    </row>
    <row r="464" spans="1:65" s="14" customFormat="1" ht="10.199999999999999">
      <c r="B464" s="213"/>
      <c r="C464" s="214"/>
      <c r="D464" s="204" t="s">
        <v>137</v>
      </c>
      <c r="E464" s="215" t="s">
        <v>1</v>
      </c>
      <c r="F464" s="216" t="s">
        <v>546</v>
      </c>
      <c r="G464" s="214"/>
      <c r="H464" s="217">
        <v>1</v>
      </c>
      <c r="I464" s="218"/>
      <c r="J464" s="214"/>
      <c r="K464" s="214"/>
      <c r="L464" s="219"/>
      <c r="M464" s="220"/>
      <c r="N464" s="221"/>
      <c r="O464" s="221"/>
      <c r="P464" s="221"/>
      <c r="Q464" s="221"/>
      <c r="R464" s="221"/>
      <c r="S464" s="221"/>
      <c r="T464" s="222"/>
      <c r="AT464" s="223" t="s">
        <v>137</v>
      </c>
      <c r="AU464" s="223" t="s">
        <v>89</v>
      </c>
      <c r="AV464" s="14" t="s">
        <v>89</v>
      </c>
      <c r="AW464" s="14" t="s">
        <v>36</v>
      </c>
      <c r="AX464" s="14" t="s">
        <v>87</v>
      </c>
      <c r="AY464" s="223" t="s">
        <v>129</v>
      </c>
    </row>
    <row r="465" spans="1:65" s="12" customFormat="1" ht="22.8" customHeight="1">
      <c r="B465" s="172"/>
      <c r="C465" s="173"/>
      <c r="D465" s="174" t="s">
        <v>78</v>
      </c>
      <c r="E465" s="186" t="s">
        <v>547</v>
      </c>
      <c r="F465" s="186" t="s">
        <v>548</v>
      </c>
      <c r="G465" s="173"/>
      <c r="H465" s="173"/>
      <c r="I465" s="176"/>
      <c r="J465" s="187">
        <f>BK465</f>
        <v>0</v>
      </c>
      <c r="K465" s="173"/>
      <c r="L465" s="178"/>
      <c r="M465" s="179"/>
      <c r="N465" s="180"/>
      <c r="O465" s="180"/>
      <c r="P465" s="181">
        <f>SUM(P466:P519)</f>
        <v>0</v>
      </c>
      <c r="Q465" s="180"/>
      <c r="R465" s="181">
        <f>SUM(R466:R519)</f>
        <v>0</v>
      </c>
      <c r="S465" s="180"/>
      <c r="T465" s="182">
        <f>SUM(T466:T519)</f>
        <v>0</v>
      </c>
      <c r="AR465" s="183" t="s">
        <v>87</v>
      </c>
      <c r="AT465" s="184" t="s">
        <v>78</v>
      </c>
      <c r="AU465" s="184" t="s">
        <v>87</v>
      </c>
      <c r="AY465" s="183" t="s">
        <v>129</v>
      </c>
      <c r="BK465" s="185">
        <f>SUM(BK466:BK519)</f>
        <v>0</v>
      </c>
    </row>
    <row r="466" spans="1:65" s="2" customFormat="1" ht="21.75" customHeight="1">
      <c r="A466" s="35"/>
      <c r="B466" s="36"/>
      <c r="C466" s="188" t="s">
        <v>549</v>
      </c>
      <c r="D466" s="188" t="s">
        <v>131</v>
      </c>
      <c r="E466" s="189" t="s">
        <v>550</v>
      </c>
      <c r="F466" s="190" t="s">
        <v>551</v>
      </c>
      <c r="G466" s="191" t="s">
        <v>386</v>
      </c>
      <c r="H466" s="192">
        <v>150.19999999999999</v>
      </c>
      <c r="I466" s="193"/>
      <c r="J466" s="194">
        <f>ROUND(I466*H466,2)</f>
        <v>0</v>
      </c>
      <c r="K466" s="195"/>
      <c r="L466" s="40"/>
      <c r="M466" s="196" t="s">
        <v>1</v>
      </c>
      <c r="N466" s="197" t="s">
        <v>44</v>
      </c>
      <c r="O466" s="72"/>
      <c r="P466" s="198">
        <f>O466*H466</f>
        <v>0</v>
      </c>
      <c r="Q466" s="198">
        <v>0</v>
      </c>
      <c r="R466" s="198">
        <f>Q466*H466</f>
        <v>0</v>
      </c>
      <c r="S466" s="198">
        <v>0</v>
      </c>
      <c r="T466" s="199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0" t="s">
        <v>135</v>
      </c>
      <c r="AT466" s="200" t="s">
        <v>131</v>
      </c>
      <c r="AU466" s="200" t="s">
        <v>89</v>
      </c>
      <c r="AY466" s="18" t="s">
        <v>129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8" t="s">
        <v>87</v>
      </c>
      <c r="BK466" s="201">
        <f>ROUND(I466*H466,2)</f>
        <v>0</v>
      </c>
      <c r="BL466" s="18" t="s">
        <v>135</v>
      </c>
      <c r="BM466" s="200" t="s">
        <v>552</v>
      </c>
    </row>
    <row r="467" spans="1:65" s="13" customFormat="1" ht="10.199999999999999">
      <c r="B467" s="202"/>
      <c r="C467" s="203"/>
      <c r="D467" s="204" t="s">
        <v>137</v>
      </c>
      <c r="E467" s="205" t="s">
        <v>1</v>
      </c>
      <c r="F467" s="206" t="s">
        <v>422</v>
      </c>
      <c r="G467" s="203"/>
      <c r="H467" s="205" t="s">
        <v>1</v>
      </c>
      <c r="I467" s="207"/>
      <c r="J467" s="203"/>
      <c r="K467" s="203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137</v>
      </c>
      <c r="AU467" s="212" t="s">
        <v>89</v>
      </c>
      <c r="AV467" s="13" t="s">
        <v>87</v>
      </c>
      <c r="AW467" s="13" t="s">
        <v>36</v>
      </c>
      <c r="AX467" s="13" t="s">
        <v>79</v>
      </c>
      <c r="AY467" s="212" t="s">
        <v>129</v>
      </c>
    </row>
    <row r="468" spans="1:65" s="14" customFormat="1" ht="20.399999999999999">
      <c r="B468" s="213"/>
      <c r="C468" s="214"/>
      <c r="D468" s="204" t="s">
        <v>137</v>
      </c>
      <c r="E468" s="215" t="s">
        <v>1</v>
      </c>
      <c r="F468" s="216" t="s">
        <v>553</v>
      </c>
      <c r="G468" s="214"/>
      <c r="H468" s="217">
        <v>4.694</v>
      </c>
      <c r="I468" s="218"/>
      <c r="J468" s="214"/>
      <c r="K468" s="214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137</v>
      </c>
      <c r="AU468" s="223" t="s">
        <v>89</v>
      </c>
      <c r="AV468" s="14" t="s">
        <v>89</v>
      </c>
      <c r="AW468" s="14" t="s">
        <v>36</v>
      </c>
      <c r="AX468" s="14" t="s">
        <v>79</v>
      </c>
      <c r="AY468" s="223" t="s">
        <v>129</v>
      </c>
    </row>
    <row r="469" spans="1:65" s="14" customFormat="1" ht="20.399999999999999">
      <c r="B469" s="213"/>
      <c r="C469" s="214"/>
      <c r="D469" s="204" t="s">
        <v>137</v>
      </c>
      <c r="E469" s="215" t="s">
        <v>1</v>
      </c>
      <c r="F469" s="216" t="s">
        <v>554</v>
      </c>
      <c r="G469" s="214"/>
      <c r="H469" s="217">
        <v>3.3420000000000001</v>
      </c>
      <c r="I469" s="218"/>
      <c r="J469" s="214"/>
      <c r="K469" s="214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137</v>
      </c>
      <c r="AU469" s="223" t="s">
        <v>89</v>
      </c>
      <c r="AV469" s="14" t="s">
        <v>89</v>
      </c>
      <c r="AW469" s="14" t="s">
        <v>36</v>
      </c>
      <c r="AX469" s="14" t="s">
        <v>79</v>
      </c>
      <c r="AY469" s="223" t="s">
        <v>129</v>
      </c>
    </row>
    <row r="470" spans="1:65" s="14" customFormat="1" ht="20.399999999999999">
      <c r="B470" s="213"/>
      <c r="C470" s="214"/>
      <c r="D470" s="204" t="s">
        <v>137</v>
      </c>
      <c r="E470" s="215" t="s">
        <v>1</v>
      </c>
      <c r="F470" s="216" t="s">
        <v>555</v>
      </c>
      <c r="G470" s="214"/>
      <c r="H470" s="217">
        <v>131.428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137</v>
      </c>
      <c r="AU470" s="223" t="s">
        <v>89</v>
      </c>
      <c r="AV470" s="14" t="s">
        <v>89</v>
      </c>
      <c r="AW470" s="14" t="s">
        <v>36</v>
      </c>
      <c r="AX470" s="14" t="s">
        <v>79</v>
      </c>
      <c r="AY470" s="223" t="s">
        <v>129</v>
      </c>
    </row>
    <row r="471" spans="1:65" s="14" customFormat="1" ht="20.399999999999999">
      <c r="B471" s="213"/>
      <c r="C471" s="214"/>
      <c r="D471" s="204" t="s">
        <v>137</v>
      </c>
      <c r="E471" s="215" t="s">
        <v>1</v>
      </c>
      <c r="F471" s="216" t="s">
        <v>556</v>
      </c>
      <c r="G471" s="214"/>
      <c r="H471" s="217">
        <v>10.736000000000001</v>
      </c>
      <c r="I471" s="218"/>
      <c r="J471" s="214"/>
      <c r="K471" s="214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137</v>
      </c>
      <c r="AU471" s="223" t="s">
        <v>89</v>
      </c>
      <c r="AV471" s="14" t="s">
        <v>89</v>
      </c>
      <c r="AW471" s="14" t="s">
        <v>36</v>
      </c>
      <c r="AX471" s="14" t="s">
        <v>79</v>
      </c>
      <c r="AY471" s="223" t="s">
        <v>129</v>
      </c>
    </row>
    <row r="472" spans="1:65" s="15" customFormat="1" ht="10.199999999999999">
      <c r="B472" s="224"/>
      <c r="C472" s="225"/>
      <c r="D472" s="204" t="s">
        <v>137</v>
      </c>
      <c r="E472" s="226" t="s">
        <v>1</v>
      </c>
      <c r="F472" s="227" t="s">
        <v>142</v>
      </c>
      <c r="G472" s="225"/>
      <c r="H472" s="228">
        <v>150.19999999999999</v>
      </c>
      <c r="I472" s="229"/>
      <c r="J472" s="225"/>
      <c r="K472" s="225"/>
      <c r="L472" s="230"/>
      <c r="M472" s="231"/>
      <c r="N472" s="232"/>
      <c r="O472" s="232"/>
      <c r="P472" s="232"/>
      <c r="Q472" s="232"/>
      <c r="R472" s="232"/>
      <c r="S472" s="232"/>
      <c r="T472" s="233"/>
      <c r="AT472" s="234" t="s">
        <v>137</v>
      </c>
      <c r="AU472" s="234" t="s">
        <v>89</v>
      </c>
      <c r="AV472" s="15" t="s">
        <v>135</v>
      </c>
      <c r="AW472" s="15" t="s">
        <v>36</v>
      </c>
      <c r="AX472" s="15" t="s">
        <v>87</v>
      </c>
      <c r="AY472" s="234" t="s">
        <v>129</v>
      </c>
    </row>
    <row r="473" spans="1:65" s="2" customFormat="1" ht="21.75" customHeight="1">
      <c r="A473" s="35"/>
      <c r="B473" s="36"/>
      <c r="C473" s="188" t="s">
        <v>557</v>
      </c>
      <c r="D473" s="188" t="s">
        <v>131</v>
      </c>
      <c r="E473" s="189" t="s">
        <v>558</v>
      </c>
      <c r="F473" s="190" t="s">
        <v>559</v>
      </c>
      <c r="G473" s="191" t="s">
        <v>386</v>
      </c>
      <c r="H473" s="192">
        <v>3604.8</v>
      </c>
      <c r="I473" s="193"/>
      <c r="J473" s="194">
        <f>ROUND(I473*H473,2)</f>
        <v>0</v>
      </c>
      <c r="K473" s="195"/>
      <c r="L473" s="40"/>
      <c r="M473" s="196" t="s">
        <v>1</v>
      </c>
      <c r="N473" s="197" t="s">
        <v>44</v>
      </c>
      <c r="O473" s="72"/>
      <c r="P473" s="198">
        <f>O473*H473</f>
        <v>0</v>
      </c>
      <c r="Q473" s="198">
        <v>0</v>
      </c>
      <c r="R473" s="198">
        <f>Q473*H473</f>
        <v>0</v>
      </c>
      <c r="S473" s="198">
        <v>0</v>
      </c>
      <c r="T473" s="199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0" t="s">
        <v>135</v>
      </c>
      <c r="AT473" s="200" t="s">
        <v>131</v>
      </c>
      <c r="AU473" s="200" t="s">
        <v>89</v>
      </c>
      <c r="AY473" s="18" t="s">
        <v>129</v>
      </c>
      <c r="BE473" s="201">
        <f>IF(N473="základní",J473,0)</f>
        <v>0</v>
      </c>
      <c r="BF473" s="201">
        <f>IF(N473="snížená",J473,0)</f>
        <v>0</v>
      </c>
      <c r="BG473" s="201">
        <f>IF(N473="zákl. přenesená",J473,0)</f>
        <v>0</v>
      </c>
      <c r="BH473" s="201">
        <f>IF(N473="sníž. přenesená",J473,0)</f>
        <v>0</v>
      </c>
      <c r="BI473" s="201">
        <f>IF(N473="nulová",J473,0)</f>
        <v>0</v>
      </c>
      <c r="BJ473" s="18" t="s">
        <v>87</v>
      </c>
      <c r="BK473" s="201">
        <f>ROUND(I473*H473,2)</f>
        <v>0</v>
      </c>
      <c r="BL473" s="18" t="s">
        <v>135</v>
      </c>
      <c r="BM473" s="200" t="s">
        <v>560</v>
      </c>
    </row>
    <row r="474" spans="1:65" s="13" customFormat="1" ht="10.199999999999999">
      <c r="B474" s="202"/>
      <c r="C474" s="203"/>
      <c r="D474" s="204" t="s">
        <v>137</v>
      </c>
      <c r="E474" s="205" t="s">
        <v>1</v>
      </c>
      <c r="F474" s="206" t="s">
        <v>561</v>
      </c>
      <c r="G474" s="203"/>
      <c r="H474" s="205" t="s">
        <v>1</v>
      </c>
      <c r="I474" s="207"/>
      <c r="J474" s="203"/>
      <c r="K474" s="203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137</v>
      </c>
      <c r="AU474" s="212" t="s">
        <v>89</v>
      </c>
      <c r="AV474" s="13" t="s">
        <v>87</v>
      </c>
      <c r="AW474" s="13" t="s">
        <v>36</v>
      </c>
      <c r="AX474" s="13" t="s">
        <v>79</v>
      </c>
      <c r="AY474" s="212" t="s">
        <v>129</v>
      </c>
    </row>
    <row r="475" spans="1:65" s="14" customFormat="1" ht="10.199999999999999">
      <c r="B475" s="213"/>
      <c r="C475" s="214"/>
      <c r="D475" s="204" t="s">
        <v>137</v>
      </c>
      <c r="E475" s="215" t="s">
        <v>1</v>
      </c>
      <c r="F475" s="216" t="s">
        <v>562</v>
      </c>
      <c r="G475" s="214"/>
      <c r="H475" s="217">
        <v>3604.8</v>
      </c>
      <c r="I475" s="218"/>
      <c r="J475" s="214"/>
      <c r="K475" s="214"/>
      <c r="L475" s="219"/>
      <c r="M475" s="220"/>
      <c r="N475" s="221"/>
      <c r="O475" s="221"/>
      <c r="P475" s="221"/>
      <c r="Q475" s="221"/>
      <c r="R475" s="221"/>
      <c r="S475" s="221"/>
      <c r="T475" s="222"/>
      <c r="AT475" s="223" t="s">
        <v>137</v>
      </c>
      <c r="AU475" s="223" t="s">
        <v>89</v>
      </c>
      <c r="AV475" s="14" t="s">
        <v>89</v>
      </c>
      <c r="AW475" s="14" t="s">
        <v>36</v>
      </c>
      <c r="AX475" s="14" t="s">
        <v>87</v>
      </c>
      <c r="AY475" s="223" t="s">
        <v>129</v>
      </c>
    </row>
    <row r="476" spans="1:65" s="2" customFormat="1" ht="21.75" customHeight="1">
      <c r="A476" s="35"/>
      <c r="B476" s="36"/>
      <c r="C476" s="188" t="s">
        <v>563</v>
      </c>
      <c r="D476" s="188" t="s">
        <v>131</v>
      </c>
      <c r="E476" s="189" t="s">
        <v>564</v>
      </c>
      <c r="F476" s="190" t="s">
        <v>565</v>
      </c>
      <c r="G476" s="191" t="s">
        <v>386</v>
      </c>
      <c r="H476" s="192">
        <v>72.977000000000004</v>
      </c>
      <c r="I476" s="193"/>
      <c r="J476" s="194">
        <f>ROUND(I476*H476,2)</f>
        <v>0</v>
      </c>
      <c r="K476" s="195"/>
      <c r="L476" s="40"/>
      <c r="M476" s="196" t="s">
        <v>1</v>
      </c>
      <c r="N476" s="197" t="s">
        <v>44</v>
      </c>
      <c r="O476" s="72"/>
      <c r="P476" s="198">
        <f>O476*H476</f>
        <v>0</v>
      </c>
      <c r="Q476" s="198">
        <v>0</v>
      </c>
      <c r="R476" s="198">
        <f>Q476*H476</f>
        <v>0</v>
      </c>
      <c r="S476" s="198">
        <v>0</v>
      </c>
      <c r="T476" s="199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0" t="s">
        <v>135</v>
      </c>
      <c r="AT476" s="200" t="s">
        <v>131</v>
      </c>
      <c r="AU476" s="200" t="s">
        <v>89</v>
      </c>
      <c r="AY476" s="18" t="s">
        <v>129</v>
      </c>
      <c r="BE476" s="201">
        <f>IF(N476="základní",J476,0)</f>
        <v>0</v>
      </c>
      <c r="BF476" s="201">
        <f>IF(N476="snížená",J476,0)</f>
        <v>0</v>
      </c>
      <c r="BG476" s="201">
        <f>IF(N476="zákl. přenesená",J476,0)</f>
        <v>0</v>
      </c>
      <c r="BH476" s="201">
        <f>IF(N476="sníž. přenesená",J476,0)</f>
        <v>0</v>
      </c>
      <c r="BI476" s="201">
        <f>IF(N476="nulová",J476,0)</f>
        <v>0</v>
      </c>
      <c r="BJ476" s="18" t="s">
        <v>87</v>
      </c>
      <c r="BK476" s="201">
        <f>ROUND(I476*H476,2)</f>
        <v>0</v>
      </c>
      <c r="BL476" s="18" t="s">
        <v>135</v>
      </c>
      <c r="BM476" s="200" t="s">
        <v>566</v>
      </c>
    </row>
    <row r="477" spans="1:65" s="13" customFormat="1" ht="10.199999999999999">
      <c r="B477" s="202"/>
      <c r="C477" s="203"/>
      <c r="D477" s="204" t="s">
        <v>137</v>
      </c>
      <c r="E477" s="205" t="s">
        <v>1</v>
      </c>
      <c r="F477" s="206" t="s">
        <v>138</v>
      </c>
      <c r="G477" s="203"/>
      <c r="H477" s="205" t="s">
        <v>1</v>
      </c>
      <c r="I477" s="207"/>
      <c r="J477" s="203"/>
      <c r="K477" s="203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137</v>
      </c>
      <c r="AU477" s="212" t="s">
        <v>89</v>
      </c>
      <c r="AV477" s="13" t="s">
        <v>87</v>
      </c>
      <c r="AW477" s="13" t="s">
        <v>36</v>
      </c>
      <c r="AX477" s="13" t="s">
        <v>79</v>
      </c>
      <c r="AY477" s="212" t="s">
        <v>129</v>
      </c>
    </row>
    <row r="478" spans="1:65" s="13" customFormat="1" ht="10.199999999999999">
      <c r="B478" s="202"/>
      <c r="C478" s="203"/>
      <c r="D478" s="204" t="s">
        <v>137</v>
      </c>
      <c r="E478" s="205" t="s">
        <v>1</v>
      </c>
      <c r="F478" s="206" t="s">
        <v>567</v>
      </c>
      <c r="G478" s="203"/>
      <c r="H478" s="205" t="s">
        <v>1</v>
      </c>
      <c r="I478" s="207"/>
      <c r="J478" s="203"/>
      <c r="K478" s="203"/>
      <c r="L478" s="208"/>
      <c r="M478" s="209"/>
      <c r="N478" s="210"/>
      <c r="O478" s="210"/>
      <c r="P478" s="210"/>
      <c r="Q478" s="210"/>
      <c r="R478" s="210"/>
      <c r="S478" s="210"/>
      <c r="T478" s="211"/>
      <c r="AT478" s="212" t="s">
        <v>137</v>
      </c>
      <c r="AU478" s="212" t="s">
        <v>89</v>
      </c>
      <c r="AV478" s="13" t="s">
        <v>87</v>
      </c>
      <c r="AW478" s="13" t="s">
        <v>36</v>
      </c>
      <c r="AX478" s="13" t="s">
        <v>79</v>
      </c>
      <c r="AY478" s="212" t="s">
        <v>129</v>
      </c>
    </row>
    <row r="479" spans="1:65" s="14" customFormat="1" ht="10.199999999999999">
      <c r="B479" s="213"/>
      <c r="C479" s="214"/>
      <c r="D479" s="204" t="s">
        <v>137</v>
      </c>
      <c r="E479" s="215" t="s">
        <v>1</v>
      </c>
      <c r="F479" s="216" t="s">
        <v>568</v>
      </c>
      <c r="G479" s="214"/>
      <c r="H479" s="217">
        <v>19.151</v>
      </c>
      <c r="I479" s="218"/>
      <c r="J479" s="214"/>
      <c r="K479" s="214"/>
      <c r="L479" s="219"/>
      <c r="M479" s="220"/>
      <c r="N479" s="221"/>
      <c r="O479" s="221"/>
      <c r="P479" s="221"/>
      <c r="Q479" s="221"/>
      <c r="R479" s="221"/>
      <c r="S479" s="221"/>
      <c r="T479" s="222"/>
      <c r="AT479" s="223" t="s">
        <v>137</v>
      </c>
      <c r="AU479" s="223" t="s">
        <v>89</v>
      </c>
      <c r="AV479" s="14" t="s">
        <v>89</v>
      </c>
      <c r="AW479" s="14" t="s">
        <v>36</v>
      </c>
      <c r="AX479" s="14" t="s">
        <v>79</v>
      </c>
      <c r="AY479" s="223" t="s">
        <v>129</v>
      </c>
    </row>
    <row r="480" spans="1:65" s="14" customFormat="1" ht="10.199999999999999">
      <c r="B480" s="213"/>
      <c r="C480" s="214"/>
      <c r="D480" s="204" t="s">
        <v>137</v>
      </c>
      <c r="E480" s="215" t="s">
        <v>1</v>
      </c>
      <c r="F480" s="216" t="s">
        <v>569</v>
      </c>
      <c r="G480" s="214"/>
      <c r="H480" s="217">
        <v>1.4730000000000001</v>
      </c>
      <c r="I480" s="218"/>
      <c r="J480" s="214"/>
      <c r="K480" s="214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137</v>
      </c>
      <c r="AU480" s="223" t="s">
        <v>89</v>
      </c>
      <c r="AV480" s="14" t="s">
        <v>89</v>
      </c>
      <c r="AW480" s="14" t="s">
        <v>36</v>
      </c>
      <c r="AX480" s="14" t="s">
        <v>79</v>
      </c>
      <c r="AY480" s="223" t="s">
        <v>129</v>
      </c>
    </row>
    <row r="481" spans="1:65" s="13" customFormat="1" ht="10.199999999999999">
      <c r="B481" s="202"/>
      <c r="C481" s="203"/>
      <c r="D481" s="204" t="s">
        <v>137</v>
      </c>
      <c r="E481" s="205" t="s">
        <v>1</v>
      </c>
      <c r="F481" s="206" t="s">
        <v>146</v>
      </c>
      <c r="G481" s="203"/>
      <c r="H481" s="205" t="s">
        <v>1</v>
      </c>
      <c r="I481" s="207"/>
      <c r="J481" s="203"/>
      <c r="K481" s="203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137</v>
      </c>
      <c r="AU481" s="212" t="s">
        <v>89</v>
      </c>
      <c r="AV481" s="13" t="s">
        <v>87</v>
      </c>
      <c r="AW481" s="13" t="s">
        <v>36</v>
      </c>
      <c r="AX481" s="13" t="s">
        <v>79</v>
      </c>
      <c r="AY481" s="212" t="s">
        <v>129</v>
      </c>
    </row>
    <row r="482" spans="1:65" s="13" customFormat="1" ht="10.199999999999999">
      <c r="B482" s="202"/>
      <c r="C482" s="203"/>
      <c r="D482" s="204" t="s">
        <v>137</v>
      </c>
      <c r="E482" s="205" t="s">
        <v>1</v>
      </c>
      <c r="F482" s="206" t="s">
        <v>567</v>
      </c>
      <c r="G482" s="203"/>
      <c r="H482" s="205" t="s">
        <v>1</v>
      </c>
      <c r="I482" s="207"/>
      <c r="J482" s="203"/>
      <c r="K482" s="203"/>
      <c r="L482" s="208"/>
      <c r="M482" s="209"/>
      <c r="N482" s="210"/>
      <c r="O482" s="210"/>
      <c r="P482" s="210"/>
      <c r="Q482" s="210"/>
      <c r="R482" s="210"/>
      <c r="S482" s="210"/>
      <c r="T482" s="211"/>
      <c r="AT482" s="212" t="s">
        <v>137</v>
      </c>
      <c r="AU482" s="212" t="s">
        <v>89</v>
      </c>
      <c r="AV482" s="13" t="s">
        <v>87</v>
      </c>
      <c r="AW482" s="13" t="s">
        <v>36</v>
      </c>
      <c r="AX482" s="13" t="s">
        <v>79</v>
      </c>
      <c r="AY482" s="212" t="s">
        <v>129</v>
      </c>
    </row>
    <row r="483" spans="1:65" s="14" customFormat="1" ht="10.199999999999999">
      <c r="B483" s="213"/>
      <c r="C483" s="214"/>
      <c r="D483" s="204" t="s">
        <v>137</v>
      </c>
      <c r="E483" s="215" t="s">
        <v>1</v>
      </c>
      <c r="F483" s="216" t="s">
        <v>570</v>
      </c>
      <c r="G483" s="214"/>
      <c r="H483" s="217">
        <v>26.048999999999999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137</v>
      </c>
      <c r="AU483" s="223" t="s">
        <v>89</v>
      </c>
      <c r="AV483" s="14" t="s">
        <v>89</v>
      </c>
      <c r="AW483" s="14" t="s">
        <v>36</v>
      </c>
      <c r="AX483" s="14" t="s">
        <v>79</v>
      </c>
      <c r="AY483" s="223" t="s">
        <v>129</v>
      </c>
    </row>
    <row r="484" spans="1:65" s="14" customFormat="1" ht="20.399999999999999">
      <c r="B484" s="213"/>
      <c r="C484" s="214"/>
      <c r="D484" s="204" t="s">
        <v>137</v>
      </c>
      <c r="E484" s="215" t="s">
        <v>1</v>
      </c>
      <c r="F484" s="216" t="s">
        <v>571</v>
      </c>
      <c r="G484" s="214"/>
      <c r="H484" s="217">
        <v>2.1280000000000001</v>
      </c>
      <c r="I484" s="218"/>
      <c r="J484" s="214"/>
      <c r="K484" s="214"/>
      <c r="L484" s="219"/>
      <c r="M484" s="220"/>
      <c r="N484" s="221"/>
      <c r="O484" s="221"/>
      <c r="P484" s="221"/>
      <c r="Q484" s="221"/>
      <c r="R484" s="221"/>
      <c r="S484" s="221"/>
      <c r="T484" s="222"/>
      <c r="AT484" s="223" t="s">
        <v>137</v>
      </c>
      <c r="AU484" s="223" t="s">
        <v>89</v>
      </c>
      <c r="AV484" s="14" t="s">
        <v>89</v>
      </c>
      <c r="AW484" s="14" t="s">
        <v>36</v>
      </c>
      <c r="AX484" s="14" t="s">
        <v>79</v>
      </c>
      <c r="AY484" s="223" t="s">
        <v>129</v>
      </c>
    </row>
    <row r="485" spans="1:65" s="13" customFormat="1" ht="20.399999999999999">
      <c r="B485" s="202"/>
      <c r="C485" s="203"/>
      <c r="D485" s="204" t="s">
        <v>137</v>
      </c>
      <c r="E485" s="205" t="s">
        <v>1</v>
      </c>
      <c r="F485" s="206" t="s">
        <v>572</v>
      </c>
      <c r="G485" s="203"/>
      <c r="H485" s="205" t="s">
        <v>1</v>
      </c>
      <c r="I485" s="207"/>
      <c r="J485" s="203"/>
      <c r="K485" s="203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137</v>
      </c>
      <c r="AU485" s="212" t="s">
        <v>89</v>
      </c>
      <c r="AV485" s="13" t="s">
        <v>87</v>
      </c>
      <c r="AW485" s="13" t="s">
        <v>36</v>
      </c>
      <c r="AX485" s="13" t="s">
        <v>79</v>
      </c>
      <c r="AY485" s="212" t="s">
        <v>129</v>
      </c>
    </row>
    <row r="486" spans="1:65" s="14" customFormat="1" ht="10.199999999999999">
      <c r="B486" s="213"/>
      <c r="C486" s="214"/>
      <c r="D486" s="204" t="s">
        <v>137</v>
      </c>
      <c r="E486" s="215" t="s">
        <v>1</v>
      </c>
      <c r="F486" s="216" t="s">
        <v>573</v>
      </c>
      <c r="G486" s="214"/>
      <c r="H486" s="217">
        <v>19.154</v>
      </c>
      <c r="I486" s="218"/>
      <c r="J486" s="214"/>
      <c r="K486" s="214"/>
      <c r="L486" s="219"/>
      <c r="M486" s="220"/>
      <c r="N486" s="221"/>
      <c r="O486" s="221"/>
      <c r="P486" s="221"/>
      <c r="Q486" s="221"/>
      <c r="R486" s="221"/>
      <c r="S486" s="221"/>
      <c r="T486" s="222"/>
      <c r="AT486" s="223" t="s">
        <v>137</v>
      </c>
      <c r="AU486" s="223" t="s">
        <v>89</v>
      </c>
      <c r="AV486" s="14" t="s">
        <v>89</v>
      </c>
      <c r="AW486" s="14" t="s">
        <v>36</v>
      </c>
      <c r="AX486" s="14" t="s">
        <v>79</v>
      </c>
      <c r="AY486" s="223" t="s">
        <v>129</v>
      </c>
    </row>
    <row r="487" spans="1:65" s="14" customFormat="1" ht="10.199999999999999">
      <c r="B487" s="213"/>
      <c r="C487" s="214"/>
      <c r="D487" s="204" t="s">
        <v>137</v>
      </c>
      <c r="E487" s="215" t="s">
        <v>1</v>
      </c>
      <c r="F487" s="216" t="s">
        <v>574</v>
      </c>
      <c r="G487" s="214"/>
      <c r="H487" s="217">
        <v>1.089</v>
      </c>
      <c r="I487" s="218"/>
      <c r="J487" s="214"/>
      <c r="K487" s="214"/>
      <c r="L487" s="219"/>
      <c r="M487" s="220"/>
      <c r="N487" s="221"/>
      <c r="O487" s="221"/>
      <c r="P487" s="221"/>
      <c r="Q487" s="221"/>
      <c r="R487" s="221"/>
      <c r="S487" s="221"/>
      <c r="T487" s="222"/>
      <c r="AT487" s="223" t="s">
        <v>137</v>
      </c>
      <c r="AU487" s="223" t="s">
        <v>89</v>
      </c>
      <c r="AV487" s="14" t="s">
        <v>89</v>
      </c>
      <c r="AW487" s="14" t="s">
        <v>36</v>
      </c>
      <c r="AX487" s="14" t="s">
        <v>79</v>
      </c>
      <c r="AY487" s="223" t="s">
        <v>129</v>
      </c>
    </row>
    <row r="488" spans="1:65" s="14" customFormat="1" ht="10.199999999999999">
      <c r="B488" s="213"/>
      <c r="C488" s="214"/>
      <c r="D488" s="204" t="s">
        <v>137</v>
      </c>
      <c r="E488" s="215" t="s">
        <v>1</v>
      </c>
      <c r="F488" s="216" t="s">
        <v>575</v>
      </c>
      <c r="G488" s="214"/>
      <c r="H488" s="217">
        <v>1.1890000000000001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137</v>
      </c>
      <c r="AU488" s="223" t="s">
        <v>89</v>
      </c>
      <c r="AV488" s="14" t="s">
        <v>89</v>
      </c>
      <c r="AW488" s="14" t="s">
        <v>36</v>
      </c>
      <c r="AX488" s="14" t="s">
        <v>79</v>
      </c>
      <c r="AY488" s="223" t="s">
        <v>129</v>
      </c>
    </row>
    <row r="489" spans="1:65" s="14" customFormat="1" ht="20.399999999999999">
      <c r="B489" s="213"/>
      <c r="C489" s="214"/>
      <c r="D489" s="204" t="s">
        <v>137</v>
      </c>
      <c r="E489" s="215" t="s">
        <v>1</v>
      </c>
      <c r="F489" s="216" t="s">
        <v>576</v>
      </c>
      <c r="G489" s="214"/>
      <c r="H489" s="217">
        <v>2.7440000000000002</v>
      </c>
      <c r="I489" s="218"/>
      <c r="J489" s="214"/>
      <c r="K489" s="214"/>
      <c r="L489" s="219"/>
      <c r="M489" s="220"/>
      <c r="N489" s="221"/>
      <c r="O489" s="221"/>
      <c r="P489" s="221"/>
      <c r="Q489" s="221"/>
      <c r="R489" s="221"/>
      <c r="S489" s="221"/>
      <c r="T489" s="222"/>
      <c r="AT489" s="223" t="s">
        <v>137</v>
      </c>
      <c r="AU489" s="223" t="s">
        <v>89</v>
      </c>
      <c r="AV489" s="14" t="s">
        <v>89</v>
      </c>
      <c r="AW489" s="14" t="s">
        <v>36</v>
      </c>
      <c r="AX489" s="14" t="s">
        <v>79</v>
      </c>
      <c r="AY489" s="223" t="s">
        <v>129</v>
      </c>
    </row>
    <row r="490" spans="1:65" s="15" customFormat="1" ht="10.199999999999999">
      <c r="B490" s="224"/>
      <c r="C490" s="225"/>
      <c r="D490" s="204" t="s">
        <v>137</v>
      </c>
      <c r="E490" s="226" t="s">
        <v>1</v>
      </c>
      <c r="F490" s="227" t="s">
        <v>142</v>
      </c>
      <c r="G490" s="225"/>
      <c r="H490" s="228">
        <v>72.977000000000004</v>
      </c>
      <c r="I490" s="229"/>
      <c r="J490" s="225"/>
      <c r="K490" s="225"/>
      <c r="L490" s="230"/>
      <c r="M490" s="231"/>
      <c r="N490" s="232"/>
      <c r="O490" s="232"/>
      <c r="P490" s="232"/>
      <c r="Q490" s="232"/>
      <c r="R490" s="232"/>
      <c r="S490" s="232"/>
      <c r="T490" s="233"/>
      <c r="AT490" s="234" t="s">
        <v>137</v>
      </c>
      <c r="AU490" s="234" t="s">
        <v>89</v>
      </c>
      <c r="AV490" s="15" t="s">
        <v>135</v>
      </c>
      <c r="AW490" s="15" t="s">
        <v>36</v>
      </c>
      <c r="AX490" s="15" t="s">
        <v>87</v>
      </c>
      <c r="AY490" s="234" t="s">
        <v>129</v>
      </c>
    </row>
    <row r="491" spans="1:65" s="2" customFormat="1" ht="21.75" customHeight="1">
      <c r="A491" s="35"/>
      <c r="B491" s="36"/>
      <c r="C491" s="188" t="s">
        <v>577</v>
      </c>
      <c r="D491" s="188" t="s">
        <v>131</v>
      </c>
      <c r="E491" s="189" t="s">
        <v>578</v>
      </c>
      <c r="F491" s="190" t="s">
        <v>579</v>
      </c>
      <c r="G491" s="191" t="s">
        <v>386</v>
      </c>
      <c r="H491" s="192">
        <v>1751.4480000000001</v>
      </c>
      <c r="I491" s="193"/>
      <c r="J491" s="194">
        <f>ROUND(I491*H491,2)</f>
        <v>0</v>
      </c>
      <c r="K491" s="195"/>
      <c r="L491" s="40"/>
      <c r="M491" s="196" t="s">
        <v>1</v>
      </c>
      <c r="N491" s="197" t="s">
        <v>44</v>
      </c>
      <c r="O491" s="72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0" t="s">
        <v>135</v>
      </c>
      <c r="AT491" s="200" t="s">
        <v>131</v>
      </c>
      <c r="AU491" s="200" t="s">
        <v>89</v>
      </c>
      <c r="AY491" s="18" t="s">
        <v>129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8" t="s">
        <v>87</v>
      </c>
      <c r="BK491" s="201">
        <f>ROUND(I491*H491,2)</f>
        <v>0</v>
      </c>
      <c r="BL491" s="18" t="s">
        <v>135</v>
      </c>
      <c r="BM491" s="200" t="s">
        <v>580</v>
      </c>
    </row>
    <row r="492" spans="1:65" s="13" customFormat="1" ht="10.199999999999999">
      <c r="B492" s="202"/>
      <c r="C492" s="203"/>
      <c r="D492" s="204" t="s">
        <v>137</v>
      </c>
      <c r="E492" s="205" t="s">
        <v>1</v>
      </c>
      <c r="F492" s="206" t="s">
        <v>561</v>
      </c>
      <c r="G492" s="203"/>
      <c r="H492" s="205" t="s">
        <v>1</v>
      </c>
      <c r="I492" s="207"/>
      <c r="J492" s="203"/>
      <c r="K492" s="203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137</v>
      </c>
      <c r="AU492" s="212" t="s">
        <v>89</v>
      </c>
      <c r="AV492" s="13" t="s">
        <v>87</v>
      </c>
      <c r="AW492" s="13" t="s">
        <v>36</v>
      </c>
      <c r="AX492" s="13" t="s">
        <v>79</v>
      </c>
      <c r="AY492" s="212" t="s">
        <v>129</v>
      </c>
    </row>
    <row r="493" spans="1:65" s="14" customFormat="1" ht="10.199999999999999">
      <c r="B493" s="213"/>
      <c r="C493" s="214"/>
      <c r="D493" s="204" t="s">
        <v>137</v>
      </c>
      <c r="E493" s="215" t="s">
        <v>1</v>
      </c>
      <c r="F493" s="216" t="s">
        <v>581</v>
      </c>
      <c r="G493" s="214"/>
      <c r="H493" s="217">
        <v>1751.4480000000001</v>
      </c>
      <c r="I493" s="218"/>
      <c r="J493" s="214"/>
      <c r="K493" s="214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137</v>
      </c>
      <c r="AU493" s="223" t="s">
        <v>89</v>
      </c>
      <c r="AV493" s="14" t="s">
        <v>89</v>
      </c>
      <c r="AW493" s="14" t="s">
        <v>36</v>
      </c>
      <c r="AX493" s="14" t="s">
        <v>87</v>
      </c>
      <c r="AY493" s="223" t="s">
        <v>129</v>
      </c>
    </row>
    <row r="494" spans="1:65" s="2" customFormat="1" ht="21.75" customHeight="1">
      <c r="A494" s="35"/>
      <c r="B494" s="36"/>
      <c r="C494" s="188" t="s">
        <v>582</v>
      </c>
      <c r="D494" s="188" t="s">
        <v>131</v>
      </c>
      <c r="E494" s="189" t="s">
        <v>583</v>
      </c>
      <c r="F494" s="190" t="s">
        <v>584</v>
      </c>
      <c r="G494" s="191" t="s">
        <v>386</v>
      </c>
      <c r="H494" s="192">
        <v>24.175999999999998</v>
      </c>
      <c r="I494" s="193"/>
      <c r="J494" s="194">
        <f>ROUND(I494*H494,2)</f>
        <v>0</v>
      </c>
      <c r="K494" s="195"/>
      <c r="L494" s="40"/>
      <c r="M494" s="196" t="s">
        <v>1</v>
      </c>
      <c r="N494" s="197" t="s">
        <v>44</v>
      </c>
      <c r="O494" s="72"/>
      <c r="P494" s="198">
        <f>O494*H494</f>
        <v>0</v>
      </c>
      <c r="Q494" s="198">
        <v>0</v>
      </c>
      <c r="R494" s="198">
        <f>Q494*H494</f>
        <v>0</v>
      </c>
      <c r="S494" s="198">
        <v>0</v>
      </c>
      <c r="T494" s="199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0" t="s">
        <v>135</v>
      </c>
      <c r="AT494" s="200" t="s">
        <v>131</v>
      </c>
      <c r="AU494" s="200" t="s">
        <v>89</v>
      </c>
      <c r="AY494" s="18" t="s">
        <v>129</v>
      </c>
      <c r="BE494" s="201">
        <f>IF(N494="základní",J494,0)</f>
        <v>0</v>
      </c>
      <c r="BF494" s="201">
        <f>IF(N494="snížená",J494,0)</f>
        <v>0</v>
      </c>
      <c r="BG494" s="201">
        <f>IF(N494="zákl. přenesená",J494,0)</f>
        <v>0</v>
      </c>
      <c r="BH494" s="201">
        <f>IF(N494="sníž. přenesená",J494,0)</f>
        <v>0</v>
      </c>
      <c r="BI494" s="201">
        <f>IF(N494="nulová",J494,0)</f>
        <v>0</v>
      </c>
      <c r="BJ494" s="18" t="s">
        <v>87</v>
      </c>
      <c r="BK494" s="201">
        <f>ROUND(I494*H494,2)</f>
        <v>0</v>
      </c>
      <c r="BL494" s="18" t="s">
        <v>135</v>
      </c>
      <c r="BM494" s="200" t="s">
        <v>585</v>
      </c>
    </row>
    <row r="495" spans="1:65" s="13" customFormat="1" ht="20.399999999999999">
      <c r="B495" s="202"/>
      <c r="C495" s="203"/>
      <c r="D495" s="204" t="s">
        <v>137</v>
      </c>
      <c r="E495" s="205" t="s">
        <v>1</v>
      </c>
      <c r="F495" s="206" t="s">
        <v>572</v>
      </c>
      <c r="G495" s="203"/>
      <c r="H495" s="205" t="s">
        <v>1</v>
      </c>
      <c r="I495" s="207"/>
      <c r="J495" s="203"/>
      <c r="K495" s="203"/>
      <c r="L495" s="208"/>
      <c r="M495" s="209"/>
      <c r="N495" s="210"/>
      <c r="O495" s="210"/>
      <c r="P495" s="210"/>
      <c r="Q495" s="210"/>
      <c r="R495" s="210"/>
      <c r="S495" s="210"/>
      <c r="T495" s="211"/>
      <c r="AT495" s="212" t="s">
        <v>137</v>
      </c>
      <c r="AU495" s="212" t="s">
        <v>89</v>
      </c>
      <c r="AV495" s="13" t="s">
        <v>87</v>
      </c>
      <c r="AW495" s="13" t="s">
        <v>36</v>
      </c>
      <c r="AX495" s="13" t="s">
        <v>79</v>
      </c>
      <c r="AY495" s="212" t="s">
        <v>129</v>
      </c>
    </row>
    <row r="496" spans="1:65" s="14" customFormat="1" ht="10.199999999999999">
      <c r="B496" s="213"/>
      <c r="C496" s="214"/>
      <c r="D496" s="204" t="s">
        <v>137</v>
      </c>
      <c r="E496" s="215" t="s">
        <v>1</v>
      </c>
      <c r="F496" s="216" t="s">
        <v>573</v>
      </c>
      <c r="G496" s="214"/>
      <c r="H496" s="217">
        <v>19.154</v>
      </c>
      <c r="I496" s="218"/>
      <c r="J496" s="214"/>
      <c r="K496" s="214"/>
      <c r="L496" s="219"/>
      <c r="M496" s="220"/>
      <c r="N496" s="221"/>
      <c r="O496" s="221"/>
      <c r="P496" s="221"/>
      <c r="Q496" s="221"/>
      <c r="R496" s="221"/>
      <c r="S496" s="221"/>
      <c r="T496" s="222"/>
      <c r="AT496" s="223" t="s">
        <v>137</v>
      </c>
      <c r="AU496" s="223" t="s">
        <v>89</v>
      </c>
      <c r="AV496" s="14" t="s">
        <v>89</v>
      </c>
      <c r="AW496" s="14" t="s">
        <v>36</v>
      </c>
      <c r="AX496" s="14" t="s">
        <v>79</v>
      </c>
      <c r="AY496" s="223" t="s">
        <v>129</v>
      </c>
    </row>
    <row r="497" spans="1:65" s="14" customFormat="1" ht="10.199999999999999">
      <c r="B497" s="213"/>
      <c r="C497" s="214"/>
      <c r="D497" s="204" t="s">
        <v>137</v>
      </c>
      <c r="E497" s="215" t="s">
        <v>1</v>
      </c>
      <c r="F497" s="216" t="s">
        <v>574</v>
      </c>
      <c r="G497" s="214"/>
      <c r="H497" s="217">
        <v>1.089</v>
      </c>
      <c r="I497" s="218"/>
      <c r="J497" s="214"/>
      <c r="K497" s="214"/>
      <c r="L497" s="219"/>
      <c r="M497" s="220"/>
      <c r="N497" s="221"/>
      <c r="O497" s="221"/>
      <c r="P497" s="221"/>
      <c r="Q497" s="221"/>
      <c r="R497" s="221"/>
      <c r="S497" s="221"/>
      <c r="T497" s="222"/>
      <c r="AT497" s="223" t="s">
        <v>137</v>
      </c>
      <c r="AU497" s="223" t="s">
        <v>89</v>
      </c>
      <c r="AV497" s="14" t="s">
        <v>89</v>
      </c>
      <c r="AW497" s="14" t="s">
        <v>36</v>
      </c>
      <c r="AX497" s="14" t="s">
        <v>79</v>
      </c>
      <c r="AY497" s="223" t="s">
        <v>129</v>
      </c>
    </row>
    <row r="498" spans="1:65" s="14" customFormat="1" ht="10.199999999999999">
      <c r="B498" s="213"/>
      <c r="C498" s="214"/>
      <c r="D498" s="204" t="s">
        <v>137</v>
      </c>
      <c r="E498" s="215" t="s">
        <v>1</v>
      </c>
      <c r="F498" s="216" t="s">
        <v>575</v>
      </c>
      <c r="G498" s="214"/>
      <c r="H498" s="217">
        <v>1.1890000000000001</v>
      </c>
      <c r="I498" s="218"/>
      <c r="J498" s="214"/>
      <c r="K498" s="214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137</v>
      </c>
      <c r="AU498" s="223" t="s">
        <v>89</v>
      </c>
      <c r="AV498" s="14" t="s">
        <v>89</v>
      </c>
      <c r="AW498" s="14" t="s">
        <v>36</v>
      </c>
      <c r="AX498" s="14" t="s">
        <v>79</v>
      </c>
      <c r="AY498" s="223" t="s">
        <v>129</v>
      </c>
    </row>
    <row r="499" spans="1:65" s="14" customFormat="1" ht="20.399999999999999">
      <c r="B499" s="213"/>
      <c r="C499" s="214"/>
      <c r="D499" s="204" t="s">
        <v>137</v>
      </c>
      <c r="E499" s="215" t="s">
        <v>1</v>
      </c>
      <c r="F499" s="216" t="s">
        <v>576</v>
      </c>
      <c r="G499" s="214"/>
      <c r="H499" s="217">
        <v>2.7440000000000002</v>
      </c>
      <c r="I499" s="218"/>
      <c r="J499" s="214"/>
      <c r="K499" s="214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137</v>
      </c>
      <c r="AU499" s="223" t="s">
        <v>89</v>
      </c>
      <c r="AV499" s="14" t="s">
        <v>89</v>
      </c>
      <c r="AW499" s="14" t="s">
        <v>36</v>
      </c>
      <c r="AX499" s="14" t="s">
        <v>79</v>
      </c>
      <c r="AY499" s="223" t="s">
        <v>129</v>
      </c>
    </row>
    <row r="500" spans="1:65" s="15" customFormat="1" ht="10.199999999999999">
      <c r="B500" s="224"/>
      <c r="C500" s="225"/>
      <c r="D500" s="204" t="s">
        <v>137</v>
      </c>
      <c r="E500" s="226" t="s">
        <v>1</v>
      </c>
      <c r="F500" s="227" t="s">
        <v>142</v>
      </c>
      <c r="G500" s="225"/>
      <c r="H500" s="228">
        <v>24.175999999999998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AT500" s="234" t="s">
        <v>137</v>
      </c>
      <c r="AU500" s="234" t="s">
        <v>89</v>
      </c>
      <c r="AV500" s="15" t="s">
        <v>135</v>
      </c>
      <c r="AW500" s="15" t="s">
        <v>36</v>
      </c>
      <c r="AX500" s="15" t="s">
        <v>87</v>
      </c>
      <c r="AY500" s="234" t="s">
        <v>129</v>
      </c>
    </row>
    <row r="501" spans="1:65" s="2" customFormat="1" ht="21.75" customHeight="1">
      <c r="A501" s="35"/>
      <c r="B501" s="36"/>
      <c r="C501" s="188" t="s">
        <v>586</v>
      </c>
      <c r="D501" s="188" t="s">
        <v>131</v>
      </c>
      <c r="E501" s="189" t="s">
        <v>587</v>
      </c>
      <c r="F501" s="190" t="s">
        <v>588</v>
      </c>
      <c r="G501" s="191" t="s">
        <v>386</v>
      </c>
      <c r="H501" s="192">
        <v>48.801000000000002</v>
      </c>
      <c r="I501" s="193"/>
      <c r="J501" s="194">
        <f>ROUND(I501*H501,2)</f>
        <v>0</v>
      </c>
      <c r="K501" s="195"/>
      <c r="L501" s="40"/>
      <c r="M501" s="196" t="s">
        <v>1</v>
      </c>
      <c r="N501" s="197" t="s">
        <v>44</v>
      </c>
      <c r="O501" s="72"/>
      <c r="P501" s="198">
        <f>O501*H501</f>
        <v>0</v>
      </c>
      <c r="Q501" s="198">
        <v>0</v>
      </c>
      <c r="R501" s="198">
        <f>Q501*H501</f>
        <v>0</v>
      </c>
      <c r="S501" s="198">
        <v>0</v>
      </c>
      <c r="T501" s="199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0" t="s">
        <v>135</v>
      </c>
      <c r="AT501" s="200" t="s">
        <v>131</v>
      </c>
      <c r="AU501" s="200" t="s">
        <v>89</v>
      </c>
      <c r="AY501" s="18" t="s">
        <v>129</v>
      </c>
      <c r="BE501" s="201">
        <f>IF(N501="základní",J501,0)</f>
        <v>0</v>
      </c>
      <c r="BF501" s="201">
        <f>IF(N501="snížená",J501,0)</f>
        <v>0</v>
      </c>
      <c r="BG501" s="201">
        <f>IF(N501="zákl. přenesená",J501,0)</f>
        <v>0</v>
      </c>
      <c r="BH501" s="201">
        <f>IF(N501="sníž. přenesená",J501,0)</f>
        <v>0</v>
      </c>
      <c r="BI501" s="201">
        <f>IF(N501="nulová",J501,0)</f>
        <v>0</v>
      </c>
      <c r="BJ501" s="18" t="s">
        <v>87</v>
      </c>
      <c r="BK501" s="201">
        <f>ROUND(I501*H501,2)</f>
        <v>0</v>
      </c>
      <c r="BL501" s="18" t="s">
        <v>135</v>
      </c>
      <c r="BM501" s="200" t="s">
        <v>589</v>
      </c>
    </row>
    <row r="502" spans="1:65" s="13" customFormat="1" ht="10.199999999999999">
      <c r="B502" s="202"/>
      <c r="C502" s="203"/>
      <c r="D502" s="204" t="s">
        <v>137</v>
      </c>
      <c r="E502" s="205" t="s">
        <v>1</v>
      </c>
      <c r="F502" s="206" t="s">
        <v>138</v>
      </c>
      <c r="G502" s="203"/>
      <c r="H502" s="205" t="s">
        <v>1</v>
      </c>
      <c r="I502" s="207"/>
      <c r="J502" s="203"/>
      <c r="K502" s="203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137</v>
      </c>
      <c r="AU502" s="212" t="s">
        <v>89</v>
      </c>
      <c r="AV502" s="13" t="s">
        <v>87</v>
      </c>
      <c r="AW502" s="13" t="s">
        <v>36</v>
      </c>
      <c r="AX502" s="13" t="s">
        <v>79</v>
      </c>
      <c r="AY502" s="212" t="s">
        <v>129</v>
      </c>
    </row>
    <row r="503" spans="1:65" s="13" customFormat="1" ht="10.199999999999999">
      <c r="B503" s="202"/>
      <c r="C503" s="203"/>
      <c r="D503" s="204" t="s">
        <v>137</v>
      </c>
      <c r="E503" s="205" t="s">
        <v>1</v>
      </c>
      <c r="F503" s="206" t="s">
        <v>567</v>
      </c>
      <c r="G503" s="203"/>
      <c r="H503" s="205" t="s">
        <v>1</v>
      </c>
      <c r="I503" s="207"/>
      <c r="J503" s="203"/>
      <c r="K503" s="203"/>
      <c r="L503" s="208"/>
      <c r="M503" s="209"/>
      <c r="N503" s="210"/>
      <c r="O503" s="210"/>
      <c r="P503" s="210"/>
      <c r="Q503" s="210"/>
      <c r="R503" s="210"/>
      <c r="S503" s="210"/>
      <c r="T503" s="211"/>
      <c r="AT503" s="212" t="s">
        <v>137</v>
      </c>
      <c r="AU503" s="212" t="s">
        <v>89</v>
      </c>
      <c r="AV503" s="13" t="s">
        <v>87</v>
      </c>
      <c r="AW503" s="13" t="s">
        <v>36</v>
      </c>
      <c r="AX503" s="13" t="s">
        <v>79</v>
      </c>
      <c r="AY503" s="212" t="s">
        <v>129</v>
      </c>
    </row>
    <row r="504" spans="1:65" s="14" customFormat="1" ht="10.199999999999999">
      <c r="B504" s="213"/>
      <c r="C504" s="214"/>
      <c r="D504" s="204" t="s">
        <v>137</v>
      </c>
      <c r="E504" s="215" t="s">
        <v>1</v>
      </c>
      <c r="F504" s="216" t="s">
        <v>568</v>
      </c>
      <c r="G504" s="214"/>
      <c r="H504" s="217">
        <v>19.151</v>
      </c>
      <c r="I504" s="218"/>
      <c r="J504" s="214"/>
      <c r="K504" s="214"/>
      <c r="L504" s="219"/>
      <c r="M504" s="220"/>
      <c r="N504" s="221"/>
      <c r="O504" s="221"/>
      <c r="P504" s="221"/>
      <c r="Q504" s="221"/>
      <c r="R504" s="221"/>
      <c r="S504" s="221"/>
      <c r="T504" s="222"/>
      <c r="AT504" s="223" t="s">
        <v>137</v>
      </c>
      <c r="AU504" s="223" t="s">
        <v>89</v>
      </c>
      <c r="AV504" s="14" t="s">
        <v>89</v>
      </c>
      <c r="AW504" s="14" t="s">
        <v>36</v>
      </c>
      <c r="AX504" s="14" t="s">
        <v>79</v>
      </c>
      <c r="AY504" s="223" t="s">
        <v>129</v>
      </c>
    </row>
    <row r="505" spans="1:65" s="14" customFormat="1" ht="10.199999999999999">
      <c r="B505" s="213"/>
      <c r="C505" s="214"/>
      <c r="D505" s="204" t="s">
        <v>137</v>
      </c>
      <c r="E505" s="215" t="s">
        <v>1</v>
      </c>
      <c r="F505" s="216" t="s">
        <v>569</v>
      </c>
      <c r="G505" s="214"/>
      <c r="H505" s="217">
        <v>1.4730000000000001</v>
      </c>
      <c r="I505" s="218"/>
      <c r="J505" s="214"/>
      <c r="K505" s="214"/>
      <c r="L505" s="219"/>
      <c r="M505" s="220"/>
      <c r="N505" s="221"/>
      <c r="O505" s="221"/>
      <c r="P505" s="221"/>
      <c r="Q505" s="221"/>
      <c r="R505" s="221"/>
      <c r="S505" s="221"/>
      <c r="T505" s="222"/>
      <c r="AT505" s="223" t="s">
        <v>137</v>
      </c>
      <c r="AU505" s="223" t="s">
        <v>89</v>
      </c>
      <c r="AV505" s="14" t="s">
        <v>89</v>
      </c>
      <c r="AW505" s="14" t="s">
        <v>36</v>
      </c>
      <c r="AX505" s="14" t="s">
        <v>79</v>
      </c>
      <c r="AY505" s="223" t="s">
        <v>129</v>
      </c>
    </row>
    <row r="506" spans="1:65" s="13" customFormat="1" ht="10.199999999999999">
      <c r="B506" s="202"/>
      <c r="C506" s="203"/>
      <c r="D506" s="204" t="s">
        <v>137</v>
      </c>
      <c r="E506" s="205" t="s">
        <v>1</v>
      </c>
      <c r="F506" s="206" t="s">
        <v>146</v>
      </c>
      <c r="G506" s="203"/>
      <c r="H506" s="205" t="s">
        <v>1</v>
      </c>
      <c r="I506" s="207"/>
      <c r="J506" s="203"/>
      <c r="K506" s="203"/>
      <c r="L506" s="208"/>
      <c r="M506" s="209"/>
      <c r="N506" s="210"/>
      <c r="O506" s="210"/>
      <c r="P506" s="210"/>
      <c r="Q506" s="210"/>
      <c r="R506" s="210"/>
      <c r="S506" s="210"/>
      <c r="T506" s="211"/>
      <c r="AT506" s="212" t="s">
        <v>137</v>
      </c>
      <c r="AU506" s="212" t="s">
        <v>89</v>
      </c>
      <c r="AV506" s="13" t="s">
        <v>87</v>
      </c>
      <c r="AW506" s="13" t="s">
        <v>36</v>
      </c>
      <c r="AX506" s="13" t="s">
        <v>79</v>
      </c>
      <c r="AY506" s="212" t="s">
        <v>129</v>
      </c>
    </row>
    <row r="507" spans="1:65" s="13" customFormat="1" ht="10.199999999999999">
      <c r="B507" s="202"/>
      <c r="C507" s="203"/>
      <c r="D507" s="204" t="s">
        <v>137</v>
      </c>
      <c r="E507" s="205" t="s">
        <v>1</v>
      </c>
      <c r="F507" s="206" t="s">
        <v>567</v>
      </c>
      <c r="G507" s="203"/>
      <c r="H507" s="205" t="s">
        <v>1</v>
      </c>
      <c r="I507" s="207"/>
      <c r="J507" s="203"/>
      <c r="K507" s="203"/>
      <c r="L507" s="208"/>
      <c r="M507" s="209"/>
      <c r="N507" s="210"/>
      <c r="O507" s="210"/>
      <c r="P507" s="210"/>
      <c r="Q507" s="210"/>
      <c r="R507" s="210"/>
      <c r="S507" s="210"/>
      <c r="T507" s="211"/>
      <c r="AT507" s="212" t="s">
        <v>137</v>
      </c>
      <c r="AU507" s="212" t="s">
        <v>89</v>
      </c>
      <c r="AV507" s="13" t="s">
        <v>87</v>
      </c>
      <c r="AW507" s="13" t="s">
        <v>36</v>
      </c>
      <c r="AX507" s="13" t="s">
        <v>79</v>
      </c>
      <c r="AY507" s="212" t="s">
        <v>129</v>
      </c>
    </row>
    <row r="508" spans="1:65" s="14" customFormat="1" ht="10.199999999999999">
      <c r="B508" s="213"/>
      <c r="C508" s="214"/>
      <c r="D508" s="204" t="s">
        <v>137</v>
      </c>
      <c r="E508" s="215" t="s">
        <v>1</v>
      </c>
      <c r="F508" s="216" t="s">
        <v>570</v>
      </c>
      <c r="G508" s="214"/>
      <c r="H508" s="217">
        <v>26.048999999999999</v>
      </c>
      <c r="I508" s="218"/>
      <c r="J508" s="214"/>
      <c r="K508" s="214"/>
      <c r="L508" s="219"/>
      <c r="M508" s="220"/>
      <c r="N508" s="221"/>
      <c r="O508" s="221"/>
      <c r="P508" s="221"/>
      <c r="Q508" s="221"/>
      <c r="R508" s="221"/>
      <c r="S508" s="221"/>
      <c r="T508" s="222"/>
      <c r="AT508" s="223" t="s">
        <v>137</v>
      </c>
      <c r="AU508" s="223" t="s">
        <v>89</v>
      </c>
      <c r="AV508" s="14" t="s">
        <v>89</v>
      </c>
      <c r="AW508" s="14" t="s">
        <v>36</v>
      </c>
      <c r="AX508" s="14" t="s">
        <v>79</v>
      </c>
      <c r="AY508" s="223" t="s">
        <v>129</v>
      </c>
    </row>
    <row r="509" spans="1:65" s="14" customFormat="1" ht="20.399999999999999">
      <c r="B509" s="213"/>
      <c r="C509" s="214"/>
      <c r="D509" s="204" t="s">
        <v>137</v>
      </c>
      <c r="E509" s="215" t="s">
        <v>1</v>
      </c>
      <c r="F509" s="216" t="s">
        <v>571</v>
      </c>
      <c r="G509" s="214"/>
      <c r="H509" s="217">
        <v>2.1280000000000001</v>
      </c>
      <c r="I509" s="218"/>
      <c r="J509" s="214"/>
      <c r="K509" s="214"/>
      <c r="L509" s="219"/>
      <c r="M509" s="220"/>
      <c r="N509" s="221"/>
      <c r="O509" s="221"/>
      <c r="P509" s="221"/>
      <c r="Q509" s="221"/>
      <c r="R509" s="221"/>
      <c r="S509" s="221"/>
      <c r="T509" s="222"/>
      <c r="AT509" s="223" t="s">
        <v>137</v>
      </c>
      <c r="AU509" s="223" t="s">
        <v>89</v>
      </c>
      <c r="AV509" s="14" t="s">
        <v>89</v>
      </c>
      <c r="AW509" s="14" t="s">
        <v>36</v>
      </c>
      <c r="AX509" s="14" t="s">
        <v>79</v>
      </c>
      <c r="AY509" s="223" t="s">
        <v>129</v>
      </c>
    </row>
    <row r="510" spans="1:65" s="15" customFormat="1" ht="10.199999999999999">
      <c r="B510" s="224"/>
      <c r="C510" s="225"/>
      <c r="D510" s="204" t="s">
        <v>137</v>
      </c>
      <c r="E510" s="226" t="s">
        <v>1</v>
      </c>
      <c r="F510" s="227" t="s">
        <v>142</v>
      </c>
      <c r="G510" s="225"/>
      <c r="H510" s="228">
        <v>48.801000000000002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AT510" s="234" t="s">
        <v>137</v>
      </c>
      <c r="AU510" s="234" t="s">
        <v>89</v>
      </c>
      <c r="AV510" s="15" t="s">
        <v>135</v>
      </c>
      <c r="AW510" s="15" t="s">
        <v>36</v>
      </c>
      <c r="AX510" s="15" t="s">
        <v>87</v>
      </c>
      <c r="AY510" s="234" t="s">
        <v>129</v>
      </c>
    </row>
    <row r="511" spans="1:65" s="2" customFormat="1" ht="21.75" customHeight="1">
      <c r="A511" s="35"/>
      <c r="B511" s="36"/>
      <c r="C511" s="188" t="s">
        <v>590</v>
      </c>
      <c r="D511" s="188" t="s">
        <v>131</v>
      </c>
      <c r="E511" s="189" t="s">
        <v>591</v>
      </c>
      <c r="F511" s="190" t="s">
        <v>592</v>
      </c>
      <c r="G511" s="191" t="s">
        <v>386</v>
      </c>
      <c r="H511" s="192">
        <v>150.19999999999999</v>
      </c>
      <c r="I511" s="193"/>
      <c r="J511" s="194">
        <f>ROUND(I511*H511,2)</f>
        <v>0</v>
      </c>
      <c r="K511" s="195"/>
      <c r="L511" s="40"/>
      <c r="M511" s="196" t="s">
        <v>1</v>
      </c>
      <c r="N511" s="197" t="s">
        <v>44</v>
      </c>
      <c r="O511" s="72"/>
      <c r="P511" s="198">
        <f>O511*H511</f>
        <v>0</v>
      </c>
      <c r="Q511" s="198">
        <v>0</v>
      </c>
      <c r="R511" s="198">
        <f>Q511*H511</f>
        <v>0</v>
      </c>
      <c r="S511" s="198">
        <v>0</v>
      </c>
      <c r="T511" s="199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0" t="s">
        <v>135</v>
      </c>
      <c r="AT511" s="200" t="s">
        <v>131</v>
      </c>
      <c r="AU511" s="200" t="s">
        <v>89</v>
      </c>
      <c r="AY511" s="18" t="s">
        <v>129</v>
      </c>
      <c r="BE511" s="201">
        <f>IF(N511="základní",J511,0)</f>
        <v>0</v>
      </c>
      <c r="BF511" s="201">
        <f>IF(N511="snížená",J511,0)</f>
        <v>0</v>
      </c>
      <c r="BG511" s="201">
        <f>IF(N511="zákl. přenesená",J511,0)</f>
        <v>0</v>
      </c>
      <c r="BH511" s="201">
        <f>IF(N511="sníž. přenesená",J511,0)</f>
        <v>0</v>
      </c>
      <c r="BI511" s="201">
        <f>IF(N511="nulová",J511,0)</f>
        <v>0</v>
      </c>
      <c r="BJ511" s="18" t="s">
        <v>87</v>
      </c>
      <c r="BK511" s="201">
        <f>ROUND(I511*H511,2)</f>
        <v>0</v>
      </c>
      <c r="BL511" s="18" t="s">
        <v>135</v>
      </c>
      <c r="BM511" s="200" t="s">
        <v>593</v>
      </c>
    </row>
    <row r="512" spans="1:65" s="13" customFormat="1" ht="10.199999999999999">
      <c r="B512" s="202"/>
      <c r="C512" s="203"/>
      <c r="D512" s="204" t="s">
        <v>137</v>
      </c>
      <c r="E512" s="205" t="s">
        <v>1</v>
      </c>
      <c r="F512" s="206" t="s">
        <v>594</v>
      </c>
      <c r="G512" s="203"/>
      <c r="H512" s="205" t="s">
        <v>1</v>
      </c>
      <c r="I512" s="207"/>
      <c r="J512" s="203"/>
      <c r="K512" s="203"/>
      <c r="L512" s="208"/>
      <c r="M512" s="209"/>
      <c r="N512" s="210"/>
      <c r="O512" s="210"/>
      <c r="P512" s="210"/>
      <c r="Q512" s="210"/>
      <c r="R512" s="210"/>
      <c r="S512" s="210"/>
      <c r="T512" s="211"/>
      <c r="AT512" s="212" t="s">
        <v>137</v>
      </c>
      <c r="AU512" s="212" t="s">
        <v>89</v>
      </c>
      <c r="AV512" s="13" t="s">
        <v>87</v>
      </c>
      <c r="AW512" s="13" t="s">
        <v>36</v>
      </c>
      <c r="AX512" s="13" t="s">
        <v>79</v>
      </c>
      <c r="AY512" s="212" t="s">
        <v>129</v>
      </c>
    </row>
    <row r="513" spans="1:65" s="13" customFormat="1" ht="10.199999999999999">
      <c r="B513" s="202"/>
      <c r="C513" s="203"/>
      <c r="D513" s="204" t="s">
        <v>137</v>
      </c>
      <c r="E513" s="205" t="s">
        <v>1</v>
      </c>
      <c r="F513" s="206" t="s">
        <v>422</v>
      </c>
      <c r="G513" s="203"/>
      <c r="H513" s="205" t="s">
        <v>1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137</v>
      </c>
      <c r="AU513" s="212" t="s">
        <v>89</v>
      </c>
      <c r="AV513" s="13" t="s">
        <v>87</v>
      </c>
      <c r="AW513" s="13" t="s">
        <v>36</v>
      </c>
      <c r="AX513" s="13" t="s">
        <v>79</v>
      </c>
      <c r="AY513" s="212" t="s">
        <v>129</v>
      </c>
    </row>
    <row r="514" spans="1:65" s="14" customFormat="1" ht="20.399999999999999">
      <c r="B514" s="213"/>
      <c r="C514" s="214"/>
      <c r="D514" s="204" t="s">
        <v>137</v>
      </c>
      <c r="E514" s="215" t="s">
        <v>1</v>
      </c>
      <c r="F514" s="216" t="s">
        <v>553</v>
      </c>
      <c r="G514" s="214"/>
      <c r="H514" s="217">
        <v>4.694</v>
      </c>
      <c r="I514" s="218"/>
      <c r="J514" s="214"/>
      <c r="K514" s="214"/>
      <c r="L514" s="219"/>
      <c r="M514" s="220"/>
      <c r="N514" s="221"/>
      <c r="O514" s="221"/>
      <c r="P514" s="221"/>
      <c r="Q514" s="221"/>
      <c r="R514" s="221"/>
      <c r="S514" s="221"/>
      <c r="T514" s="222"/>
      <c r="AT514" s="223" t="s">
        <v>137</v>
      </c>
      <c r="AU514" s="223" t="s">
        <v>89</v>
      </c>
      <c r="AV514" s="14" t="s">
        <v>89</v>
      </c>
      <c r="AW514" s="14" t="s">
        <v>36</v>
      </c>
      <c r="AX514" s="14" t="s">
        <v>79</v>
      </c>
      <c r="AY514" s="223" t="s">
        <v>129</v>
      </c>
    </row>
    <row r="515" spans="1:65" s="14" customFormat="1" ht="20.399999999999999">
      <c r="B515" s="213"/>
      <c r="C515" s="214"/>
      <c r="D515" s="204" t="s">
        <v>137</v>
      </c>
      <c r="E515" s="215" t="s">
        <v>1</v>
      </c>
      <c r="F515" s="216" t="s">
        <v>554</v>
      </c>
      <c r="G515" s="214"/>
      <c r="H515" s="217">
        <v>3.3420000000000001</v>
      </c>
      <c r="I515" s="218"/>
      <c r="J515" s="214"/>
      <c r="K515" s="214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137</v>
      </c>
      <c r="AU515" s="223" t="s">
        <v>89</v>
      </c>
      <c r="AV515" s="14" t="s">
        <v>89</v>
      </c>
      <c r="AW515" s="14" t="s">
        <v>36</v>
      </c>
      <c r="AX515" s="14" t="s">
        <v>79</v>
      </c>
      <c r="AY515" s="223" t="s">
        <v>129</v>
      </c>
    </row>
    <row r="516" spans="1:65" s="14" customFormat="1" ht="20.399999999999999">
      <c r="B516" s="213"/>
      <c r="C516" s="214"/>
      <c r="D516" s="204" t="s">
        <v>137</v>
      </c>
      <c r="E516" s="215" t="s">
        <v>1</v>
      </c>
      <c r="F516" s="216" t="s">
        <v>555</v>
      </c>
      <c r="G516" s="214"/>
      <c r="H516" s="217">
        <v>131.428</v>
      </c>
      <c r="I516" s="218"/>
      <c r="J516" s="214"/>
      <c r="K516" s="214"/>
      <c r="L516" s="219"/>
      <c r="M516" s="220"/>
      <c r="N516" s="221"/>
      <c r="O516" s="221"/>
      <c r="P516" s="221"/>
      <c r="Q516" s="221"/>
      <c r="R516" s="221"/>
      <c r="S516" s="221"/>
      <c r="T516" s="222"/>
      <c r="AT516" s="223" t="s">
        <v>137</v>
      </c>
      <c r="AU516" s="223" t="s">
        <v>89</v>
      </c>
      <c r="AV516" s="14" t="s">
        <v>89</v>
      </c>
      <c r="AW516" s="14" t="s">
        <v>36</v>
      </c>
      <c r="AX516" s="14" t="s">
        <v>79</v>
      </c>
      <c r="AY516" s="223" t="s">
        <v>129</v>
      </c>
    </row>
    <row r="517" spans="1:65" s="14" customFormat="1" ht="20.399999999999999">
      <c r="B517" s="213"/>
      <c r="C517" s="214"/>
      <c r="D517" s="204" t="s">
        <v>137</v>
      </c>
      <c r="E517" s="215" t="s">
        <v>1</v>
      </c>
      <c r="F517" s="216" t="s">
        <v>556</v>
      </c>
      <c r="G517" s="214"/>
      <c r="H517" s="217">
        <v>10.736000000000001</v>
      </c>
      <c r="I517" s="218"/>
      <c r="J517" s="214"/>
      <c r="K517" s="214"/>
      <c r="L517" s="219"/>
      <c r="M517" s="220"/>
      <c r="N517" s="221"/>
      <c r="O517" s="221"/>
      <c r="P517" s="221"/>
      <c r="Q517" s="221"/>
      <c r="R517" s="221"/>
      <c r="S517" s="221"/>
      <c r="T517" s="222"/>
      <c r="AT517" s="223" t="s">
        <v>137</v>
      </c>
      <c r="AU517" s="223" t="s">
        <v>89</v>
      </c>
      <c r="AV517" s="14" t="s">
        <v>89</v>
      </c>
      <c r="AW517" s="14" t="s">
        <v>36</v>
      </c>
      <c r="AX517" s="14" t="s">
        <v>79</v>
      </c>
      <c r="AY517" s="223" t="s">
        <v>129</v>
      </c>
    </row>
    <row r="518" spans="1:65" s="15" customFormat="1" ht="10.199999999999999">
      <c r="B518" s="224"/>
      <c r="C518" s="225"/>
      <c r="D518" s="204" t="s">
        <v>137</v>
      </c>
      <c r="E518" s="226" t="s">
        <v>1</v>
      </c>
      <c r="F518" s="227" t="s">
        <v>142</v>
      </c>
      <c r="G518" s="225"/>
      <c r="H518" s="228">
        <v>150.19999999999999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AT518" s="234" t="s">
        <v>137</v>
      </c>
      <c r="AU518" s="234" t="s">
        <v>89</v>
      </c>
      <c r="AV518" s="15" t="s">
        <v>135</v>
      </c>
      <c r="AW518" s="15" t="s">
        <v>36</v>
      </c>
      <c r="AX518" s="15" t="s">
        <v>87</v>
      </c>
      <c r="AY518" s="234" t="s">
        <v>129</v>
      </c>
    </row>
    <row r="519" spans="1:65" s="2" customFormat="1" ht="33" customHeight="1">
      <c r="A519" s="35"/>
      <c r="B519" s="36"/>
      <c r="C519" s="188" t="s">
        <v>595</v>
      </c>
      <c r="D519" s="188" t="s">
        <v>131</v>
      </c>
      <c r="E519" s="189" t="s">
        <v>596</v>
      </c>
      <c r="F519" s="190" t="s">
        <v>597</v>
      </c>
      <c r="G519" s="191" t="s">
        <v>386</v>
      </c>
      <c r="H519" s="192">
        <v>356.60399999999998</v>
      </c>
      <c r="I519" s="193"/>
      <c r="J519" s="194">
        <f>ROUND(I519*H519,2)</f>
        <v>0</v>
      </c>
      <c r="K519" s="195"/>
      <c r="L519" s="40"/>
      <c r="M519" s="196" t="s">
        <v>1</v>
      </c>
      <c r="N519" s="197" t="s">
        <v>44</v>
      </c>
      <c r="O519" s="72"/>
      <c r="P519" s="198">
        <f>O519*H519</f>
        <v>0</v>
      </c>
      <c r="Q519" s="198">
        <v>0</v>
      </c>
      <c r="R519" s="198">
        <f>Q519*H519</f>
        <v>0</v>
      </c>
      <c r="S519" s="198">
        <v>0</v>
      </c>
      <c r="T519" s="19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0" t="s">
        <v>135</v>
      </c>
      <c r="AT519" s="200" t="s">
        <v>131</v>
      </c>
      <c r="AU519" s="200" t="s">
        <v>89</v>
      </c>
      <c r="AY519" s="18" t="s">
        <v>129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18" t="s">
        <v>87</v>
      </c>
      <c r="BK519" s="201">
        <f>ROUND(I519*H519,2)</f>
        <v>0</v>
      </c>
      <c r="BL519" s="18" t="s">
        <v>135</v>
      </c>
      <c r="BM519" s="200" t="s">
        <v>598</v>
      </c>
    </row>
    <row r="520" spans="1:65" s="12" customFormat="1" ht="25.95" customHeight="1">
      <c r="B520" s="172"/>
      <c r="C520" s="173"/>
      <c r="D520" s="174" t="s">
        <v>78</v>
      </c>
      <c r="E520" s="175" t="s">
        <v>397</v>
      </c>
      <c r="F520" s="175" t="s">
        <v>599</v>
      </c>
      <c r="G520" s="173"/>
      <c r="H520" s="173"/>
      <c r="I520" s="176"/>
      <c r="J520" s="177">
        <f>BK520</f>
        <v>0</v>
      </c>
      <c r="K520" s="173"/>
      <c r="L520" s="178"/>
      <c r="M520" s="179"/>
      <c r="N520" s="180"/>
      <c r="O520" s="180"/>
      <c r="P520" s="181">
        <f>P521+P537</f>
        <v>0</v>
      </c>
      <c r="Q520" s="180"/>
      <c r="R520" s="181">
        <f>R521+R537</f>
        <v>0.25941000000000003</v>
      </c>
      <c r="S520" s="180"/>
      <c r="T520" s="182">
        <f>T521+T537</f>
        <v>0</v>
      </c>
      <c r="AR520" s="183" t="s">
        <v>149</v>
      </c>
      <c r="AT520" s="184" t="s">
        <v>78</v>
      </c>
      <c r="AU520" s="184" t="s">
        <v>79</v>
      </c>
      <c r="AY520" s="183" t="s">
        <v>129</v>
      </c>
      <c r="BK520" s="185">
        <f>BK521+BK537</f>
        <v>0</v>
      </c>
    </row>
    <row r="521" spans="1:65" s="12" customFormat="1" ht="22.8" customHeight="1">
      <c r="B521" s="172"/>
      <c r="C521" s="173"/>
      <c r="D521" s="174" t="s">
        <v>78</v>
      </c>
      <c r="E521" s="186" t="s">
        <v>600</v>
      </c>
      <c r="F521" s="186" t="s">
        <v>601</v>
      </c>
      <c r="G521" s="173"/>
      <c r="H521" s="173"/>
      <c r="I521" s="176"/>
      <c r="J521" s="187">
        <f>BK521</f>
        <v>0</v>
      </c>
      <c r="K521" s="173"/>
      <c r="L521" s="178"/>
      <c r="M521" s="179"/>
      <c r="N521" s="180"/>
      <c r="O521" s="180"/>
      <c r="P521" s="181">
        <f>SUM(P522:P536)</f>
        <v>0</v>
      </c>
      <c r="Q521" s="180"/>
      <c r="R521" s="181">
        <f>SUM(R522:R536)</f>
        <v>8.0000000000000002E-3</v>
      </c>
      <c r="S521" s="180"/>
      <c r="T521" s="182">
        <f>SUM(T522:T536)</f>
        <v>0</v>
      </c>
      <c r="AR521" s="183" t="s">
        <v>149</v>
      </c>
      <c r="AT521" s="184" t="s">
        <v>78</v>
      </c>
      <c r="AU521" s="184" t="s">
        <v>87</v>
      </c>
      <c r="AY521" s="183" t="s">
        <v>129</v>
      </c>
      <c r="BK521" s="185">
        <f>SUM(BK522:BK536)</f>
        <v>0</v>
      </c>
    </row>
    <row r="522" spans="1:65" s="2" customFormat="1" ht="16.5" customHeight="1">
      <c r="A522" s="35"/>
      <c r="B522" s="36"/>
      <c r="C522" s="188" t="s">
        <v>602</v>
      </c>
      <c r="D522" s="188" t="s">
        <v>131</v>
      </c>
      <c r="E522" s="189" t="s">
        <v>603</v>
      </c>
      <c r="F522" s="190" t="s">
        <v>604</v>
      </c>
      <c r="G522" s="191" t="s">
        <v>167</v>
      </c>
      <c r="H522" s="192">
        <v>200</v>
      </c>
      <c r="I522" s="193"/>
      <c r="J522" s="194">
        <f>ROUND(I522*H522,2)</f>
        <v>0</v>
      </c>
      <c r="K522" s="195"/>
      <c r="L522" s="40"/>
      <c r="M522" s="196" t="s">
        <v>1</v>
      </c>
      <c r="N522" s="197" t="s">
        <v>44</v>
      </c>
      <c r="O522" s="72"/>
      <c r="P522" s="198">
        <f>O522*H522</f>
        <v>0</v>
      </c>
      <c r="Q522" s="198">
        <v>0</v>
      </c>
      <c r="R522" s="198">
        <f>Q522*H522</f>
        <v>0</v>
      </c>
      <c r="S522" s="198">
        <v>0</v>
      </c>
      <c r="T522" s="199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0" t="s">
        <v>563</v>
      </c>
      <c r="AT522" s="200" t="s">
        <v>131</v>
      </c>
      <c r="AU522" s="200" t="s">
        <v>89</v>
      </c>
      <c r="AY522" s="18" t="s">
        <v>129</v>
      </c>
      <c r="BE522" s="201">
        <f>IF(N522="základní",J522,0)</f>
        <v>0</v>
      </c>
      <c r="BF522" s="201">
        <f>IF(N522="snížená",J522,0)</f>
        <v>0</v>
      </c>
      <c r="BG522" s="201">
        <f>IF(N522="zákl. přenesená",J522,0)</f>
        <v>0</v>
      </c>
      <c r="BH522" s="201">
        <f>IF(N522="sníž. přenesená",J522,0)</f>
        <v>0</v>
      </c>
      <c r="BI522" s="201">
        <f>IF(N522="nulová",J522,0)</f>
        <v>0</v>
      </c>
      <c r="BJ522" s="18" t="s">
        <v>87</v>
      </c>
      <c r="BK522" s="201">
        <f>ROUND(I522*H522,2)</f>
        <v>0</v>
      </c>
      <c r="BL522" s="18" t="s">
        <v>563</v>
      </c>
      <c r="BM522" s="200" t="s">
        <v>605</v>
      </c>
    </row>
    <row r="523" spans="1:65" s="2" customFormat="1" ht="21.75" customHeight="1">
      <c r="A523" s="35"/>
      <c r="B523" s="36"/>
      <c r="C523" s="246" t="s">
        <v>606</v>
      </c>
      <c r="D523" s="246" t="s">
        <v>397</v>
      </c>
      <c r="E523" s="247" t="s">
        <v>607</v>
      </c>
      <c r="F523" s="248" t="s">
        <v>608</v>
      </c>
      <c r="G523" s="249" t="s">
        <v>167</v>
      </c>
      <c r="H523" s="250">
        <v>200</v>
      </c>
      <c r="I523" s="251"/>
      <c r="J523" s="252">
        <f>ROUND(I523*H523,2)</f>
        <v>0</v>
      </c>
      <c r="K523" s="253"/>
      <c r="L523" s="254"/>
      <c r="M523" s="255" t="s">
        <v>1</v>
      </c>
      <c r="N523" s="256" t="s">
        <v>44</v>
      </c>
      <c r="O523" s="72"/>
      <c r="P523" s="198">
        <f>O523*H523</f>
        <v>0</v>
      </c>
      <c r="Q523" s="198">
        <v>4.0000000000000003E-5</v>
      </c>
      <c r="R523" s="198">
        <f>Q523*H523</f>
        <v>8.0000000000000002E-3</v>
      </c>
      <c r="S523" s="198">
        <v>0</v>
      </c>
      <c r="T523" s="199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0" t="s">
        <v>609</v>
      </c>
      <c r="AT523" s="200" t="s">
        <v>397</v>
      </c>
      <c r="AU523" s="200" t="s">
        <v>89</v>
      </c>
      <c r="AY523" s="18" t="s">
        <v>129</v>
      </c>
      <c r="BE523" s="201">
        <f>IF(N523="základní",J523,0)</f>
        <v>0</v>
      </c>
      <c r="BF523" s="201">
        <f>IF(N523="snížená",J523,0)</f>
        <v>0</v>
      </c>
      <c r="BG523" s="201">
        <f>IF(N523="zákl. přenesená",J523,0)</f>
        <v>0</v>
      </c>
      <c r="BH523" s="201">
        <f>IF(N523="sníž. přenesená",J523,0)</f>
        <v>0</v>
      </c>
      <c r="BI523" s="201">
        <f>IF(N523="nulová",J523,0)</f>
        <v>0</v>
      </c>
      <c r="BJ523" s="18" t="s">
        <v>87</v>
      </c>
      <c r="BK523" s="201">
        <f>ROUND(I523*H523,2)</f>
        <v>0</v>
      </c>
      <c r="BL523" s="18" t="s">
        <v>609</v>
      </c>
      <c r="BM523" s="200" t="s">
        <v>610</v>
      </c>
    </row>
    <row r="524" spans="1:65" s="14" customFormat="1" ht="20.399999999999999">
      <c r="B524" s="213"/>
      <c r="C524" s="214"/>
      <c r="D524" s="204" t="s">
        <v>137</v>
      </c>
      <c r="E524" s="215" t="s">
        <v>1</v>
      </c>
      <c r="F524" s="216" t="s">
        <v>611</v>
      </c>
      <c r="G524" s="214"/>
      <c r="H524" s="217">
        <v>160</v>
      </c>
      <c r="I524" s="218"/>
      <c r="J524" s="214"/>
      <c r="K524" s="214"/>
      <c r="L524" s="219"/>
      <c r="M524" s="220"/>
      <c r="N524" s="221"/>
      <c r="O524" s="221"/>
      <c r="P524" s="221"/>
      <c r="Q524" s="221"/>
      <c r="R524" s="221"/>
      <c r="S524" s="221"/>
      <c r="T524" s="222"/>
      <c r="AT524" s="223" t="s">
        <v>137</v>
      </c>
      <c r="AU524" s="223" t="s">
        <v>89</v>
      </c>
      <c r="AV524" s="14" t="s">
        <v>89</v>
      </c>
      <c r="AW524" s="14" t="s">
        <v>36</v>
      </c>
      <c r="AX524" s="14" t="s">
        <v>79</v>
      </c>
      <c r="AY524" s="223" t="s">
        <v>129</v>
      </c>
    </row>
    <row r="525" spans="1:65" s="14" customFormat="1" ht="20.399999999999999">
      <c r="B525" s="213"/>
      <c r="C525" s="214"/>
      <c r="D525" s="204" t="s">
        <v>137</v>
      </c>
      <c r="E525" s="215" t="s">
        <v>1</v>
      </c>
      <c r="F525" s="216" t="s">
        <v>612</v>
      </c>
      <c r="G525" s="214"/>
      <c r="H525" s="217">
        <v>28</v>
      </c>
      <c r="I525" s="218"/>
      <c r="J525" s="214"/>
      <c r="K525" s="214"/>
      <c r="L525" s="219"/>
      <c r="M525" s="220"/>
      <c r="N525" s="221"/>
      <c r="O525" s="221"/>
      <c r="P525" s="221"/>
      <c r="Q525" s="221"/>
      <c r="R525" s="221"/>
      <c r="S525" s="221"/>
      <c r="T525" s="222"/>
      <c r="AT525" s="223" t="s">
        <v>137</v>
      </c>
      <c r="AU525" s="223" t="s">
        <v>89</v>
      </c>
      <c r="AV525" s="14" t="s">
        <v>89</v>
      </c>
      <c r="AW525" s="14" t="s">
        <v>36</v>
      </c>
      <c r="AX525" s="14" t="s">
        <v>79</v>
      </c>
      <c r="AY525" s="223" t="s">
        <v>129</v>
      </c>
    </row>
    <row r="526" spans="1:65" s="16" customFormat="1" ht="10.199999999999999">
      <c r="B526" s="235"/>
      <c r="C526" s="236"/>
      <c r="D526" s="204" t="s">
        <v>137</v>
      </c>
      <c r="E526" s="237" t="s">
        <v>1</v>
      </c>
      <c r="F526" s="238" t="s">
        <v>197</v>
      </c>
      <c r="G526" s="236"/>
      <c r="H526" s="239">
        <v>188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AT526" s="245" t="s">
        <v>137</v>
      </c>
      <c r="AU526" s="245" t="s">
        <v>89</v>
      </c>
      <c r="AV526" s="16" t="s">
        <v>149</v>
      </c>
      <c r="AW526" s="16" t="s">
        <v>36</v>
      </c>
      <c r="AX526" s="16" t="s">
        <v>79</v>
      </c>
      <c r="AY526" s="245" t="s">
        <v>129</v>
      </c>
    </row>
    <row r="527" spans="1:65" s="13" customFormat="1" ht="10.199999999999999">
      <c r="B527" s="202"/>
      <c r="C527" s="203"/>
      <c r="D527" s="204" t="s">
        <v>137</v>
      </c>
      <c r="E527" s="205" t="s">
        <v>1</v>
      </c>
      <c r="F527" s="206" t="s">
        <v>613</v>
      </c>
      <c r="G527" s="203"/>
      <c r="H527" s="205" t="s">
        <v>1</v>
      </c>
      <c r="I527" s="207"/>
      <c r="J527" s="203"/>
      <c r="K527" s="203"/>
      <c r="L527" s="208"/>
      <c r="M527" s="209"/>
      <c r="N527" s="210"/>
      <c r="O527" s="210"/>
      <c r="P527" s="210"/>
      <c r="Q527" s="210"/>
      <c r="R527" s="210"/>
      <c r="S527" s="210"/>
      <c r="T527" s="211"/>
      <c r="AT527" s="212" t="s">
        <v>137</v>
      </c>
      <c r="AU527" s="212" t="s">
        <v>89</v>
      </c>
      <c r="AV527" s="13" t="s">
        <v>87</v>
      </c>
      <c r="AW527" s="13" t="s">
        <v>36</v>
      </c>
      <c r="AX527" s="13" t="s">
        <v>79</v>
      </c>
      <c r="AY527" s="212" t="s">
        <v>129</v>
      </c>
    </row>
    <row r="528" spans="1:65" s="14" customFormat="1" ht="10.199999999999999">
      <c r="B528" s="213"/>
      <c r="C528" s="214"/>
      <c r="D528" s="204" t="s">
        <v>137</v>
      </c>
      <c r="E528" s="215" t="s">
        <v>1</v>
      </c>
      <c r="F528" s="216" t="s">
        <v>614</v>
      </c>
      <c r="G528" s="214"/>
      <c r="H528" s="217">
        <v>2</v>
      </c>
      <c r="I528" s="218"/>
      <c r="J528" s="214"/>
      <c r="K528" s="214"/>
      <c r="L528" s="219"/>
      <c r="M528" s="220"/>
      <c r="N528" s="221"/>
      <c r="O528" s="221"/>
      <c r="P528" s="221"/>
      <c r="Q528" s="221"/>
      <c r="R528" s="221"/>
      <c r="S528" s="221"/>
      <c r="T528" s="222"/>
      <c r="AT528" s="223" t="s">
        <v>137</v>
      </c>
      <c r="AU528" s="223" t="s">
        <v>89</v>
      </c>
      <c r="AV528" s="14" t="s">
        <v>89</v>
      </c>
      <c r="AW528" s="14" t="s">
        <v>36</v>
      </c>
      <c r="AX528" s="14" t="s">
        <v>79</v>
      </c>
      <c r="AY528" s="223" t="s">
        <v>129</v>
      </c>
    </row>
    <row r="529" spans="1:65" s="14" customFormat="1" ht="10.199999999999999">
      <c r="B529" s="213"/>
      <c r="C529" s="214"/>
      <c r="D529" s="204" t="s">
        <v>137</v>
      </c>
      <c r="E529" s="215" t="s">
        <v>1</v>
      </c>
      <c r="F529" s="216" t="s">
        <v>615</v>
      </c>
      <c r="G529" s="214"/>
      <c r="H529" s="217">
        <v>10</v>
      </c>
      <c r="I529" s="218"/>
      <c r="J529" s="214"/>
      <c r="K529" s="214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137</v>
      </c>
      <c r="AU529" s="223" t="s">
        <v>89</v>
      </c>
      <c r="AV529" s="14" t="s">
        <v>89</v>
      </c>
      <c r="AW529" s="14" t="s">
        <v>36</v>
      </c>
      <c r="AX529" s="14" t="s">
        <v>79</v>
      </c>
      <c r="AY529" s="223" t="s">
        <v>129</v>
      </c>
    </row>
    <row r="530" spans="1:65" s="15" customFormat="1" ht="10.199999999999999">
      <c r="B530" s="224"/>
      <c r="C530" s="225"/>
      <c r="D530" s="204" t="s">
        <v>137</v>
      </c>
      <c r="E530" s="226" t="s">
        <v>1</v>
      </c>
      <c r="F530" s="227" t="s">
        <v>142</v>
      </c>
      <c r="G530" s="225"/>
      <c r="H530" s="228">
        <v>200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AT530" s="234" t="s">
        <v>137</v>
      </c>
      <c r="AU530" s="234" t="s">
        <v>89</v>
      </c>
      <c r="AV530" s="15" t="s">
        <v>135</v>
      </c>
      <c r="AW530" s="15" t="s">
        <v>36</v>
      </c>
      <c r="AX530" s="15" t="s">
        <v>87</v>
      </c>
      <c r="AY530" s="234" t="s">
        <v>129</v>
      </c>
    </row>
    <row r="531" spans="1:65" s="2" customFormat="1" ht="16.5" customHeight="1">
      <c r="A531" s="35"/>
      <c r="B531" s="36"/>
      <c r="C531" s="188" t="s">
        <v>616</v>
      </c>
      <c r="D531" s="188" t="s">
        <v>131</v>
      </c>
      <c r="E531" s="189" t="s">
        <v>617</v>
      </c>
      <c r="F531" s="190" t="s">
        <v>618</v>
      </c>
      <c r="G531" s="191" t="s">
        <v>544</v>
      </c>
      <c r="H531" s="192">
        <v>12</v>
      </c>
      <c r="I531" s="193"/>
      <c r="J531" s="194">
        <f>ROUND(I531*H531,2)</f>
        <v>0</v>
      </c>
      <c r="K531" s="195"/>
      <c r="L531" s="40"/>
      <c r="M531" s="196" t="s">
        <v>1</v>
      </c>
      <c r="N531" s="197" t="s">
        <v>44</v>
      </c>
      <c r="O531" s="72"/>
      <c r="P531" s="198">
        <f>O531*H531</f>
        <v>0</v>
      </c>
      <c r="Q531" s="198">
        <v>0</v>
      </c>
      <c r="R531" s="198">
        <f>Q531*H531</f>
        <v>0</v>
      </c>
      <c r="S531" s="198">
        <v>0</v>
      </c>
      <c r="T531" s="199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0" t="s">
        <v>563</v>
      </c>
      <c r="AT531" s="200" t="s">
        <v>131</v>
      </c>
      <c r="AU531" s="200" t="s">
        <v>89</v>
      </c>
      <c r="AY531" s="18" t="s">
        <v>129</v>
      </c>
      <c r="BE531" s="201">
        <f>IF(N531="základní",J531,0)</f>
        <v>0</v>
      </c>
      <c r="BF531" s="201">
        <f>IF(N531="snížená",J531,0)</f>
        <v>0</v>
      </c>
      <c r="BG531" s="201">
        <f>IF(N531="zákl. přenesená",J531,0)</f>
        <v>0</v>
      </c>
      <c r="BH531" s="201">
        <f>IF(N531="sníž. přenesená",J531,0)</f>
        <v>0</v>
      </c>
      <c r="BI531" s="201">
        <f>IF(N531="nulová",J531,0)</f>
        <v>0</v>
      </c>
      <c r="BJ531" s="18" t="s">
        <v>87</v>
      </c>
      <c r="BK531" s="201">
        <f>ROUND(I531*H531,2)</f>
        <v>0</v>
      </c>
      <c r="BL531" s="18" t="s">
        <v>563</v>
      </c>
      <c r="BM531" s="200" t="s">
        <v>619</v>
      </c>
    </row>
    <row r="532" spans="1:65" s="14" customFormat="1" ht="10.199999999999999">
      <c r="B532" s="213"/>
      <c r="C532" s="214"/>
      <c r="D532" s="204" t="s">
        <v>137</v>
      </c>
      <c r="E532" s="215" t="s">
        <v>1</v>
      </c>
      <c r="F532" s="216" t="s">
        <v>620</v>
      </c>
      <c r="G532" s="214"/>
      <c r="H532" s="217">
        <v>2</v>
      </c>
      <c r="I532" s="218"/>
      <c r="J532" s="214"/>
      <c r="K532" s="214"/>
      <c r="L532" s="219"/>
      <c r="M532" s="220"/>
      <c r="N532" s="221"/>
      <c r="O532" s="221"/>
      <c r="P532" s="221"/>
      <c r="Q532" s="221"/>
      <c r="R532" s="221"/>
      <c r="S532" s="221"/>
      <c r="T532" s="222"/>
      <c r="AT532" s="223" t="s">
        <v>137</v>
      </c>
      <c r="AU532" s="223" t="s">
        <v>89</v>
      </c>
      <c r="AV532" s="14" t="s">
        <v>89</v>
      </c>
      <c r="AW532" s="14" t="s">
        <v>36</v>
      </c>
      <c r="AX532" s="14" t="s">
        <v>79</v>
      </c>
      <c r="AY532" s="223" t="s">
        <v>129</v>
      </c>
    </row>
    <row r="533" spans="1:65" s="14" customFormat="1" ht="10.199999999999999">
      <c r="B533" s="213"/>
      <c r="C533" s="214"/>
      <c r="D533" s="204" t="s">
        <v>137</v>
      </c>
      <c r="E533" s="215" t="s">
        <v>1</v>
      </c>
      <c r="F533" s="216" t="s">
        <v>621</v>
      </c>
      <c r="G533" s="214"/>
      <c r="H533" s="217">
        <v>10</v>
      </c>
      <c r="I533" s="218"/>
      <c r="J533" s="214"/>
      <c r="K533" s="214"/>
      <c r="L533" s="219"/>
      <c r="M533" s="220"/>
      <c r="N533" s="221"/>
      <c r="O533" s="221"/>
      <c r="P533" s="221"/>
      <c r="Q533" s="221"/>
      <c r="R533" s="221"/>
      <c r="S533" s="221"/>
      <c r="T533" s="222"/>
      <c r="AT533" s="223" t="s">
        <v>137</v>
      </c>
      <c r="AU533" s="223" t="s">
        <v>89</v>
      </c>
      <c r="AV533" s="14" t="s">
        <v>89</v>
      </c>
      <c r="AW533" s="14" t="s">
        <v>36</v>
      </c>
      <c r="AX533" s="14" t="s">
        <v>79</v>
      </c>
      <c r="AY533" s="223" t="s">
        <v>129</v>
      </c>
    </row>
    <row r="534" spans="1:65" s="15" customFormat="1" ht="10.199999999999999">
      <c r="B534" s="224"/>
      <c r="C534" s="225"/>
      <c r="D534" s="204" t="s">
        <v>137</v>
      </c>
      <c r="E534" s="226" t="s">
        <v>1</v>
      </c>
      <c r="F534" s="227" t="s">
        <v>142</v>
      </c>
      <c r="G534" s="225"/>
      <c r="H534" s="228">
        <v>12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AT534" s="234" t="s">
        <v>137</v>
      </c>
      <c r="AU534" s="234" t="s">
        <v>89</v>
      </c>
      <c r="AV534" s="15" t="s">
        <v>135</v>
      </c>
      <c r="AW534" s="15" t="s">
        <v>36</v>
      </c>
      <c r="AX534" s="15" t="s">
        <v>87</v>
      </c>
      <c r="AY534" s="234" t="s">
        <v>129</v>
      </c>
    </row>
    <row r="535" spans="1:65" s="2" customFormat="1" ht="21.75" customHeight="1">
      <c r="A535" s="35"/>
      <c r="B535" s="36"/>
      <c r="C535" s="188" t="s">
        <v>622</v>
      </c>
      <c r="D535" s="188" t="s">
        <v>131</v>
      </c>
      <c r="E535" s="189" t="s">
        <v>623</v>
      </c>
      <c r="F535" s="190" t="s">
        <v>624</v>
      </c>
      <c r="G535" s="191" t="s">
        <v>544</v>
      </c>
      <c r="H535" s="192">
        <v>19</v>
      </c>
      <c r="I535" s="193"/>
      <c r="J535" s="194">
        <f>ROUND(I535*H535,2)</f>
        <v>0</v>
      </c>
      <c r="K535" s="195"/>
      <c r="L535" s="40"/>
      <c r="M535" s="196" t="s">
        <v>1</v>
      </c>
      <c r="N535" s="197" t="s">
        <v>44</v>
      </c>
      <c r="O535" s="72"/>
      <c r="P535" s="198">
        <f>O535*H535</f>
        <v>0</v>
      </c>
      <c r="Q535" s="198">
        <v>0</v>
      </c>
      <c r="R535" s="198">
        <f>Q535*H535</f>
        <v>0</v>
      </c>
      <c r="S535" s="198">
        <v>0</v>
      </c>
      <c r="T535" s="19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0" t="s">
        <v>563</v>
      </c>
      <c r="AT535" s="200" t="s">
        <v>131</v>
      </c>
      <c r="AU535" s="200" t="s">
        <v>89</v>
      </c>
      <c r="AY535" s="18" t="s">
        <v>129</v>
      </c>
      <c r="BE535" s="201">
        <f>IF(N535="základní",J535,0)</f>
        <v>0</v>
      </c>
      <c r="BF535" s="201">
        <f>IF(N535="snížená",J535,0)</f>
        <v>0</v>
      </c>
      <c r="BG535" s="201">
        <f>IF(N535="zákl. přenesená",J535,0)</f>
        <v>0</v>
      </c>
      <c r="BH535" s="201">
        <f>IF(N535="sníž. přenesená",J535,0)</f>
        <v>0</v>
      </c>
      <c r="BI535" s="201">
        <f>IF(N535="nulová",J535,0)</f>
        <v>0</v>
      </c>
      <c r="BJ535" s="18" t="s">
        <v>87</v>
      </c>
      <c r="BK535" s="201">
        <f>ROUND(I535*H535,2)</f>
        <v>0</v>
      </c>
      <c r="BL535" s="18" t="s">
        <v>563</v>
      </c>
      <c r="BM535" s="200" t="s">
        <v>625</v>
      </c>
    </row>
    <row r="536" spans="1:65" s="14" customFormat="1" ht="10.199999999999999">
      <c r="B536" s="213"/>
      <c r="C536" s="214"/>
      <c r="D536" s="204" t="s">
        <v>137</v>
      </c>
      <c r="E536" s="215" t="s">
        <v>1</v>
      </c>
      <c r="F536" s="216" t="s">
        <v>626</v>
      </c>
      <c r="G536" s="214"/>
      <c r="H536" s="217">
        <v>19</v>
      </c>
      <c r="I536" s="218"/>
      <c r="J536" s="214"/>
      <c r="K536" s="214"/>
      <c r="L536" s="219"/>
      <c r="M536" s="220"/>
      <c r="N536" s="221"/>
      <c r="O536" s="221"/>
      <c r="P536" s="221"/>
      <c r="Q536" s="221"/>
      <c r="R536" s="221"/>
      <c r="S536" s="221"/>
      <c r="T536" s="222"/>
      <c r="AT536" s="223" t="s">
        <v>137</v>
      </c>
      <c r="AU536" s="223" t="s">
        <v>89</v>
      </c>
      <c r="AV536" s="14" t="s">
        <v>89</v>
      </c>
      <c r="AW536" s="14" t="s">
        <v>36</v>
      </c>
      <c r="AX536" s="14" t="s">
        <v>87</v>
      </c>
      <c r="AY536" s="223" t="s">
        <v>129</v>
      </c>
    </row>
    <row r="537" spans="1:65" s="12" customFormat="1" ht="22.8" customHeight="1">
      <c r="B537" s="172"/>
      <c r="C537" s="173"/>
      <c r="D537" s="174" t="s">
        <v>78</v>
      </c>
      <c r="E537" s="186" t="s">
        <v>627</v>
      </c>
      <c r="F537" s="186" t="s">
        <v>628</v>
      </c>
      <c r="G537" s="173"/>
      <c r="H537" s="173"/>
      <c r="I537" s="176"/>
      <c r="J537" s="187">
        <f>BK537</f>
        <v>0</v>
      </c>
      <c r="K537" s="173"/>
      <c r="L537" s="178"/>
      <c r="M537" s="179"/>
      <c r="N537" s="180"/>
      <c r="O537" s="180"/>
      <c r="P537" s="181">
        <f>SUM(P538:P607)</f>
        <v>0</v>
      </c>
      <c r="Q537" s="180"/>
      <c r="R537" s="181">
        <f>SUM(R538:R607)</f>
        <v>0.25141000000000002</v>
      </c>
      <c r="S537" s="180"/>
      <c r="T537" s="182">
        <f>SUM(T538:T607)</f>
        <v>0</v>
      </c>
      <c r="AR537" s="183" t="s">
        <v>149</v>
      </c>
      <c r="AT537" s="184" t="s">
        <v>78</v>
      </c>
      <c r="AU537" s="184" t="s">
        <v>87</v>
      </c>
      <c r="AY537" s="183" t="s">
        <v>129</v>
      </c>
      <c r="BK537" s="185">
        <f>SUM(BK538:BK607)</f>
        <v>0</v>
      </c>
    </row>
    <row r="538" spans="1:65" s="2" customFormat="1" ht="16.5" customHeight="1">
      <c r="A538" s="35"/>
      <c r="B538" s="36"/>
      <c r="C538" s="188" t="s">
        <v>629</v>
      </c>
      <c r="D538" s="188" t="s">
        <v>131</v>
      </c>
      <c r="E538" s="189" t="s">
        <v>630</v>
      </c>
      <c r="F538" s="190" t="s">
        <v>631</v>
      </c>
      <c r="G538" s="191" t="s">
        <v>632</v>
      </c>
      <c r="H538" s="192">
        <v>27</v>
      </c>
      <c r="I538" s="193"/>
      <c r="J538" s="194">
        <f>ROUND(I538*H538,2)</f>
        <v>0</v>
      </c>
      <c r="K538" s="195"/>
      <c r="L538" s="40"/>
      <c r="M538" s="196" t="s">
        <v>1</v>
      </c>
      <c r="N538" s="197" t="s">
        <v>44</v>
      </c>
      <c r="O538" s="72"/>
      <c r="P538" s="198">
        <f>O538*H538</f>
        <v>0</v>
      </c>
      <c r="Q538" s="198">
        <v>1.1E-4</v>
      </c>
      <c r="R538" s="198">
        <f>Q538*H538</f>
        <v>2.97E-3</v>
      </c>
      <c r="S538" s="198">
        <v>0</v>
      </c>
      <c r="T538" s="199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0" t="s">
        <v>563</v>
      </c>
      <c r="AT538" s="200" t="s">
        <v>131</v>
      </c>
      <c r="AU538" s="200" t="s">
        <v>89</v>
      </c>
      <c r="AY538" s="18" t="s">
        <v>129</v>
      </c>
      <c r="BE538" s="201">
        <f>IF(N538="základní",J538,0)</f>
        <v>0</v>
      </c>
      <c r="BF538" s="201">
        <f>IF(N538="snížená",J538,0)</f>
        <v>0</v>
      </c>
      <c r="BG538" s="201">
        <f>IF(N538="zákl. přenesená",J538,0)</f>
        <v>0</v>
      </c>
      <c r="BH538" s="201">
        <f>IF(N538="sníž. přenesená",J538,0)</f>
        <v>0</v>
      </c>
      <c r="BI538" s="201">
        <f>IF(N538="nulová",J538,0)</f>
        <v>0</v>
      </c>
      <c r="BJ538" s="18" t="s">
        <v>87</v>
      </c>
      <c r="BK538" s="201">
        <f>ROUND(I538*H538,2)</f>
        <v>0</v>
      </c>
      <c r="BL538" s="18" t="s">
        <v>563</v>
      </c>
      <c r="BM538" s="200" t="s">
        <v>633</v>
      </c>
    </row>
    <row r="539" spans="1:65" s="14" customFormat="1" ht="30.6">
      <c r="B539" s="213"/>
      <c r="C539" s="214"/>
      <c r="D539" s="204" t="s">
        <v>137</v>
      </c>
      <c r="E539" s="215" t="s">
        <v>1</v>
      </c>
      <c r="F539" s="216" t="s">
        <v>634</v>
      </c>
      <c r="G539" s="214"/>
      <c r="H539" s="217">
        <v>27</v>
      </c>
      <c r="I539" s="218"/>
      <c r="J539" s="214"/>
      <c r="K539" s="214"/>
      <c r="L539" s="219"/>
      <c r="M539" s="220"/>
      <c r="N539" s="221"/>
      <c r="O539" s="221"/>
      <c r="P539" s="221"/>
      <c r="Q539" s="221"/>
      <c r="R539" s="221"/>
      <c r="S539" s="221"/>
      <c r="T539" s="222"/>
      <c r="AT539" s="223" t="s">
        <v>137</v>
      </c>
      <c r="AU539" s="223" t="s">
        <v>89</v>
      </c>
      <c r="AV539" s="14" t="s">
        <v>89</v>
      </c>
      <c r="AW539" s="14" t="s">
        <v>36</v>
      </c>
      <c r="AX539" s="14" t="s">
        <v>87</v>
      </c>
      <c r="AY539" s="223" t="s">
        <v>129</v>
      </c>
    </row>
    <row r="540" spans="1:65" s="2" customFormat="1" ht="16.5" customHeight="1">
      <c r="A540" s="35"/>
      <c r="B540" s="36"/>
      <c r="C540" s="188" t="s">
        <v>635</v>
      </c>
      <c r="D540" s="188" t="s">
        <v>131</v>
      </c>
      <c r="E540" s="189" t="s">
        <v>636</v>
      </c>
      <c r="F540" s="190" t="s">
        <v>637</v>
      </c>
      <c r="G540" s="191" t="s">
        <v>632</v>
      </c>
      <c r="H540" s="192">
        <v>12</v>
      </c>
      <c r="I540" s="193"/>
      <c r="J540" s="194">
        <f>ROUND(I540*H540,2)</f>
        <v>0</v>
      </c>
      <c r="K540" s="195"/>
      <c r="L540" s="40"/>
      <c r="M540" s="196" t="s">
        <v>1</v>
      </c>
      <c r="N540" s="197" t="s">
        <v>44</v>
      </c>
      <c r="O540" s="72"/>
      <c r="P540" s="198">
        <f>O540*H540</f>
        <v>0</v>
      </c>
      <c r="Q540" s="198">
        <v>1.1E-4</v>
      </c>
      <c r="R540" s="198">
        <f>Q540*H540</f>
        <v>1.32E-3</v>
      </c>
      <c r="S540" s="198">
        <v>0</v>
      </c>
      <c r="T540" s="199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0" t="s">
        <v>563</v>
      </c>
      <c r="AT540" s="200" t="s">
        <v>131</v>
      </c>
      <c r="AU540" s="200" t="s">
        <v>89</v>
      </c>
      <c r="AY540" s="18" t="s">
        <v>129</v>
      </c>
      <c r="BE540" s="201">
        <f>IF(N540="základní",J540,0)</f>
        <v>0</v>
      </c>
      <c r="BF540" s="201">
        <f>IF(N540="snížená",J540,0)</f>
        <v>0</v>
      </c>
      <c r="BG540" s="201">
        <f>IF(N540="zákl. přenesená",J540,0)</f>
        <v>0</v>
      </c>
      <c r="BH540" s="201">
        <f>IF(N540="sníž. přenesená",J540,0)</f>
        <v>0</v>
      </c>
      <c r="BI540" s="201">
        <f>IF(N540="nulová",J540,0)</f>
        <v>0</v>
      </c>
      <c r="BJ540" s="18" t="s">
        <v>87</v>
      </c>
      <c r="BK540" s="201">
        <f>ROUND(I540*H540,2)</f>
        <v>0</v>
      </c>
      <c r="BL540" s="18" t="s">
        <v>563</v>
      </c>
      <c r="BM540" s="200" t="s">
        <v>638</v>
      </c>
    </row>
    <row r="541" spans="1:65" s="14" customFormat="1" ht="30.6">
      <c r="B541" s="213"/>
      <c r="C541" s="214"/>
      <c r="D541" s="204" t="s">
        <v>137</v>
      </c>
      <c r="E541" s="215" t="s">
        <v>1</v>
      </c>
      <c r="F541" s="216" t="s">
        <v>639</v>
      </c>
      <c r="G541" s="214"/>
      <c r="H541" s="217">
        <v>12</v>
      </c>
      <c r="I541" s="218"/>
      <c r="J541" s="214"/>
      <c r="K541" s="214"/>
      <c r="L541" s="219"/>
      <c r="M541" s="220"/>
      <c r="N541" s="221"/>
      <c r="O541" s="221"/>
      <c r="P541" s="221"/>
      <c r="Q541" s="221"/>
      <c r="R541" s="221"/>
      <c r="S541" s="221"/>
      <c r="T541" s="222"/>
      <c r="AT541" s="223" t="s">
        <v>137</v>
      </c>
      <c r="AU541" s="223" t="s">
        <v>89</v>
      </c>
      <c r="AV541" s="14" t="s">
        <v>89</v>
      </c>
      <c r="AW541" s="14" t="s">
        <v>36</v>
      </c>
      <c r="AX541" s="14" t="s">
        <v>87</v>
      </c>
      <c r="AY541" s="223" t="s">
        <v>129</v>
      </c>
    </row>
    <row r="542" spans="1:65" s="2" customFormat="1" ht="16.5" customHeight="1">
      <c r="A542" s="35"/>
      <c r="B542" s="36"/>
      <c r="C542" s="188" t="s">
        <v>640</v>
      </c>
      <c r="D542" s="188" t="s">
        <v>131</v>
      </c>
      <c r="E542" s="189" t="s">
        <v>641</v>
      </c>
      <c r="F542" s="190" t="s">
        <v>642</v>
      </c>
      <c r="G542" s="191" t="s">
        <v>167</v>
      </c>
      <c r="H542" s="192">
        <v>39</v>
      </c>
      <c r="I542" s="193"/>
      <c r="J542" s="194">
        <f>ROUND(I542*H542,2)</f>
        <v>0</v>
      </c>
      <c r="K542" s="195"/>
      <c r="L542" s="40"/>
      <c r="M542" s="196" t="s">
        <v>1</v>
      </c>
      <c r="N542" s="197" t="s">
        <v>44</v>
      </c>
      <c r="O542" s="72"/>
      <c r="P542" s="198">
        <f>O542*H542</f>
        <v>0</v>
      </c>
      <c r="Q542" s="198">
        <v>0</v>
      </c>
      <c r="R542" s="198">
        <f>Q542*H542</f>
        <v>0</v>
      </c>
      <c r="S542" s="198">
        <v>0</v>
      </c>
      <c r="T542" s="199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0" t="s">
        <v>563</v>
      </c>
      <c r="AT542" s="200" t="s">
        <v>131</v>
      </c>
      <c r="AU542" s="200" t="s">
        <v>89</v>
      </c>
      <c r="AY542" s="18" t="s">
        <v>129</v>
      </c>
      <c r="BE542" s="201">
        <f>IF(N542="základní",J542,0)</f>
        <v>0</v>
      </c>
      <c r="BF542" s="201">
        <f>IF(N542="snížená",J542,0)</f>
        <v>0</v>
      </c>
      <c r="BG542" s="201">
        <f>IF(N542="zákl. přenesená",J542,0)</f>
        <v>0</v>
      </c>
      <c r="BH542" s="201">
        <f>IF(N542="sníž. přenesená",J542,0)</f>
        <v>0</v>
      </c>
      <c r="BI542" s="201">
        <f>IF(N542="nulová",J542,0)</f>
        <v>0</v>
      </c>
      <c r="BJ542" s="18" t="s">
        <v>87</v>
      </c>
      <c r="BK542" s="201">
        <f>ROUND(I542*H542,2)</f>
        <v>0</v>
      </c>
      <c r="BL542" s="18" t="s">
        <v>563</v>
      </c>
      <c r="BM542" s="200" t="s">
        <v>643</v>
      </c>
    </row>
    <row r="543" spans="1:65" s="14" customFormat="1" ht="20.399999999999999">
      <c r="B543" s="213"/>
      <c r="C543" s="214"/>
      <c r="D543" s="204" t="s">
        <v>137</v>
      </c>
      <c r="E543" s="215" t="s">
        <v>1</v>
      </c>
      <c r="F543" s="216" t="s">
        <v>644</v>
      </c>
      <c r="G543" s="214"/>
      <c r="H543" s="217">
        <v>27</v>
      </c>
      <c r="I543" s="218"/>
      <c r="J543" s="214"/>
      <c r="K543" s="214"/>
      <c r="L543" s="219"/>
      <c r="M543" s="220"/>
      <c r="N543" s="221"/>
      <c r="O543" s="221"/>
      <c r="P543" s="221"/>
      <c r="Q543" s="221"/>
      <c r="R543" s="221"/>
      <c r="S543" s="221"/>
      <c r="T543" s="222"/>
      <c r="AT543" s="223" t="s">
        <v>137</v>
      </c>
      <c r="AU543" s="223" t="s">
        <v>89</v>
      </c>
      <c r="AV543" s="14" t="s">
        <v>89</v>
      </c>
      <c r="AW543" s="14" t="s">
        <v>36</v>
      </c>
      <c r="AX543" s="14" t="s">
        <v>79</v>
      </c>
      <c r="AY543" s="223" t="s">
        <v>129</v>
      </c>
    </row>
    <row r="544" spans="1:65" s="14" customFormat="1" ht="20.399999999999999">
      <c r="B544" s="213"/>
      <c r="C544" s="214"/>
      <c r="D544" s="204" t="s">
        <v>137</v>
      </c>
      <c r="E544" s="215" t="s">
        <v>1</v>
      </c>
      <c r="F544" s="216" t="s">
        <v>645</v>
      </c>
      <c r="G544" s="214"/>
      <c r="H544" s="217">
        <v>12</v>
      </c>
      <c r="I544" s="218"/>
      <c r="J544" s="214"/>
      <c r="K544" s="214"/>
      <c r="L544" s="219"/>
      <c r="M544" s="220"/>
      <c r="N544" s="221"/>
      <c r="O544" s="221"/>
      <c r="P544" s="221"/>
      <c r="Q544" s="221"/>
      <c r="R544" s="221"/>
      <c r="S544" s="221"/>
      <c r="T544" s="222"/>
      <c r="AT544" s="223" t="s">
        <v>137</v>
      </c>
      <c r="AU544" s="223" t="s">
        <v>89</v>
      </c>
      <c r="AV544" s="14" t="s">
        <v>89</v>
      </c>
      <c r="AW544" s="14" t="s">
        <v>36</v>
      </c>
      <c r="AX544" s="14" t="s">
        <v>79</v>
      </c>
      <c r="AY544" s="223" t="s">
        <v>129</v>
      </c>
    </row>
    <row r="545" spans="1:65" s="15" customFormat="1" ht="10.199999999999999">
      <c r="B545" s="224"/>
      <c r="C545" s="225"/>
      <c r="D545" s="204" t="s">
        <v>137</v>
      </c>
      <c r="E545" s="226" t="s">
        <v>1</v>
      </c>
      <c r="F545" s="227" t="s">
        <v>142</v>
      </c>
      <c r="G545" s="225"/>
      <c r="H545" s="228">
        <v>39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AT545" s="234" t="s">
        <v>137</v>
      </c>
      <c r="AU545" s="234" t="s">
        <v>89</v>
      </c>
      <c r="AV545" s="15" t="s">
        <v>135</v>
      </c>
      <c r="AW545" s="15" t="s">
        <v>36</v>
      </c>
      <c r="AX545" s="15" t="s">
        <v>87</v>
      </c>
      <c r="AY545" s="234" t="s">
        <v>129</v>
      </c>
    </row>
    <row r="546" spans="1:65" s="2" customFormat="1" ht="21.75" customHeight="1">
      <c r="A546" s="35"/>
      <c r="B546" s="36"/>
      <c r="C546" s="188" t="s">
        <v>646</v>
      </c>
      <c r="D546" s="188" t="s">
        <v>131</v>
      </c>
      <c r="E546" s="189" t="s">
        <v>647</v>
      </c>
      <c r="F546" s="190" t="s">
        <v>648</v>
      </c>
      <c r="G546" s="191" t="s">
        <v>167</v>
      </c>
      <c r="H546" s="192">
        <v>28</v>
      </c>
      <c r="I546" s="193"/>
      <c r="J546" s="194">
        <f>ROUND(I546*H546,2)</f>
        <v>0</v>
      </c>
      <c r="K546" s="195"/>
      <c r="L546" s="40"/>
      <c r="M546" s="196" t="s">
        <v>1</v>
      </c>
      <c r="N546" s="197" t="s">
        <v>44</v>
      </c>
      <c r="O546" s="72"/>
      <c r="P546" s="198">
        <f>O546*H546</f>
        <v>0</v>
      </c>
      <c r="Q546" s="198">
        <v>0</v>
      </c>
      <c r="R546" s="198">
        <f>Q546*H546</f>
        <v>0</v>
      </c>
      <c r="S546" s="198">
        <v>0</v>
      </c>
      <c r="T546" s="199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0" t="s">
        <v>563</v>
      </c>
      <c r="AT546" s="200" t="s">
        <v>131</v>
      </c>
      <c r="AU546" s="200" t="s">
        <v>89</v>
      </c>
      <c r="AY546" s="18" t="s">
        <v>129</v>
      </c>
      <c r="BE546" s="201">
        <f>IF(N546="základní",J546,0)</f>
        <v>0</v>
      </c>
      <c r="BF546" s="201">
        <f>IF(N546="snížená",J546,0)</f>
        <v>0</v>
      </c>
      <c r="BG546" s="201">
        <f>IF(N546="zákl. přenesená",J546,0)</f>
        <v>0</v>
      </c>
      <c r="BH546" s="201">
        <f>IF(N546="sníž. přenesená",J546,0)</f>
        <v>0</v>
      </c>
      <c r="BI546" s="201">
        <f>IF(N546="nulová",J546,0)</f>
        <v>0</v>
      </c>
      <c r="BJ546" s="18" t="s">
        <v>87</v>
      </c>
      <c r="BK546" s="201">
        <f>ROUND(I546*H546,2)</f>
        <v>0</v>
      </c>
      <c r="BL546" s="18" t="s">
        <v>563</v>
      </c>
      <c r="BM546" s="200" t="s">
        <v>649</v>
      </c>
    </row>
    <row r="547" spans="1:65" s="2" customFormat="1" ht="21.75" customHeight="1">
      <c r="A547" s="35"/>
      <c r="B547" s="36"/>
      <c r="C547" s="246" t="s">
        <v>650</v>
      </c>
      <c r="D547" s="246" t="s">
        <v>397</v>
      </c>
      <c r="E547" s="247" t="s">
        <v>651</v>
      </c>
      <c r="F547" s="248" t="s">
        <v>652</v>
      </c>
      <c r="G547" s="249" t="s">
        <v>167</v>
      </c>
      <c r="H547" s="250">
        <v>28</v>
      </c>
      <c r="I547" s="251"/>
      <c r="J547" s="252">
        <f>ROUND(I547*H547,2)</f>
        <v>0</v>
      </c>
      <c r="K547" s="253"/>
      <c r="L547" s="254"/>
      <c r="M547" s="255" t="s">
        <v>1</v>
      </c>
      <c r="N547" s="256" t="s">
        <v>44</v>
      </c>
      <c r="O547" s="72"/>
      <c r="P547" s="198">
        <f>O547*H547</f>
        <v>0</v>
      </c>
      <c r="Q547" s="198">
        <v>2.7999999999999998E-4</v>
      </c>
      <c r="R547" s="198">
        <f>Q547*H547</f>
        <v>7.8399999999999997E-3</v>
      </c>
      <c r="S547" s="198">
        <v>0</v>
      </c>
      <c r="T547" s="199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0" t="s">
        <v>653</v>
      </c>
      <c r="AT547" s="200" t="s">
        <v>397</v>
      </c>
      <c r="AU547" s="200" t="s">
        <v>89</v>
      </c>
      <c r="AY547" s="18" t="s">
        <v>129</v>
      </c>
      <c r="BE547" s="201">
        <f>IF(N547="základní",J547,0)</f>
        <v>0</v>
      </c>
      <c r="BF547" s="201">
        <f>IF(N547="snížená",J547,0)</f>
        <v>0</v>
      </c>
      <c r="BG547" s="201">
        <f>IF(N547="zákl. přenesená",J547,0)</f>
        <v>0</v>
      </c>
      <c r="BH547" s="201">
        <f>IF(N547="sníž. přenesená",J547,0)</f>
        <v>0</v>
      </c>
      <c r="BI547" s="201">
        <f>IF(N547="nulová",J547,0)</f>
        <v>0</v>
      </c>
      <c r="BJ547" s="18" t="s">
        <v>87</v>
      </c>
      <c r="BK547" s="201">
        <f>ROUND(I547*H547,2)</f>
        <v>0</v>
      </c>
      <c r="BL547" s="18" t="s">
        <v>563</v>
      </c>
      <c r="BM547" s="200" t="s">
        <v>654</v>
      </c>
    </row>
    <row r="548" spans="1:65" s="14" customFormat="1" ht="20.399999999999999">
      <c r="B548" s="213"/>
      <c r="C548" s="214"/>
      <c r="D548" s="204" t="s">
        <v>137</v>
      </c>
      <c r="E548" s="215" t="s">
        <v>1</v>
      </c>
      <c r="F548" s="216" t="s">
        <v>655</v>
      </c>
      <c r="G548" s="214"/>
      <c r="H548" s="217">
        <v>28</v>
      </c>
      <c r="I548" s="218"/>
      <c r="J548" s="214"/>
      <c r="K548" s="214"/>
      <c r="L548" s="219"/>
      <c r="M548" s="220"/>
      <c r="N548" s="221"/>
      <c r="O548" s="221"/>
      <c r="P548" s="221"/>
      <c r="Q548" s="221"/>
      <c r="R548" s="221"/>
      <c r="S548" s="221"/>
      <c r="T548" s="222"/>
      <c r="AT548" s="223" t="s">
        <v>137</v>
      </c>
      <c r="AU548" s="223" t="s">
        <v>89</v>
      </c>
      <c r="AV548" s="14" t="s">
        <v>89</v>
      </c>
      <c r="AW548" s="14" t="s">
        <v>36</v>
      </c>
      <c r="AX548" s="14" t="s">
        <v>87</v>
      </c>
      <c r="AY548" s="223" t="s">
        <v>129</v>
      </c>
    </row>
    <row r="549" spans="1:65" s="2" customFormat="1" ht="21.75" customHeight="1">
      <c r="A549" s="35"/>
      <c r="B549" s="36"/>
      <c r="C549" s="188" t="s">
        <v>656</v>
      </c>
      <c r="D549" s="188" t="s">
        <v>131</v>
      </c>
      <c r="E549" s="189" t="s">
        <v>657</v>
      </c>
      <c r="F549" s="190" t="s">
        <v>658</v>
      </c>
      <c r="G549" s="191" t="s">
        <v>167</v>
      </c>
      <c r="H549" s="192">
        <v>160</v>
      </c>
      <c r="I549" s="193"/>
      <c r="J549" s="194">
        <f>ROUND(I549*H549,2)</f>
        <v>0</v>
      </c>
      <c r="K549" s="195"/>
      <c r="L549" s="40"/>
      <c r="M549" s="196" t="s">
        <v>1</v>
      </c>
      <c r="N549" s="197" t="s">
        <v>44</v>
      </c>
      <c r="O549" s="72"/>
      <c r="P549" s="198">
        <f>O549*H549</f>
        <v>0</v>
      </c>
      <c r="Q549" s="198">
        <v>0</v>
      </c>
      <c r="R549" s="198">
        <f>Q549*H549</f>
        <v>0</v>
      </c>
      <c r="S549" s="198">
        <v>0</v>
      </c>
      <c r="T549" s="199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0" t="s">
        <v>563</v>
      </c>
      <c r="AT549" s="200" t="s">
        <v>131</v>
      </c>
      <c r="AU549" s="200" t="s">
        <v>89</v>
      </c>
      <c r="AY549" s="18" t="s">
        <v>129</v>
      </c>
      <c r="BE549" s="201">
        <f>IF(N549="základní",J549,0)</f>
        <v>0</v>
      </c>
      <c r="BF549" s="201">
        <f>IF(N549="snížená",J549,0)</f>
        <v>0</v>
      </c>
      <c r="BG549" s="201">
        <f>IF(N549="zákl. přenesená",J549,0)</f>
        <v>0</v>
      </c>
      <c r="BH549" s="201">
        <f>IF(N549="sníž. přenesená",J549,0)</f>
        <v>0</v>
      </c>
      <c r="BI549" s="201">
        <f>IF(N549="nulová",J549,0)</f>
        <v>0</v>
      </c>
      <c r="BJ549" s="18" t="s">
        <v>87</v>
      </c>
      <c r="BK549" s="201">
        <f>ROUND(I549*H549,2)</f>
        <v>0</v>
      </c>
      <c r="BL549" s="18" t="s">
        <v>563</v>
      </c>
      <c r="BM549" s="200" t="s">
        <v>659</v>
      </c>
    </row>
    <row r="550" spans="1:65" s="2" customFormat="1" ht="21.75" customHeight="1">
      <c r="A550" s="35"/>
      <c r="B550" s="36"/>
      <c r="C550" s="246" t="s">
        <v>660</v>
      </c>
      <c r="D550" s="246" t="s">
        <v>397</v>
      </c>
      <c r="E550" s="247" t="s">
        <v>661</v>
      </c>
      <c r="F550" s="248" t="s">
        <v>662</v>
      </c>
      <c r="G550" s="249" t="s">
        <v>167</v>
      </c>
      <c r="H550" s="250">
        <v>160</v>
      </c>
      <c r="I550" s="251"/>
      <c r="J550" s="252">
        <f>ROUND(I550*H550,2)</f>
        <v>0</v>
      </c>
      <c r="K550" s="253"/>
      <c r="L550" s="254"/>
      <c r="M550" s="255" t="s">
        <v>1</v>
      </c>
      <c r="N550" s="256" t="s">
        <v>44</v>
      </c>
      <c r="O550" s="72"/>
      <c r="P550" s="198">
        <f>O550*H550</f>
        <v>0</v>
      </c>
      <c r="Q550" s="198">
        <v>1.0499999999999999E-3</v>
      </c>
      <c r="R550" s="198">
        <f>Q550*H550</f>
        <v>0.16799999999999998</v>
      </c>
      <c r="S550" s="198">
        <v>0</v>
      </c>
      <c r="T550" s="199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0" t="s">
        <v>609</v>
      </c>
      <c r="AT550" s="200" t="s">
        <v>397</v>
      </c>
      <c r="AU550" s="200" t="s">
        <v>89</v>
      </c>
      <c r="AY550" s="18" t="s">
        <v>129</v>
      </c>
      <c r="BE550" s="201">
        <f>IF(N550="základní",J550,0)</f>
        <v>0</v>
      </c>
      <c r="BF550" s="201">
        <f>IF(N550="snížená",J550,0)</f>
        <v>0</v>
      </c>
      <c r="BG550" s="201">
        <f>IF(N550="zákl. přenesená",J550,0)</f>
        <v>0</v>
      </c>
      <c r="BH550" s="201">
        <f>IF(N550="sníž. přenesená",J550,0)</f>
        <v>0</v>
      </c>
      <c r="BI550" s="201">
        <f>IF(N550="nulová",J550,0)</f>
        <v>0</v>
      </c>
      <c r="BJ550" s="18" t="s">
        <v>87</v>
      </c>
      <c r="BK550" s="201">
        <f>ROUND(I550*H550,2)</f>
        <v>0</v>
      </c>
      <c r="BL550" s="18" t="s">
        <v>609</v>
      </c>
      <c r="BM550" s="200" t="s">
        <v>663</v>
      </c>
    </row>
    <row r="551" spans="1:65" s="14" customFormat="1" ht="10.199999999999999">
      <c r="B551" s="213"/>
      <c r="C551" s="214"/>
      <c r="D551" s="204" t="s">
        <v>137</v>
      </c>
      <c r="E551" s="215" t="s">
        <v>1</v>
      </c>
      <c r="F551" s="216" t="s">
        <v>664</v>
      </c>
      <c r="G551" s="214"/>
      <c r="H551" s="217">
        <v>160</v>
      </c>
      <c r="I551" s="218"/>
      <c r="J551" s="214"/>
      <c r="K551" s="214"/>
      <c r="L551" s="219"/>
      <c r="M551" s="220"/>
      <c r="N551" s="221"/>
      <c r="O551" s="221"/>
      <c r="P551" s="221"/>
      <c r="Q551" s="221"/>
      <c r="R551" s="221"/>
      <c r="S551" s="221"/>
      <c r="T551" s="222"/>
      <c r="AT551" s="223" t="s">
        <v>137</v>
      </c>
      <c r="AU551" s="223" t="s">
        <v>89</v>
      </c>
      <c r="AV551" s="14" t="s">
        <v>89</v>
      </c>
      <c r="AW551" s="14" t="s">
        <v>36</v>
      </c>
      <c r="AX551" s="14" t="s">
        <v>87</v>
      </c>
      <c r="AY551" s="223" t="s">
        <v>129</v>
      </c>
    </row>
    <row r="552" spans="1:65" s="2" customFormat="1" ht="21.75" customHeight="1">
      <c r="A552" s="35"/>
      <c r="B552" s="36"/>
      <c r="C552" s="188" t="s">
        <v>665</v>
      </c>
      <c r="D552" s="188" t="s">
        <v>131</v>
      </c>
      <c r="E552" s="189" t="s">
        <v>666</v>
      </c>
      <c r="F552" s="190" t="s">
        <v>667</v>
      </c>
      <c r="G552" s="191" t="s">
        <v>167</v>
      </c>
      <c r="H552" s="192">
        <v>49.5</v>
      </c>
      <c r="I552" s="193"/>
      <c r="J552" s="194">
        <f>ROUND(I552*H552,2)</f>
        <v>0</v>
      </c>
      <c r="K552" s="195"/>
      <c r="L552" s="40"/>
      <c r="M552" s="196" t="s">
        <v>1</v>
      </c>
      <c r="N552" s="197" t="s">
        <v>44</v>
      </c>
      <c r="O552" s="72"/>
      <c r="P552" s="198">
        <f>O552*H552</f>
        <v>0</v>
      </c>
      <c r="Q552" s="198">
        <v>0</v>
      </c>
      <c r="R552" s="198">
        <f>Q552*H552</f>
        <v>0</v>
      </c>
      <c r="S552" s="198">
        <v>0</v>
      </c>
      <c r="T552" s="19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0" t="s">
        <v>563</v>
      </c>
      <c r="AT552" s="200" t="s">
        <v>131</v>
      </c>
      <c r="AU552" s="200" t="s">
        <v>89</v>
      </c>
      <c r="AY552" s="18" t="s">
        <v>129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18" t="s">
        <v>87</v>
      </c>
      <c r="BK552" s="201">
        <f>ROUND(I552*H552,2)</f>
        <v>0</v>
      </c>
      <c r="BL552" s="18" t="s">
        <v>563</v>
      </c>
      <c r="BM552" s="200" t="s">
        <v>668</v>
      </c>
    </row>
    <row r="553" spans="1:65" s="2" customFormat="1" ht="33" customHeight="1">
      <c r="A553" s="35"/>
      <c r="B553" s="36"/>
      <c r="C553" s="246" t="s">
        <v>669</v>
      </c>
      <c r="D553" s="246" t="s">
        <v>397</v>
      </c>
      <c r="E553" s="247" t="s">
        <v>670</v>
      </c>
      <c r="F553" s="248" t="s">
        <v>671</v>
      </c>
      <c r="G553" s="249" t="s">
        <v>167</v>
      </c>
      <c r="H553" s="250">
        <v>49.5</v>
      </c>
      <c r="I553" s="251"/>
      <c r="J553" s="252">
        <f>ROUND(I553*H553,2)</f>
        <v>0</v>
      </c>
      <c r="K553" s="253"/>
      <c r="L553" s="254"/>
      <c r="M553" s="255" t="s">
        <v>1</v>
      </c>
      <c r="N553" s="256" t="s">
        <v>44</v>
      </c>
      <c r="O553" s="72"/>
      <c r="P553" s="198">
        <f>O553*H553</f>
        <v>0</v>
      </c>
      <c r="Q553" s="198">
        <v>1.4400000000000001E-3</v>
      </c>
      <c r="R553" s="198">
        <f>Q553*H553</f>
        <v>7.128000000000001E-2</v>
      </c>
      <c r="S553" s="198">
        <v>0</v>
      </c>
      <c r="T553" s="199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0" t="s">
        <v>653</v>
      </c>
      <c r="AT553" s="200" t="s">
        <v>397</v>
      </c>
      <c r="AU553" s="200" t="s">
        <v>89</v>
      </c>
      <c r="AY553" s="18" t="s">
        <v>129</v>
      </c>
      <c r="BE553" s="201">
        <f>IF(N553="základní",J553,0)</f>
        <v>0</v>
      </c>
      <c r="BF553" s="201">
        <f>IF(N553="snížená",J553,0)</f>
        <v>0</v>
      </c>
      <c r="BG553" s="201">
        <f>IF(N553="zákl. přenesená",J553,0)</f>
        <v>0</v>
      </c>
      <c r="BH553" s="201">
        <f>IF(N553="sníž. přenesená",J553,0)</f>
        <v>0</v>
      </c>
      <c r="BI553" s="201">
        <f>IF(N553="nulová",J553,0)</f>
        <v>0</v>
      </c>
      <c r="BJ553" s="18" t="s">
        <v>87</v>
      </c>
      <c r="BK553" s="201">
        <f>ROUND(I553*H553,2)</f>
        <v>0</v>
      </c>
      <c r="BL553" s="18" t="s">
        <v>563</v>
      </c>
      <c r="BM553" s="200" t="s">
        <v>672</v>
      </c>
    </row>
    <row r="554" spans="1:65" s="14" customFormat="1" ht="20.399999999999999">
      <c r="B554" s="213"/>
      <c r="C554" s="214"/>
      <c r="D554" s="204" t="s">
        <v>137</v>
      </c>
      <c r="E554" s="215" t="s">
        <v>1</v>
      </c>
      <c r="F554" s="216" t="s">
        <v>673</v>
      </c>
      <c r="G554" s="214"/>
      <c r="H554" s="217">
        <v>27</v>
      </c>
      <c r="I554" s="218"/>
      <c r="J554" s="214"/>
      <c r="K554" s="214"/>
      <c r="L554" s="219"/>
      <c r="M554" s="220"/>
      <c r="N554" s="221"/>
      <c r="O554" s="221"/>
      <c r="P554" s="221"/>
      <c r="Q554" s="221"/>
      <c r="R554" s="221"/>
      <c r="S554" s="221"/>
      <c r="T554" s="222"/>
      <c r="AT554" s="223" t="s">
        <v>137</v>
      </c>
      <c r="AU554" s="223" t="s">
        <v>89</v>
      </c>
      <c r="AV554" s="14" t="s">
        <v>89</v>
      </c>
      <c r="AW554" s="14" t="s">
        <v>36</v>
      </c>
      <c r="AX554" s="14" t="s">
        <v>79</v>
      </c>
      <c r="AY554" s="223" t="s">
        <v>129</v>
      </c>
    </row>
    <row r="555" spans="1:65" s="14" customFormat="1" ht="20.399999999999999">
      <c r="B555" s="213"/>
      <c r="C555" s="214"/>
      <c r="D555" s="204" t="s">
        <v>137</v>
      </c>
      <c r="E555" s="215" t="s">
        <v>1</v>
      </c>
      <c r="F555" s="216" t="s">
        <v>674</v>
      </c>
      <c r="G555" s="214"/>
      <c r="H555" s="217">
        <v>22.5</v>
      </c>
      <c r="I555" s="218"/>
      <c r="J555" s="214"/>
      <c r="K555" s="214"/>
      <c r="L555" s="219"/>
      <c r="M555" s="220"/>
      <c r="N555" s="221"/>
      <c r="O555" s="221"/>
      <c r="P555" s="221"/>
      <c r="Q555" s="221"/>
      <c r="R555" s="221"/>
      <c r="S555" s="221"/>
      <c r="T555" s="222"/>
      <c r="AT555" s="223" t="s">
        <v>137</v>
      </c>
      <c r="AU555" s="223" t="s">
        <v>89</v>
      </c>
      <c r="AV555" s="14" t="s">
        <v>89</v>
      </c>
      <c r="AW555" s="14" t="s">
        <v>36</v>
      </c>
      <c r="AX555" s="14" t="s">
        <v>79</v>
      </c>
      <c r="AY555" s="223" t="s">
        <v>129</v>
      </c>
    </row>
    <row r="556" spans="1:65" s="15" customFormat="1" ht="10.199999999999999">
      <c r="B556" s="224"/>
      <c r="C556" s="225"/>
      <c r="D556" s="204" t="s">
        <v>137</v>
      </c>
      <c r="E556" s="226" t="s">
        <v>1</v>
      </c>
      <c r="F556" s="227" t="s">
        <v>142</v>
      </c>
      <c r="G556" s="225"/>
      <c r="H556" s="228">
        <v>49.5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AT556" s="234" t="s">
        <v>137</v>
      </c>
      <c r="AU556" s="234" t="s">
        <v>89</v>
      </c>
      <c r="AV556" s="15" t="s">
        <v>135</v>
      </c>
      <c r="AW556" s="15" t="s">
        <v>36</v>
      </c>
      <c r="AX556" s="15" t="s">
        <v>87</v>
      </c>
      <c r="AY556" s="234" t="s">
        <v>129</v>
      </c>
    </row>
    <row r="557" spans="1:65" s="2" customFormat="1" ht="16.5" customHeight="1">
      <c r="A557" s="35"/>
      <c r="B557" s="36"/>
      <c r="C557" s="188" t="s">
        <v>675</v>
      </c>
      <c r="D557" s="188" t="s">
        <v>131</v>
      </c>
      <c r="E557" s="189" t="s">
        <v>676</v>
      </c>
      <c r="F557" s="190" t="s">
        <v>677</v>
      </c>
      <c r="G557" s="191" t="s">
        <v>167</v>
      </c>
      <c r="H557" s="192">
        <v>49.5</v>
      </c>
      <c r="I557" s="193"/>
      <c r="J557" s="194">
        <f>ROUND(I557*H557,2)</f>
        <v>0</v>
      </c>
      <c r="K557" s="195"/>
      <c r="L557" s="40"/>
      <c r="M557" s="196" t="s">
        <v>1</v>
      </c>
      <c r="N557" s="197" t="s">
        <v>44</v>
      </c>
      <c r="O557" s="72"/>
      <c r="P557" s="198">
        <f>O557*H557</f>
        <v>0</v>
      </c>
      <c r="Q557" s="198">
        <v>0</v>
      </c>
      <c r="R557" s="198">
        <f>Q557*H557</f>
        <v>0</v>
      </c>
      <c r="S557" s="198">
        <v>0</v>
      </c>
      <c r="T557" s="199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0" t="s">
        <v>563</v>
      </c>
      <c r="AT557" s="200" t="s">
        <v>131</v>
      </c>
      <c r="AU557" s="200" t="s">
        <v>89</v>
      </c>
      <c r="AY557" s="18" t="s">
        <v>129</v>
      </c>
      <c r="BE557" s="201">
        <f>IF(N557="základní",J557,0)</f>
        <v>0</v>
      </c>
      <c r="BF557" s="201">
        <f>IF(N557="snížená",J557,0)</f>
        <v>0</v>
      </c>
      <c r="BG557" s="201">
        <f>IF(N557="zákl. přenesená",J557,0)</f>
        <v>0</v>
      </c>
      <c r="BH557" s="201">
        <f>IF(N557="sníž. přenesená",J557,0)</f>
        <v>0</v>
      </c>
      <c r="BI557" s="201">
        <f>IF(N557="nulová",J557,0)</f>
        <v>0</v>
      </c>
      <c r="BJ557" s="18" t="s">
        <v>87</v>
      </c>
      <c r="BK557" s="201">
        <f>ROUND(I557*H557,2)</f>
        <v>0</v>
      </c>
      <c r="BL557" s="18" t="s">
        <v>563</v>
      </c>
      <c r="BM557" s="200" t="s">
        <v>678</v>
      </c>
    </row>
    <row r="558" spans="1:65" s="14" customFormat="1" ht="20.399999999999999">
      <c r="B558" s="213"/>
      <c r="C558" s="214"/>
      <c r="D558" s="204" t="s">
        <v>137</v>
      </c>
      <c r="E558" s="215" t="s">
        <v>1</v>
      </c>
      <c r="F558" s="216" t="s">
        <v>679</v>
      </c>
      <c r="G558" s="214"/>
      <c r="H558" s="217">
        <v>49.5</v>
      </c>
      <c r="I558" s="218"/>
      <c r="J558" s="214"/>
      <c r="K558" s="214"/>
      <c r="L558" s="219"/>
      <c r="M558" s="220"/>
      <c r="N558" s="221"/>
      <c r="O558" s="221"/>
      <c r="P558" s="221"/>
      <c r="Q558" s="221"/>
      <c r="R558" s="221"/>
      <c r="S558" s="221"/>
      <c r="T558" s="222"/>
      <c r="AT558" s="223" t="s">
        <v>137</v>
      </c>
      <c r="AU558" s="223" t="s">
        <v>89</v>
      </c>
      <c r="AV558" s="14" t="s">
        <v>89</v>
      </c>
      <c r="AW558" s="14" t="s">
        <v>36</v>
      </c>
      <c r="AX558" s="14" t="s">
        <v>87</v>
      </c>
      <c r="AY558" s="223" t="s">
        <v>129</v>
      </c>
    </row>
    <row r="559" spans="1:65" s="2" customFormat="1" ht="21.75" customHeight="1">
      <c r="A559" s="35"/>
      <c r="B559" s="36"/>
      <c r="C559" s="188" t="s">
        <v>680</v>
      </c>
      <c r="D559" s="188" t="s">
        <v>131</v>
      </c>
      <c r="E559" s="189" t="s">
        <v>681</v>
      </c>
      <c r="F559" s="190" t="s">
        <v>682</v>
      </c>
      <c r="G559" s="191" t="s">
        <v>167</v>
      </c>
      <c r="H559" s="192">
        <v>188</v>
      </c>
      <c r="I559" s="193"/>
      <c r="J559" s="194">
        <f>ROUND(I559*H559,2)</f>
        <v>0</v>
      </c>
      <c r="K559" s="195"/>
      <c r="L559" s="40"/>
      <c r="M559" s="196" t="s">
        <v>1</v>
      </c>
      <c r="N559" s="197" t="s">
        <v>44</v>
      </c>
      <c r="O559" s="72"/>
      <c r="P559" s="198">
        <f>O559*H559</f>
        <v>0</v>
      </c>
      <c r="Q559" s="198">
        <v>0</v>
      </c>
      <c r="R559" s="198">
        <f>Q559*H559</f>
        <v>0</v>
      </c>
      <c r="S559" s="198">
        <v>0</v>
      </c>
      <c r="T559" s="19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0" t="s">
        <v>563</v>
      </c>
      <c r="AT559" s="200" t="s">
        <v>131</v>
      </c>
      <c r="AU559" s="200" t="s">
        <v>89</v>
      </c>
      <c r="AY559" s="18" t="s">
        <v>129</v>
      </c>
      <c r="BE559" s="201">
        <f>IF(N559="základní",J559,0)</f>
        <v>0</v>
      </c>
      <c r="BF559" s="201">
        <f>IF(N559="snížená",J559,0)</f>
        <v>0</v>
      </c>
      <c r="BG559" s="201">
        <f>IF(N559="zákl. přenesená",J559,0)</f>
        <v>0</v>
      </c>
      <c r="BH559" s="201">
        <f>IF(N559="sníž. přenesená",J559,0)</f>
        <v>0</v>
      </c>
      <c r="BI559" s="201">
        <f>IF(N559="nulová",J559,0)</f>
        <v>0</v>
      </c>
      <c r="BJ559" s="18" t="s">
        <v>87</v>
      </c>
      <c r="BK559" s="201">
        <f>ROUND(I559*H559,2)</f>
        <v>0</v>
      </c>
      <c r="BL559" s="18" t="s">
        <v>563</v>
      </c>
      <c r="BM559" s="200" t="s">
        <v>683</v>
      </c>
    </row>
    <row r="560" spans="1:65" s="14" customFormat="1" ht="20.399999999999999">
      <c r="B560" s="213"/>
      <c r="C560" s="214"/>
      <c r="D560" s="204" t="s">
        <v>137</v>
      </c>
      <c r="E560" s="215" t="s">
        <v>1</v>
      </c>
      <c r="F560" s="216" t="s">
        <v>684</v>
      </c>
      <c r="G560" s="214"/>
      <c r="H560" s="217">
        <v>28</v>
      </c>
      <c r="I560" s="218"/>
      <c r="J560" s="214"/>
      <c r="K560" s="214"/>
      <c r="L560" s="219"/>
      <c r="M560" s="220"/>
      <c r="N560" s="221"/>
      <c r="O560" s="221"/>
      <c r="P560" s="221"/>
      <c r="Q560" s="221"/>
      <c r="R560" s="221"/>
      <c r="S560" s="221"/>
      <c r="T560" s="222"/>
      <c r="AT560" s="223" t="s">
        <v>137</v>
      </c>
      <c r="AU560" s="223" t="s">
        <v>89</v>
      </c>
      <c r="AV560" s="14" t="s">
        <v>89</v>
      </c>
      <c r="AW560" s="14" t="s">
        <v>36</v>
      </c>
      <c r="AX560" s="14" t="s">
        <v>79</v>
      </c>
      <c r="AY560" s="223" t="s">
        <v>129</v>
      </c>
    </row>
    <row r="561" spans="1:65" s="14" customFormat="1" ht="20.399999999999999">
      <c r="B561" s="213"/>
      <c r="C561" s="214"/>
      <c r="D561" s="204" t="s">
        <v>137</v>
      </c>
      <c r="E561" s="215" t="s">
        <v>1</v>
      </c>
      <c r="F561" s="216" t="s">
        <v>685</v>
      </c>
      <c r="G561" s="214"/>
      <c r="H561" s="217">
        <v>160</v>
      </c>
      <c r="I561" s="218"/>
      <c r="J561" s="214"/>
      <c r="K561" s="214"/>
      <c r="L561" s="219"/>
      <c r="M561" s="220"/>
      <c r="N561" s="221"/>
      <c r="O561" s="221"/>
      <c r="P561" s="221"/>
      <c r="Q561" s="221"/>
      <c r="R561" s="221"/>
      <c r="S561" s="221"/>
      <c r="T561" s="222"/>
      <c r="AT561" s="223" t="s">
        <v>137</v>
      </c>
      <c r="AU561" s="223" t="s">
        <v>89</v>
      </c>
      <c r="AV561" s="14" t="s">
        <v>89</v>
      </c>
      <c r="AW561" s="14" t="s">
        <v>36</v>
      </c>
      <c r="AX561" s="14" t="s">
        <v>79</v>
      </c>
      <c r="AY561" s="223" t="s">
        <v>129</v>
      </c>
    </row>
    <row r="562" spans="1:65" s="15" customFormat="1" ht="10.199999999999999">
      <c r="B562" s="224"/>
      <c r="C562" s="225"/>
      <c r="D562" s="204" t="s">
        <v>137</v>
      </c>
      <c r="E562" s="226" t="s">
        <v>1</v>
      </c>
      <c r="F562" s="227" t="s">
        <v>142</v>
      </c>
      <c r="G562" s="225"/>
      <c r="H562" s="228">
        <v>188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AT562" s="234" t="s">
        <v>137</v>
      </c>
      <c r="AU562" s="234" t="s">
        <v>89</v>
      </c>
      <c r="AV562" s="15" t="s">
        <v>135</v>
      </c>
      <c r="AW562" s="15" t="s">
        <v>36</v>
      </c>
      <c r="AX562" s="15" t="s">
        <v>87</v>
      </c>
      <c r="AY562" s="234" t="s">
        <v>129</v>
      </c>
    </row>
    <row r="563" spans="1:65" s="2" customFormat="1" ht="21.75" customHeight="1">
      <c r="A563" s="35"/>
      <c r="B563" s="36"/>
      <c r="C563" s="188" t="s">
        <v>686</v>
      </c>
      <c r="D563" s="188" t="s">
        <v>131</v>
      </c>
      <c r="E563" s="189" t="s">
        <v>687</v>
      </c>
      <c r="F563" s="190" t="s">
        <v>688</v>
      </c>
      <c r="G563" s="191" t="s">
        <v>167</v>
      </c>
      <c r="H563" s="192">
        <v>28</v>
      </c>
      <c r="I563" s="193"/>
      <c r="J563" s="194">
        <f>ROUND(I563*H563,2)</f>
        <v>0</v>
      </c>
      <c r="K563" s="195"/>
      <c r="L563" s="40"/>
      <c r="M563" s="196" t="s">
        <v>1</v>
      </c>
      <c r="N563" s="197" t="s">
        <v>44</v>
      </c>
      <c r="O563" s="72"/>
      <c r="P563" s="198">
        <f>O563*H563</f>
        <v>0</v>
      </c>
      <c r="Q563" s="198">
        <v>0</v>
      </c>
      <c r="R563" s="198">
        <f>Q563*H563</f>
        <v>0</v>
      </c>
      <c r="S563" s="198">
        <v>0</v>
      </c>
      <c r="T563" s="199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0" t="s">
        <v>563</v>
      </c>
      <c r="AT563" s="200" t="s">
        <v>131</v>
      </c>
      <c r="AU563" s="200" t="s">
        <v>89</v>
      </c>
      <c r="AY563" s="18" t="s">
        <v>129</v>
      </c>
      <c r="BE563" s="201">
        <f>IF(N563="základní",J563,0)</f>
        <v>0</v>
      </c>
      <c r="BF563" s="201">
        <f>IF(N563="snížená",J563,0)</f>
        <v>0</v>
      </c>
      <c r="BG563" s="201">
        <f>IF(N563="zákl. přenesená",J563,0)</f>
        <v>0</v>
      </c>
      <c r="BH563" s="201">
        <f>IF(N563="sníž. přenesená",J563,0)</f>
        <v>0</v>
      </c>
      <c r="BI563" s="201">
        <f>IF(N563="nulová",J563,0)</f>
        <v>0</v>
      </c>
      <c r="BJ563" s="18" t="s">
        <v>87</v>
      </c>
      <c r="BK563" s="201">
        <f>ROUND(I563*H563,2)</f>
        <v>0</v>
      </c>
      <c r="BL563" s="18" t="s">
        <v>563</v>
      </c>
      <c r="BM563" s="200" t="s">
        <v>689</v>
      </c>
    </row>
    <row r="564" spans="1:65" s="14" customFormat="1" ht="20.399999999999999">
      <c r="B564" s="213"/>
      <c r="C564" s="214"/>
      <c r="D564" s="204" t="s">
        <v>137</v>
      </c>
      <c r="E564" s="215" t="s">
        <v>1</v>
      </c>
      <c r="F564" s="216" t="s">
        <v>684</v>
      </c>
      <c r="G564" s="214"/>
      <c r="H564" s="217">
        <v>28</v>
      </c>
      <c r="I564" s="218"/>
      <c r="J564" s="214"/>
      <c r="K564" s="214"/>
      <c r="L564" s="219"/>
      <c r="M564" s="220"/>
      <c r="N564" s="221"/>
      <c r="O564" s="221"/>
      <c r="P564" s="221"/>
      <c r="Q564" s="221"/>
      <c r="R564" s="221"/>
      <c r="S564" s="221"/>
      <c r="T564" s="222"/>
      <c r="AT564" s="223" t="s">
        <v>137</v>
      </c>
      <c r="AU564" s="223" t="s">
        <v>89</v>
      </c>
      <c r="AV564" s="14" t="s">
        <v>89</v>
      </c>
      <c r="AW564" s="14" t="s">
        <v>36</v>
      </c>
      <c r="AX564" s="14" t="s">
        <v>87</v>
      </c>
      <c r="AY564" s="223" t="s">
        <v>129</v>
      </c>
    </row>
    <row r="565" spans="1:65" s="2" customFormat="1" ht="21.75" customHeight="1">
      <c r="A565" s="35"/>
      <c r="B565" s="36"/>
      <c r="C565" s="188" t="s">
        <v>690</v>
      </c>
      <c r="D565" s="188" t="s">
        <v>131</v>
      </c>
      <c r="E565" s="189" t="s">
        <v>691</v>
      </c>
      <c r="F565" s="190" t="s">
        <v>692</v>
      </c>
      <c r="G565" s="191" t="s">
        <v>167</v>
      </c>
      <c r="H565" s="192">
        <v>160</v>
      </c>
      <c r="I565" s="193"/>
      <c r="J565" s="194">
        <f>ROUND(I565*H565,2)</f>
        <v>0</v>
      </c>
      <c r="K565" s="195"/>
      <c r="L565" s="40"/>
      <c r="M565" s="196" t="s">
        <v>1</v>
      </c>
      <c r="N565" s="197" t="s">
        <v>44</v>
      </c>
      <c r="O565" s="72"/>
      <c r="P565" s="198">
        <f>O565*H565</f>
        <v>0</v>
      </c>
      <c r="Q565" s="198">
        <v>0</v>
      </c>
      <c r="R565" s="198">
        <f>Q565*H565</f>
        <v>0</v>
      </c>
      <c r="S565" s="198">
        <v>0</v>
      </c>
      <c r="T565" s="199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0" t="s">
        <v>563</v>
      </c>
      <c r="AT565" s="200" t="s">
        <v>131</v>
      </c>
      <c r="AU565" s="200" t="s">
        <v>89</v>
      </c>
      <c r="AY565" s="18" t="s">
        <v>129</v>
      </c>
      <c r="BE565" s="201">
        <f>IF(N565="základní",J565,0)</f>
        <v>0</v>
      </c>
      <c r="BF565" s="201">
        <f>IF(N565="snížená",J565,0)</f>
        <v>0</v>
      </c>
      <c r="BG565" s="201">
        <f>IF(N565="zákl. přenesená",J565,0)</f>
        <v>0</v>
      </c>
      <c r="BH565" s="201">
        <f>IF(N565="sníž. přenesená",J565,0)</f>
        <v>0</v>
      </c>
      <c r="BI565" s="201">
        <f>IF(N565="nulová",J565,0)</f>
        <v>0</v>
      </c>
      <c r="BJ565" s="18" t="s">
        <v>87</v>
      </c>
      <c r="BK565" s="201">
        <f>ROUND(I565*H565,2)</f>
        <v>0</v>
      </c>
      <c r="BL565" s="18" t="s">
        <v>563</v>
      </c>
      <c r="BM565" s="200" t="s">
        <v>693</v>
      </c>
    </row>
    <row r="566" spans="1:65" s="14" customFormat="1" ht="20.399999999999999">
      <c r="B566" s="213"/>
      <c r="C566" s="214"/>
      <c r="D566" s="204" t="s">
        <v>137</v>
      </c>
      <c r="E566" s="215" t="s">
        <v>1</v>
      </c>
      <c r="F566" s="216" t="s">
        <v>685</v>
      </c>
      <c r="G566" s="214"/>
      <c r="H566" s="217">
        <v>160</v>
      </c>
      <c r="I566" s="218"/>
      <c r="J566" s="214"/>
      <c r="K566" s="214"/>
      <c r="L566" s="219"/>
      <c r="M566" s="220"/>
      <c r="N566" s="221"/>
      <c r="O566" s="221"/>
      <c r="P566" s="221"/>
      <c r="Q566" s="221"/>
      <c r="R566" s="221"/>
      <c r="S566" s="221"/>
      <c r="T566" s="222"/>
      <c r="AT566" s="223" t="s">
        <v>137</v>
      </c>
      <c r="AU566" s="223" t="s">
        <v>89</v>
      </c>
      <c r="AV566" s="14" t="s">
        <v>89</v>
      </c>
      <c r="AW566" s="14" t="s">
        <v>36</v>
      </c>
      <c r="AX566" s="14" t="s">
        <v>87</v>
      </c>
      <c r="AY566" s="223" t="s">
        <v>129</v>
      </c>
    </row>
    <row r="567" spans="1:65" s="2" customFormat="1" ht="21.75" customHeight="1">
      <c r="A567" s="35"/>
      <c r="B567" s="36"/>
      <c r="C567" s="188" t="s">
        <v>694</v>
      </c>
      <c r="D567" s="188" t="s">
        <v>131</v>
      </c>
      <c r="E567" s="189" t="s">
        <v>695</v>
      </c>
      <c r="F567" s="190" t="s">
        <v>696</v>
      </c>
      <c r="G567" s="191" t="s">
        <v>167</v>
      </c>
      <c r="H567" s="192">
        <v>49.5</v>
      </c>
      <c r="I567" s="193"/>
      <c r="J567" s="194">
        <f>ROUND(I567*H567,2)</f>
        <v>0</v>
      </c>
      <c r="K567" s="195"/>
      <c r="L567" s="40"/>
      <c r="M567" s="196" t="s">
        <v>1</v>
      </c>
      <c r="N567" s="197" t="s">
        <v>44</v>
      </c>
      <c r="O567" s="72"/>
      <c r="P567" s="198">
        <f>O567*H567</f>
        <v>0</v>
      </c>
      <c r="Q567" s="198">
        <v>0</v>
      </c>
      <c r="R567" s="198">
        <f>Q567*H567</f>
        <v>0</v>
      </c>
      <c r="S567" s="198">
        <v>0</v>
      </c>
      <c r="T567" s="19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0" t="s">
        <v>563</v>
      </c>
      <c r="AT567" s="200" t="s">
        <v>131</v>
      </c>
      <c r="AU567" s="200" t="s">
        <v>89</v>
      </c>
      <c r="AY567" s="18" t="s">
        <v>129</v>
      </c>
      <c r="BE567" s="201">
        <f>IF(N567="základní",J567,0)</f>
        <v>0</v>
      </c>
      <c r="BF567" s="201">
        <f>IF(N567="snížená",J567,0)</f>
        <v>0</v>
      </c>
      <c r="BG567" s="201">
        <f>IF(N567="zákl. přenesená",J567,0)</f>
        <v>0</v>
      </c>
      <c r="BH567" s="201">
        <f>IF(N567="sníž. přenesená",J567,0)</f>
        <v>0</v>
      </c>
      <c r="BI567" s="201">
        <f>IF(N567="nulová",J567,0)</f>
        <v>0</v>
      </c>
      <c r="BJ567" s="18" t="s">
        <v>87</v>
      </c>
      <c r="BK567" s="201">
        <f>ROUND(I567*H567,2)</f>
        <v>0</v>
      </c>
      <c r="BL567" s="18" t="s">
        <v>563</v>
      </c>
      <c r="BM567" s="200" t="s">
        <v>697</v>
      </c>
    </row>
    <row r="568" spans="1:65" s="14" customFormat="1" ht="20.399999999999999">
      <c r="B568" s="213"/>
      <c r="C568" s="214"/>
      <c r="D568" s="204" t="s">
        <v>137</v>
      </c>
      <c r="E568" s="215" t="s">
        <v>1</v>
      </c>
      <c r="F568" s="216" t="s">
        <v>679</v>
      </c>
      <c r="G568" s="214"/>
      <c r="H568" s="217">
        <v>49.5</v>
      </c>
      <c r="I568" s="218"/>
      <c r="J568" s="214"/>
      <c r="K568" s="214"/>
      <c r="L568" s="219"/>
      <c r="M568" s="220"/>
      <c r="N568" s="221"/>
      <c r="O568" s="221"/>
      <c r="P568" s="221"/>
      <c r="Q568" s="221"/>
      <c r="R568" s="221"/>
      <c r="S568" s="221"/>
      <c r="T568" s="222"/>
      <c r="AT568" s="223" t="s">
        <v>137</v>
      </c>
      <c r="AU568" s="223" t="s">
        <v>89</v>
      </c>
      <c r="AV568" s="14" t="s">
        <v>89</v>
      </c>
      <c r="AW568" s="14" t="s">
        <v>36</v>
      </c>
      <c r="AX568" s="14" t="s">
        <v>87</v>
      </c>
      <c r="AY568" s="223" t="s">
        <v>129</v>
      </c>
    </row>
    <row r="569" spans="1:65" s="2" customFormat="1" ht="16.5" customHeight="1">
      <c r="A569" s="35"/>
      <c r="B569" s="36"/>
      <c r="C569" s="188" t="s">
        <v>698</v>
      </c>
      <c r="D569" s="188" t="s">
        <v>131</v>
      </c>
      <c r="E569" s="189" t="s">
        <v>699</v>
      </c>
      <c r="F569" s="190" t="s">
        <v>700</v>
      </c>
      <c r="G569" s="191" t="s">
        <v>167</v>
      </c>
      <c r="H569" s="192">
        <v>200</v>
      </c>
      <c r="I569" s="193"/>
      <c r="J569" s="194">
        <f>ROUND(I569*H569,2)</f>
        <v>0</v>
      </c>
      <c r="K569" s="195"/>
      <c r="L569" s="40"/>
      <c r="M569" s="196" t="s">
        <v>1</v>
      </c>
      <c r="N569" s="197" t="s">
        <v>44</v>
      </c>
      <c r="O569" s="72"/>
      <c r="P569" s="198">
        <f>O569*H569</f>
        <v>0</v>
      </c>
      <c r="Q569" s="198">
        <v>0</v>
      </c>
      <c r="R569" s="198">
        <f>Q569*H569</f>
        <v>0</v>
      </c>
      <c r="S569" s="198">
        <v>0</v>
      </c>
      <c r="T569" s="199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0" t="s">
        <v>563</v>
      </c>
      <c r="AT569" s="200" t="s">
        <v>131</v>
      </c>
      <c r="AU569" s="200" t="s">
        <v>89</v>
      </c>
      <c r="AY569" s="18" t="s">
        <v>129</v>
      </c>
      <c r="BE569" s="201">
        <f>IF(N569="základní",J569,0)</f>
        <v>0</v>
      </c>
      <c r="BF569" s="201">
        <f>IF(N569="snížená",J569,0)</f>
        <v>0</v>
      </c>
      <c r="BG569" s="201">
        <f>IF(N569="zákl. přenesená",J569,0)</f>
        <v>0</v>
      </c>
      <c r="BH569" s="201">
        <f>IF(N569="sníž. přenesená",J569,0)</f>
        <v>0</v>
      </c>
      <c r="BI569" s="201">
        <f>IF(N569="nulová",J569,0)</f>
        <v>0</v>
      </c>
      <c r="BJ569" s="18" t="s">
        <v>87</v>
      </c>
      <c r="BK569" s="201">
        <f>ROUND(I569*H569,2)</f>
        <v>0</v>
      </c>
      <c r="BL569" s="18" t="s">
        <v>563</v>
      </c>
      <c r="BM569" s="200" t="s">
        <v>701</v>
      </c>
    </row>
    <row r="570" spans="1:65" s="13" customFormat="1" ht="20.399999999999999">
      <c r="B570" s="202"/>
      <c r="C570" s="203"/>
      <c r="D570" s="204" t="s">
        <v>137</v>
      </c>
      <c r="E570" s="205" t="s">
        <v>1</v>
      </c>
      <c r="F570" s="206" t="s">
        <v>702</v>
      </c>
      <c r="G570" s="203"/>
      <c r="H570" s="205" t="s">
        <v>1</v>
      </c>
      <c r="I570" s="207"/>
      <c r="J570" s="203"/>
      <c r="K570" s="203"/>
      <c r="L570" s="208"/>
      <c r="M570" s="209"/>
      <c r="N570" s="210"/>
      <c r="O570" s="210"/>
      <c r="P570" s="210"/>
      <c r="Q570" s="210"/>
      <c r="R570" s="210"/>
      <c r="S570" s="210"/>
      <c r="T570" s="211"/>
      <c r="AT570" s="212" t="s">
        <v>137</v>
      </c>
      <c r="AU570" s="212" t="s">
        <v>89</v>
      </c>
      <c r="AV570" s="13" t="s">
        <v>87</v>
      </c>
      <c r="AW570" s="13" t="s">
        <v>36</v>
      </c>
      <c r="AX570" s="13" t="s">
        <v>79</v>
      </c>
      <c r="AY570" s="212" t="s">
        <v>129</v>
      </c>
    </row>
    <row r="571" spans="1:65" s="14" customFormat="1" ht="20.399999999999999">
      <c r="B571" s="213"/>
      <c r="C571" s="214"/>
      <c r="D571" s="204" t="s">
        <v>137</v>
      </c>
      <c r="E571" s="215" t="s">
        <v>1</v>
      </c>
      <c r="F571" s="216" t="s">
        <v>703</v>
      </c>
      <c r="G571" s="214"/>
      <c r="H571" s="217">
        <v>28</v>
      </c>
      <c r="I571" s="218"/>
      <c r="J571" s="214"/>
      <c r="K571" s="214"/>
      <c r="L571" s="219"/>
      <c r="M571" s="220"/>
      <c r="N571" s="221"/>
      <c r="O571" s="221"/>
      <c r="P571" s="221"/>
      <c r="Q571" s="221"/>
      <c r="R571" s="221"/>
      <c r="S571" s="221"/>
      <c r="T571" s="222"/>
      <c r="AT571" s="223" t="s">
        <v>137</v>
      </c>
      <c r="AU571" s="223" t="s">
        <v>89</v>
      </c>
      <c r="AV571" s="14" t="s">
        <v>89</v>
      </c>
      <c r="AW571" s="14" t="s">
        <v>36</v>
      </c>
      <c r="AX571" s="14" t="s">
        <v>79</v>
      </c>
      <c r="AY571" s="223" t="s">
        <v>129</v>
      </c>
    </row>
    <row r="572" spans="1:65" s="14" customFormat="1" ht="20.399999999999999">
      <c r="B572" s="213"/>
      <c r="C572" s="214"/>
      <c r="D572" s="204" t="s">
        <v>137</v>
      </c>
      <c r="E572" s="215" t="s">
        <v>1</v>
      </c>
      <c r="F572" s="216" t="s">
        <v>704</v>
      </c>
      <c r="G572" s="214"/>
      <c r="H572" s="217">
        <v>160</v>
      </c>
      <c r="I572" s="218"/>
      <c r="J572" s="214"/>
      <c r="K572" s="214"/>
      <c r="L572" s="219"/>
      <c r="M572" s="220"/>
      <c r="N572" s="221"/>
      <c r="O572" s="221"/>
      <c r="P572" s="221"/>
      <c r="Q572" s="221"/>
      <c r="R572" s="221"/>
      <c r="S572" s="221"/>
      <c r="T572" s="222"/>
      <c r="AT572" s="223" t="s">
        <v>137</v>
      </c>
      <c r="AU572" s="223" t="s">
        <v>89</v>
      </c>
      <c r="AV572" s="14" t="s">
        <v>89</v>
      </c>
      <c r="AW572" s="14" t="s">
        <v>36</v>
      </c>
      <c r="AX572" s="14" t="s">
        <v>79</v>
      </c>
      <c r="AY572" s="223" t="s">
        <v>129</v>
      </c>
    </row>
    <row r="573" spans="1:65" s="16" customFormat="1" ht="10.199999999999999">
      <c r="B573" s="235"/>
      <c r="C573" s="236"/>
      <c r="D573" s="204" t="s">
        <v>137</v>
      </c>
      <c r="E573" s="237" t="s">
        <v>1</v>
      </c>
      <c r="F573" s="238" t="s">
        <v>197</v>
      </c>
      <c r="G573" s="236"/>
      <c r="H573" s="239">
        <v>188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AT573" s="245" t="s">
        <v>137</v>
      </c>
      <c r="AU573" s="245" t="s">
        <v>89</v>
      </c>
      <c r="AV573" s="16" t="s">
        <v>149</v>
      </c>
      <c r="AW573" s="16" t="s">
        <v>36</v>
      </c>
      <c r="AX573" s="16" t="s">
        <v>79</v>
      </c>
      <c r="AY573" s="245" t="s">
        <v>129</v>
      </c>
    </row>
    <row r="574" spans="1:65" s="13" customFormat="1" ht="10.199999999999999">
      <c r="B574" s="202"/>
      <c r="C574" s="203"/>
      <c r="D574" s="204" t="s">
        <v>137</v>
      </c>
      <c r="E574" s="205" t="s">
        <v>1</v>
      </c>
      <c r="F574" s="206" t="s">
        <v>613</v>
      </c>
      <c r="G574" s="203"/>
      <c r="H574" s="205" t="s">
        <v>1</v>
      </c>
      <c r="I574" s="207"/>
      <c r="J574" s="203"/>
      <c r="K574" s="203"/>
      <c r="L574" s="208"/>
      <c r="M574" s="209"/>
      <c r="N574" s="210"/>
      <c r="O574" s="210"/>
      <c r="P574" s="210"/>
      <c r="Q574" s="210"/>
      <c r="R574" s="210"/>
      <c r="S574" s="210"/>
      <c r="T574" s="211"/>
      <c r="AT574" s="212" t="s">
        <v>137</v>
      </c>
      <c r="AU574" s="212" t="s">
        <v>89</v>
      </c>
      <c r="AV574" s="13" t="s">
        <v>87</v>
      </c>
      <c r="AW574" s="13" t="s">
        <v>36</v>
      </c>
      <c r="AX574" s="13" t="s">
        <v>79</v>
      </c>
      <c r="AY574" s="212" t="s">
        <v>129</v>
      </c>
    </row>
    <row r="575" spans="1:65" s="14" customFormat="1" ht="10.199999999999999">
      <c r="B575" s="213"/>
      <c r="C575" s="214"/>
      <c r="D575" s="204" t="s">
        <v>137</v>
      </c>
      <c r="E575" s="215" t="s">
        <v>1</v>
      </c>
      <c r="F575" s="216" t="s">
        <v>614</v>
      </c>
      <c r="G575" s="214"/>
      <c r="H575" s="217">
        <v>2</v>
      </c>
      <c r="I575" s="218"/>
      <c r="J575" s="214"/>
      <c r="K575" s="214"/>
      <c r="L575" s="219"/>
      <c r="M575" s="220"/>
      <c r="N575" s="221"/>
      <c r="O575" s="221"/>
      <c r="P575" s="221"/>
      <c r="Q575" s="221"/>
      <c r="R575" s="221"/>
      <c r="S575" s="221"/>
      <c r="T575" s="222"/>
      <c r="AT575" s="223" t="s">
        <v>137</v>
      </c>
      <c r="AU575" s="223" t="s">
        <v>89</v>
      </c>
      <c r="AV575" s="14" t="s">
        <v>89</v>
      </c>
      <c r="AW575" s="14" t="s">
        <v>36</v>
      </c>
      <c r="AX575" s="14" t="s">
        <v>79</v>
      </c>
      <c r="AY575" s="223" t="s">
        <v>129</v>
      </c>
    </row>
    <row r="576" spans="1:65" s="14" customFormat="1" ht="10.199999999999999">
      <c r="B576" s="213"/>
      <c r="C576" s="214"/>
      <c r="D576" s="204" t="s">
        <v>137</v>
      </c>
      <c r="E576" s="215" t="s">
        <v>1</v>
      </c>
      <c r="F576" s="216" t="s">
        <v>615</v>
      </c>
      <c r="G576" s="214"/>
      <c r="H576" s="217">
        <v>10</v>
      </c>
      <c r="I576" s="218"/>
      <c r="J576" s="214"/>
      <c r="K576" s="214"/>
      <c r="L576" s="219"/>
      <c r="M576" s="220"/>
      <c r="N576" s="221"/>
      <c r="O576" s="221"/>
      <c r="P576" s="221"/>
      <c r="Q576" s="221"/>
      <c r="R576" s="221"/>
      <c r="S576" s="221"/>
      <c r="T576" s="222"/>
      <c r="AT576" s="223" t="s">
        <v>137</v>
      </c>
      <c r="AU576" s="223" t="s">
        <v>89</v>
      </c>
      <c r="AV576" s="14" t="s">
        <v>89</v>
      </c>
      <c r="AW576" s="14" t="s">
        <v>36</v>
      </c>
      <c r="AX576" s="14" t="s">
        <v>79</v>
      </c>
      <c r="AY576" s="223" t="s">
        <v>129</v>
      </c>
    </row>
    <row r="577" spans="1:65" s="15" customFormat="1" ht="10.199999999999999">
      <c r="B577" s="224"/>
      <c r="C577" s="225"/>
      <c r="D577" s="204" t="s">
        <v>137</v>
      </c>
      <c r="E577" s="226" t="s">
        <v>1</v>
      </c>
      <c r="F577" s="227" t="s">
        <v>142</v>
      </c>
      <c r="G577" s="225"/>
      <c r="H577" s="228">
        <v>200</v>
      </c>
      <c r="I577" s="229"/>
      <c r="J577" s="225"/>
      <c r="K577" s="225"/>
      <c r="L577" s="230"/>
      <c r="M577" s="231"/>
      <c r="N577" s="232"/>
      <c r="O577" s="232"/>
      <c r="P577" s="232"/>
      <c r="Q577" s="232"/>
      <c r="R577" s="232"/>
      <c r="S577" s="232"/>
      <c r="T577" s="233"/>
      <c r="AT577" s="234" t="s">
        <v>137</v>
      </c>
      <c r="AU577" s="234" t="s">
        <v>89</v>
      </c>
      <c r="AV577" s="15" t="s">
        <v>135</v>
      </c>
      <c r="AW577" s="15" t="s">
        <v>36</v>
      </c>
      <c r="AX577" s="15" t="s">
        <v>87</v>
      </c>
      <c r="AY577" s="234" t="s">
        <v>129</v>
      </c>
    </row>
    <row r="578" spans="1:65" s="2" customFormat="1" ht="21.75" customHeight="1">
      <c r="A578" s="35"/>
      <c r="B578" s="36"/>
      <c r="C578" s="188" t="s">
        <v>705</v>
      </c>
      <c r="D578" s="188" t="s">
        <v>131</v>
      </c>
      <c r="E578" s="189" t="s">
        <v>706</v>
      </c>
      <c r="F578" s="190" t="s">
        <v>707</v>
      </c>
      <c r="G578" s="191" t="s">
        <v>708</v>
      </c>
      <c r="H578" s="192">
        <v>2</v>
      </c>
      <c r="I578" s="193"/>
      <c r="J578" s="194">
        <f>ROUND(I578*H578,2)</f>
        <v>0</v>
      </c>
      <c r="K578" s="195"/>
      <c r="L578" s="40"/>
      <c r="M578" s="196" t="s">
        <v>1</v>
      </c>
      <c r="N578" s="197" t="s">
        <v>44</v>
      </c>
      <c r="O578" s="72"/>
      <c r="P578" s="198">
        <f>O578*H578</f>
        <v>0</v>
      </c>
      <c r="Q578" s="198">
        <v>0</v>
      </c>
      <c r="R578" s="198">
        <f>Q578*H578</f>
        <v>0</v>
      </c>
      <c r="S578" s="198">
        <v>0</v>
      </c>
      <c r="T578" s="199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0" t="s">
        <v>563</v>
      </c>
      <c r="AT578" s="200" t="s">
        <v>131</v>
      </c>
      <c r="AU578" s="200" t="s">
        <v>89</v>
      </c>
      <c r="AY578" s="18" t="s">
        <v>129</v>
      </c>
      <c r="BE578" s="201">
        <f>IF(N578="základní",J578,0)</f>
        <v>0</v>
      </c>
      <c r="BF578" s="201">
        <f>IF(N578="snížená",J578,0)</f>
        <v>0</v>
      </c>
      <c r="BG578" s="201">
        <f>IF(N578="zákl. přenesená",J578,0)</f>
        <v>0</v>
      </c>
      <c r="BH578" s="201">
        <f>IF(N578="sníž. přenesená",J578,0)</f>
        <v>0</v>
      </c>
      <c r="BI578" s="201">
        <f>IF(N578="nulová",J578,0)</f>
        <v>0</v>
      </c>
      <c r="BJ578" s="18" t="s">
        <v>87</v>
      </c>
      <c r="BK578" s="201">
        <f>ROUND(I578*H578,2)</f>
        <v>0</v>
      </c>
      <c r="BL578" s="18" t="s">
        <v>563</v>
      </c>
      <c r="BM578" s="200" t="s">
        <v>709</v>
      </c>
    </row>
    <row r="579" spans="1:65" s="14" customFormat="1" ht="20.399999999999999">
      <c r="B579" s="213"/>
      <c r="C579" s="214"/>
      <c r="D579" s="204" t="s">
        <v>137</v>
      </c>
      <c r="E579" s="215" t="s">
        <v>1</v>
      </c>
      <c r="F579" s="216" t="s">
        <v>710</v>
      </c>
      <c r="G579" s="214"/>
      <c r="H579" s="217">
        <v>2</v>
      </c>
      <c r="I579" s="218"/>
      <c r="J579" s="214"/>
      <c r="K579" s="214"/>
      <c r="L579" s="219"/>
      <c r="M579" s="220"/>
      <c r="N579" s="221"/>
      <c r="O579" s="221"/>
      <c r="P579" s="221"/>
      <c r="Q579" s="221"/>
      <c r="R579" s="221"/>
      <c r="S579" s="221"/>
      <c r="T579" s="222"/>
      <c r="AT579" s="223" t="s">
        <v>137</v>
      </c>
      <c r="AU579" s="223" t="s">
        <v>89</v>
      </c>
      <c r="AV579" s="14" t="s">
        <v>89</v>
      </c>
      <c r="AW579" s="14" t="s">
        <v>36</v>
      </c>
      <c r="AX579" s="14" t="s">
        <v>87</v>
      </c>
      <c r="AY579" s="223" t="s">
        <v>129</v>
      </c>
    </row>
    <row r="580" spans="1:65" s="2" customFormat="1" ht="21.75" customHeight="1">
      <c r="A580" s="35"/>
      <c r="B580" s="36"/>
      <c r="C580" s="188" t="s">
        <v>711</v>
      </c>
      <c r="D580" s="188" t="s">
        <v>131</v>
      </c>
      <c r="E580" s="189" t="s">
        <v>712</v>
      </c>
      <c r="F580" s="190" t="s">
        <v>713</v>
      </c>
      <c r="G580" s="191" t="s">
        <v>632</v>
      </c>
      <c r="H580" s="192">
        <v>20</v>
      </c>
      <c r="I580" s="193"/>
      <c r="J580" s="194">
        <f>ROUND(I580*H580,2)</f>
        <v>0</v>
      </c>
      <c r="K580" s="195"/>
      <c r="L580" s="40"/>
      <c r="M580" s="196" t="s">
        <v>1</v>
      </c>
      <c r="N580" s="197" t="s">
        <v>44</v>
      </c>
      <c r="O580" s="72"/>
      <c r="P580" s="198">
        <f>O580*H580</f>
        <v>0</v>
      </c>
      <c r="Q580" s="198">
        <v>0</v>
      </c>
      <c r="R580" s="198">
        <f>Q580*H580</f>
        <v>0</v>
      </c>
      <c r="S580" s="198">
        <v>0</v>
      </c>
      <c r="T580" s="199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0" t="s">
        <v>563</v>
      </c>
      <c r="AT580" s="200" t="s">
        <v>131</v>
      </c>
      <c r="AU580" s="200" t="s">
        <v>89</v>
      </c>
      <c r="AY580" s="18" t="s">
        <v>129</v>
      </c>
      <c r="BE580" s="201">
        <f>IF(N580="základní",J580,0)</f>
        <v>0</v>
      </c>
      <c r="BF580" s="201">
        <f>IF(N580="snížená",J580,0)</f>
        <v>0</v>
      </c>
      <c r="BG580" s="201">
        <f>IF(N580="zákl. přenesená",J580,0)</f>
        <v>0</v>
      </c>
      <c r="BH580" s="201">
        <f>IF(N580="sníž. přenesená",J580,0)</f>
        <v>0</v>
      </c>
      <c r="BI580" s="201">
        <f>IF(N580="nulová",J580,0)</f>
        <v>0</v>
      </c>
      <c r="BJ580" s="18" t="s">
        <v>87</v>
      </c>
      <c r="BK580" s="201">
        <f>ROUND(I580*H580,2)</f>
        <v>0</v>
      </c>
      <c r="BL580" s="18" t="s">
        <v>563</v>
      </c>
      <c r="BM580" s="200" t="s">
        <v>714</v>
      </c>
    </row>
    <row r="581" spans="1:65" s="2" customFormat="1" ht="16.5" customHeight="1">
      <c r="A581" s="35"/>
      <c r="B581" s="36"/>
      <c r="C581" s="246" t="s">
        <v>715</v>
      </c>
      <c r="D581" s="246" t="s">
        <v>397</v>
      </c>
      <c r="E581" s="247" t="s">
        <v>716</v>
      </c>
      <c r="F581" s="248" t="s">
        <v>717</v>
      </c>
      <c r="G581" s="249" t="s">
        <v>544</v>
      </c>
      <c r="H581" s="250">
        <v>10</v>
      </c>
      <c r="I581" s="251"/>
      <c r="J581" s="252">
        <f>ROUND(I581*H581,2)</f>
        <v>0</v>
      </c>
      <c r="K581" s="253"/>
      <c r="L581" s="254"/>
      <c r="M581" s="255" t="s">
        <v>1</v>
      </c>
      <c r="N581" s="256" t="s">
        <v>44</v>
      </c>
      <c r="O581" s="72"/>
      <c r="P581" s="198">
        <f>O581*H581</f>
        <v>0</v>
      </c>
      <c r="Q581" s="198">
        <v>0</v>
      </c>
      <c r="R581" s="198">
        <f>Q581*H581</f>
        <v>0</v>
      </c>
      <c r="S581" s="198">
        <v>0</v>
      </c>
      <c r="T581" s="199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0" t="s">
        <v>653</v>
      </c>
      <c r="AT581" s="200" t="s">
        <v>397</v>
      </c>
      <c r="AU581" s="200" t="s">
        <v>89</v>
      </c>
      <c r="AY581" s="18" t="s">
        <v>129</v>
      </c>
      <c r="BE581" s="201">
        <f>IF(N581="základní",J581,0)</f>
        <v>0</v>
      </c>
      <c r="BF581" s="201">
        <f>IF(N581="snížená",J581,0)</f>
        <v>0</v>
      </c>
      <c r="BG581" s="201">
        <f>IF(N581="zákl. přenesená",J581,0)</f>
        <v>0</v>
      </c>
      <c r="BH581" s="201">
        <f>IF(N581="sníž. přenesená",J581,0)</f>
        <v>0</v>
      </c>
      <c r="BI581" s="201">
        <f>IF(N581="nulová",J581,0)</f>
        <v>0</v>
      </c>
      <c r="BJ581" s="18" t="s">
        <v>87</v>
      </c>
      <c r="BK581" s="201">
        <f>ROUND(I581*H581,2)</f>
        <v>0</v>
      </c>
      <c r="BL581" s="18" t="s">
        <v>563</v>
      </c>
      <c r="BM581" s="200" t="s">
        <v>718</v>
      </c>
    </row>
    <row r="582" spans="1:65" s="14" customFormat="1" ht="30.6">
      <c r="B582" s="213"/>
      <c r="C582" s="214"/>
      <c r="D582" s="204" t="s">
        <v>137</v>
      </c>
      <c r="E582" s="215" t="s">
        <v>1</v>
      </c>
      <c r="F582" s="216" t="s">
        <v>719</v>
      </c>
      <c r="G582" s="214"/>
      <c r="H582" s="217">
        <v>10</v>
      </c>
      <c r="I582" s="218"/>
      <c r="J582" s="214"/>
      <c r="K582" s="214"/>
      <c r="L582" s="219"/>
      <c r="M582" s="220"/>
      <c r="N582" s="221"/>
      <c r="O582" s="221"/>
      <c r="P582" s="221"/>
      <c r="Q582" s="221"/>
      <c r="R582" s="221"/>
      <c r="S582" s="221"/>
      <c r="T582" s="222"/>
      <c r="AT582" s="223" t="s">
        <v>137</v>
      </c>
      <c r="AU582" s="223" t="s">
        <v>89</v>
      </c>
      <c r="AV582" s="14" t="s">
        <v>89</v>
      </c>
      <c r="AW582" s="14" t="s">
        <v>36</v>
      </c>
      <c r="AX582" s="14" t="s">
        <v>87</v>
      </c>
      <c r="AY582" s="223" t="s">
        <v>129</v>
      </c>
    </row>
    <row r="583" spans="1:65" s="2" customFormat="1" ht="16.5" customHeight="1">
      <c r="A583" s="35"/>
      <c r="B583" s="36"/>
      <c r="C583" s="246" t="s">
        <v>720</v>
      </c>
      <c r="D583" s="246" t="s">
        <v>397</v>
      </c>
      <c r="E583" s="247" t="s">
        <v>721</v>
      </c>
      <c r="F583" s="248" t="s">
        <v>722</v>
      </c>
      <c r="G583" s="249" t="s">
        <v>544</v>
      </c>
      <c r="H583" s="250">
        <v>10</v>
      </c>
      <c r="I583" s="251"/>
      <c r="J583" s="252">
        <f>ROUND(I583*H583,2)</f>
        <v>0</v>
      </c>
      <c r="K583" s="253"/>
      <c r="L583" s="254"/>
      <c r="M583" s="255" t="s">
        <v>1</v>
      </c>
      <c r="N583" s="256" t="s">
        <v>44</v>
      </c>
      <c r="O583" s="72"/>
      <c r="P583" s="198">
        <f>O583*H583</f>
        <v>0</v>
      </c>
      <c r="Q583" s="198">
        <v>0</v>
      </c>
      <c r="R583" s="198">
        <f>Q583*H583</f>
        <v>0</v>
      </c>
      <c r="S583" s="198">
        <v>0</v>
      </c>
      <c r="T583" s="199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0" t="s">
        <v>653</v>
      </c>
      <c r="AT583" s="200" t="s">
        <v>397</v>
      </c>
      <c r="AU583" s="200" t="s">
        <v>89</v>
      </c>
      <c r="AY583" s="18" t="s">
        <v>129</v>
      </c>
      <c r="BE583" s="201">
        <f>IF(N583="základní",J583,0)</f>
        <v>0</v>
      </c>
      <c r="BF583" s="201">
        <f>IF(N583="snížená",J583,0)</f>
        <v>0</v>
      </c>
      <c r="BG583" s="201">
        <f>IF(N583="zákl. přenesená",J583,0)</f>
        <v>0</v>
      </c>
      <c r="BH583" s="201">
        <f>IF(N583="sníž. přenesená",J583,0)</f>
        <v>0</v>
      </c>
      <c r="BI583" s="201">
        <f>IF(N583="nulová",J583,0)</f>
        <v>0</v>
      </c>
      <c r="BJ583" s="18" t="s">
        <v>87</v>
      </c>
      <c r="BK583" s="201">
        <f>ROUND(I583*H583,2)</f>
        <v>0</v>
      </c>
      <c r="BL583" s="18" t="s">
        <v>563</v>
      </c>
      <c r="BM583" s="200" t="s">
        <v>723</v>
      </c>
    </row>
    <row r="584" spans="1:65" s="14" customFormat="1" ht="20.399999999999999">
      <c r="B584" s="213"/>
      <c r="C584" s="214"/>
      <c r="D584" s="204" t="s">
        <v>137</v>
      </c>
      <c r="E584" s="215" t="s">
        <v>1</v>
      </c>
      <c r="F584" s="216" t="s">
        <v>724</v>
      </c>
      <c r="G584" s="214"/>
      <c r="H584" s="217">
        <v>10</v>
      </c>
      <c r="I584" s="218"/>
      <c r="J584" s="214"/>
      <c r="K584" s="214"/>
      <c r="L584" s="219"/>
      <c r="M584" s="220"/>
      <c r="N584" s="221"/>
      <c r="O584" s="221"/>
      <c r="P584" s="221"/>
      <c r="Q584" s="221"/>
      <c r="R584" s="221"/>
      <c r="S584" s="221"/>
      <c r="T584" s="222"/>
      <c r="AT584" s="223" t="s">
        <v>137</v>
      </c>
      <c r="AU584" s="223" t="s">
        <v>89</v>
      </c>
      <c r="AV584" s="14" t="s">
        <v>89</v>
      </c>
      <c r="AW584" s="14" t="s">
        <v>36</v>
      </c>
      <c r="AX584" s="14" t="s">
        <v>87</v>
      </c>
      <c r="AY584" s="223" t="s">
        <v>129</v>
      </c>
    </row>
    <row r="585" spans="1:65" s="2" customFormat="1" ht="33" customHeight="1">
      <c r="A585" s="35"/>
      <c r="B585" s="36"/>
      <c r="C585" s="188" t="s">
        <v>725</v>
      </c>
      <c r="D585" s="188" t="s">
        <v>131</v>
      </c>
      <c r="E585" s="189" t="s">
        <v>726</v>
      </c>
      <c r="F585" s="190" t="s">
        <v>727</v>
      </c>
      <c r="G585" s="191" t="s">
        <v>632</v>
      </c>
      <c r="H585" s="192">
        <v>14</v>
      </c>
      <c r="I585" s="193"/>
      <c r="J585" s="194">
        <f>ROUND(I585*H585,2)</f>
        <v>0</v>
      </c>
      <c r="K585" s="195"/>
      <c r="L585" s="40"/>
      <c r="M585" s="196" t="s">
        <v>1</v>
      </c>
      <c r="N585" s="197" t="s">
        <v>44</v>
      </c>
      <c r="O585" s="72"/>
      <c r="P585" s="198">
        <f>O585*H585</f>
        <v>0</v>
      </c>
      <c r="Q585" s="198">
        <v>0</v>
      </c>
      <c r="R585" s="198">
        <f>Q585*H585</f>
        <v>0</v>
      </c>
      <c r="S585" s="198">
        <v>0</v>
      </c>
      <c r="T585" s="199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0" t="s">
        <v>563</v>
      </c>
      <c r="AT585" s="200" t="s">
        <v>131</v>
      </c>
      <c r="AU585" s="200" t="s">
        <v>89</v>
      </c>
      <c r="AY585" s="18" t="s">
        <v>129</v>
      </c>
      <c r="BE585" s="201">
        <f>IF(N585="základní",J585,0)</f>
        <v>0</v>
      </c>
      <c r="BF585" s="201">
        <f>IF(N585="snížená",J585,0)</f>
        <v>0</v>
      </c>
      <c r="BG585" s="201">
        <f>IF(N585="zákl. přenesená",J585,0)</f>
        <v>0</v>
      </c>
      <c r="BH585" s="201">
        <f>IF(N585="sníž. přenesená",J585,0)</f>
        <v>0</v>
      </c>
      <c r="BI585" s="201">
        <f>IF(N585="nulová",J585,0)</f>
        <v>0</v>
      </c>
      <c r="BJ585" s="18" t="s">
        <v>87</v>
      </c>
      <c r="BK585" s="201">
        <f>ROUND(I585*H585,2)</f>
        <v>0</v>
      </c>
      <c r="BL585" s="18" t="s">
        <v>563</v>
      </c>
      <c r="BM585" s="200" t="s">
        <v>728</v>
      </c>
    </row>
    <row r="586" spans="1:65" s="2" customFormat="1" ht="16.5" customHeight="1">
      <c r="A586" s="35"/>
      <c r="B586" s="36"/>
      <c r="C586" s="246" t="s">
        <v>729</v>
      </c>
      <c r="D586" s="246" t="s">
        <v>397</v>
      </c>
      <c r="E586" s="247" t="s">
        <v>730</v>
      </c>
      <c r="F586" s="248" t="s">
        <v>731</v>
      </c>
      <c r="G586" s="249" t="s">
        <v>544</v>
      </c>
      <c r="H586" s="250">
        <v>2</v>
      </c>
      <c r="I586" s="251"/>
      <c r="J586" s="252">
        <f>ROUND(I586*H586,2)</f>
        <v>0</v>
      </c>
      <c r="K586" s="253"/>
      <c r="L586" s="254"/>
      <c r="M586" s="255" t="s">
        <v>1</v>
      </c>
      <c r="N586" s="256" t="s">
        <v>44</v>
      </c>
      <c r="O586" s="72"/>
      <c r="P586" s="198">
        <f>O586*H586</f>
        <v>0</v>
      </c>
      <c r="Q586" s="198">
        <v>0</v>
      </c>
      <c r="R586" s="198">
        <f>Q586*H586</f>
        <v>0</v>
      </c>
      <c r="S586" s="198">
        <v>0</v>
      </c>
      <c r="T586" s="199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0" t="s">
        <v>653</v>
      </c>
      <c r="AT586" s="200" t="s">
        <v>397</v>
      </c>
      <c r="AU586" s="200" t="s">
        <v>89</v>
      </c>
      <c r="AY586" s="18" t="s">
        <v>129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18" t="s">
        <v>87</v>
      </c>
      <c r="BK586" s="201">
        <f>ROUND(I586*H586,2)</f>
        <v>0</v>
      </c>
      <c r="BL586" s="18" t="s">
        <v>563</v>
      </c>
      <c r="BM586" s="200" t="s">
        <v>732</v>
      </c>
    </row>
    <row r="587" spans="1:65" s="14" customFormat="1" ht="20.399999999999999">
      <c r="B587" s="213"/>
      <c r="C587" s="214"/>
      <c r="D587" s="204" t="s">
        <v>137</v>
      </c>
      <c r="E587" s="215" t="s">
        <v>1</v>
      </c>
      <c r="F587" s="216" t="s">
        <v>733</v>
      </c>
      <c r="G587" s="214"/>
      <c r="H587" s="217">
        <v>2</v>
      </c>
      <c r="I587" s="218"/>
      <c r="J587" s="214"/>
      <c r="K587" s="214"/>
      <c r="L587" s="219"/>
      <c r="M587" s="220"/>
      <c r="N587" s="221"/>
      <c r="O587" s="221"/>
      <c r="P587" s="221"/>
      <c r="Q587" s="221"/>
      <c r="R587" s="221"/>
      <c r="S587" s="221"/>
      <c r="T587" s="222"/>
      <c r="AT587" s="223" t="s">
        <v>137</v>
      </c>
      <c r="AU587" s="223" t="s">
        <v>89</v>
      </c>
      <c r="AV587" s="14" t="s">
        <v>89</v>
      </c>
      <c r="AW587" s="14" t="s">
        <v>36</v>
      </c>
      <c r="AX587" s="14" t="s">
        <v>87</v>
      </c>
      <c r="AY587" s="223" t="s">
        <v>129</v>
      </c>
    </row>
    <row r="588" spans="1:65" s="2" customFormat="1" ht="16.5" customHeight="1">
      <c r="A588" s="35"/>
      <c r="B588" s="36"/>
      <c r="C588" s="246" t="s">
        <v>734</v>
      </c>
      <c r="D588" s="246" t="s">
        <v>397</v>
      </c>
      <c r="E588" s="247" t="s">
        <v>735</v>
      </c>
      <c r="F588" s="248" t="s">
        <v>736</v>
      </c>
      <c r="G588" s="249" t="s">
        <v>544</v>
      </c>
      <c r="H588" s="250">
        <v>2</v>
      </c>
      <c r="I588" s="251"/>
      <c r="J588" s="252">
        <f>ROUND(I588*H588,2)</f>
        <v>0</v>
      </c>
      <c r="K588" s="253"/>
      <c r="L588" s="254"/>
      <c r="M588" s="255" t="s">
        <v>1</v>
      </c>
      <c r="N588" s="256" t="s">
        <v>44</v>
      </c>
      <c r="O588" s="72"/>
      <c r="P588" s="198">
        <f>O588*H588</f>
        <v>0</v>
      </c>
      <c r="Q588" s="198">
        <v>0</v>
      </c>
      <c r="R588" s="198">
        <f>Q588*H588</f>
        <v>0</v>
      </c>
      <c r="S588" s="198">
        <v>0</v>
      </c>
      <c r="T588" s="199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0" t="s">
        <v>653</v>
      </c>
      <c r="AT588" s="200" t="s">
        <v>397</v>
      </c>
      <c r="AU588" s="200" t="s">
        <v>89</v>
      </c>
      <c r="AY588" s="18" t="s">
        <v>129</v>
      </c>
      <c r="BE588" s="201">
        <f>IF(N588="základní",J588,0)</f>
        <v>0</v>
      </c>
      <c r="BF588" s="201">
        <f>IF(N588="snížená",J588,0)</f>
        <v>0</v>
      </c>
      <c r="BG588" s="201">
        <f>IF(N588="zákl. přenesená",J588,0)</f>
        <v>0</v>
      </c>
      <c r="BH588" s="201">
        <f>IF(N588="sníž. přenesená",J588,0)</f>
        <v>0</v>
      </c>
      <c r="BI588" s="201">
        <f>IF(N588="nulová",J588,0)</f>
        <v>0</v>
      </c>
      <c r="BJ588" s="18" t="s">
        <v>87</v>
      </c>
      <c r="BK588" s="201">
        <f>ROUND(I588*H588,2)</f>
        <v>0</v>
      </c>
      <c r="BL588" s="18" t="s">
        <v>563</v>
      </c>
      <c r="BM588" s="200" t="s">
        <v>737</v>
      </c>
    </row>
    <row r="589" spans="1:65" s="14" customFormat="1" ht="20.399999999999999">
      <c r="B589" s="213"/>
      <c r="C589" s="214"/>
      <c r="D589" s="204" t="s">
        <v>137</v>
      </c>
      <c r="E589" s="215" t="s">
        <v>1</v>
      </c>
      <c r="F589" s="216" t="s">
        <v>738</v>
      </c>
      <c r="G589" s="214"/>
      <c r="H589" s="217">
        <v>2</v>
      </c>
      <c r="I589" s="218"/>
      <c r="J589" s="214"/>
      <c r="K589" s="214"/>
      <c r="L589" s="219"/>
      <c r="M589" s="220"/>
      <c r="N589" s="221"/>
      <c r="O589" s="221"/>
      <c r="P589" s="221"/>
      <c r="Q589" s="221"/>
      <c r="R589" s="221"/>
      <c r="S589" s="221"/>
      <c r="T589" s="222"/>
      <c r="AT589" s="223" t="s">
        <v>137</v>
      </c>
      <c r="AU589" s="223" t="s">
        <v>89</v>
      </c>
      <c r="AV589" s="14" t="s">
        <v>89</v>
      </c>
      <c r="AW589" s="14" t="s">
        <v>36</v>
      </c>
      <c r="AX589" s="14" t="s">
        <v>87</v>
      </c>
      <c r="AY589" s="223" t="s">
        <v>129</v>
      </c>
    </row>
    <row r="590" spans="1:65" s="2" customFormat="1" ht="16.5" customHeight="1">
      <c r="A590" s="35"/>
      <c r="B590" s="36"/>
      <c r="C590" s="246" t="s">
        <v>739</v>
      </c>
      <c r="D590" s="246" t="s">
        <v>397</v>
      </c>
      <c r="E590" s="247" t="s">
        <v>740</v>
      </c>
      <c r="F590" s="248" t="s">
        <v>741</v>
      </c>
      <c r="G590" s="249" t="s">
        <v>544</v>
      </c>
      <c r="H590" s="250">
        <v>10</v>
      </c>
      <c r="I590" s="251"/>
      <c r="J590" s="252">
        <f>ROUND(I590*H590,2)</f>
        <v>0</v>
      </c>
      <c r="K590" s="253"/>
      <c r="L590" s="254"/>
      <c r="M590" s="255" t="s">
        <v>1</v>
      </c>
      <c r="N590" s="256" t="s">
        <v>44</v>
      </c>
      <c r="O590" s="72"/>
      <c r="P590" s="198">
        <f>O590*H590</f>
        <v>0</v>
      </c>
      <c r="Q590" s="198">
        <v>0</v>
      </c>
      <c r="R590" s="198">
        <f>Q590*H590</f>
        <v>0</v>
      </c>
      <c r="S590" s="198">
        <v>0</v>
      </c>
      <c r="T590" s="199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00" t="s">
        <v>653</v>
      </c>
      <c r="AT590" s="200" t="s">
        <v>397</v>
      </c>
      <c r="AU590" s="200" t="s">
        <v>89</v>
      </c>
      <c r="AY590" s="18" t="s">
        <v>129</v>
      </c>
      <c r="BE590" s="201">
        <f>IF(N590="základní",J590,0)</f>
        <v>0</v>
      </c>
      <c r="BF590" s="201">
        <f>IF(N590="snížená",J590,0)</f>
        <v>0</v>
      </c>
      <c r="BG590" s="201">
        <f>IF(N590="zákl. přenesená",J590,0)</f>
        <v>0</v>
      </c>
      <c r="BH590" s="201">
        <f>IF(N590="sníž. přenesená",J590,0)</f>
        <v>0</v>
      </c>
      <c r="BI590" s="201">
        <f>IF(N590="nulová",J590,0)</f>
        <v>0</v>
      </c>
      <c r="BJ590" s="18" t="s">
        <v>87</v>
      </c>
      <c r="BK590" s="201">
        <f>ROUND(I590*H590,2)</f>
        <v>0</v>
      </c>
      <c r="BL590" s="18" t="s">
        <v>563</v>
      </c>
      <c r="BM590" s="200" t="s">
        <v>742</v>
      </c>
    </row>
    <row r="591" spans="1:65" s="14" customFormat="1" ht="20.399999999999999">
      <c r="B591" s="213"/>
      <c r="C591" s="214"/>
      <c r="D591" s="204" t="s">
        <v>137</v>
      </c>
      <c r="E591" s="215" t="s">
        <v>1</v>
      </c>
      <c r="F591" s="216" t="s">
        <v>743</v>
      </c>
      <c r="G591" s="214"/>
      <c r="H591" s="217">
        <v>10</v>
      </c>
      <c r="I591" s="218"/>
      <c r="J591" s="214"/>
      <c r="K591" s="214"/>
      <c r="L591" s="219"/>
      <c r="M591" s="220"/>
      <c r="N591" s="221"/>
      <c r="O591" s="221"/>
      <c r="P591" s="221"/>
      <c r="Q591" s="221"/>
      <c r="R591" s="221"/>
      <c r="S591" s="221"/>
      <c r="T591" s="222"/>
      <c r="AT591" s="223" t="s">
        <v>137</v>
      </c>
      <c r="AU591" s="223" t="s">
        <v>89</v>
      </c>
      <c r="AV591" s="14" t="s">
        <v>89</v>
      </c>
      <c r="AW591" s="14" t="s">
        <v>36</v>
      </c>
      <c r="AX591" s="14" t="s">
        <v>87</v>
      </c>
      <c r="AY591" s="223" t="s">
        <v>129</v>
      </c>
    </row>
    <row r="592" spans="1:65" s="2" customFormat="1" ht="21.75" customHeight="1">
      <c r="A592" s="35"/>
      <c r="B592" s="36"/>
      <c r="C592" s="188" t="s">
        <v>744</v>
      </c>
      <c r="D592" s="188" t="s">
        <v>131</v>
      </c>
      <c r="E592" s="189" t="s">
        <v>745</v>
      </c>
      <c r="F592" s="190" t="s">
        <v>746</v>
      </c>
      <c r="G592" s="191" t="s">
        <v>167</v>
      </c>
      <c r="H592" s="192">
        <v>187</v>
      </c>
      <c r="I592" s="193"/>
      <c r="J592" s="194">
        <f>ROUND(I592*H592,2)</f>
        <v>0</v>
      </c>
      <c r="K592" s="195"/>
      <c r="L592" s="40"/>
      <c r="M592" s="196" t="s">
        <v>1</v>
      </c>
      <c r="N592" s="197" t="s">
        <v>44</v>
      </c>
      <c r="O592" s="72"/>
      <c r="P592" s="198">
        <f>O592*H592</f>
        <v>0</v>
      </c>
      <c r="Q592" s="198">
        <v>0</v>
      </c>
      <c r="R592" s="198">
        <f>Q592*H592</f>
        <v>0</v>
      </c>
      <c r="S592" s="198">
        <v>0</v>
      </c>
      <c r="T592" s="199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0" t="s">
        <v>563</v>
      </c>
      <c r="AT592" s="200" t="s">
        <v>131</v>
      </c>
      <c r="AU592" s="200" t="s">
        <v>89</v>
      </c>
      <c r="AY592" s="18" t="s">
        <v>129</v>
      </c>
      <c r="BE592" s="201">
        <f>IF(N592="základní",J592,0)</f>
        <v>0</v>
      </c>
      <c r="BF592" s="201">
        <f>IF(N592="snížená",J592,0)</f>
        <v>0</v>
      </c>
      <c r="BG592" s="201">
        <f>IF(N592="zákl. přenesená",J592,0)</f>
        <v>0</v>
      </c>
      <c r="BH592" s="201">
        <f>IF(N592="sníž. přenesená",J592,0)</f>
        <v>0</v>
      </c>
      <c r="BI592" s="201">
        <f>IF(N592="nulová",J592,0)</f>
        <v>0</v>
      </c>
      <c r="BJ592" s="18" t="s">
        <v>87</v>
      </c>
      <c r="BK592" s="201">
        <f>ROUND(I592*H592,2)</f>
        <v>0</v>
      </c>
      <c r="BL592" s="18" t="s">
        <v>563</v>
      </c>
      <c r="BM592" s="200" t="s">
        <v>747</v>
      </c>
    </row>
    <row r="593" spans="1:65" s="14" customFormat="1" ht="20.399999999999999">
      <c r="B593" s="213"/>
      <c r="C593" s="214"/>
      <c r="D593" s="204" t="s">
        <v>137</v>
      </c>
      <c r="E593" s="215" t="s">
        <v>1</v>
      </c>
      <c r="F593" s="216" t="s">
        <v>748</v>
      </c>
      <c r="G593" s="214"/>
      <c r="H593" s="217">
        <v>161</v>
      </c>
      <c r="I593" s="218"/>
      <c r="J593" s="214"/>
      <c r="K593" s="214"/>
      <c r="L593" s="219"/>
      <c r="M593" s="220"/>
      <c r="N593" s="221"/>
      <c r="O593" s="221"/>
      <c r="P593" s="221"/>
      <c r="Q593" s="221"/>
      <c r="R593" s="221"/>
      <c r="S593" s="221"/>
      <c r="T593" s="222"/>
      <c r="AT593" s="223" t="s">
        <v>137</v>
      </c>
      <c r="AU593" s="223" t="s">
        <v>89</v>
      </c>
      <c r="AV593" s="14" t="s">
        <v>89</v>
      </c>
      <c r="AW593" s="14" t="s">
        <v>36</v>
      </c>
      <c r="AX593" s="14" t="s">
        <v>79</v>
      </c>
      <c r="AY593" s="223" t="s">
        <v>129</v>
      </c>
    </row>
    <row r="594" spans="1:65" s="14" customFormat="1" ht="20.399999999999999">
      <c r="B594" s="213"/>
      <c r="C594" s="214"/>
      <c r="D594" s="204" t="s">
        <v>137</v>
      </c>
      <c r="E594" s="215" t="s">
        <v>1</v>
      </c>
      <c r="F594" s="216" t="s">
        <v>749</v>
      </c>
      <c r="G594" s="214"/>
      <c r="H594" s="217">
        <v>26</v>
      </c>
      <c r="I594" s="218"/>
      <c r="J594" s="214"/>
      <c r="K594" s="214"/>
      <c r="L594" s="219"/>
      <c r="M594" s="220"/>
      <c r="N594" s="221"/>
      <c r="O594" s="221"/>
      <c r="P594" s="221"/>
      <c r="Q594" s="221"/>
      <c r="R594" s="221"/>
      <c r="S594" s="221"/>
      <c r="T594" s="222"/>
      <c r="AT594" s="223" t="s">
        <v>137</v>
      </c>
      <c r="AU594" s="223" t="s">
        <v>89</v>
      </c>
      <c r="AV594" s="14" t="s">
        <v>89</v>
      </c>
      <c r="AW594" s="14" t="s">
        <v>36</v>
      </c>
      <c r="AX594" s="14" t="s">
        <v>79</v>
      </c>
      <c r="AY594" s="223" t="s">
        <v>129</v>
      </c>
    </row>
    <row r="595" spans="1:65" s="15" customFormat="1" ht="10.199999999999999">
      <c r="B595" s="224"/>
      <c r="C595" s="225"/>
      <c r="D595" s="204" t="s">
        <v>137</v>
      </c>
      <c r="E595" s="226" t="s">
        <v>1</v>
      </c>
      <c r="F595" s="227" t="s">
        <v>142</v>
      </c>
      <c r="G595" s="225"/>
      <c r="H595" s="228">
        <v>187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AT595" s="234" t="s">
        <v>137</v>
      </c>
      <c r="AU595" s="234" t="s">
        <v>89</v>
      </c>
      <c r="AV595" s="15" t="s">
        <v>135</v>
      </c>
      <c r="AW595" s="15" t="s">
        <v>36</v>
      </c>
      <c r="AX595" s="15" t="s">
        <v>87</v>
      </c>
      <c r="AY595" s="234" t="s">
        <v>129</v>
      </c>
    </row>
    <row r="596" spans="1:65" s="2" customFormat="1" ht="16.5" customHeight="1">
      <c r="A596" s="35"/>
      <c r="B596" s="36"/>
      <c r="C596" s="188" t="s">
        <v>750</v>
      </c>
      <c r="D596" s="188" t="s">
        <v>131</v>
      </c>
      <c r="E596" s="189" t="s">
        <v>751</v>
      </c>
      <c r="F596" s="190" t="s">
        <v>752</v>
      </c>
      <c r="G596" s="191" t="s">
        <v>167</v>
      </c>
      <c r="H596" s="192">
        <v>188</v>
      </c>
      <c r="I596" s="193"/>
      <c r="J596" s="194">
        <f>ROUND(I596*H596,2)</f>
        <v>0</v>
      </c>
      <c r="K596" s="195"/>
      <c r="L596" s="40"/>
      <c r="M596" s="196" t="s">
        <v>1</v>
      </c>
      <c r="N596" s="197" t="s">
        <v>44</v>
      </c>
      <c r="O596" s="72"/>
      <c r="P596" s="198">
        <f>O596*H596</f>
        <v>0</v>
      </c>
      <c r="Q596" s="198">
        <v>0</v>
      </c>
      <c r="R596" s="198">
        <f>Q596*H596</f>
        <v>0</v>
      </c>
      <c r="S596" s="198">
        <v>0</v>
      </c>
      <c r="T596" s="199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0" t="s">
        <v>563</v>
      </c>
      <c r="AT596" s="200" t="s">
        <v>131</v>
      </c>
      <c r="AU596" s="200" t="s">
        <v>89</v>
      </c>
      <c r="AY596" s="18" t="s">
        <v>129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18" t="s">
        <v>87</v>
      </c>
      <c r="BK596" s="201">
        <f>ROUND(I596*H596,2)</f>
        <v>0</v>
      </c>
      <c r="BL596" s="18" t="s">
        <v>563</v>
      </c>
      <c r="BM596" s="200" t="s">
        <v>753</v>
      </c>
    </row>
    <row r="597" spans="1:65" s="13" customFormat="1" ht="20.399999999999999">
      <c r="B597" s="202"/>
      <c r="C597" s="203"/>
      <c r="D597" s="204" t="s">
        <v>137</v>
      </c>
      <c r="E597" s="205" t="s">
        <v>1</v>
      </c>
      <c r="F597" s="206" t="s">
        <v>702</v>
      </c>
      <c r="G597" s="203"/>
      <c r="H597" s="205" t="s">
        <v>1</v>
      </c>
      <c r="I597" s="207"/>
      <c r="J597" s="203"/>
      <c r="K597" s="203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137</v>
      </c>
      <c r="AU597" s="212" t="s">
        <v>89</v>
      </c>
      <c r="AV597" s="13" t="s">
        <v>87</v>
      </c>
      <c r="AW597" s="13" t="s">
        <v>36</v>
      </c>
      <c r="AX597" s="13" t="s">
        <v>79</v>
      </c>
      <c r="AY597" s="212" t="s">
        <v>129</v>
      </c>
    </row>
    <row r="598" spans="1:65" s="14" customFormat="1" ht="20.399999999999999">
      <c r="B598" s="213"/>
      <c r="C598" s="214"/>
      <c r="D598" s="204" t="s">
        <v>137</v>
      </c>
      <c r="E598" s="215" t="s">
        <v>1</v>
      </c>
      <c r="F598" s="216" t="s">
        <v>703</v>
      </c>
      <c r="G598" s="214"/>
      <c r="H598" s="217">
        <v>28</v>
      </c>
      <c r="I598" s="218"/>
      <c r="J598" s="214"/>
      <c r="K598" s="214"/>
      <c r="L598" s="219"/>
      <c r="M598" s="220"/>
      <c r="N598" s="221"/>
      <c r="O598" s="221"/>
      <c r="P598" s="221"/>
      <c r="Q598" s="221"/>
      <c r="R598" s="221"/>
      <c r="S598" s="221"/>
      <c r="T598" s="222"/>
      <c r="AT598" s="223" t="s">
        <v>137</v>
      </c>
      <c r="AU598" s="223" t="s">
        <v>89</v>
      </c>
      <c r="AV598" s="14" t="s">
        <v>89</v>
      </c>
      <c r="AW598" s="14" t="s">
        <v>36</v>
      </c>
      <c r="AX598" s="14" t="s">
        <v>79</v>
      </c>
      <c r="AY598" s="223" t="s">
        <v>129</v>
      </c>
    </row>
    <row r="599" spans="1:65" s="14" customFormat="1" ht="20.399999999999999">
      <c r="B599" s="213"/>
      <c r="C599" s="214"/>
      <c r="D599" s="204" t="s">
        <v>137</v>
      </c>
      <c r="E599" s="215" t="s">
        <v>1</v>
      </c>
      <c r="F599" s="216" t="s">
        <v>704</v>
      </c>
      <c r="G599" s="214"/>
      <c r="H599" s="217">
        <v>160</v>
      </c>
      <c r="I599" s="218"/>
      <c r="J599" s="214"/>
      <c r="K599" s="214"/>
      <c r="L599" s="219"/>
      <c r="M599" s="220"/>
      <c r="N599" s="221"/>
      <c r="O599" s="221"/>
      <c r="P599" s="221"/>
      <c r="Q599" s="221"/>
      <c r="R599" s="221"/>
      <c r="S599" s="221"/>
      <c r="T599" s="222"/>
      <c r="AT599" s="223" t="s">
        <v>137</v>
      </c>
      <c r="AU599" s="223" t="s">
        <v>89</v>
      </c>
      <c r="AV599" s="14" t="s">
        <v>89</v>
      </c>
      <c r="AW599" s="14" t="s">
        <v>36</v>
      </c>
      <c r="AX599" s="14" t="s">
        <v>79</v>
      </c>
      <c r="AY599" s="223" t="s">
        <v>129</v>
      </c>
    </row>
    <row r="600" spans="1:65" s="15" customFormat="1" ht="10.199999999999999">
      <c r="B600" s="224"/>
      <c r="C600" s="225"/>
      <c r="D600" s="204" t="s">
        <v>137</v>
      </c>
      <c r="E600" s="226" t="s">
        <v>1</v>
      </c>
      <c r="F600" s="227" t="s">
        <v>142</v>
      </c>
      <c r="G600" s="225"/>
      <c r="H600" s="228">
        <v>188</v>
      </c>
      <c r="I600" s="229"/>
      <c r="J600" s="225"/>
      <c r="K600" s="225"/>
      <c r="L600" s="230"/>
      <c r="M600" s="231"/>
      <c r="N600" s="232"/>
      <c r="O600" s="232"/>
      <c r="P600" s="232"/>
      <c r="Q600" s="232"/>
      <c r="R600" s="232"/>
      <c r="S600" s="232"/>
      <c r="T600" s="233"/>
      <c r="AT600" s="234" t="s">
        <v>137</v>
      </c>
      <c r="AU600" s="234" t="s">
        <v>89</v>
      </c>
      <c r="AV600" s="15" t="s">
        <v>135</v>
      </c>
      <c r="AW600" s="15" t="s">
        <v>36</v>
      </c>
      <c r="AX600" s="15" t="s">
        <v>87</v>
      </c>
      <c r="AY600" s="234" t="s">
        <v>129</v>
      </c>
    </row>
    <row r="601" spans="1:65" s="2" customFormat="1" ht="16.5" customHeight="1">
      <c r="A601" s="35"/>
      <c r="B601" s="36"/>
      <c r="C601" s="188" t="s">
        <v>547</v>
      </c>
      <c r="D601" s="188" t="s">
        <v>131</v>
      </c>
      <c r="E601" s="189" t="s">
        <v>754</v>
      </c>
      <c r="F601" s="190" t="s">
        <v>755</v>
      </c>
      <c r="G601" s="191" t="s">
        <v>544</v>
      </c>
      <c r="H601" s="192">
        <v>12</v>
      </c>
      <c r="I601" s="193"/>
      <c r="J601" s="194">
        <f>ROUND(I601*H601,2)</f>
        <v>0</v>
      </c>
      <c r="K601" s="195"/>
      <c r="L601" s="40"/>
      <c r="M601" s="196" t="s">
        <v>1</v>
      </c>
      <c r="N601" s="197" t="s">
        <v>44</v>
      </c>
      <c r="O601" s="72"/>
      <c r="P601" s="198">
        <f>O601*H601</f>
        <v>0</v>
      </c>
      <c r="Q601" s="198">
        <v>0</v>
      </c>
      <c r="R601" s="198">
        <f>Q601*H601</f>
        <v>0</v>
      </c>
      <c r="S601" s="198">
        <v>0</v>
      </c>
      <c r="T601" s="199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00" t="s">
        <v>563</v>
      </c>
      <c r="AT601" s="200" t="s">
        <v>131</v>
      </c>
      <c r="AU601" s="200" t="s">
        <v>89</v>
      </c>
      <c r="AY601" s="18" t="s">
        <v>129</v>
      </c>
      <c r="BE601" s="201">
        <f>IF(N601="základní",J601,0)</f>
        <v>0</v>
      </c>
      <c r="BF601" s="201">
        <f>IF(N601="snížená",J601,0)</f>
        <v>0</v>
      </c>
      <c r="BG601" s="201">
        <f>IF(N601="zákl. přenesená",J601,0)</f>
        <v>0</v>
      </c>
      <c r="BH601" s="201">
        <f>IF(N601="sníž. přenesená",J601,0)</f>
        <v>0</v>
      </c>
      <c r="BI601" s="201">
        <f>IF(N601="nulová",J601,0)</f>
        <v>0</v>
      </c>
      <c r="BJ601" s="18" t="s">
        <v>87</v>
      </c>
      <c r="BK601" s="201">
        <f>ROUND(I601*H601,2)</f>
        <v>0</v>
      </c>
      <c r="BL601" s="18" t="s">
        <v>563</v>
      </c>
      <c r="BM601" s="200" t="s">
        <v>756</v>
      </c>
    </row>
    <row r="602" spans="1:65" s="14" customFormat="1" ht="20.399999999999999">
      <c r="B602" s="213"/>
      <c r="C602" s="214"/>
      <c r="D602" s="204" t="s">
        <v>137</v>
      </c>
      <c r="E602" s="215" t="s">
        <v>1</v>
      </c>
      <c r="F602" s="216" t="s">
        <v>757</v>
      </c>
      <c r="G602" s="214"/>
      <c r="H602" s="217">
        <v>2</v>
      </c>
      <c r="I602" s="218"/>
      <c r="J602" s="214"/>
      <c r="K602" s="214"/>
      <c r="L602" s="219"/>
      <c r="M602" s="220"/>
      <c r="N602" s="221"/>
      <c r="O602" s="221"/>
      <c r="P602" s="221"/>
      <c r="Q602" s="221"/>
      <c r="R602" s="221"/>
      <c r="S602" s="221"/>
      <c r="T602" s="222"/>
      <c r="AT602" s="223" t="s">
        <v>137</v>
      </c>
      <c r="AU602" s="223" t="s">
        <v>89</v>
      </c>
      <c r="AV602" s="14" t="s">
        <v>89</v>
      </c>
      <c r="AW602" s="14" t="s">
        <v>36</v>
      </c>
      <c r="AX602" s="14" t="s">
        <v>79</v>
      </c>
      <c r="AY602" s="223" t="s">
        <v>129</v>
      </c>
    </row>
    <row r="603" spans="1:65" s="14" customFormat="1" ht="30.6">
      <c r="B603" s="213"/>
      <c r="C603" s="214"/>
      <c r="D603" s="204" t="s">
        <v>137</v>
      </c>
      <c r="E603" s="215" t="s">
        <v>1</v>
      </c>
      <c r="F603" s="216" t="s">
        <v>758</v>
      </c>
      <c r="G603" s="214"/>
      <c r="H603" s="217">
        <v>10</v>
      </c>
      <c r="I603" s="218"/>
      <c r="J603" s="214"/>
      <c r="K603" s="214"/>
      <c r="L603" s="219"/>
      <c r="M603" s="220"/>
      <c r="N603" s="221"/>
      <c r="O603" s="221"/>
      <c r="P603" s="221"/>
      <c r="Q603" s="221"/>
      <c r="R603" s="221"/>
      <c r="S603" s="221"/>
      <c r="T603" s="222"/>
      <c r="AT603" s="223" t="s">
        <v>137</v>
      </c>
      <c r="AU603" s="223" t="s">
        <v>89</v>
      </c>
      <c r="AV603" s="14" t="s">
        <v>89</v>
      </c>
      <c r="AW603" s="14" t="s">
        <v>36</v>
      </c>
      <c r="AX603" s="14" t="s">
        <v>79</v>
      </c>
      <c r="AY603" s="223" t="s">
        <v>129</v>
      </c>
    </row>
    <row r="604" spans="1:65" s="15" customFormat="1" ht="10.199999999999999">
      <c r="B604" s="224"/>
      <c r="C604" s="225"/>
      <c r="D604" s="204" t="s">
        <v>137</v>
      </c>
      <c r="E604" s="226" t="s">
        <v>1</v>
      </c>
      <c r="F604" s="227" t="s">
        <v>142</v>
      </c>
      <c r="G604" s="225"/>
      <c r="H604" s="228">
        <v>12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AT604" s="234" t="s">
        <v>137</v>
      </c>
      <c r="AU604" s="234" t="s">
        <v>89</v>
      </c>
      <c r="AV604" s="15" t="s">
        <v>135</v>
      </c>
      <c r="AW604" s="15" t="s">
        <v>36</v>
      </c>
      <c r="AX604" s="15" t="s">
        <v>87</v>
      </c>
      <c r="AY604" s="234" t="s">
        <v>129</v>
      </c>
    </row>
    <row r="605" spans="1:65" s="2" customFormat="1" ht="16.5" customHeight="1">
      <c r="A605" s="35"/>
      <c r="B605" s="36"/>
      <c r="C605" s="188" t="s">
        <v>759</v>
      </c>
      <c r="D605" s="188" t="s">
        <v>131</v>
      </c>
      <c r="E605" s="189" t="s">
        <v>760</v>
      </c>
      <c r="F605" s="190" t="s">
        <v>761</v>
      </c>
      <c r="G605" s="191" t="s">
        <v>762</v>
      </c>
      <c r="H605" s="192">
        <v>4</v>
      </c>
      <c r="I605" s="193"/>
      <c r="J605" s="194">
        <f>ROUND(I605*H605,2)</f>
        <v>0</v>
      </c>
      <c r="K605" s="195"/>
      <c r="L605" s="40"/>
      <c r="M605" s="196" t="s">
        <v>1</v>
      </c>
      <c r="N605" s="197" t="s">
        <v>44</v>
      </c>
      <c r="O605" s="72"/>
      <c r="P605" s="198">
        <f>O605*H605</f>
        <v>0</v>
      </c>
      <c r="Q605" s="198">
        <v>0</v>
      </c>
      <c r="R605" s="198">
        <f>Q605*H605</f>
        <v>0</v>
      </c>
      <c r="S605" s="198">
        <v>0</v>
      </c>
      <c r="T605" s="199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0" t="s">
        <v>563</v>
      </c>
      <c r="AT605" s="200" t="s">
        <v>131</v>
      </c>
      <c r="AU605" s="200" t="s">
        <v>89</v>
      </c>
      <c r="AY605" s="18" t="s">
        <v>129</v>
      </c>
      <c r="BE605" s="201">
        <f>IF(N605="základní",J605,0)</f>
        <v>0</v>
      </c>
      <c r="BF605" s="201">
        <f>IF(N605="snížená",J605,0)</f>
        <v>0</v>
      </c>
      <c r="BG605" s="201">
        <f>IF(N605="zákl. přenesená",J605,0)</f>
        <v>0</v>
      </c>
      <c r="BH605" s="201">
        <f>IF(N605="sníž. přenesená",J605,0)</f>
        <v>0</v>
      </c>
      <c r="BI605" s="201">
        <f>IF(N605="nulová",J605,0)</f>
        <v>0</v>
      </c>
      <c r="BJ605" s="18" t="s">
        <v>87</v>
      </c>
      <c r="BK605" s="201">
        <f>ROUND(I605*H605,2)</f>
        <v>0</v>
      </c>
      <c r="BL605" s="18" t="s">
        <v>563</v>
      </c>
      <c r="BM605" s="200" t="s">
        <v>763</v>
      </c>
    </row>
    <row r="606" spans="1:65" s="14" customFormat="1" ht="20.399999999999999">
      <c r="B606" s="213"/>
      <c r="C606" s="214"/>
      <c r="D606" s="204" t="s">
        <v>137</v>
      </c>
      <c r="E606" s="215" t="s">
        <v>1</v>
      </c>
      <c r="F606" s="216" t="s">
        <v>764</v>
      </c>
      <c r="G606" s="214"/>
      <c r="H606" s="217">
        <v>4</v>
      </c>
      <c r="I606" s="218"/>
      <c r="J606" s="214"/>
      <c r="K606" s="214"/>
      <c r="L606" s="219"/>
      <c r="M606" s="220"/>
      <c r="N606" s="221"/>
      <c r="O606" s="221"/>
      <c r="P606" s="221"/>
      <c r="Q606" s="221"/>
      <c r="R606" s="221"/>
      <c r="S606" s="221"/>
      <c r="T606" s="222"/>
      <c r="AT606" s="223" t="s">
        <v>137</v>
      </c>
      <c r="AU606" s="223" t="s">
        <v>89</v>
      </c>
      <c r="AV606" s="14" t="s">
        <v>89</v>
      </c>
      <c r="AW606" s="14" t="s">
        <v>36</v>
      </c>
      <c r="AX606" s="14" t="s">
        <v>87</v>
      </c>
      <c r="AY606" s="223" t="s">
        <v>129</v>
      </c>
    </row>
    <row r="607" spans="1:65" s="13" customFormat="1" ht="20.399999999999999">
      <c r="B607" s="202"/>
      <c r="C607" s="203"/>
      <c r="D607" s="204" t="s">
        <v>137</v>
      </c>
      <c r="E607" s="205" t="s">
        <v>1</v>
      </c>
      <c r="F607" s="206" t="s">
        <v>765</v>
      </c>
      <c r="G607" s="203"/>
      <c r="H607" s="205" t="s">
        <v>1</v>
      </c>
      <c r="I607" s="207"/>
      <c r="J607" s="203"/>
      <c r="K607" s="203"/>
      <c r="L607" s="208"/>
      <c r="M607" s="209"/>
      <c r="N607" s="210"/>
      <c r="O607" s="210"/>
      <c r="P607" s="210"/>
      <c r="Q607" s="210"/>
      <c r="R607" s="210"/>
      <c r="S607" s="210"/>
      <c r="T607" s="211"/>
      <c r="AT607" s="212" t="s">
        <v>137</v>
      </c>
      <c r="AU607" s="212" t="s">
        <v>89</v>
      </c>
      <c r="AV607" s="13" t="s">
        <v>87</v>
      </c>
      <c r="AW607" s="13" t="s">
        <v>36</v>
      </c>
      <c r="AX607" s="13" t="s">
        <v>79</v>
      </c>
      <c r="AY607" s="212" t="s">
        <v>129</v>
      </c>
    </row>
    <row r="608" spans="1:65" s="12" customFormat="1" ht="25.95" customHeight="1">
      <c r="B608" s="172"/>
      <c r="C608" s="173"/>
      <c r="D608" s="174" t="s">
        <v>78</v>
      </c>
      <c r="E608" s="175" t="s">
        <v>766</v>
      </c>
      <c r="F608" s="175" t="s">
        <v>767</v>
      </c>
      <c r="G608" s="173"/>
      <c r="H608" s="173"/>
      <c r="I608" s="176"/>
      <c r="J608" s="177">
        <f>BK608</f>
        <v>0</v>
      </c>
      <c r="K608" s="173"/>
      <c r="L608" s="178"/>
      <c r="M608" s="179"/>
      <c r="N608" s="180"/>
      <c r="O608" s="180"/>
      <c r="P608" s="181">
        <f>P609</f>
        <v>0</v>
      </c>
      <c r="Q608" s="180"/>
      <c r="R608" s="181">
        <f>R609</f>
        <v>0</v>
      </c>
      <c r="S608" s="180"/>
      <c r="T608" s="182">
        <f>T609</f>
        <v>0</v>
      </c>
      <c r="AR608" s="183" t="s">
        <v>135</v>
      </c>
      <c r="AT608" s="184" t="s">
        <v>78</v>
      </c>
      <c r="AU608" s="184" t="s">
        <v>79</v>
      </c>
      <c r="AY608" s="183" t="s">
        <v>129</v>
      </c>
      <c r="BK608" s="185">
        <f>BK609</f>
        <v>0</v>
      </c>
    </row>
    <row r="609" spans="1:65" s="12" customFormat="1" ht="22.8" customHeight="1">
      <c r="B609" s="172"/>
      <c r="C609" s="173"/>
      <c r="D609" s="174" t="s">
        <v>78</v>
      </c>
      <c r="E609" s="186" t="s">
        <v>768</v>
      </c>
      <c r="F609" s="186" t="s">
        <v>769</v>
      </c>
      <c r="G609" s="173"/>
      <c r="H609" s="173"/>
      <c r="I609" s="176"/>
      <c r="J609" s="187">
        <f>BK609</f>
        <v>0</v>
      </c>
      <c r="K609" s="173"/>
      <c r="L609" s="178"/>
      <c r="M609" s="179"/>
      <c r="N609" s="180"/>
      <c r="O609" s="180"/>
      <c r="P609" s="181">
        <f>SUM(P610:P624)</f>
        <v>0</v>
      </c>
      <c r="Q609" s="180"/>
      <c r="R609" s="181">
        <f>SUM(R610:R624)</f>
        <v>0</v>
      </c>
      <c r="S609" s="180"/>
      <c r="T609" s="182">
        <f>SUM(T610:T624)</f>
        <v>0</v>
      </c>
      <c r="AR609" s="183" t="s">
        <v>135</v>
      </c>
      <c r="AT609" s="184" t="s">
        <v>78</v>
      </c>
      <c r="AU609" s="184" t="s">
        <v>87</v>
      </c>
      <c r="AY609" s="183" t="s">
        <v>129</v>
      </c>
      <c r="BK609" s="185">
        <f>SUM(BK610:BK624)</f>
        <v>0</v>
      </c>
    </row>
    <row r="610" spans="1:65" s="2" customFormat="1" ht="16.5" customHeight="1">
      <c r="A610" s="35"/>
      <c r="B610" s="36"/>
      <c r="C610" s="188" t="s">
        <v>770</v>
      </c>
      <c r="D610" s="188" t="s">
        <v>131</v>
      </c>
      <c r="E610" s="189" t="s">
        <v>771</v>
      </c>
      <c r="F610" s="190" t="s">
        <v>772</v>
      </c>
      <c r="G610" s="191" t="s">
        <v>708</v>
      </c>
      <c r="H610" s="192">
        <v>1</v>
      </c>
      <c r="I610" s="193"/>
      <c r="J610" s="194">
        <f>ROUND(I610*H610,2)</f>
        <v>0</v>
      </c>
      <c r="K610" s="195"/>
      <c r="L610" s="40"/>
      <c r="M610" s="196" t="s">
        <v>1</v>
      </c>
      <c r="N610" s="197" t="s">
        <v>44</v>
      </c>
      <c r="O610" s="72"/>
      <c r="P610" s="198">
        <f>O610*H610</f>
        <v>0</v>
      </c>
      <c r="Q610" s="198">
        <v>0</v>
      </c>
      <c r="R610" s="198">
        <f>Q610*H610</f>
        <v>0</v>
      </c>
      <c r="S610" s="198">
        <v>0</v>
      </c>
      <c r="T610" s="199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00" t="s">
        <v>229</v>
      </c>
      <c r="AT610" s="200" t="s">
        <v>131</v>
      </c>
      <c r="AU610" s="200" t="s">
        <v>89</v>
      </c>
      <c r="AY610" s="18" t="s">
        <v>129</v>
      </c>
      <c r="BE610" s="201">
        <f>IF(N610="základní",J610,0)</f>
        <v>0</v>
      </c>
      <c r="BF610" s="201">
        <f>IF(N610="snížená",J610,0)</f>
        <v>0</v>
      </c>
      <c r="BG610" s="201">
        <f>IF(N610="zákl. přenesená",J610,0)</f>
        <v>0</v>
      </c>
      <c r="BH610" s="201">
        <f>IF(N610="sníž. přenesená",J610,0)</f>
        <v>0</v>
      </c>
      <c r="BI610" s="201">
        <f>IF(N610="nulová",J610,0)</f>
        <v>0</v>
      </c>
      <c r="BJ610" s="18" t="s">
        <v>87</v>
      </c>
      <c r="BK610" s="201">
        <f>ROUND(I610*H610,2)</f>
        <v>0</v>
      </c>
      <c r="BL610" s="18" t="s">
        <v>229</v>
      </c>
      <c r="BM610" s="200" t="s">
        <v>773</v>
      </c>
    </row>
    <row r="611" spans="1:65" s="2" customFormat="1" ht="16.5" customHeight="1">
      <c r="A611" s="35"/>
      <c r="B611" s="36"/>
      <c r="C611" s="188" t="s">
        <v>774</v>
      </c>
      <c r="D611" s="188" t="s">
        <v>131</v>
      </c>
      <c r="E611" s="189" t="s">
        <v>775</v>
      </c>
      <c r="F611" s="190" t="s">
        <v>776</v>
      </c>
      <c r="G611" s="191" t="s">
        <v>777</v>
      </c>
      <c r="H611" s="192">
        <v>30</v>
      </c>
      <c r="I611" s="193"/>
      <c r="J611" s="194">
        <f>ROUND(I611*H611,2)</f>
        <v>0</v>
      </c>
      <c r="K611" s="195"/>
      <c r="L611" s="40"/>
      <c r="M611" s="196" t="s">
        <v>1</v>
      </c>
      <c r="N611" s="197" t="s">
        <v>44</v>
      </c>
      <c r="O611" s="72"/>
      <c r="P611" s="198">
        <f>O611*H611</f>
        <v>0</v>
      </c>
      <c r="Q611" s="198">
        <v>0</v>
      </c>
      <c r="R611" s="198">
        <f>Q611*H611</f>
        <v>0</v>
      </c>
      <c r="S611" s="198">
        <v>0</v>
      </c>
      <c r="T611" s="199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0" t="s">
        <v>229</v>
      </c>
      <c r="AT611" s="200" t="s">
        <v>131</v>
      </c>
      <c r="AU611" s="200" t="s">
        <v>89</v>
      </c>
      <c r="AY611" s="18" t="s">
        <v>129</v>
      </c>
      <c r="BE611" s="201">
        <f>IF(N611="základní",J611,0)</f>
        <v>0</v>
      </c>
      <c r="BF611" s="201">
        <f>IF(N611="snížená",J611,0)</f>
        <v>0</v>
      </c>
      <c r="BG611" s="201">
        <f>IF(N611="zákl. přenesená",J611,0)</f>
        <v>0</v>
      </c>
      <c r="BH611" s="201">
        <f>IF(N611="sníž. přenesená",J611,0)</f>
        <v>0</v>
      </c>
      <c r="BI611" s="201">
        <f>IF(N611="nulová",J611,0)</f>
        <v>0</v>
      </c>
      <c r="BJ611" s="18" t="s">
        <v>87</v>
      </c>
      <c r="BK611" s="201">
        <f>ROUND(I611*H611,2)</f>
        <v>0</v>
      </c>
      <c r="BL611" s="18" t="s">
        <v>229</v>
      </c>
      <c r="BM611" s="200" t="s">
        <v>778</v>
      </c>
    </row>
    <row r="612" spans="1:65" s="2" customFormat="1" ht="16.5" customHeight="1">
      <c r="A612" s="35"/>
      <c r="B612" s="36"/>
      <c r="C612" s="188" t="s">
        <v>779</v>
      </c>
      <c r="D612" s="188" t="s">
        <v>131</v>
      </c>
      <c r="E612" s="189" t="s">
        <v>780</v>
      </c>
      <c r="F612" s="190" t="s">
        <v>781</v>
      </c>
      <c r="G612" s="191" t="s">
        <v>708</v>
      </c>
      <c r="H612" s="192">
        <v>1</v>
      </c>
      <c r="I612" s="193"/>
      <c r="J612" s="194">
        <f>ROUND(I612*H612,2)</f>
        <v>0</v>
      </c>
      <c r="K612" s="195"/>
      <c r="L612" s="40"/>
      <c r="M612" s="196" t="s">
        <v>1</v>
      </c>
      <c r="N612" s="197" t="s">
        <v>44</v>
      </c>
      <c r="O612" s="72"/>
      <c r="P612" s="198">
        <f>O612*H612</f>
        <v>0</v>
      </c>
      <c r="Q612" s="198">
        <v>0</v>
      </c>
      <c r="R612" s="198">
        <f>Q612*H612</f>
        <v>0</v>
      </c>
      <c r="S612" s="198">
        <v>0</v>
      </c>
      <c r="T612" s="199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00" t="s">
        <v>229</v>
      </c>
      <c r="AT612" s="200" t="s">
        <v>131</v>
      </c>
      <c r="AU612" s="200" t="s">
        <v>89</v>
      </c>
      <c r="AY612" s="18" t="s">
        <v>129</v>
      </c>
      <c r="BE612" s="201">
        <f>IF(N612="základní",J612,0)</f>
        <v>0</v>
      </c>
      <c r="BF612" s="201">
        <f>IF(N612="snížená",J612,0)</f>
        <v>0</v>
      </c>
      <c r="BG612" s="201">
        <f>IF(N612="zákl. přenesená",J612,0)</f>
        <v>0</v>
      </c>
      <c r="BH612" s="201">
        <f>IF(N612="sníž. přenesená",J612,0)</f>
        <v>0</v>
      </c>
      <c r="BI612" s="201">
        <f>IF(N612="nulová",J612,0)</f>
        <v>0</v>
      </c>
      <c r="BJ612" s="18" t="s">
        <v>87</v>
      </c>
      <c r="BK612" s="201">
        <f>ROUND(I612*H612,2)</f>
        <v>0</v>
      </c>
      <c r="BL612" s="18" t="s">
        <v>229</v>
      </c>
      <c r="BM612" s="200" t="s">
        <v>782</v>
      </c>
    </row>
    <row r="613" spans="1:65" s="2" customFormat="1" ht="16.5" customHeight="1">
      <c r="A613" s="35"/>
      <c r="B613" s="36"/>
      <c r="C613" s="188" t="s">
        <v>783</v>
      </c>
      <c r="D613" s="188" t="s">
        <v>131</v>
      </c>
      <c r="E613" s="189" t="s">
        <v>784</v>
      </c>
      <c r="F613" s="190" t="s">
        <v>785</v>
      </c>
      <c r="G613" s="191" t="s">
        <v>544</v>
      </c>
      <c r="H613" s="192">
        <v>1</v>
      </c>
      <c r="I613" s="193"/>
      <c r="J613" s="194">
        <f>ROUND(I613*H613,2)</f>
        <v>0</v>
      </c>
      <c r="K613" s="195"/>
      <c r="L613" s="40"/>
      <c r="M613" s="196" t="s">
        <v>1</v>
      </c>
      <c r="N613" s="197" t="s">
        <v>44</v>
      </c>
      <c r="O613" s="72"/>
      <c r="P613" s="198">
        <f>O613*H613</f>
        <v>0</v>
      </c>
      <c r="Q613" s="198">
        <v>0</v>
      </c>
      <c r="R613" s="198">
        <f>Q613*H613</f>
        <v>0</v>
      </c>
      <c r="S613" s="198">
        <v>0</v>
      </c>
      <c r="T613" s="199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00" t="s">
        <v>229</v>
      </c>
      <c r="AT613" s="200" t="s">
        <v>131</v>
      </c>
      <c r="AU613" s="200" t="s">
        <v>89</v>
      </c>
      <c r="AY613" s="18" t="s">
        <v>129</v>
      </c>
      <c r="BE613" s="201">
        <f>IF(N613="základní",J613,0)</f>
        <v>0</v>
      </c>
      <c r="BF613" s="201">
        <f>IF(N613="snížená",J613,0)</f>
        <v>0</v>
      </c>
      <c r="BG613" s="201">
        <f>IF(N613="zákl. přenesená",J613,0)</f>
        <v>0</v>
      </c>
      <c r="BH613" s="201">
        <f>IF(N613="sníž. přenesená",J613,0)</f>
        <v>0</v>
      </c>
      <c r="BI613" s="201">
        <f>IF(N613="nulová",J613,0)</f>
        <v>0</v>
      </c>
      <c r="BJ613" s="18" t="s">
        <v>87</v>
      </c>
      <c r="BK613" s="201">
        <f>ROUND(I613*H613,2)</f>
        <v>0</v>
      </c>
      <c r="BL613" s="18" t="s">
        <v>229</v>
      </c>
      <c r="BM613" s="200" t="s">
        <v>786</v>
      </c>
    </row>
    <row r="614" spans="1:65" s="14" customFormat="1" ht="10.199999999999999">
      <c r="B614" s="213"/>
      <c r="C614" s="214"/>
      <c r="D614" s="204" t="s">
        <v>137</v>
      </c>
      <c r="E614" s="215" t="s">
        <v>1</v>
      </c>
      <c r="F614" s="216" t="s">
        <v>787</v>
      </c>
      <c r="G614" s="214"/>
      <c r="H614" s="217">
        <v>1</v>
      </c>
      <c r="I614" s="218"/>
      <c r="J614" s="214"/>
      <c r="K614" s="214"/>
      <c r="L614" s="219"/>
      <c r="M614" s="220"/>
      <c r="N614" s="221"/>
      <c r="O614" s="221"/>
      <c r="P614" s="221"/>
      <c r="Q614" s="221"/>
      <c r="R614" s="221"/>
      <c r="S614" s="221"/>
      <c r="T614" s="222"/>
      <c r="AT614" s="223" t="s">
        <v>137</v>
      </c>
      <c r="AU614" s="223" t="s">
        <v>89</v>
      </c>
      <c r="AV614" s="14" t="s">
        <v>89</v>
      </c>
      <c r="AW614" s="14" t="s">
        <v>36</v>
      </c>
      <c r="AX614" s="14" t="s">
        <v>87</v>
      </c>
      <c r="AY614" s="223" t="s">
        <v>129</v>
      </c>
    </row>
    <row r="615" spans="1:65" s="2" customFormat="1" ht="16.5" customHeight="1">
      <c r="A615" s="35"/>
      <c r="B615" s="36"/>
      <c r="C615" s="188" t="s">
        <v>788</v>
      </c>
      <c r="D615" s="188" t="s">
        <v>131</v>
      </c>
      <c r="E615" s="189" t="s">
        <v>789</v>
      </c>
      <c r="F615" s="190" t="s">
        <v>790</v>
      </c>
      <c r="G615" s="191" t="s">
        <v>544</v>
      </c>
      <c r="H615" s="192">
        <v>10</v>
      </c>
      <c r="I615" s="193"/>
      <c r="J615" s="194">
        <f>ROUND(I615*H615,2)</f>
        <v>0</v>
      </c>
      <c r="K615" s="195"/>
      <c r="L615" s="40"/>
      <c r="M615" s="196" t="s">
        <v>1</v>
      </c>
      <c r="N615" s="197" t="s">
        <v>44</v>
      </c>
      <c r="O615" s="72"/>
      <c r="P615" s="198">
        <f>O615*H615</f>
        <v>0</v>
      </c>
      <c r="Q615" s="198">
        <v>0</v>
      </c>
      <c r="R615" s="198">
        <f>Q615*H615</f>
        <v>0</v>
      </c>
      <c r="S615" s="198">
        <v>0</v>
      </c>
      <c r="T615" s="199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0" t="s">
        <v>229</v>
      </c>
      <c r="AT615" s="200" t="s">
        <v>131</v>
      </c>
      <c r="AU615" s="200" t="s">
        <v>89</v>
      </c>
      <c r="AY615" s="18" t="s">
        <v>129</v>
      </c>
      <c r="BE615" s="201">
        <f>IF(N615="základní",J615,0)</f>
        <v>0</v>
      </c>
      <c r="BF615" s="201">
        <f>IF(N615="snížená",J615,0)</f>
        <v>0</v>
      </c>
      <c r="BG615" s="201">
        <f>IF(N615="zákl. přenesená",J615,0)</f>
        <v>0</v>
      </c>
      <c r="BH615" s="201">
        <f>IF(N615="sníž. přenesená",J615,0)</f>
        <v>0</v>
      </c>
      <c r="BI615" s="201">
        <f>IF(N615="nulová",J615,0)</f>
        <v>0</v>
      </c>
      <c r="BJ615" s="18" t="s">
        <v>87</v>
      </c>
      <c r="BK615" s="201">
        <f>ROUND(I615*H615,2)</f>
        <v>0</v>
      </c>
      <c r="BL615" s="18" t="s">
        <v>229</v>
      </c>
      <c r="BM615" s="200" t="s">
        <v>791</v>
      </c>
    </row>
    <row r="616" spans="1:65" s="14" customFormat="1" ht="10.199999999999999">
      <c r="B616" s="213"/>
      <c r="C616" s="214"/>
      <c r="D616" s="204" t="s">
        <v>137</v>
      </c>
      <c r="E616" s="215" t="s">
        <v>1</v>
      </c>
      <c r="F616" s="216" t="s">
        <v>792</v>
      </c>
      <c r="G616" s="214"/>
      <c r="H616" s="217">
        <v>10</v>
      </c>
      <c r="I616" s="218"/>
      <c r="J616" s="214"/>
      <c r="K616" s="214"/>
      <c r="L616" s="219"/>
      <c r="M616" s="220"/>
      <c r="N616" s="221"/>
      <c r="O616" s="221"/>
      <c r="P616" s="221"/>
      <c r="Q616" s="221"/>
      <c r="R616" s="221"/>
      <c r="S616" s="221"/>
      <c r="T616" s="222"/>
      <c r="AT616" s="223" t="s">
        <v>137</v>
      </c>
      <c r="AU616" s="223" t="s">
        <v>89</v>
      </c>
      <c r="AV616" s="14" t="s">
        <v>89</v>
      </c>
      <c r="AW616" s="14" t="s">
        <v>36</v>
      </c>
      <c r="AX616" s="14" t="s">
        <v>87</v>
      </c>
      <c r="AY616" s="223" t="s">
        <v>129</v>
      </c>
    </row>
    <row r="617" spans="1:65" s="2" customFormat="1" ht="16.5" customHeight="1">
      <c r="A617" s="35"/>
      <c r="B617" s="36"/>
      <c r="C617" s="188" t="s">
        <v>793</v>
      </c>
      <c r="D617" s="188" t="s">
        <v>131</v>
      </c>
      <c r="E617" s="189" t="s">
        <v>794</v>
      </c>
      <c r="F617" s="190" t="s">
        <v>795</v>
      </c>
      <c r="G617" s="191" t="s">
        <v>167</v>
      </c>
      <c r="H617" s="192">
        <v>188</v>
      </c>
      <c r="I617" s="193"/>
      <c r="J617" s="194">
        <f>ROUND(I617*H617,2)</f>
        <v>0</v>
      </c>
      <c r="K617" s="195"/>
      <c r="L617" s="40"/>
      <c r="M617" s="196" t="s">
        <v>1</v>
      </c>
      <c r="N617" s="197" t="s">
        <v>44</v>
      </c>
      <c r="O617" s="72"/>
      <c r="P617" s="198">
        <f>O617*H617</f>
        <v>0</v>
      </c>
      <c r="Q617" s="198">
        <v>0</v>
      </c>
      <c r="R617" s="198">
        <f>Q617*H617</f>
        <v>0</v>
      </c>
      <c r="S617" s="198">
        <v>0</v>
      </c>
      <c r="T617" s="199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0" t="s">
        <v>229</v>
      </c>
      <c r="AT617" s="200" t="s">
        <v>131</v>
      </c>
      <c r="AU617" s="200" t="s">
        <v>89</v>
      </c>
      <c r="AY617" s="18" t="s">
        <v>129</v>
      </c>
      <c r="BE617" s="201">
        <f>IF(N617="základní",J617,0)</f>
        <v>0</v>
      </c>
      <c r="BF617" s="201">
        <f>IF(N617="snížená",J617,0)</f>
        <v>0</v>
      </c>
      <c r="BG617" s="201">
        <f>IF(N617="zákl. přenesená",J617,0)</f>
        <v>0</v>
      </c>
      <c r="BH617" s="201">
        <f>IF(N617="sníž. přenesená",J617,0)</f>
        <v>0</v>
      </c>
      <c r="BI617" s="201">
        <f>IF(N617="nulová",J617,0)</f>
        <v>0</v>
      </c>
      <c r="BJ617" s="18" t="s">
        <v>87</v>
      </c>
      <c r="BK617" s="201">
        <f>ROUND(I617*H617,2)</f>
        <v>0</v>
      </c>
      <c r="BL617" s="18" t="s">
        <v>229</v>
      </c>
      <c r="BM617" s="200" t="s">
        <v>796</v>
      </c>
    </row>
    <row r="618" spans="1:65" s="14" customFormat="1" ht="10.199999999999999">
      <c r="B618" s="213"/>
      <c r="C618" s="214"/>
      <c r="D618" s="204" t="s">
        <v>137</v>
      </c>
      <c r="E618" s="215" t="s">
        <v>1</v>
      </c>
      <c r="F618" s="216" t="s">
        <v>797</v>
      </c>
      <c r="G618" s="214"/>
      <c r="H618" s="217">
        <v>188</v>
      </c>
      <c r="I618" s="218"/>
      <c r="J618" s="214"/>
      <c r="K618" s="214"/>
      <c r="L618" s="219"/>
      <c r="M618" s="220"/>
      <c r="N618" s="221"/>
      <c r="O618" s="221"/>
      <c r="P618" s="221"/>
      <c r="Q618" s="221"/>
      <c r="R618" s="221"/>
      <c r="S618" s="221"/>
      <c r="T618" s="222"/>
      <c r="AT618" s="223" t="s">
        <v>137</v>
      </c>
      <c r="AU618" s="223" t="s">
        <v>89</v>
      </c>
      <c r="AV618" s="14" t="s">
        <v>89</v>
      </c>
      <c r="AW618" s="14" t="s">
        <v>36</v>
      </c>
      <c r="AX618" s="14" t="s">
        <v>87</v>
      </c>
      <c r="AY618" s="223" t="s">
        <v>129</v>
      </c>
    </row>
    <row r="619" spans="1:65" s="2" customFormat="1" ht="16.5" customHeight="1">
      <c r="A619" s="35"/>
      <c r="B619" s="36"/>
      <c r="C619" s="188" t="s">
        <v>798</v>
      </c>
      <c r="D619" s="188" t="s">
        <v>131</v>
      </c>
      <c r="E619" s="189" t="s">
        <v>799</v>
      </c>
      <c r="F619" s="190" t="s">
        <v>800</v>
      </c>
      <c r="G619" s="191" t="s">
        <v>708</v>
      </c>
      <c r="H619" s="192">
        <v>1</v>
      </c>
      <c r="I619" s="193"/>
      <c r="J619" s="194">
        <f>ROUND(I619*H619,2)</f>
        <v>0</v>
      </c>
      <c r="K619" s="195"/>
      <c r="L619" s="40"/>
      <c r="M619" s="196" t="s">
        <v>1</v>
      </c>
      <c r="N619" s="197" t="s">
        <v>44</v>
      </c>
      <c r="O619" s="72"/>
      <c r="P619" s="198">
        <f>O619*H619</f>
        <v>0</v>
      </c>
      <c r="Q619" s="198">
        <v>0</v>
      </c>
      <c r="R619" s="198">
        <f>Q619*H619</f>
        <v>0</v>
      </c>
      <c r="S619" s="198">
        <v>0</v>
      </c>
      <c r="T619" s="199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0" t="s">
        <v>229</v>
      </c>
      <c r="AT619" s="200" t="s">
        <v>131</v>
      </c>
      <c r="AU619" s="200" t="s">
        <v>89</v>
      </c>
      <c r="AY619" s="18" t="s">
        <v>129</v>
      </c>
      <c r="BE619" s="201">
        <f>IF(N619="základní",J619,0)</f>
        <v>0</v>
      </c>
      <c r="BF619" s="201">
        <f>IF(N619="snížená",J619,0)</f>
        <v>0</v>
      </c>
      <c r="BG619" s="201">
        <f>IF(N619="zákl. přenesená",J619,0)</f>
        <v>0</v>
      </c>
      <c r="BH619" s="201">
        <f>IF(N619="sníž. přenesená",J619,0)</f>
        <v>0</v>
      </c>
      <c r="BI619" s="201">
        <f>IF(N619="nulová",J619,0)</f>
        <v>0</v>
      </c>
      <c r="BJ619" s="18" t="s">
        <v>87</v>
      </c>
      <c r="BK619" s="201">
        <f>ROUND(I619*H619,2)</f>
        <v>0</v>
      </c>
      <c r="BL619" s="18" t="s">
        <v>229</v>
      </c>
      <c r="BM619" s="200" t="s">
        <v>801</v>
      </c>
    </row>
    <row r="620" spans="1:65" s="2" customFormat="1" ht="16.5" customHeight="1">
      <c r="A620" s="35"/>
      <c r="B620" s="36"/>
      <c r="C620" s="188" t="s">
        <v>802</v>
      </c>
      <c r="D620" s="188" t="s">
        <v>131</v>
      </c>
      <c r="E620" s="189" t="s">
        <v>803</v>
      </c>
      <c r="F620" s="190" t="s">
        <v>804</v>
      </c>
      <c r="G620" s="191" t="s">
        <v>544</v>
      </c>
      <c r="H620" s="192">
        <v>10</v>
      </c>
      <c r="I620" s="193"/>
      <c r="J620" s="194">
        <f>ROUND(I620*H620,2)</f>
        <v>0</v>
      </c>
      <c r="K620" s="195"/>
      <c r="L620" s="40"/>
      <c r="M620" s="196" t="s">
        <v>1</v>
      </c>
      <c r="N620" s="197" t="s">
        <v>44</v>
      </c>
      <c r="O620" s="72"/>
      <c r="P620" s="198">
        <f>O620*H620</f>
        <v>0</v>
      </c>
      <c r="Q620" s="198">
        <v>0</v>
      </c>
      <c r="R620" s="198">
        <f>Q620*H620</f>
        <v>0</v>
      </c>
      <c r="S620" s="198">
        <v>0</v>
      </c>
      <c r="T620" s="199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0" t="s">
        <v>805</v>
      </c>
      <c r="AT620" s="200" t="s">
        <v>131</v>
      </c>
      <c r="AU620" s="200" t="s">
        <v>89</v>
      </c>
      <c r="AY620" s="18" t="s">
        <v>129</v>
      </c>
      <c r="BE620" s="201">
        <f>IF(N620="základní",J620,0)</f>
        <v>0</v>
      </c>
      <c r="BF620" s="201">
        <f>IF(N620="snížená",J620,0)</f>
        <v>0</v>
      </c>
      <c r="BG620" s="201">
        <f>IF(N620="zákl. přenesená",J620,0)</f>
        <v>0</v>
      </c>
      <c r="BH620" s="201">
        <f>IF(N620="sníž. přenesená",J620,0)</f>
        <v>0</v>
      </c>
      <c r="BI620" s="201">
        <f>IF(N620="nulová",J620,0)</f>
        <v>0</v>
      </c>
      <c r="BJ620" s="18" t="s">
        <v>87</v>
      </c>
      <c r="BK620" s="201">
        <f>ROUND(I620*H620,2)</f>
        <v>0</v>
      </c>
      <c r="BL620" s="18" t="s">
        <v>805</v>
      </c>
      <c r="BM620" s="200" t="s">
        <v>806</v>
      </c>
    </row>
    <row r="621" spans="1:65" s="14" customFormat="1" ht="10.199999999999999">
      <c r="B621" s="213"/>
      <c r="C621" s="214"/>
      <c r="D621" s="204" t="s">
        <v>137</v>
      </c>
      <c r="E621" s="215" t="s">
        <v>1</v>
      </c>
      <c r="F621" s="216" t="s">
        <v>807</v>
      </c>
      <c r="G621" s="214"/>
      <c r="H621" s="217">
        <v>10</v>
      </c>
      <c r="I621" s="218"/>
      <c r="J621" s="214"/>
      <c r="K621" s="214"/>
      <c r="L621" s="219"/>
      <c r="M621" s="220"/>
      <c r="N621" s="221"/>
      <c r="O621" s="221"/>
      <c r="P621" s="221"/>
      <c r="Q621" s="221"/>
      <c r="R621" s="221"/>
      <c r="S621" s="221"/>
      <c r="T621" s="222"/>
      <c r="AT621" s="223" t="s">
        <v>137</v>
      </c>
      <c r="AU621" s="223" t="s">
        <v>89</v>
      </c>
      <c r="AV621" s="14" t="s">
        <v>89</v>
      </c>
      <c r="AW621" s="14" t="s">
        <v>36</v>
      </c>
      <c r="AX621" s="14" t="s">
        <v>87</v>
      </c>
      <c r="AY621" s="223" t="s">
        <v>129</v>
      </c>
    </row>
    <row r="622" spans="1:65" s="2" customFormat="1" ht="21.75" customHeight="1">
      <c r="A622" s="35"/>
      <c r="B622" s="36"/>
      <c r="C622" s="188" t="s">
        <v>808</v>
      </c>
      <c r="D622" s="188" t="s">
        <v>131</v>
      </c>
      <c r="E622" s="189" t="s">
        <v>809</v>
      </c>
      <c r="F622" s="190" t="s">
        <v>810</v>
      </c>
      <c r="G622" s="191" t="s">
        <v>544</v>
      </c>
      <c r="H622" s="192">
        <v>3</v>
      </c>
      <c r="I622" s="193"/>
      <c r="J622" s="194">
        <f>ROUND(I622*H622,2)</f>
        <v>0</v>
      </c>
      <c r="K622" s="195"/>
      <c r="L622" s="40"/>
      <c r="M622" s="196" t="s">
        <v>1</v>
      </c>
      <c r="N622" s="197" t="s">
        <v>44</v>
      </c>
      <c r="O622" s="72"/>
      <c r="P622" s="198">
        <f>O622*H622</f>
        <v>0</v>
      </c>
      <c r="Q622" s="198">
        <v>0</v>
      </c>
      <c r="R622" s="198">
        <f>Q622*H622</f>
        <v>0</v>
      </c>
      <c r="S622" s="198">
        <v>0</v>
      </c>
      <c r="T622" s="199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0" t="s">
        <v>805</v>
      </c>
      <c r="AT622" s="200" t="s">
        <v>131</v>
      </c>
      <c r="AU622" s="200" t="s">
        <v>89</v>
      </c>
      <c r="AY622" s="18" t="s">
        <v>129</v>
      </c>
      <c r="BE622" s="201">
        <f>IF(N622="základní",J622,0)</f>
        <v>0</v>
      </c>
      <c r="BF622" s="201">
        <f>IF(N622="snížená",J622,0)</f>
        <v>0</v>
      </c>
      <c r="BG622" s="201">
        <f>IF(N622="zákl. přenesená",J622,0)</f>
        <v>0</v>
      </c>
      <c r="BH622" s="201">
        <f>IF(N622="sníž. přenesená",J622,0)</f>
        <v>0</v>
      </c>
      <c r="BI622" s="201">
        <f>IF(N622="nulová",J622,0)</f>
        <v>0</v>
      </c>
      <c r="BJ622" s="18" t="s">
        <v>87</v>
      </c>
      <c r="BK622" s="201">
        <f>ROUND(I622*H622,2)</f>
        <v>0</v>
      </c>
      <c r="BL622" s="18" t="s">
        <v>805</v>
      </c>
      <c r="BM622" s="200" t="s">
        <v>811</v>
      </c>
    </row>
    <row r="623" spans="1:65" s="14" customFormat="1" ht="10.199999999999999">
      <c r="B623" s="213"/>
      <c r="C623" s="214"/>
      <c r="D623" s="204" t="s">
        <v>137</v>
      </c>
      <c r="E623" s="215" t="s">
        <v>1</v>
      </c>
      <c r="F623" s="216" t="s">
        <v>812</v>
      </c>
      <c r="G623" s="214"/>
      <c r="H623" s="217">
        <v>3</v>
      </c>
      <c r="I623" s="218"/>
      <c r="J623" s="214"/>
      <c r="K623" s="214"/>
      <c r="L623" s="219"/>
      <c r="M623" s="220"/>
      <c r="N623" s="221"/>
      <c r="O623" s="221"/>
      <c r="P623" s="221"/>
      <c r="Q623" s="221"/>
      <c r="R623" s="221"/>
      <c r="S623" s="221"/>
      <c r="T623" s="222"/>
      <c r="AT623" s="223" t="s">
        <v>137</v>
      </c>
      <c r="AU623" s="223" t="s">
        <v>89</v>
      </c>
      <c r="AV623" s="14" t="s">
        <v>89</v>
      </c>
      <c r="AW623" s="14" t="s">
        <v>36</v>
      </c>
      <c r="AX623" s="14" t="s">
        <v>87</v>
      </c>
      <c r="AY623" s="223" t="s">
        <v>129</v>
      </c>
    </row>
    <row r="624" spans="1:65" s="2" customFormat="1" ht="16.5" customHeight="1">
      <c r="A624" s="35"/>
      <c r="B624" s="36"/>
      <c r="C624" s="188" t="s">
        <v>813</v>
      </c>
      <c r="D624" s="188" t="s">
        <v>131</v>
      </c>
      <c r="E624" s="189" t="s">
        <v>814</v>
      </c>
      <c r="F624" s="190" t="s">
        <v>815</v>
      </c>
      <c r="G624" s="191" t="s">
        <v>777</v>
      </c>
      <c r="H624" s="192">
        <v>30</v>
      </c>
      <c r="I624" s="193"/>
      <c r="J624" s="194">
        <f>ROUND(I624*H624,2)</f>
        <v>0</v>
      </c>
      <c r="K624" s="195"/>
      <c r="L624" s="40"/>
      <c r="M624" s="257" t="s">
        <v>1</v>
      </c>
      <c r="N624" s="258" t="s">
        <v>44</v>
      </c>
      <c r="O624" s="259"/>
      <c r="P624" s="260">
        <f>O624*H624</f>
        <v>0</v>
      </c>
      <c r="Q624" s="260">
        <v>0</v>
      </c>
      <c r="R624" s="260">
        <f>Q624*H624</f>
        <v>0</v>
      </c>
      <c r="S624" s="260">
        <v>0</v>
      </c>
      <c r="T624" s="261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0" t="s">
        <v>229</v>
      </c>
      <c r="AT624" s="200" t="s">
        <v>131</v>
      </c>
      <c r="AU624" s="200" t="s">
        <v>89</v>
      </c>
      <c r="AY624" s="18" t="s">
        <v>129</v>
      </c>
      <c r="BE624" s="201">
        <f>IF(N624="základní",J624,0)</f>
        <v>0</v>
      </c>
      <c r="BF624" s="201">
        <f>IF(N624="snížená",J624,0)</f>
        <v>0</v>
      </c>
      <c r="BG624" s="201">
        <f>IF(N624="zákl. přenesená",J624,0)</f>
        <v>0</v>
      </c>
      <c r="BH624" s="201">
        <f>IF(N624="sníž. přenesená",J624,0)</f>
        <v>0</v>
      </c>
      <c r="BI624" s="201">
        <f>IF(N624="nulová",J624,0)</f>
        <v>0</v>
      </c>
      <c r="BJ624" s="18" t="s">
        <v>87</v>
      </c>
      <c r="BK624" s="201">
        <f>ROUND(I624*H624,2)</f>
        <v>0</v>
      </c>
      <c r="BL624" s="18" t="s">
        <v>229</v>
      </c>
      <c r="BM624" s="200" t="s">
        <v>816</v>
      </c>
    </row>
    <row r="625" spans="1:31" s="2" customFormat="1" ht="6.9" customHeight="1">
      <c r="A625" s="35"/>
      <c r="B625" s="55"/>
      <c r="C625" s="56"/>
      <c r="D625" s="56"/>
      <c r="E625" s="56"/>
      <c r="F625" s="56"/>
      <c r="G625" s="56"/>
      <c r="H625" s="56"/>
      <c r="I625" s="56"/>
      <c r="J625" s="56"/>
      <c r="K625" s="56"/>
      <c r="L625" s="40"/>
      <c r="M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</row>
  </sheetData>
  <sheetProtection algorithmName="SHA-512" hashValue="91GmI9KLJf+VNjGBb88YdUQqOE3qbGYzDuxJgW7Ue5byAyLI/fYgGd/0mZZmin9dSQlCfgUm52OA0WC0nymUXw==" saltValue="kkRZ5UHeRis2/Zu2vBvDIQs3GkEynR4PUqKiPl87b7YlhrWgA2fE8Ni3Igg2LgJl+OxMzlFgBPF/3hsvn/lk5A==" spinCount="100000" sheet="1" objects="1" scenarios="1" formatColumns="0" formatRows="0" autoFilter="0"/>
  <autoFilter ref="C124:K62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91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89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3" t="str">
        <f>'Rekapitulace stavby'!K6</f>
        <v>Medlešice - splašková kanalizace D.1.2.1  SO 02 Přeložky plynovodu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05" t="s">
        <v>817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26. 8. 2020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28</v>
      </c>
      <c r="J21" s="11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37</v>
      </c>
      <c r="E23" s="35"/>
      <c r="F23" s="35"/>
      <c r="G23" s="35"/>
      <c r="H23" s="35"/>
      <c r="I23" s="113" t="s">
        <v>25</v>
      </c>
      <c r="J23" s="114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28</v>
      </c>
      <c r="J24" s="114" t="s">
        <v>35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ROUND((SUM(BE125:BE596)),  2)</f>
        <v>0</v>
      </c>
      <c r="G33" s="35"/>
      <c r="H33" s="35"/>
      <c r="I33" s="125">
        <v>0.21</v>
      </c>
      <c r="J33" s="124">
        <f>ROUND(((SUM(BE125:BE596))*I33),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ROUND((SUM(BF125:BF596)),  2)</f>
        <v>0</v>
      </c>
      <c r="G34" s="35"/>
      <c r="H34" s="35"/>
      <c r="I34" s="125">
        <v>0.15</v>
      </c>
      <c r="J34" s="124">
        <f>ROUND(((SUM(BF125:BF596))*I34),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ROUND((SUM(BG125:BG596)),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ROUND((SUM(BH125:BH596)),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ROUND((SUM(BI125:BI596)),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52</v>
      </c>
      <c r="E50" s="134"/>
      <c r="F50" s="134"/>
      <c r="G50" s="133" t="s">
        <v>53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54</v>
      </c>
      <c r="E61" s="136"/>
      <c r="F61" s="137" t="s">
        <v>55</v>
      </c>
      <c r="G61" s="135" t="s">
        <v>54</v>
      </c>
      <c r="H61" s="136"/>
      <c r="I61" s="136"/>
      <c r="J61" s="138" t="s">
        <v>55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56</v>
      </c>
      <c r="E65" s="139"/>
      <c r="F65" s="139"/>
      <c r="G65" s="133" t="s">
        <v>57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54</v>
      </c>
      <c r="E76" s="136"/>
      <c r="F76" s="137" t="s">
        <v>55</v>
      </c>
      <c r="G76" s="135" t="s">
        <v>54</v>
      </c>
      <c r="H76" s="136"/>
      <c r="I76" s="136"/>
      <c r="J76" s="138" t="s">
        <v>55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Medlešice - splašková kanalizace D.1.2.1  SO 02 Přeložky plynovodu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62" t="str">
        <f>E9</f>
        <v>Přeložka č.2 - Přeložka STL Plynovodu PE d 63 SDR 11 a STL plynových přípojek PE d 32 SDR 11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Medlešice</v>
      </c>
      <c r="G89" s="37"/>
      <c r="H89" s="37"/>
      <c r="I89" s="30" t="s">
        <v>22</v>
      </c>
      <c r="J89" s="67" t="str">
        <f>IF(J12="","",J12)</f>
        <v>26. 8. 2020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Vodárenská společnost Chrudim, a.s.</v>
      </c>
      <c r="G91" s="37"/>
      <c r="H91" s="37"/>
      <c r="I91" s="30" t="s">
        <v>32</v>
      </c>
      <c r="J91" s="33" t="str">
        <f>E21</f>
        <v>VK CAD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VK CAD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" customHeight="1">
      <c r="B97" s="148"/>
      <c r="C97" s="149"/>
      <c r="D97" s="150" t="s">
        <v>105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95" customHeight="1">
      <c r="B98" s="154"/>
      <c r="C98" s="155"/>
      <c r="D98" s="156" t="s">
        <v>106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95" customHeight="1">
      <c r="B99" s="154"/>
      <c r="C99" s="155"/>
      <c r="D99" s="156" t="s">
        <v>107</v>
      </c>
      <c r="E99" s="157"/>
      <c r="F99" s="157"/>
      <c r="G99" s="157"/>
      <c r="H99" s="157"/>
      <c r="I99" s="157"/>
      <c r="J99" s="158">
        <f>J381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108</v>
      </c>
      <c r="E100" s="157"/>
      <c r="F100" s="157"/>
      <c r="G100" s="157"/>
      <c r="H100" s="157"/>
      <c r="I100" s="157"/>
      <c r="J100" s="158">
        <f>J448</f>
        <v>0</v>
      </c>
      <c r="K100" s="155"/>
      <c r="L100" s="159"/>
    </row>
    <row r="101" spans="1:31" s="9" customFormat="1" ht="24.9" customHeight="1">
      <c r="B101" s="148"/>
      <c r="C101" s="149"/>
      <c r="D101" s="150" t="s">
        <v>109</v>
      </c>
      <c r="E101" s="151"/>
      <c r="F101" s="151"/>
      <c r="G101" s="151"/>
      <c r="H101" s="151"/>
      <c r="I101" s="151"/>
      <c r="J101" s="152">
        <f>J494</f>
        <v>0</v>
      </c>
      <c r="K101" s="149"/>
      <c r="L101" s="153"/>
    </row>
    <row r="102" spans="1:31" s="10" customFormat="1" ht="19.95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J495</f>
        <v>0</v>
      </c>
      <c r="K102" s="155"/>
      <c r="L102" s="159"/>
    </row>
    <row r="103" spans="1:31" s="10" customFormat="1" ht="19.95" customHeight="1">
      <c r="B103" s="154"/>
      <c r="C103" s="155"/>
      <c r="D103" s="156" t="s">
        <v>111</v>
      </c>
      <c r="E103" s="157"/>
      <c r="F103" s="157"/>
      <c r="G103" s="157"/>
      <c r="H103" s="157"/>
      <c r="I103" s="157"/>
      <c r="J103" s="158">
        <f>J511</f>
        <v>0</v>
      </c>
      <c r="K103" s="155"/>
      <c r="L103" s="159"/>
    </row>
    <row r="104" spans="1:31" s="9" customFormat="1" ht="24.9" customHeight="1">
      <c r="B104" s="148"/>
      <c r="C104" s="149"/>
      <c r="D104" s="150" t="s">
        <v>818</v>
      </c>
      <c r="E104" s="151"/>
      <c r="F104" s="151"/>
      <c r="G104" s="151"/>
      <c r="H104" s="151"/>
      <c r="I104" s="151"/>
      <c r="J104" s="152">
        <f>J584</f>
        <v>0</v>
      </c>
      <c r="K104" s="149"/>
      <c r="L104" s="153"/>
    </row>
    <row r="105" spans="1:31" s="10" customFormat="1" ht="19.95" customHeight="1">
      <c r="B105" s="154"/>
      <c r="C105" s="155"/>
      <c r="D105" s="156" t="s">
        <v>113</v>
      </c>
      <c r="E105" s="157"/>
      <c r="F105" s="157"/>
      <c r="G105" s="157"/>
      <c r="H105" s="157"/>
      <c r="I105" s="157"/>
      <c r="J105" s="158">
        <f>J585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114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6.25" customHeight="1">
      <c r="A115" s="35"/>
      <c r="B115" s="36"/>
      <c r="C115" s="37"/>
      <c r="D115" s="37"/>
      <c r="E115" s="310" t="str">
        <f>E7</f>
        <v>Medlešice - splašková kanalizace D.1.2.1  SO 02 Přeložky plynovodu</v>
      </c>
      <c r="F115" s="311"/>
      <c r="G115" s="311"/>
      <c r="H115" s="311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30" customHeight="1">
      <c r="A117" s="35"/>
      <c r="B117" s="36"/>
      <c r="C117" s="37"/>
      <c r="D117" s="37"/>
      <c r="E117" s="262" t="str">
        <f>E9</f>
        <v>Přeložka č.2 - Přeložka STL Plynovodu PE d 63 SDR 11 a STL plynových přípojek PE d 32 SDR 11</v>
      </c>
      <c r="F117" s="312"/>
      <c r="G117" s="312"/>
      <c r="H117" s="312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Medlešice</v>
      </c>
      <c r="G119" s="37"/>
      <c r="H119" s="37"/>
      <c r="I119" s="30" t="s">
        <v>22</v>
      </c>
      <c r="J119" s="67" t="str">
        <f>IF(J12="","",J12)</f>
        <v>26. 8. 2020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24</v>
      </c>
      <c r="D121" s="37"/>
      <c r="E121" s="37"/>
      <c r="F121" s="28" t="str">
        <f>E15</f>
        <v>Vodárenská společnost Chrudim, a.s.</v>
      </c>
      <c r="G121" s="37"/>
      <c r="H121" s="37"/>
      <c r="I121" s="30" t="s">
        <v>32</v>
      </c>
      <c r="J121" s="33" t="str">
        <f>E21</f>
        <v>VK CAD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37</v>
      </c>
      <c r="J122" s="33" t="str">
        <f>E24</f>
        <v>VK CAD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115</v>
      </c>
      <c r="D124" s="163" t="s">
        <v>64</v>
      </c>
      <c r="E124" s="163" t="s">
        <v>60</v>
      </c>
      <c r="F124" s="163" t="s">
        <v>61</v>
      </c>
      <c r="G124" s="163" t="s">
        <v>116</v>
      </c>
      <c r="H124" s="163" t="s">
        <v>117</v>
      </c>
      <c r="I124" s="163" t="s">
        <v>118</v>
      </c>
      <c r="J124" s="164" t="s">
        <v>102</v>
      </c>
      <c r="K124" s="165" t="s">
        <v>119</v>
      </c>
      <c r="L124" s="166"/>
      <c r="M124" s="76" t="s">
        <v>1</v>
      </c>
      <c r="N124" s="77" t="s">
        <v>43</v>
      </c>
      <c r="O124" s="77" t="s">
        <v>120</v>
      </c>
      <c r="P124" s="77" t="s">
        <v>121</v>
      </c>
      <c r="Q124" s="77" t="s">
        <v>122</v>
      </c>
      <c r="R124" s="77" t="s">
        <v>123</v>
      </c>
      <c r="S124" s="77" t="s">
        <v>124</v>
      </c>
      <c r="T124" s="78" t="s">
        <v>125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8" customHeight="1">
      <c r="A125" s="35"/>
      <c r="B125" s="36"/>
      <c r="C125" s="83" t="s">
        <v>126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P126+P494+P584</f>
        <v>0</v>
      </c>
      <c r="Q125" s="80"/>
      <c r="R125" s="169">
        <f>R126+R494+R584</f>
        <v>99.593035381679996</v>
      </c>
      <c r="S125" s="80"/>
      <c r="T125" s="170">
        <f>T126+T494+T584</f>
        <v>35.651500000000006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78</v>
      </c>
      <c r="AU125" s="18" t="s">
        <v>104</v>
      </c>
      <c r="BK125" s="171">
        <f>BK126+BK494+BK584</f>
        <v>0</v>
      </c>
    </row>
    <row r="126" spans="1:65" s="12" customFormat="1" ht="25.95" customHeight="1">
      <c r="B126" s="172"/>
      <c r="C126" s="173"/>
      <c r="D126" s="174" t="s">
        <v>78</v>
      </c>
      <c r="E126" s="175" t="s">
        <v>127</v>
      </c>
      <c r="F126" s="175" t="s">
        <v>128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P127+P381+P448</f>
        <v>0</v>
      </c>
      <c r="Q126" s="180"/>
      <c r="R126" s="181">
        <f>R127+R381+R448</f>
        <v>99.464875381680002</v>
      </c>
      <c r="S126" s="180"/>
      <c r="T126" s="182">
        <f>T127+T381+T448</f>
        <v>35.651500000000006</v>
      </c>
      <c r="AR126" s="183" t="s">
        <v>87</v>
      </c>
      <c r="AT126" s="184" t="s">
        <v>78</v>
      </c>
      <c r="AU126" s="184" t="s">
        <v>79</v>
      </c>
      <c r="AY126" s="183" t="s">
        <v>129</v>
      </c>
      <c r="BK126" s="185">
        <f>BK127+BK381+BK448</f>
        <v>0</v>
      </c>
    </row>
    <row r="127" spans="1:65" s="12" customFormat="1" ht="22.8" customHeight="1">
      <c r="B127" s="172"/>
      <c r="C127" s="173"/>
      <c r="D127" s="174" t="s">
        <v>78</v>
      </c>
      <c r="E127" s="186" t="s">
        <v>87</v>
      </c>
      <c r="F127" s="186" t="s">
        <v>130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SUM(P128:P380)</f>
        <v>0</v>
      </c>
      <c r="Q127" s="180"/>
      <c r="R127" s="181">
        <f>SUM(R128:R380)</f>
        <v>95.555218441679997</v>
      </c>
      <c r="S127" s="180"/>
      <c r="T127" s="182">
        <f>SUM(T128:T380)</f>
        <v>35.651500000000006</v>
      </c>
      <c r="AR127" s="183" t="s">
        <v>87</v>
      </c>
      <c r="AT127" s="184" t="s">
        <v>78</v>
      </c>
      <c r="AU127" s="184" t="s">
        <v>87</v>
      </c>
      <c r="AY127" s="183" t="s">
        <v>129</v>
      </c>
      <c r="BK127" s="185">
        <f>SUM(BK128:BK380)</f>
        <v>0</v>
      </c>
    </row>
    <row r="128" spans="1:65" s="2" customFormat="1" ht="21.75" customHeight="1">
      <c r="A128" s="35"/>
      <c r="B128" s="36"/>
      <c r="C128" s="188" t="s">
        <v>87</v>
      </c>
      <c r="D128" s="188" t="s">
        <v>131</v>
      </c>
      <c r="E128" s="189" t="s">
        <v>143</v>
      </c>
      <c r="F128" s="190" t="s">
        <v>144</v>
      </c>
      <c r="G128" s="191" t="s">
        <v>134</v>
      </c>
      <c r="H128" s="192">
        <v>28.99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44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0.3</v>
      </c>
      <c r="T128" s="199">
        <f>S128*H128</f>
        <v>8.6969999999999992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135</v>
      </c>
      <c r="AT128" s="200" t="s">
        <v>131</v>
      </c>
      <c r="AU128" s="200" t="s">
        <v>89</v>
      </c>
      <c r="AY128" s="18" t="s">
        <v>129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87</v>
      </c>
      <c r="BK128" s="201">
        <f>ROUND(I128*H128,2)</f>
        <v>0</v>
      </c>
      <c r="BL128" s="18" t="s">
        <v>135</v>
      </c>
      <c r="BM128" s="200" t="s">
        <v>819</v>
      </c>
    </row>
    <row r="129" spans="1:65" s="13" customFormat="1" ht="10.199999999999999">
      <c r="B129" s="202"/>
      <c r="C129" s="203"/>
      <c r="D129" s="204" t="s">
        <v>137</v>
      </c>
      <c r="E129" s="205" t="s">
        <v>1</v>
      </c>
      <c r="F129" s="206" t="s">
        <v>146</v>
      </c>
      <c r="G129" s="203"/>
      <c r="H129" s="205" t="s">
        <v>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137</v>
      </c>
      <c r="AU129" s="212" t="s">
        <v>89</v>
      </c>
      <c r="AV129" s="13" t="s">
        <v>87</v>
      </c>
      <c r="AW129" s="13" t="s">
        <v>36</v>
      </c>
      <c r="AX129" s="13" t="s">
        <v>79</v>
      </c>
      <c r="AY129" s="212" t="s">
        <v>129</v>
      </c>
    </row>
    <row r="130" spans="1:65" s="13" customFormat="1" ht="10.199999999999999">
      <c r="B130" s="202"/>
      <c r="C130" s="203"/>
      <c r="D130" s="204" t="s">
        <v>137</v>
      </c>
      <c r="E130" s="205" t="s">
        <v>1</v>
      </c>
      <c r="F130" s="206" t="s">
        <v>139</v>
      </c>
      <c r="G130" s="203"/>
      <c r="H130" s="205" t="s">
        <v>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137</v>
      </c>
      <c r="AU130" s="212" t="s">
        <v>89</v>
      </c>
      <c r="AV130" s="13" t="s">
        <v>87</v>
      </c>
      <c r="AW130" s="13" t="s">
        <v>36</v>
      </c>
      <c r="AX130" s="13" t="s">
        <v>79</v>
      </c>
      <c r="AY130" s="212" t="s">
        <v>129</v>
      </c>
    </row>
    <row r="131" spans="1:65" s="14" customFormat="1" ht="10.199999999999999">
      <c r="B131" s="213"/>
      <c r="C131" s="214"/>
      <c r="D131" s="204" t="s">
        <v>137</v>
      </c>
      <c r="E131" s="215" t="s">
        <v>1</v>
      </c>
      <c r="F131" s="216" t="s">
        <v>820</v>
      </c>
      <c r="G131" s="214"/>
      <c r="H131" s="217">
        <v>21.84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137</v>
      </c>
      <c r="AU131" s="223" t="s">
        <v>89</v>
      </c>
      <c r="AV131" s="14" t="s">
        <v>89</v>
      </c>
      <c r="AW131" s="14" t="s">
        <v>36</v>
      </c>
      <c r="AX131" s="14" t="s">
        <v>79</v>
      </c>
      <c r="AY131" s="223" t="s">
        <v>129</v>
      </c>
    </row>
    <row r="132" spans="1:65" s="14" customFormat="1" ht="10.199999999999999">
      <c r="B132" s="213"/>
      <c r="C132" s="214"/>
      <c r="D132" s="204" t="s">
        <v>137</v>
      </c>
      <c r="E132" s="215" t="s">
        <v>1</v>
      </c>
      <c r="F132" s="216" t="s">
        <v>821</v>
      </c>
      <c r="G132" s="214"/>
      <c r="H132" s="217">
        <v>7.15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137</v>
      </c>
      <c r="AU132" s="223" t="s">
        <v>89</v>
      </c>
      <c r="AV132" s="14" t="s">
        <v>89</v>
      </c>
      <c r="AW132" s="14" t="s">
        <v>36</v>
      </c>
      <c r="AX132" s="14" t="s">
        <v>79</v>
      </c>
      <c r="AY132" s="223" t="s">
        <v>129</v>
      </c>
    </row>
    <row r="133" spans="1:65" s="15" customFormat="1" ht="10.199999999999999">
      <c r="B133" s="224"/>
      <c r="C133" s="225"/>
      <c r="D133" s="204" t="s">
        <v>137</v>
      </c>
      <c r="E133" s="226" t="s">
        <v>1</v>
      </c>
      <c r="F133" s="227" t="s">
        <v>142</v>
      </c>
      <c r="G133" s="225"/>
      <c r="H133" s="228">
        <v>28.99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137</v>
      </c>
      <c r="AU133" s="234" t="s">
        <v>89</v>
      </c>
      <c r="AV133" s="15" t="s">
        <v>135</v>
      </c>
      <c r="AW133" s="15" t="s">
        <v>36</v>
      </c>
      <c r="AX133" s="15" t="s">
        <v>87</v>
      </c>
      <c r="AY133" s="234" t="s">
        <v>129</v>
      </c>
    </row>
    <row r="134" spans="1:65" s="13" customFormat="1" ht="30.6">
      <c r="B134" s="202"/>
      <c r="C134" s="203"/>
      <c r="D134" s="204" t="s">
        <v>137</v>
      </c>
      <c r="E134" s="205" t="s">
        <v>1</v>
      </c>
      <c r="F134" s="206" t="s">
        <v>822</v>
      </c>
      <c r="G134" s="203"/>
      <c r="H134" s="205" t="s">
        <v>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137</v>
      </c>
      <c r="AU134" s="212" t="s">
        <v>89</v>
      </c>
      <c r="AV134" s="13" t="s">
        <v>87</v>
      </c>
      <c r="AW134" s="13" t="s">
        <v>36</v>
      </c>
      <c r="AX134" s="13" t="s">
        <v>79</v>
      </c>
      <c r="AY134" s="212" t="s">
        <v>129</v>
      </c>
    </row>
    <row r="135" spans="1:65" s="14" customFormat="1" ht="10.199999999999999">
      <c r="B135" s="213"/>
      <c r="C135" s="214"/>
      <c r="D135" s="204" t="s">
        <v>137</v>
      </c>
      <c r="E135" s="215" t="s">
        <v>1</v>
      </c>
      <c r="F135" s="216" t="s">
        <v>823</v>
      </c>
      <c r="G135" s="214"/>
      <c r="H135" s="217">
        <v>106.34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137</v>
      </c>
      <c r="AU135" s="223" t="s">
        <v>89</v>
      </c>
      <c r="AV135" s="14" t="s">
        <v>89</v>
      </c>
      <c r="AW135" s="14" t="s">
        <v>36</v>
      </c>
      <c r="AX135" s="14" t="s">
        <v>79</v>
      </c>
      <c r="AY135" s="223" t="s">
        <v>129</v>
      </c>
    </row>
    <row r="136" spans="1:65" s="14" customFormat="1" ht="10.199999999999999">
      <c r="B136" s="213"/>
      <c r="C136" s="214"/>
      <c r="D136" s="204" t="s">
        <v>137</v>
      </c>
      <c r="E136" s="215" t="s">
        <v>1</v>
      </c>
      <c r="F136" s="216" t="s">
        <v>824</v>
      </c>
      <c r="G136" s="214"/>
      <c r="H136" s="217">
        <v>1.17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137</v>
      </c>
      <c r="AU136" s="223" t="s">
        <v>89</v>
      </c>
      <c r="AV136" s="14" t="s">
        <v>89</v>
      </c>
      <c r="AW136" s="14" t="s">
        <v>36</v>
      </c>
      <c r="AX136" s="14" t="s">
        <v>79</v>
      </c>
      <c r="AY136" s="223" t="s">
        <v>129</v>
      </c>
    </row>
    <row r="137" spans="1:65" s="2" customFormat="1" ht="21.75" customHeight="1">
      <c r="A137" s="35"/>
      <c r="B137" s="36"/>
      <c r="C137" s="188" t="s">
        <v>89</v>
      </c>
      <c r="D137" s="188" t="s">
        <v>131</v>
      </c>
      <c r="E137" s="189" t="s">
        <v>825</v>
      </c>
      <c r="F137" s="190" t="s">
        <v>826</v>
      </c>
      <c r="G137" s="191" t="s">
        <v>134</v>
      </c>
      <c r="H137" s="192">
        <v>28.99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44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0.28999999999999998</v>
      </c>
      <c r="T137" s="199">
        <f>S137*H137</f>
        <v>8.4070999999999998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135</v>
      </c>
      <c r="AT137" s="200" t="s">
        <v>131</v>
      </c>
      <c r="AU137" s="200" t="s">
        <v>89</v>
      </c>
      <c r="AY137" s="18" t="s">
        <v>129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87</v>
      </c>
      <c r="BK137" s="201">
        <f>ROUND(I137*H137,2)</f>
        <v>0</v>
      </c>
      <c r="BL137" s="18" t="s">
        <v>135</v>
      </c>
      <c r="BM137" s="200" t="s">
        <v>827</v>
      </c>
    </row>
    <row r="138" spans="1:65" s="13" customFormat="1" ht="10.199999999999999">
      <c r="B138" s="202"/>
      <c r="C138" s="203"/>
      <c r="D138" s="204" t="s">
        <v>137</v>
      </c>
      <c r="E138" s="205" t="s">
        <v>1</v>
      </c>
      <c r="F138" s="206" t="s">
        <v>146</v>
      </c>
      <c r="G138" s="203"/>
      <c r="H138" s="205" t="s">
        <v>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137</v>
      </c>
      <c r="AU138" s="212" t="s">
        <v>89</v>
      </c>
      <c r="AV138" s="13" t="s">
        <v>87</v>
      </c>
      <c r="AW138" s="13" t="s">
        <v>36</v>
      </c>
      <c r="AX138" s="13" t="s">
        <v>79</v>
      </c>
      <c r="AY138" s="212" t="s">
        <v>129</v>
      </c>
    </row>
    <row r="139" spans="1:65" s="13" customFormat="1" ht="10.199999999999999">
      <c r="B139" s="202"/>
      <c r="C139" s="203"/>
      <c r="D139" s="204" t="s">
        <v>137</v>
      </c>
      <c r="E139" s="205" t="s">
        <v>1</v>
      </c>
      <c r="F139" s="206" t="s">
        <v>139</v>
      </c>
      <c r="G139" s="203"/>
      <c r="H139" s="205" t="s">
        <v>1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137</v>
      </c>
      <c r="AU139" s="212" t="s">
        <v>89</v>
      </c>
      <c r="AV139" s="13" t="s">
        <v>87</v>
      </c>
      <c r="AW139" s="13" t="s">
        <v>36</v>
      </c>
      <c r="AX139" s="13" t="s">
        <v>79</v>
      </c>
      <c r="AY139" s="212" t="s">
        <v>129</v>
      </c>
    </row>
    <row r="140" spans="1:65" s="14" customFormat="1" ht="10.199999999999999">
      <c r="B140" s="213"/>
      <c r="C140" s="214"/>
      <c r="D140" s="204" t="s">
        <v>137</v>
      </c>
      <c r="E140" s="215" t="s">
        <v>1</v>
      </c>
      <c r="F140" s="216" t="s">
        <v>820</v>
      </c>
      <c r="G140" s="214"/>
      <c r="H140" s="217">
        <v>21.84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137</v>
      </c>
      <c r="AU140" s="223" t="s">
        <v>89</v>
      </c>
      <c r="AV140" s="14" t="s">
        <v>89</v>
      </c>
      <c r="AW140" s="14" t="s">
        <v>36</v>
      </c>
      <c r="AX140" s="14" t="s">
        <v>79</v>
      </c>
      <c r="AY140" s="223" t="s">
        <v>129</v>
      </c>
    </row>
    <row r="141" spans="1:65" s="14" customFormat="1" ht="10.199999999999999">
      <c r="B141" s="213"/>
      <c r="C141" s="214"/>
      <c r="D141" s="204" t="s">
        <v>137</v>
      </c>
      <c r="E141" s="215" t="s">
        <v>1</v>
      </c>
      <c r="F141" s="216" t="s">
        <v>821</v>
      </c>
      <c r="G141" s="214"/>
      <c r="H141" s="217">
        <v>7.15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137</v>
      </c>
      <c r="AU141" s="223" t="s">
        <v>89</v>
      </c>
      <c r="AV141" s="14" t="s">
        <v>89</v>
      </c>
      <c r="AW141" s="14" t="s">
        <v>36</v>
      </c>
      <c r="AX141" s="14" t="s">
        <v>79</v>
      </c>
      <c r="AY141" s="223" t="s">
        <v>129</v>
      </c>
    </row>
    <row r="142" spans="1:65" s="15" customFormat="1" ht="10.199999999999999">
      <c r="B142" s="224"/>
      <c r="C142" s="225"/>
      <c r="D142" s="204" t="s">
        <v>137</v>
      </c>
      <c r="E142" s="226" t="s">
        <v>1</v>
      </c>
      <c r="F142" s="227" t="s">
        <v>142</v>
      </c>
      <c r="G142" s="225"/>
      <c r="H142" s="228">
        <v>28.99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137</v>
      </c>
      <c r="AU142" s="234" t="s">
        <v>89</v>
      </c>
      <c r="AV142" s="15" t="s">
        <v>135</v>
      </c>
      <c r="AW142" s="15" t="s">
        <v>36</v>
      </c>
      <c r="AX142" s="15" t="s">
        <v>87</v>
      </c>
      <c r="AY142" s="234" t="s">
        <v>129</v>
      </c>
    </row>
    <row r="143" spans="1:65" s="13" customFormat="1" ht="30.6">
      <c r="B143" s="202"/>
      <c r="C143" s="203"/>
      <c r="D143" s="204" t="s">
        <v>137</v>
      </c>
      <c r="E143" s="205" t="s">
        <v>1</v>
      </c>
      <c r="F143" s="206" t="s">
        <v>822</v>
      </c>
      <c r="G143" s="203"/>
      <c r="H143" s="205" t="s">
        <v>1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137</v>
      </c>
      <c r="AU143" s="212" t="s">
        <v>89</v>
      </c>
      <c r="AV143" s="13" t="s">
        <v>87</v>
      </c>
      <c r="AW143" s="13" t="s">
        <v>36</v>
      </c>
      <c r="AX143" s="13" t="s">
        <v>79</v>
      </c>
      <c r="AY143" s="212" t="s">
        <v>129</v>
      </c>
    </row>
    <row r="144" spans="1:65" s="14" customFormat="1" ht="10.199999999999999">
      <c r="B144" s="213"/>
      <c r="C144" s="214"/>
      <c r="D144" s="204" t="s">
        <v>137</v>
      </c>
      <c r="E144" s="215" t="s">
        <v>1</v>
      </c>
      <c r="F144" s="216" t="s">
        <v>823</v>
      </c>
      <c r="G144" s="214"/>
      <c r="H144" s="217">
        <v>106.34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137</v>
      </c>
      <c r="AU144" s="223" t="s">
        <v>89</v>
      </c>
      <c r="AV144" s="14" t="s">
        <v>89</v>
      </c>
      <c r="AW144" s="14" t="s">
        <v>36</v>
      </c>
      <c r="AX144" s="14" t="s">
        <v>79</v>
      </c>
      <c r="AY144" s="223" t="s">
        <v>129</v>
      </c>
    </row>
    <row r="145" spans="1:65" s="14" customFormat="1" ht="10.199999999999999">
      <c r="B145" s="213"/>
      <c r="C145" s="214"/>
      <c r="D145" s="204" t="s">
        <v>137</v>
      </c>
      <c r="E145" s="215" t="s">
        <v>1</v>
      </c>
      <c r="F145" s="216" t="s">
        <v>824</v>
      </c>
      <c r="G145" s="214"/>
      <c r="H145" s="217">
        <v>1.17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137</v>
      </c>
      <c r="AU145" s="223" t="s">
        <v>89</v>
      </c>
      <c r="AV145" s="14" t="s">
        <v>89</v>
      </c>
      <c r="AW145" s="14" t="s">
        <v>36</v>
      </c>
      <c r="AX145" s="14" t="s">
        <v>79</v>
      </c>
      <c r="AY145" s="223" t="s">
        <v>129</v>
      </c>
    </row>
    <row r="146" spans="1:65" s="2" customFormat="1" ht="21.75" customHeight="1">
      <c r="A146" s="35"/>
      <c r="B146" s="36"/>
      <c r="C146" s="188" t="s">
        <v>149</v>
      </c>
      <c r="D146" s="188" t="s">
        <v>131</v>
      </c>
      <c r="E146" s="189" t="s">
        <v>828</v>
      </c>
      <c r="F146" s="190" t="s">
        <v>829</v>
      </c>
      <c r="G146" s="191" t="s">
        <v>134</v>
      </c>
      <c r="H146" s="192">
        <v>28.99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44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0.22</v>
      </c>
      <c r="T146" s="199">
        <f>S146*H146</f>
        <v>6.3777999999999997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135</v>
      </c>
      <c r="AT146" s="200" t="s">
        <v>131</v>
      </c>
      <c r="AU146" s="200" t="s">
        <v>89</v>
      </c>
      <c r="AY146" s="18" t="s">
        <v>129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87</v>
      </c>
      <c r="BK146" s="201">
        <f>ROUND(I146*H146,2)</f>
        <v>0</v>
      </c>
      <c r="BL146" s="18" t="s">
        <v>135</v>
      </c>
      <c r="BM146" s="200" t="s">
        <v>830</v>
      </c>
    </row>
    <row r="147" spans="1:65" s="13" customFormat="1" ht="10.199999999999999">
      <c r="B147" s="202"/>
      <c r="C147" s="203"/>
      <c r="D147" s="204" t="s">
        <v>137</v>
      </c>
      <c r="E147" s="205" t="s">
        <v>1</v>
      </c>
      <c r="F147" s="206" t="s">
        <v>146</v>
      </c>
      <c r="G147" s="203"/>
      <c r="H147" s="205" t="s">
        <v>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137</v>
      </c>
      <c r="AU147" s="212" t="s">
        <v>89</v>
      </c>
      <c r="AV147" s="13" t="s">
        <v>87</v>
      </c>
      <c r="AW147" s="13" t="s">
        <v>36</v>
      </c>
      <c r="AX147" s="13" t="s">
        <v>79</v>
      </c>
      <c r="AY147" s="212" t="s">
        <v>129</v>
      </c>
    </row>
    <row r="148" spans="1:65" s="13" customFormat="1" ht="10.199999999999999">
      <c r="B148" s="202"/>
      <c r="C148" s="203"/>
      <c r="D148" s="204" t="s">
        <v>137</v>
      </c>
      <c r="E148" s="205" t="s">
        <v>1</v>
      </c>
      <c r="F148" s="206" t="s">
        <v>139</v>
      </c>
      <c r="G148" s="203"/>
      <c r="H148" s="205" t="s">
        <v>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137</v>
      </c>
      <c r="AU148" s="212" t="s">
        <v>89</v>
      </c>
      <c r="AV148" s="13" t="s">
        <v>87</v>
      </c>
      <c r="AW148" s="13" t="s">
        <v>36</v>
      </c>
      <c r="AX148" s="13" t="s">
        <v>79</v>
      </c>
      <c r="AY148" s="212" t="s">
        <v>129</v>
      </c>
    </row>
    <row r="149" spans="1:65" s="14" customFormat="1" ht="10.199999999999999">
      <c r="B149" s="213"/>
      <c r="C149" s="214"/>
      <c r="D149" s="204" t="s">
        <v>137</v>
      </c>
      <c r="E149" s="215" t="s">
        <v>1</v>
      </c>
      <c r="F149" s="216" t="s">
        <v>820</v>
      </c>
      <c r="G149" s="214"/>
      <c r="H149" s="217">
        <v>21.84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137</v>
      </c>
      <c r="AU149" s="223" t="s">
        <v>89</v>
      </c>
      <c r="AV149" s="14" t="s">
        <v>89</v>
      </c>
      <c r="AW149" s="14" t="s">
        <v>36</v>
      </c>
      <c r="AX149" s="14" t="s">
        <v>79</v>
      </c>
      <c r="AY149" s="223" t="s">
        <v>129</v>
      </c>
    </row>
    <row r="150" spans="1:65" s="14" customFormat="1" ht="10.199999999999999">
      <c r="B150" s="213"/>
      <c r="C150" s="214"/>
      <c r="D150" s="204" t="s">
        <v>137</v>
      </c>
      <c r="E150" s="215" t="s">
        <v>1</v>
      </c>
      <c r="F150" s="216" t="s">
        <v>821</v>
      </c>
      <c r="G150" s="214"/>
      <c r="H150" s="217">
        <v>7.15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137</v>
      </c>
      <c r="AU150" s="223" t="s">
        <v>89</v>
      </c>
      <c r="AV150" s="14" t="s">
        <v>89</v>
      </c>
      <c r="AW150" s="14" t="s">
        <v>36</v>
      </c>
      <c r="AX150" s="14" t="s">
        <v>79</v>
      </c>
      <c r="AY150" s="223" t="s">
        <v>129</v>
      </c>
    </row>
    <row r="151" spans="1:65" s="15" customFormat="1" ht="10.199999999999999">
      <c r="B151" s="224"/>
      <c r="C151" s="225"/>
      <c r="D151" s="204" t="s">
        <v>137</v>
      </c>
      <c r="E151" s="226" t="s">
        <v>1</v>
      </c>
      <c r="F151" s="227" t="s">
        <v>142</v>
      </c>
      <c r="G151" s="225"/>
      <c r="H151" s="228">
        <v>28.99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137</v>
      </c>
      <c r="AU151" s="234" t="s">
        <v>89</v>
      </c>
      <c r="AV151" s="15" t="s">
        <v>135</v>
      </c>
      <c r="AW151" s="15" t="s">
        <v>36</v>
      </c>
      <c r="AX151" s="15" t="s">
        <v>87</v>
      </c>
      <c r="AY151" s="234" t="s">
        <v>129</v>
      </c>
    </row>
    <row r="152" spans="1:65" s="13" customFormat="1" ht="30.6">
      <c r="B152" s="202"/>
      <c r="C152" s="203"/>
      <c r="D152" s="204" t="s">
        <v>137</v>
      </c>
      <c r="E152" s="205" t="s">
        <v>1</v>
      </c>
      <c r="F152" s="206" t="s">
        <v>822</v>
      </c>
      <c r="G152" s="203"/>
      <c r="H152" s="205" t="s">
        <v>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137</v>
      </c>
      <c r="AU152" s="212" t="s">
        <v>89</v>
      </c>
      <c r="AV152" s="13" t="s">
        <v>87</v>
      </c>
      <c r="AW152" s="13" t="s">
        <v>36</v>
      </c>
      <c r="AX152" s="13" t="s">
        <v>79</v>
      </c>
      <c r="AY152" s="212" t="s">
        <v>129</v>
      </c>
    </row>
    <row r="153" spans="1:65" s="14" customFormat="1" ht="10.199999999999999">
      <c r="B153" s="213"/>
      <c r="C153" s="214"/>
      <c r="D153" s="204" t="s">
        <v>137</v>
      </c>
      <c r="E153" s="215" t="s">
        <v>1</v>
      </c>
      <c r="F153" s="216" t="s">
        <v>823</v>
      </c>
      <c r="G153" s="214"/>
      <c r="H153" s="217">
        <v>106.34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137</v>
      </c>
      <c r="AU153" s="223" t="s">
        <v>89</v>
      </c>
      <c r="AV153" s="14" t="s">
        <v>89</v>
      </c>
      <c r="AW153" s="14" t="s">
        <v>36</v>
      </c>
      <c r="AX153" s="14" t="s">
        <v>79</v>
      </c>
      <c r="AY153" s="223" t="s">
        <v>129</v>
      </c>
    </row>
    <row r="154" spans="1:65" s="14" customFormat="1" ht="10.199999999999999">
      <c r="B154" s="213"/>
      <c r="C154" s="214"/>
      <c r="D154" s="204" t="s">
        <v>137</v>
      </c>
      <c r="E154" s="215" t="s">
        <v>1</v>
      </c>
      <c r="F154" s="216" t="s">
        <v>824</v>
      </c>
      <c r="G154" s="214"/>
      <c r="H154" s="217">
        <v>1.17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137</v>
      </c>
      <c r="AU154" s="223" t="s">
        <v>89</v>
      </c>
      <c r="AV154" s="14" t="s">
        <v>89</v>
      </c>
      <c r="AW154" s="14" t="s">
        <v>36</v>
      </c>
      <c r="AX154" s="14" t="s">
        <v>79</v>
      </c>
      <c r="AY154" s="223" t="s">
        <v>129</v>
      </c>
    </row>
    <row r="155" spans="1:65" s="2" customFormat="1" ht="21.75" customHeight="1">
      <c r="A155" s="35"/>
      <c r="B155" s="36"/>
      <c r="C155" s="188" t="s">
        <v>135</v>
      </c>
      <c r="D155" s="188" t="s">
        <v>131</v>
      </c>
      <c r="E155" s="189" t="s">
        <v>831</v>
      </c>
      <c r="F155" s="190" t="s">
        <v>832</v>
      </c>
      <c r="G155" s="191" t="s">
        <v>134</v>
      </c>
      <c r="H155" s="192">
        <v>39.42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44</v>
      </c>
      <c r="O155" s="72"/>
      <c r="P155" s="198">
        <f>O155*H155</f>
        <v>0</v>
      </c>
      <c r="Q155" s="198">
        <v>9.0000000000000006E-5</v>
      </c>
      <c r="R155" s="198">
        <f>Q155*H155</f>
        <v>3.5478000000000003E-3</v>
      </c>
      <c r="S155" s="198">
        <v>0.23</v>
      </c>
      <c r="T155" s="199">
        <f>S155*H155</f>
        <v>9.0666000000000011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135</v>
      </c>
      <c r="AT155" s="200" t="s">
        <v>131</v>
      </c>
      <c r="AU155" s="200" t="s">
        <v>89</v>
      </c>
      <c r="AY155" s="18" t="s">
        <v>129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87</v>
      </c>
      <c r="BK155" s="201">
        <f>ROUND(I155*H155,2)</f>
        <v>0</v>
      </c>
      <c r="BL155" s="18" t="s">
        <v>135</v>
      </c>
      <c r="BM155" s="200" t="s">
        <v>833</v>
      </c>
    </row>
    <row r="156" spans="1:65" s="13" customFormat="1" ht="10.199999999999999">
      <c r="B156" s="202"/>
      <c r="C156" s="203"/>
      <c r="D156" s="204" t="s">
        <v>137</v>
      </c>
      <c r="E156" s="205" t="s">
        <v>1</v>
      </c>
      <c r="F156" s="206" t="s">
        <v>138</v>
      </c>
      <c r="G156" s="203"/>
      <c r="H156" s="205" t="s">
        <v>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137</v>
      </c>
      <c r="AU156" s="212" t="s">
        <v>89</v>
      </c>
      <c r="AV156" s="13" t="s">
        <v>87</v>
      </c>
      <c r="AW156" s="13" t="s">
        <v>36</v>
      </c>
      <c r="AX156" s="13" t="s">
        <v>79</v>
      </c>
      <c r="AY156" s="212" t="s">
        <v>129</v>
      </c>
    </row>
    <row r="157" spans="1:65" s="13" customFormat="1" ht="10.199999999999999">
      <c r="B157" s="202"/>
      <c r="C157" s="203"/>
      <c r="D157" s="204" t="s">
        <v>137</v>
      </c>
      <c r="E157" s="205" t="s">
        <v>1</v>
      </c>
      <c r="F157" s="206" t="s">
        <v>139</v>
      </c>
      <c r="G157" s="203"/>
      <c r="H157" s="205" t="s">
        <v>1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137</v>
      </c>
      <c r="AU157" s="212" t="s">
        <v>89</v>
      </c>
      <c r="AV157" s="13" t="s">
        <v>87</v>
      </c>
      <c r="AW157" s="13" t="s">
        <v>36</v>
      </c>
      <c r="AX157" s="13" t="s">
        <v>79</v>
      </c>
      <c r="AY157" s="212" t="s">
        <v>129</v>
      </c>
    </row>
    <row r="158" spans="1:65" s="14" customFormat="1" ht="10.199999999999999">
      <c r="B158" s="213"/>
      <c r="C158" s="214"/>
      <c r="D158" s="204" t="s">
        <v>137</v>
      </c>
      <c r="E158" s="215" t="s">
        <v>1</v>
      </c>
      <c r="F158" s="216" t="s">
        <v>834</v>
      </c>
      <c r="G158" s="214"/>
      <c r="H158" s="217">
        <v>29.88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137</v>
      </c>
      <c r="AU158" s="223" t="s">
        <v>89</v>
      </c>
      <c r="AV158" s="14" t="s">
        <v>89</v>
      </c>
      <c r="AW158" s="14" t="s">
        <v>36</v>
      </c>
      <c r="AX158" s="14" t="s">
        <v>79</v>
      </c>
      <c r="AY158" s="223" t="s">
        <v>129</v>
      </c>
    </row>
    <row r="159" spans="1:65" s="14" customFormat="1" ht="10.199999999999999">
      <c r="B159" s="213"/>
      <c r="C159" s="214"/>
      <c r="D159" s="204" t="s">
        <v>137</v>
      </c>
      <c r="E159" s="215" t="s">
        <v>1</v>
      </c>
      <c r="F159" s="216" t="s">
        <v>835</v>
      </c>
      <c r="G159" s="214"/>
      <c r="H159" s="217">
        <v>9.5399999999999991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137</v>
      </c>
      <c r="AU159" s="223" t="s">
        <v>89</v>
      </c>
      <c r="AV159" s="14" t="s">
        <v>89</v>
      </c>
      <c r="AW159" s="14" t="s">
        <v>36</v>
      </c>
      <c r="AX159" s="14" t="s">
        <v>79</v>
      </c>
      <c r="AY159" s="223" t="s">
        <v>129</v>
      </c>
    </row>
    <row r="160" spans="1:65" s="15" customFormat="1" ht="10.199999999999999">
      <c r="B160" s="224"/>
      <c r="C160" s="225"/>
      <c r="D160" s="204" t="s">
        <v>137</v>
      </c>
      <c r="E160" s="226" t="s">
        <v>1</v>
      </c>
      <c r="F160" s="227" t="s">
        <v>142</v>
      </c>
      <c r="G160" s="225"/>
      <c r="H160" s="228">
        <v>39.42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137</v>
      </c>
      <c r="AU160" s="234" t="s">
        <v>89</v>
      </c>
      <c r="AV160" s="15" t="s">
        <v>135</v>
      </c>
      <c r="AW160" s="15" t="s">
        <v>36</v>
      </c>
      <c r="AX160" s="15" t="s">
        <v>87</v>
      </c>
      <c r="AY160" s="234" t="s">
        <v>129</v>
      </c>
    </row>
    <row r="161" spans="1:65" s="13" customFormat="1" ht="30.6">
      <c r="B161" s="202"/>
      <c r="C161" s="203"/>
      <c r="D161" s="204" t="s">
        <v>137</v>
      </c>
      <c r="E161" s="205" t="s">
        <v>1</v>
      </c>
      <c r="F161" s="206" t="s">
        <v>822</v>
      </c>
      <c r="G161" s="203"/>
      <c r="H161" s="205" t="s">
        <v>1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137</v>
      </c>
      <c r="AU161" s="212" t="s">
        <v>89</v>
      </c>
      <c r="AV161" s="13" t="s">
        <v>87</v>
      </c>
      <c r="AW161" s="13" t="s">
        <v>36</v>
      </c>
      <c r="AX161" s="13" t="s">
        <v>79</v>
      </c>
      <c r="AY161" s="212" t="s">
        <v>129</v>
      </c>
    </row>
    <row r="162" spans="1:65" s="14" customFormat="1" ht="10.199999999999999">
      <c r="B162" s="213"/>
      <c r="C162" s="214"/>
      <c r="D162" s="204" t="s">
        <v>137</v>
      </c>
      <c r="E162" s="215" t="s">
        <v>1</v>
      </c>
      <c r="F162" s="216" t="s">
        <v>836</v>
      </c>
      <c r="G162" s="214"/>
      <c r="H162" s="217">
        <v>146.34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137</v>
      </c>
      <c r="AU162" s="223" t="s">
        <v>89</v>
      </c>
      <c r="AV162" s="14" t="s">
        <v>89</v>
      </c>
      <c r="AW162" s="14" t="s">
        <v>36</v>
      </c>
      <c r="AX162" s="14" t="s">
        <v>79</v>
      </c>
      <c r="AY162" s="223" t="s">
        <v>129</v>
      </c>
    </row>
    <row r="163" spans="1:65" s="14" customFormat="1" ht="10.199999999999999">
      <c r="B163" s="213"/>
      <c r="C163" s="214"/>
      <c r="D163" s="204" t="s">
        <v>137</v>
      </c>
      <c r="E163" s="215" t="s">
        <v>1</v>
      </c>
      <c r="F163" s="216" t="s">
        <v>837</v>
      </c>
      <c r="G163" s="214"/>
      <c r="H163" s="217">
        <v>0.72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137</v>
      </c>
      <c r="AU163" s="223" t="s">
        <v>89</v>
      </c>
      <c r="AV163" s="14" t="s">
        <v>89</v>
      </c>
      <c r="AW163" s="14" t="s">
        <v>36</v>
      </c>
      <c r="AX163" s="14" t="s">
        <v>79</v>
      </c>
      <c r="AY163" s="223" t="s">
        <v>129</v>
      </c>
    </row>
    <row r="164" spans="1:65" s="2" customFormat="1" ht="16.5" customHeight="1">
      <c r="A164" s="35"/>
      <c r="B164" s="36"/>
      <c r="C164" s="188" t="s">
        <v>158</v>
      </c>
      <c r="D164" s="188" t="s">
        <v>131</v>
      </c>
      <c r="E164" s="189" t="s">
        <v>165</v>
      </c>
      <c r="F164" s="190" t="s">
        <v>166</v>
      </c>
      <c r="G164" s="191" t="s">
        <v>167</v>
      </c>
      <c r="H164" s="192">
        <v>10.7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44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0.28999999999999998</v>
      </c>
      <c r="T164" s="199">
        <f>S164*H164</f>
        <v>3.1029999999999998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135</v>
      </c>
      <c r="AT164" s="200" t="s">
        <v>131</v>
      </c>
      <c r="AU164" s="200" t="s">
        <v>89</v>
      </c>
      <c r="AY164" s="18" t="s">
        <v>129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87</v>
      </c>
      <c r="BK164" s="201">
        <f>ROUND(I164*H164,2)</f>
        <v>0</v>
      </c>
      <c r="BL164" s="18" t="s">
        <v>135</v>
      </c>
      <c r="BM164" s="200" t="s">
        <v>838</v>
      </c>
    </row>
    <row r="165" spans="1:65" s="14" customFormat="1" ht="20.399999999999999">
      <c r="B165" s="213"/>
      <c r="C165" s="214"/>
      <c r="D165" s="204" t="s">
        <v>137</v>
      </c>
      <c r="E165" s="215" t="s">
        <v>1</v>
      </c>
      <c r="F165" s="216" t="s">
        <v>839</v>
      </c>
      <c r="G165" s="214"/>
      <c r="H165" s="217">
        <v>4.2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137</v>
      </c>
      <c r="AU165" s="223" t="s">
        <v>89</v>
      </c>
      <c r="AV165" s="14" t="s">
        <v>89</v>
      </c>
      <c r="AW165" s="14" t="s">
        <v>36</v>
      </c>
      <c r="AX165" s="14" t="s">
        <v>79</v>
      </c>
      <c r="AY165" s="223" t="s">
        <v>129</v>
      </c>
    </row>
    <row r="166" spans="1:65" s="14" customFormat="1" ht="20.399999999999999">
      <c r="B166" s="213"/>
      <c r="C166" s="214"/>
      <c r="D166" s="204" t="s">
        <v>137</v>
      </c>
      <c r="E166" s="215" t="s">
        <v>1</v>
      </c>
      <c r="F166" s="216" t="s">
        <v>840</v>
      </c>
      <c r="G166" s="214"/>
      <c r="H166" s="217">
        <v>6.5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137</v>
      </c>
      <c r="AU166" s="223" t="s">
        <v>89</v>
      </c>
      <c r="AV166" s="14" t="s">
        <v>89</v>
      </c>
      <c r="AW166" s="14" t="s">
        <v>36</v>
      </c>
      <c r="AX166" s="14" t="s">
        <v>79</v>
      </c>
      <c r="AY166" s="223" t="s">
        <v>129</v>
      </c>
    </row>
    <row r="167" spans="1:65" s="15" customFormat="1" ht="10.199999999999999">
      <c r="B167" s="224"/>
      <c r="C167" s="225"/>
      <c r="D167" s="204" t="s">
        <v>137</v>
      </c>
      <c r="E167" s="226" t="s">
        <v>1</v>
      </c>
      <c r="F167" s="227" t="s">
        <v>142</v>
      </c>
      <c r="G167" s="225"/>
      <c r="H167" s="228">
        <v>10.7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137</v>
      </c>
      <c r="AU167" s="234" t="s">
        <v>89</v>
      </c>
      <c r="AV167" s="15" t="s">
        <v>135</v>
      </c>
      <c r="AW167" s="15" t="s">
        <v>36</v>
      </c>
      <c r="AX167" s="15" t="s">
        <v>87</v>
      </c>
      <c r="AY167" s="234" t="s">
        <v>129</v>
      </c>
    </row>
    <row r="168" spans="1:65" s="2" customFormat="1" ht="21.75" customHeight="1">
      <c r="A168" s="35"/>
      <c r="B168" s="36"/>
      <c r="C168" s="188" t="s">
        <v>164</v>
      </c>
      <c r="D168" s="188" t="s">
        <v>131</v>
      </c>
      <c r="E168" s="189" t="s">
        <v>178</v>
      </c>
      <c r="F168" s="190" t="s">
        <v>179</v>
      </c>
      <c r="G168" s="191" t="s">
        <v>180</v>
      </c>
      <c r="H168" s="192">
        <v>0.36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44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135</v>
      </c>
      <c r="AT168" s="200" t="s">
        <v>131</v>
      </c>
      <c r="AU168" s="200" t="s">
        <v>89</v>
      </c>
      <c r="AY168" s="18" t="s">
        <v>129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87</v>
      </c>
      <c r="BK168" s="201">
        <f>ROUND(I168*H168,2)</f>
        <v>0</v>
      </c>
      <c r="BL168" s="18" t="s">
        <v>135</v>
      </c>
      <c r="BM168" s="200" t="s">
        <v>841</v>
      </c>
    </row>
    <row r="169" spans="1:65" s="13" customFormat="1" ht="10.199999999999999">
      <c r="B169" s="202"/>
      <c r="C169" s="203"/>
      <c r="D169" s="204" t="s">
        <v>137</v>
      </c>
      <c r="E169" s="205" t="s">
        <v>1</v>
      </c>
      <c r="F169" s="206" t="s">
        <v>146</v>
      </c>
      <c r="G169" s="203"/>
      <c r="H169" s="205" t="s">
        <v>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137</v>
      </c>
      <c r="AU169" s="212" t="s">
        <v>89</v>
      </c>
      <c r="AV169" s="13" t="s">
        <v>87</v>
      </c>
      <c r="AW169" s="13" t="s">
        <v>36</v>
      </c>
      <c r="AX169" s="13" t="s">
        <v>79</v>
      </c>
      <c r="AY169" s="212" t="s">
        <v>129</v>
      </c>
    </row>
    <row r="170" spans="1:65" s="13" customFormat="1" ht="10.199999999999999">
      <c r="B170" s="202"/>
      <c r="C170" s="203"/>
      <c r="D170" s="204" t="s">
        <v>137</v>
      </c>
      <c r="E170" s="205" t="s">
        <v>1</v>
      </c>
      <c r="F170" s="206" t="s">
        <v>182</v>
      </c>
      <c r="G170" s="203"/>
      <c r="H170" s="205" t="s">
        <v>1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137</v>
      </c>
      <c r="AU170" s="212" t="s">
        <v>89</v>
      </c>
      <c r="AV170" s="13" t="s">
        <v>87</v>
      </c>
      <c r="AW170" s="13" t="s">
        <v>36</v>
      </c>
      <c r="AX170" s="13" t="s">
        <v>79</v>
      </c>
      <c r="AY170" s="212" t="s">
        <v>129</v>
      </c>
    </row>
    <row r="171" spans="1:65" s="14" customFormat="1" ht="10.199999999999999">
      <c r="B171" s="213"/>
      <c r="C171" s="214"/>
      <c r="D171" s="204" t="s">
        <v>137</v>
      </c>
      <c r="E171" s="215" t="s">
        <v>1</v>
      </c>
      <c r="F171" s="216" t="s">
        <v>842</v>
      </c>
      <c r="G171" s="214"/>
      <c r="H171" s="217">
        <v>0.36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137</v>
      </c>
      <c r="AU171" s="223" t="s">
        <v>89</v>
      </c>
      <c r="AV171" s="14" t="s">
        <v>89</v>
      </c>
      <c r="AW171" s="14" t="s">
        <v>36</v>
      </c>
      <c r="AX171" s="14" t="s">
        <v>87</v>
      </c>
      <c r="AY171" s="223" t="s">
        <v>129</v>
      </c>
    </row>
    <row r="172" spans="1:65" s="2" customFormat="1" ht="16.5" customHeight="1">
      <c r="A172" s="35"/>
      <c r="B172" s="36"/>
      <c r="C172" s="188" t="s">
        <v>171</v>
      </c>
      <c r="D172" s="188" t="s">
        <v>131</v>
      </c>
      <c r="E172" s="189" t="s">
        <v>185</v>
      </c>
      <c r="F172" s="190" t="s">
        <v>186</v>
      </c>
      <c r="G172" s="191" t="s">
        <v>180</v>
      </c>
      <c r="H172" s="192">
        <v>63.36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44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135</v>
      </c>
      <c r="AT172" s="200" t="s">
        <v>131</v>
      </c>
      <c r="AU172" s="200" t="s">
        <v>89</v>
      </c>
      <c r="AY172" s="18" t="s">
        <v>129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87</v>
      </c>
      <c r="BK172" s="201">
        <f>ROUND(I172*H172,2)</f>
        <v>0</v>
      </c>
      <c r="BL172" s="18" t="s">
        <v>135</v>
      </c>
      <c r="BM172" s="200" t="s">
        <v>843</v>
      </c>
    </row>
    <row r="173" spans="1:65" s="14" customFormat="1" ht="20.399999999999999">
      <c r="B173" s="213"/>
      <c r="C173" s="214"/>
      <c r="D173" s="204" t="s">
        <v>137</v>
      </c>
      <c r="E173" s="215" t="s">
        <v>1</v>
      </c>
      <c r="F173" s="216" t="s">
        <v>844</v>
      </c>
      <c r="G173" s="214"/>
      <c r="H173" s="217">
        <v>63.36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137</v>
      </c>
      <c r="AU173" s="223" t="s">
        <v>89</v>
      </c>
      <c r="AV173" s="14" t="s">
        <v>89</v>
      </c>
      <c r="AW173" s="14" t="s">
        <v>36</v>
      </c>
      <c r="AX173" s="14" t="s">
        <v>87</v>
      </c>
      <c r="AY173" s="223" t="s">
        <v>129</v>
      </c>
    </row>
    <row r="174" spans="1:65" s="2" customFormat="1" ht="21.75" customHeight="1">
      <c r="A174" s="35"/>
      <c r="B174" s="36"/>
      <c r="C174" s="188" t="s">
        <v>177</v>
      </c>
      <c r="D174" s="188" t="s">
        <v>131</v>
      </c>
      <c r="E174" s="189" t="s">
        <v>190</v>
      </c>
      <c r="F174" s="190" t="s">
        <v>191</v>
      </c>
      <c r="G174" s="191" t="s">
        <v>180</v>
      </c>
      <c r="H174" s="192">
        <v>2.12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44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135</v>
      </c>
      <c r="AT174" s="200" t="s">
        <v>131</v>
      </c>
      <c r="AU174" s="200" t="s">
        <v>89</v>
      </c>
      <c r="AY174" s="18" t="s">
        <v>129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87</v>
      </c>
      <c r="BK174" s="201">
        <f>ROUND(I174*H174,2)</f>
        <v>0</v>
      </c>
      <c r="BL174" s="18" t="s">
        <v>135</v>
      </c>
      <c r="BM174" s="200" t="s">
        <v>845</v>
      </c>
    </row>
    <row r="175" spans="1:65" s="13" customFormat="1" ht="10.199999999999999">
      <c r="B175" s="202"/>
      <c r="C175" s="203"/>
      <c r="D175" s="204" t="s">
        <v>137</v>
      </c>
      <c r="E175" s="205" t="s">
        <v>1</v>
      </c>
      <c r="F175" s="206" t="s">
        <v>193</v>
      </c>
      <c r="G175" s="203"/>
      <c r="H175" s="205" t="s">
        <v>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137</v>
      </c>
      <c r="AU175" s="212" t="s">
        <v>89</v>
      </c>
      <c r="AV175" s="13" t="s">
        <v>87</v>
      </c>
      <c r="AW175" s="13" t="s">
        <v>36</v>
      </c>
      <c r="AX175" s="13" t="s">
        <v>79</v>
      </c>
      <c r="AY175" s="212" t="s">
        <v>129</v>
      </c>
    </row>
    <row r="176" spans="1:65" s="13" customFormat="1" ht="10.199999999999999">
      <c r="B176" s="202"/>
      <c r="C176" s="203"/>
      <c r="D176" s="204" t="s">
        <v>137</v>
      </c>
      <c r="E176" s="205" t="s">
        <v>1</v>
      </c>
      <c r="F176" s="206" t="s">
        <v>194</v>
      </c>
      <c r="G176" s="203"/>
      <c r="H176" s="205" t="s">
        <v>1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137</v>
      </c>
      <c r="AU176" s="212" t="s">
        <v>89</v>
      </c>
      <c r="AV176" s="13" t="s">
        <v>87</v>
      </c>
      <c r="AW176" s="13" t="s">
        <v>36</v>
      </c>
      <c r="AX176" s="13" t="s">
        <v>79</v>
      </c>
      <c r="AY176" s="212" t="s">
        <v>129</v>
      </c>
    </row>
    <row r="177" spans="1:65" s="14" customFormat="1" ht="20.399999999999999">
      <c r="B177" s="213"/>
      <c r="C177" s="214"/>
      <c r="D177" s="204" t="s">
        <v>137</v>
      </c>
      <c r="E177" s="215" t="s">
        <v>1</v>
      </c>
      <c r="F177" s="216" t="s">
        <v>846</v>
      </c>
      <c r="G177" s="214"/>
      <c r="H177" s="217">
        <v>3.3119999999999998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137</v>
      </c>
      <c r="AU177" s="223" t="s">
        <v>89</v>
      </c>
      <c r="AV177" s="14" t="s">
        <v>89</v>
      </c>
      <c r="AW177" s="14" t="s">
        <v>36</v>
      </c>
      <c r="AX177" s="14" t="s">
        <v>79</v>
      </c>
      <c r="AY177" s="223" t="s">
        <v>129</v>
      </c>
    </row>
    <row r="178" spans="1:65" s="14" customFormat="1" ht="20.399999999999999">
      <c r="B178" s="213"/>
      <c r="C178" s="214"/>
      <c r="D178" s="204" t="s">
        <v>137</v>
      </c>
      <c r="E178" s="215" t="s">
        <v>1</v>
      </c>
      <c r="F178" s="216" t="s">
        <v>847</v>
      </c>
      <c r="G178" s="214"/>
      <c r="H178" s="217">
        <v>3.754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137</v>
      </c>
      <c r="AU178" s="223" t="s">
        <v>89</v>
      </c>
      <c r="AV178" s="14" t="s">
        <v>89</v>
      </c>
      <c r="AW178" s="14" t="s">
        <v>36</v>
      </c>
      <c r="AX178" s="14" t="s">
        <v>79</v>
      </c>
      <c r="AY178" s="223" t="s">
        <v>129</v>
      </c>
    </row>
    <row r="179" spans="1:65" s="16" customFormat="1" ht="10.199999999999999">
      <c r="B179" s="235"/>
      <c r="C179" s="236"/>
      <c r="D179" s="204" t="s">
        <v>137</v>
      </c>
      <c r="E179" s="237" t="s">
        <v>1</v>
      </c>
      <c r="F179" s="238" t="s">
        <v>197</v>
      </c>
      <c r="G179" s="236"/>
      <c r="H179" s="239">
        <v>7.0659999999999998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137</v>
      </c>
      <c r="AU179" s="245" t="s">
        <v>89</v>
      </c>
      <c r="AV179" s="16" t="s">
        <v>149</v>
      </c>
      <c r="AW179" s="16" t="s">
        <v>36</v>
      </c>
      <c r="AX179" s="16" t="s">
        <v>79</v>
      </c>
      <c r="AY179" s="245" t="s">
        <v>129</v>
      </c>
    </row>
    <row r="180" spans="1:65" s="13" customFormat="1" ht="10.199999999999999">
      <c r="B180" s="202"/>
      <c r="C180" s="203"/>
      <c r="D180" s="204" t="s">
        <v>137</v>
      </c>
      <c r="E180" s="205" t="s">
        <v>1</v>
      </c>
      <c r="F180" s="206" t="s">
        <v>198</v>
      </c>
      <c r="G180" s="203"/>
      <c r="H180" s="205" t="s">
        <v>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137</v>
      </c>
      <c r="AU180" s="212" t="s">
        <v>89</v>
      </c>
      <c r="AV180" s="13" t="s">
        <v>87</v>
      </c>
      <c r="AW180" s="13" t="s">
        <v>36</v>
      </c>
      <c r="AX180" s="13" t="s">
        <v>79</v>
      </c>
      <c r="AY180" s="212" t="s">
        <v>129</v>
      </c>
    </row>
    <row r="181" spans="1:65" s="14" customFormat="1" ht="10.199999999999999">
      <c r="B181" s="213"/>
      <c r="C181" s="214"/>
      <c r="D181" s="204" t="s">
        <v>137</v>
      </c>
      <c r="E181" s="215" t="s">
        <v>1</v>
      </c>
      <c r="F181" s="216" t="s">
        <v>848</v>
      </c>
      <c r="G181" s="214"/>
      <c r="H181" s="217">
        <v>2.12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137</v>
      </c>
      <c r="AU181" s="223" t="s">
        <v>89</v>
      </c>
      <c r="AV181" s="14" t="s">
        <v>89</v>
      </c>
      <c r="AW181" s="14" t="s">
        <v>36</v>
      </c>
      <c r="AX181" s="14" t="s">
        <v>87</v>
      </c>
      <c r="AY181" s="223" t="s">
        <v>129</v>
      </c>
    </row>
    <row r="182" spans="1:65" s="2" customFormat="1" ht="21.75" customHeight="1">
      <c r="A182" s="35"/>
      <c r="B182" s="36"/>
      <c r="C182" s="188" t="s">
        <v>184</v>
      </c>
      <c r="D182" s="188" t="s">
        <v>131</v>
      </c>
      <c r="E182" s="189" t="s">
        <v>201</v>
      </c>
      <c r="F182" s="190" t="s">
        <v>202</v>
      </c>
      <c r="G182" s="191" t="s">
        <v>180</v>
      </c>
      <c r="H182" s="192">
        <v>0.42399999999999999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44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135</v>
      </c>
      <c r="AT182" s="200" t="s">
        <v>131</v>
      </c>
      <c r="AU182" s="200" t="s">
        <v>89</v>
      </c>
      <c r="AY182" s="18" t="s">
        <v>129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87</v>
      </c>
      <c r="BK182" s="201">
        <f>ROUND(I182*H182,2)</f>
        <v>0</v>
      </c>
      <c r="BL182" s="18" t="s">
        <v>135</v>
      </c>
      <c r="BM182" s="200" t="s">
        <v>849</v>
      </c>
    </row>
    <row r="183" spans="1:65" s="13" customFormat="1" ht="20.399999999999999">
      <c r="B183" s="202"/>
      <c r="C183" s="203"/>
      <c r="D183" s="204" t="s">
        <v>137</v>
      </c>
      <c r="E183" s="205" t="s">
        <v>1</v>
      </c>
      <c r="F183" s="206" t="s">
        <v>204</v>
      </c>
      <c r="G183" s="203"/>
      <c r="H183" s="205" t="s">
        <v>1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137</v>
      </c>
      <c r="AU183" s="212" t="s">
        <v>89</v>
      </c>
      <c r="AV183" s="13" t="s">
        <v>87</v>
      </c>
      <c r="AW183" s="13" t="s">
        <v>36</v>
      </c>
      <c r="AX183" s="13" t="s">
        <v>79</v>
      </c>
      <c r="AY183" s="212" t="s">
        <v>129</v>
      </c>
    </row>
    <row r="184" spans="1:65" s="14" customFormat="1" ht="10.199999999999999">
      <c r="B184" s="213"/>
      <c r="C184" s="214"/>
      <c r="D184" s="204" t="s">
        <v>137</v>
      </c>
      <c r="E184" s="215" t="s">
        <v>1</v>
      </c>
      <c r="F184" s="216" t="s">
        <v>850</v>
      </c>
      <c r="G184" s="214"/>
      <c r="H184" s="217">
        <v>0.42399999999999999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137</v>
      </c>
      <c r="AU184" s="223" t="s">
        <v>89</v>
      </c>
      <c r="AV184" s="14" t="s">
        <v>89</v>
      </c>
      <c r="AW184" s="14" t="s">
        <v>36</v>
      </c>
      <c r="AX184" s="14" t="s">
        <v>87</v>
      </c>
      <c r="AY184" s="223" t="s">
        <v>129</v>
      </c>
    </row>
    <row r="185" spans="1:65" s="2" customFormat="1" ht="21.75" customHeight="1">
      <c r="A185" s="35"/>
      <c r="B185" s="36"/>
      <c r="C185" s="188" t="s">
        <v>189</v>
      </c>
      <c r="D185" s="188" t="s">
        <v>131</v>
      </c>
      <c r="E185" s="189" t="s">
        <v>207</v>
      </c>
      <c r="F185" s="190" t="s">
        <v>208</v>
      </c>
      <c r="G185" s="191" t="s">
        <v>180</v>
      </c>
      <c r="H185" s="192">
        <v>1.413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44</v>
      </c>
      <c r="O185" s="72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135</v>
      </c>
      <c r="AT185" s="200" t="s">
        <v>131</v>
      </c>
      <c r="AU185" s="200" t="s">
        <v>89</v>
      </c>
      <c r="AY185" s="18" t="s">
        <v>129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87</v>
      </c>
      <c r="BK185" s="201">
        <f>ROUND(I185*H185,2)</f>
        <v>0</v>
      </c>
      <c r="BL185" s="18" t="s">
        <v>135</v>
      </c>
      <c r="BM185" s="200" t="s">
        <v>851</v>
      </c>
    </row>
    <row r="186" spans="1:65" s="13" customFormat="1" ht="10.199999999999999">
      <c r="B186" s="202"/>
      <c r="C186" s="203"/>
      <c r="D186" s="204" t="s">
        <v>137</v>
      </c>
      <c r="E186" s="205" t="s">
        <v>1</v>
      </c>
      <c r="F186" s="206" t="s">
        <v>210</v>
      </c>
      <c r="G186" s="203"/>
      <c r="H186" s="205" t="s">
        <v>1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137</v>
      </c>
      <c r="AU186" s="212" t="s">
        <v>89</v>
      </c>
      <c r="AV186" s="13" t="s">
        <v>87</v>
      </c>
      <c r="AW186" s="13" t="s">
        <v>36</v>
      </c>
      <c r="AX186" s="13" t="s">
        <v>79</v>
      </c>
      <c r="AY186" s="212" t="s">
        <v>129</v>
      </c>
    </row>
    <row r="187" spans="1:65" s="14" customFormat="1" ht="10.199999999999999">
      <c r="B187" s="213"/>
      <c r="C187" s="214"/>
      <c r="D187" s="204" t="s">
        <v>137</v>
      </c>
      <c r="E187" s="215" t="s">
        <v>1</v>
      </c>
      <c r="F187" s="216" t="s">
        <v>852</v>
      </c>
      <c r="G187" s="214"/>
      <c r="H187" s="217">
        <v>1.413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137</v>
      </c>
      <c r="AU187" s="223" t="s">
        <v>89</v>
      </c>
      <c r="AV187" s="14" t="s">
        <v>89</v>
      </c>
      <c r="AW187" s="14" t="s">
        <v>36</v>
      </c>
      <c r="AX187" s="14" t="s">
        <v>87</v>
      </c>
      <c r="AY187" s="223" t="s">
        <v>129</v>
      </c>
    </row>
    <row r="188" spans="1:65" s="2" customFormat="1" ht="21.75" customHeight="1">
      <c r="A188" s="35"/>
      <c r="B188" s="36"/>
      <c r="C188" s="188" t="s">
        <v>200</v>
      </c>
      <c r="D188" s="188" t="s">
        <v>131</v>
      </c>
      <c r="E188" s="189" t="s">
        <v>213</v>
      </c>
      <c r="F188" s="190" t="s">
        <v>214</v>
      </c>
      <c r="G188" s="191" t="s">
        <v>180</v>
      </c>
      <c r="H188" s="192">
        <v>0.28299999999999997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44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135</v>
      </c>
      <c r="AT188" s="200" t="s">
        <v>131</v>
      </c>
      <c r="AU188" s="200" t="s">
        <v>89</v>
      </c>
      <c r="AY188" s="18" t="s">
        <v>129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87</v>
      </c>
      <c r="BK188" s="201">
        <f>ROUND(I188*H188,2)</f>
        <v>0</v>
      </c>
      <c r="BL188" s="18" t="s">
        <v>135</v>
      </c>
      <c r="BM188" s="200" t="s">
        <v>853</v>
      </c>
    </row>
    <row r="189" spans="1:65" s="13" customFormat="1" ht="20.399999999999999">
      <c r="B189" s="202"/>
      <c r="C189" s="203"/>
      <c r="D189" s="204" t="s">
        <v>137</v>
      </c>
      <c r="E189" s="205" t="s">
        <v>1</v>
      </c>
      <c r="F189" s="206" t="s">
        <v>216</v>
      </c>
      <c r="G189" s="203"/>
      <c r="H189" s="205" t="s">
        <v>1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137</v>
      </c>
      <c r="AU189" s="212" t="s">
        <v>89</v>
      </c>
      <c r="AV189" s="13" t="s">
        <v>87</v>
      </c>
      <c r="AW189" s="13" t="s">
        <v>36</v>
      </c>
      <c r="AX189" s="13" t="s">
        <v>79</v>
      </c>
      <c r="AY189" s="212" t="s">
        <v>129</v>
      </c>
    </row>
    <row r="190" spans="1:65" s="14" customFormat="1" ht="10.199999999999999">
      <c r="B190" s="213"/>
      <c r="C190" s="214"/>
      <c r="D190" s="204" t="s">
        <v>137</v>
      </c>
      <c r="E190" s="215" t="s">
        <v>1</v>
      </c>
      <c r="F190" s="216" t="s">
        <v>854</v>
      </c>
      <c r="G190" s="214"/>
      <c r="H190" s="217">
        <v>0.28299999999999997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137</v>
      </c>
      <c r="AU190" s="223" t="s">
        <v>89</v>
      </c>
      <c r="AV190" s="14" t="s">
        <v>89</v>
      </c>
      <c r="AW190" s="14" t="s">
        <v>36</v>
      </c>
      <c r="AX190" s="14" t="s">
        <v>87</v>
      </c>
      <c r="AY190" s="223" t="s">
        <v>129</v>
      </c>
    </row>
    <row r="191" spans="1:65" s="2" customFormat="1" ht="21.75" customHeight="1">
      <c r="A191" s="35"/>
      <c r="B191" s="36"/>
      <c r="C191" s="188" t="s">
        <v>206</v>
      </c>
      <c r="D191" s="188" t="s">
        <v>131</v>
      </c>
      <c r="E191" s="189" t="s">
        <v>219</v>
      </c>
      <c r="F191" s="190" t="s">
        <v>220</v>
      </c>
      <c r="G191" s="191" t="s">
        <v>180</v>
      </c>
      <c r="H191" s="192">
        <v>0.84799999999999998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44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135</v>
      </c>
      <c r="AT191" s="200" t="s">
        <v>131</v>
      </c>
      <c r="AU191" s="200" t="s">
        <v>89</v>
      </c>
      <c r="AY191" s="18" t="s">
        <v>129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87</v>
      </c>
      <c r="BK191" s="201">
        <f>ROUND(I191*H191,2)</f>
        <v>0</v>
      </c>
      <c r="BL191" s="18" t="s">
        <v>135</v>
      </c>
      <c r="BM191" s="200" t="s">
        <v>855</v>
      </c>
    </row>
    <row r="192" spans="1:65" s="13" customFormat="1" ht="10.199999999999999">
      <c r="B192" s="202"/>
      <c r="C192" s="203"/>
      <c r="D192" s="204" t="s">
        <v>137</v>
      </c>
      <c r="E192" s="205" t="s">
        <v>1</v>
      </c>
      <c r="F192" s="206" t="s">
        <v>233</v>
      </c>
      <c r="G192" s="203"/>
      <c r="H192" s="205" t="s">
        <v>1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137</v>
      </c>
      <c r="AU192" s="212" t="s">
        <v>89</v>
      </c>
      <c r="AV192" s="13" t="s">
        <v>87</v>
      </c>
      <c r="AW192" s="13" t="s">
        <v>36</v>
      </c>
      <c r="AX192" s="13" t="s">
        <v>79</v>
      </c>
      <c r="AY192" s="212" t="s">
        <v>129</v>
      </c>
    </row>
    <row r="193" spans="1:65" s="14" customFormat="1" ht="10.199999999999999">
      <c r="B193" s="213"/>
      <c r="C193" s="214"/>
      <c r="D193" s="204" t="s">
        <v>137</v>
      </c>
      <c r="E193" s="215" t="s">
        <v>1</v>
      </c>
      <c r="F193" s="216" t="s">
        <v>856</v>
      </c>
      <c r="G193" s="214"/>
      <c r="H193" s="217">
        <v>0.84799999999999998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137</v>
      </c>
      <c r="AU193" s="223" t="s">
        <v>89</v>
      </c>
      <c r="AV193" s="14" t="s">
        <v>89</v>
      </c>
      <c r="AW193" s="14" t="s">
        <v>36</v>
      </c>
      <c r="AX193" s="14" t="s">
        <v>87</v>
      </c>
      <c r="AY193" s="223" t="s">
        <v>129</v>
      </c>
    </row>
    <row r="194" spans="1:65" s="2" customFormat="1" ht="21.75" customHeight="1">
      <c r="A194" s="35"/>
      <c r="B194" s="36"/>
      <c r="C194" s="188" t="s">
        <v>212</v>
      </c>
      <c r="D194" s="188" t="s">
        <v>131</v>
      </c>
      <c r="E194" s="189" t="s">
        <v>224</v>
      </c>
      <c r="F194" s="190" t="s">
        <v>225</v>
      </c>
      <c r="G194" s="191" t="s">
        <v>180</v>
      </c>
      <c r="H194" s="192">
        <v>0.254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44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135</v>
      </c>
      <c r="AT194" s="200" t="s">
        <v>131</v>
      </c>
      <c r="AU194" s="200" t="s">
        <v>89</v>
      </c>
      <c r="AY194" s="18" t="s">
        <v>129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87</v>
      </c>
      <c r="BK194" s="201">
        <f>ROUND(I194*H194,2)</f>
        <v>0</v>
      </c>
      <c r="BL194" s="18" t="s">
        <v>135</v>
      </c>
      <c r="BM194" s="200" t="s">
        <v>857</v>
      </c>
    </row>
    <row r="195" spans="1:65" s="13" customFormat="1" ht="20.399999999999999">
      <c r="B195" s="202"/>
      <c r="C195" s="203"/>
      <c r="D195" s="204" t="s">
        <v>137</v>
      </c>
      <c r="E195" s="205" t="s">
        <v>1</v>
      </c>
      <c r="F195" s="206" t="s">
        <v>227</v>
      </c>
      <c r="G195" s="203"/>
      <c r="H195" s="205" t="s">
        <v>1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137</v>
      </c>
      <c r="AU195" s="212" t="s">
        <v>89</v>
      </c>
      <c r="AV195" s="13" t="s">
        <v>87</v>
      </c>
      <c r="AW195" s="13" t="s">
        <v>36</v>
      </c>
      <c r="AX195" s="13" t="s">
        <v>79</v>
      </c>
      <c r="AY195" s="212" t="s">
        <v>129</v>
      </c>
    </row>
    <row r="196" spans="1:65" s="14" customFormat="1" ht="10.199999999999999">
      <c r="B196" s="213"/>
      <c r="C196" s="214"/>
      <c r="D196" s="204" t="s">
        <v>137</v>
      </c>
      <c r="E196" s="215" t="s">
        <v>1</v>
      </c>
      <c r="F196" s="216" t="s">
        <v>858</v>
      </c>
      <c r="G196" s="214"/>
      <c r="H196" s="217">
        <v>0.254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137</v>
      </c>
      <c r="AU196" s="223" t="s">
        <v>89</v>
      </c>
      <c r="AV196" s="14" t="s">
        <v>89</v>
      </c>
      <c r="AW196" s="14" t="s">
        <v>36</v>
      </c>
      <c r="AX196" s="14" t="s">
        <v>87</v>
      </c>
      <c r="AY196" s="223" t="s">
        <v>129</v>
      </c>
    </row>
    <row r="197" spans="1:65" s="2" customFormat="1" ht="21.75" customHeight="1">
      <c r="A197" s="35"/>
      <c r="B197" s="36"/>
      <c r="C197" s="188" t="s">
        <v>218</v>
      </c>
      <c r="D197" s="188" t="s">
        <v>131</v>
      </c>
      <c r="E197" s="189" t="s">
        <v>230</v>
      </c>
      <c r="F197" s="190" t="s">
        <v>231</v>
      </c>
      <c r="G197" s="191" t="s">
        <v>180</v>
      </c>
      <c r="H197" s="192">
        <v>0.84799999999999998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44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135</v>
      </c>
      <c r="AT197" s="200" t="s">
        <v>131</v>
      </c>
      <c r="AU197" s="200" t="s">
        <v>89</v>
      </c>
      <c r="AY197" s="18" t="s">
        <v>129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87</v>
      </c>
      <c r="BK197" s="201">
        <f>ROUND(I197*H197,2)</f>
        <v>0</v>
      </c>
      <c r="BL197" s="18" t="s">
        <v>135</v>
      </c>
      <c r="BM197" s="200" t="s">
        <v>859</v>
      </c>
    </row>
    <row r="198" spans="1:65" s="13" customFormat="1" ht="10.199999999999999">
      <c r="B198" s="202"/>
      <c r="C198" s="203"/>
      <c r="D198" s="204" t="s">
        <v>137</v>
      </c>
      <c r="E198" s="205" t="s">
        <v>1</v>
      </c>
      <c r="F198" s="206" t="s">
        <v>233</v>
      </c>
      <c r="G198" s="203"/>
      <c r="H198" s="205" t="s">
        <v>1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137</v>
      </c>
      <c r="AU198" s="212" t="s">
        <v>89</v>
      </c>
      <c r="AV198" s="13" t="s">
        <v>87</v>
      </c>
      <c r="AW198" s="13" t="s">
        <v>36</v>
      </c>
      <c r="AX198" s="13" t="s">
        <v>79</v>
      </c>
      <c r="AY198" s="212" t="s">
        <v>129</v>
      </c>
    </row>
    <row r="199" spans="1:65" s="14" customFormat="1" ht="10.199999999999999">
      <c r="B199" s="213"/>
      <c r="C199" s="214"/>
      <c r="D199" s="204" t="s">
        <v>137</v>
      </c>
      <c r="E199" s="215" t="s">
        <v>1</v>
      </c>
      <c r="F199" s="216" t="s">
        <v>856</v>
      </c>
      <c r="G199" s="214"/>
      <c r="H199" s="217">
        <v>0.84799999999999998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137</v>
      </c>
      <c r="AU199" s="223" t="s">
        <v>89</v>
      </c>
      <c r="AV199" s="14" t="s">
        <v>89</v>
      </c>
      <c r="AW199" s="14" t="s">
        <v>36</v>
      </c>
      <c r="AX199" s="14" t="s">
        <v>87</v>
      </c>
      <c r="AY199" s="223" t="s">
        <v>129</v>
      </c>
    </row>
    <row r="200" spans="1:65" s="2" customFormat="1" ht="21.75" customHeight="1">
      <c r="A200" s="35"/>
      <c r="B200" s="36"/>
      <c r="C200" s="188" t="s">
        <v>8</v>
      </c>
      <c r="D200" s="188" t="s">
        <v>131</v>
      </c>
      <c r="E200" s="189" t="s">
        <v>236</v>
      </c>
      <c r="F200" s="190" t="s">
        <v>237</v>
      </c>
      <c r="G200" s="191" t="s">
        <v>180</v>
      </c>
      <c r="H200" s="192">
        <v>0.17</v>
      </c>
      <c r="I200" s="193"/>
      <c r="J200" s="194">
        <f>ROUND(I200*H200,2)</f>
        <v>0</v>
      </c>
      <c r="K200" s="195"/>
      <c r="L200" s="40"/>
      <c r="M200" s="196" t="s">
        <v>1</v>
      </c>
      <c r="N200" s="197" t="s">
        <v>44</v>
      </c>
      <c r="O200" s="72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135</v>
      </c>
      <c r="AT200" s="200" t="s">
        <v>131</v>
      </c>
      <c r="AU200" s="200" t="s">
        <v>89</v>
      </c>
      <c r="AY200" s="18" t="s">
        <v>129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8" t="s">
        <v>87</v>
      </c>
      <c r="BK200" s="201">
        <f>ROUND(I200*H200,2)</f>
        <v>0</v>
      </c>
      <c r="BL200" s="18" t="s">
        <v>135</v>
      </c>
      <c r="BM200" s="200" t="s">
        <v>860</v>
      </c>
    </row>
    <row r="201" spans="1:65" s="13" customFormat="1" ht="20.399999999999999">
      <c r="B201" s="202"/>
      <c r="C201" s="203"/>
      <c r="D201" s="204" t="s">
        <v>137</v>
      </c>
      <c r="E201" s="205" t="s">
        <v>1</v>
      </c>
      <c r="F201" s="206" t="s">
        <v>239</v>
      </c>
      <c r="G201" s="203"/>
      <c r="H201" s="205" t="s">
        <v>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137</v>
      </c>
      <c r="AU201" s="212" t="s">
        <v>89</v>
      </c>
      <c r="AV201" s="13" t="s">
        <v>87</v>
      </c>
      <c r="AW201" s="13" t="s">
        <v>36</v>
      </c>
      <c r="AX201" s="13" t="s">
        <v>79</v>
      </c>
      <c r="AY201" s="212" t="s">
        <v>129</v>
      </c>
    </row>
    <row r="202" spans="1:65" s="14" customFormat="1" ht="10.199999999999999">
      <c r="B202" s="213"/>
      <c r="C202" s="214"/>
      <c r="D202" s="204" t="s">
        <v>137</v>
      </c>
      <c r="E202" s="215" t="s">
        <v>1</v>
      </c>
      <c r="F202" s="216" t="s">
        <v>861</v>
      </c>
      <c r="G202" s="214"/>
      <c r="H202" s="217">
        <v>0.17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137</v>
      </c>
      <c r="AU202" s="223" t="s">
        <v>89</v>
      </c>
      <c r="AV202" s="14" t="s">
        <v>89</v>
      </c>
      <c r="AW202" s="14" t="s">
        <v>36</v>
      </c>
      <c r="AX202" s="14" t="s">
        <v>87</v>
      </c>
      <c r="AY202" s="223" t="s">
        <v>129</v>
      </c>
    </row>
    <row r="203" spans="1:65" s="2" customFormat="1" ht="21.75" customHeight="1">
      <c r="A203" s="35"/>
      <c r="B203" s="36"/>
      <c r="C203" s="188" t="s">
        <v>229</v>
      </c>
      <c r="D203" s="188" t="s">
        <v>131</v>
      </c>
      <c r="E203" s="189" t="s">
        <v>242</v>
      </c>
      <c r="F203" s="190" t="s">
        <v>243</v>
      </c>
      <c r="G203" s="191" t="s">
        <v>180</v>
      </c>
      <c r="H203" s="192">
        <v>0.84799999999999998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44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135</v>
      </c>
      <c r="AT203" s="200" t="s">
        <v>131</v>
      </c>
      <c r="AU203" s="200" t="s">
        <v>89</v>
      </c>
      <c r="AY203" s="18" t="s">
        <v>129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87</v>
      </c>
      <c r="BK203" s="201">
        <f>ROUND(I203*H203,2)</f>
        <v>0</v>
      </c>
      <c r="BL203" s="18" t="s">
        <v>135</v>
      </c>
      <c r="BM203" s="200" t="s">
        <v>862</v>
      </c>
    </row>
    <row r="204" spans="1:65" s="13" customFormat="1" ht="10.199999999999999">
      <c r="B204" s="202"/>
      <c r="C204" s="203"/>
      <c r="D204" s="204" t="s">
        <v>137</v>
      </c>
      <c r="E204" s="205" t="s">
        <v>1</v>
      </c>
      <c r="F204" s="206" t="s">
        <v>245</v>
      </c>
      <c r="G204" s="203"/>
      <c r="H204" s="205" t="s">
        <v>1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137</v>
      </c>
      <c r="AU204" s="212" t="s">
        <v>89</v>
      </c>
      <c r="AV204" s="13" t="s">
        <v>87</v>
      </c>
      <c r="AW204" s="13" t="s">
        <v>36</v>
      </c>
      <c r="AX204" s="13" t="s">
        <v>79</v>
      </c>
      <c r="AY204" s="212" t="s">
        <v>129</v>
      </c>
    </row>
    <row r="205" spans="1:65" s="14" customFormat="1" ht="10.199999999999999">
      <c r="B205" s="213"/>
      <c r="C205" s="214"/>
      <c r="D205" s="204" t="s">
        <v>137</v>
      </c>
      <c r="E205" s="215" t="s">
        <v>1</v>
      </c>
      <c r="F205" s="216" t="s">
        <v>863</v>
      </c>
      <c r="G205" s="214"/>
      <c r="H205" s="217">
        <v>0.84799999999999998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137</v>
      </c>
      <c r="AU205" s="223" t="s">
        <v>89</v>
      </c>
      <c r="AV205" s="14" t="s">
        <v>89</v>
      </c>
      <c r="AW205" s="14" t="s">
        <v>36</v>
      </c>
      <c r="AX205" s="14" t="s">
        <v>87</v>
      </c>
      <c r="AY205" s="223" t="s">
        <v>129</v>
      </c>
    </row>
    <row r="206" spans="1:65" s="2" customFormat="1" ht="21.75" customHeight="1">
      <c r="A206" s="35"/>
      <c r="B206" s="36"/>
      <c r="C206" s="188" t="s">
        <v>235</v>
      </c>
      <c r="D206" s="188" t="s">
        <v>131</v>
      </c>
      <c r="E206" s="189" t="s">
        <v>248</v>
      </c>
      <c r="F206" s="190" t="s">
        <v>249</v>
      </c>
      <c r="G206" s="191" t="s">
        <v>180</v>
      </c>
      <c r="H206" s="192">
        <v>0.17</v>
      </c>
      <c r="I206" s="193"/>
      <c r="J206" s="194">
        <f>ROUND(I206*H206,2)</f>
        <v>0</v>
      </c>
      <c r="K206" s="195"/>
      <c r="L206" s="40"/>
      <c r="M206" s="196" t="s">
        <v>1</v>
      </c>
      <c r="N206" s="197" t="s">
        <v>44</v>
      </c>
      <c r="O206" s="72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135</v>
      </c>
      <c r="AT206" s="200" t="s">
        <v>131</v>
      </c>
      <c r="AU206" s="200" t="s">
        <v>89</v>
      </c>
      <c r="AY206" s="18" t="s">
        <v>129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87</v>
      </c>
      <c r="BK206" s="201">
        <f>ROUND(I206*H206,2)</f>
        <v>0</v>
      </c>
      <c r="BL206" s="18" t="s">
        <v>135</v>
      </c>
      <c r="BM206" s="200" t="s">
        <v>864</v>
      </c>
    </row>
    <row r="207" spans="1:65" s="13" customFormat="1" ht="20.399999999999999">
      <c r="B207" s="202"/>
      <c r="C207" s="203"/>
      <c r="D207" s="204" t="s">
        <v>137</v>
      </c>
      <c r="E207" s="205" t="s">
        <v>1</v>
      </c>
      <c r="F207" s="206" t="s">
        <v>251</v>
      </c>
      <c r="G207" s="203"/>
      <c r="H207" s="205" t="s">
        <v>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137</v>
      </c>
      <c r="AU207" s="212" t="s">
        <v>89</v>
      </c>
      <c r="AV207" s="13" t="s">
        <v>87</v>
      </c>
      <c r="AW207" s="13" t="s">
        <v>36</v>
      </c>
      <c r="AX207" s="13" t="s">
        <v>79</v>
      </c>
      <c r="AY207" s="212" t="s">
        <v>129</v>
      </c>
    </row>
    <row r="208" spans="1:65" s="14" customFormat="1" ht="10.199999999999999">
      <c r="B208" s="213"/>
      <c r="C208" s="214"/>
      <c r="D208" s="204" t="s">
        <v>137</v>
      </c>
      <c r="E208" s="215" t="s">
        <v>1</v>
      </c>
      <c r="F208" s="216" t="s">
        <v>865</v>
      </c>
      <c r="G208" s="214"/>
      <c r="H208" s="217">
        <v>0.17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137</v>
      </c>
      <c r="AU208" s="223" t="s">
        <v>89</v>
      </c>
      <c r="AV208" s="14" t="s">
        <v>89</v>
      </c>
      <c r="AW208" s="14" t="s">
        <v>36</v>
      </c>
      <c r="AX208" s="14" t="s">
        <v>87</v>
      </c>
      <c r="AY208" s="223" t="s">
        <v>129</v>
      </c>
    </row>
    <row r="209" spans="1:65" s="2" customFormat="1" ht="21.75" customHeight="1">
      <c r="A209" s="35"/>
      <c r="B209" s="36"/>
      <c r="C209" s="188" t="s">
        <v>241</v>
      </c>
      <c r="D209" s="188" t="s">
        <v>131</v>
      </c>
      <c r="E209" s="189" t="s">
        <v>254</v>
      </c>
      <c r="F209" s="190" t="s">
        <v>255</v>
      </c>
      <c r="G209" s="191" t="s">
        <v>180</v>
      </c>
      <c r="H209" s="192">
        <v>0.56499999999999995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44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135</v>
      </c>
      <c r="AT209" s="200" t="s">
        <v>131</v>
      </c>
      <c r="AU209" s="200" t="s">
        <v>89</v>
      </c>
      <c r="AY209" s="18" t="s">
        <v>129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87</v>
      </c>
      <c r="BK209" s="201">
        <f>ROUND(I209*H209,2)</f>
        <v>0</v>
      </c>
      <c r="BL209" s="18" t="s">
        <v>135</v>
      </c>
      <c r="BM209" s="200" t="s">
        <v>866</v>
      </c>
    </row>
    <row r="210" spans="1:65" s="13" customFormat="1" ht="10.199999999999999">
      <c r="B210" s="202"/>
      <c r="C210" s="203"/>
      <c r="D210" s="204" t="s">
        <v>137</v>
      </c>
      <c r="E210" s="205" t="s">
        <v>1</v>
      </c>
      <c r="F210" s="206" t="s">
        <v>257</v>
      </c>
      <c r="G210" s="203"/>
      <c r="H210" s="205" t="s">
        <v>1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137</v>
      </c>
      <c r="AU210" s="212" t="s">
        <v>89</v>
      </c>
      <c r="AV210" s="13" t="s">
        <v>87</v>
      </c>
      <c r="AW210" s="13" t="s">
        <v>36</v>
      </c>
      <c r="AX210" s="13" t="s">
        <v>79</v>
      </c>
      <c r="AY210" s="212" t="s">
        <v>129</v>
      </c>
    </row>
    <row r="211" spans="1:65" s="14" customFormat="1" ht="10.199999999999999">
      <c r="B211" s="213"/>
      <c r="C211" s="214"/>
      <c r="D211" s="204" t="s">
        <v>137</v>
      </c>
      <c r="E211" s="215" t="s">
        <v>1</v>
      </c>
      <c r="F211" s="216" t="s">
        <v>867</v>
      </c>
      <c r="G211" s="214"/>
      <c r="H211" s="217">
        <v>0.56499999999999995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137</v>
      </c>
      <c r="AU211" s="223" t="s">
        <v>89</v>
      </c>
      <c r="AV211" s="14" t="s">
        <v>89</v>
      </c>
      <c r="AW211" s="14" t="s">
        <v>36</v>
      </c>
      <c r="AX211" s="14" t="s">
        <v>87</v>
      </c>
      <c r="AY211" s="223" t="s">
        <v>129</v>
      </c>
    </row>
    <row r="212" spans="1:65" s="2" customFormat="1" ht="21.75" customHeight="1">
      <c r="A212" s="35"/>
      <c r="B212" s="36"/>
      <c r="C212" s="188" t="s">
        <v>247</v>
      </c>
      <c r="D212" s="188" t="s">
        <v>131</v>
      </c>
      <c r="E212" s="189" t="s">
        <v>259</v>
      </c>
      <c r="F212" s="190" t="s">
        <v>260</v>
      </c>
      <c r="G212" s="191" t="s">
        <v>180</v>
      </c>
      <c r="H212" s="192">
        <v>0.113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44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135</v>
      </c>
      <c r="AT212" s="200" t="s">
        <v>131</v>
      </c>
      <c r="AU212" s="200" t="s">
        <v>89</v>
      </c>
      <c r="AY212" s="18" t="s">
        <v>129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87</v>
      </c>
      <c r="BK212" s="201">
        <f>ROUND(I212*H212,2)</f>
        <v>0</v>
      </c>
      <c r="BL212" s="18" t="s">
        <v>135</v>
      </c>
      <c r="BM212" s="200" t="s">
        <v>868</v>
      </c>
    </row>
    <row r="213" spans="1:65" s="13" customFormat="1" ht="20.399999999999999">
      <c r="B213" s="202"/>
      <c r="C213" s="203"/>
      <c r="D213" s="204" t="s">
        <v>137</v>
      </c>
      <c r="E213" s="205" t="s">
        <v>1</v>
      </c>
      <c r="F213" s="206" t="s">
        <v>262</v>
      </c>
      <c r="G213" s="203"/>
      <c r="H213" s="205" t="s">
        <v>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137</v>
      </c>
      <c r="AU213" s="212" t="s">
        <v>89</v>
      </c>
      <c r="AV213" s="13" t="s">
        <v>87</v>
      </c>
      <c r="AW213" s="13" t="s">
        <v>36</v>
      </c>
      <c r="AX213" s="13" t="s">
        <v>79</v>
      </c>
      <c r="AY213" s="212" t="s">
        <v>129</v>
      </c>
    </row>
    <row r="214" spans="1:65" s="14" customFormat="1" ht="10.199999999999999">
      <c r="B214" s="213"/>
      <c r="C214" s="214"/>
      <c r="D214" s="204" t="s">
        <v>137</v>
      </c>
      <c r="E214" s="215" t="s">
        <v>1</v>
      </c>
      <c r="F214" s="216" t="s">
        <v>869</v>
      </c>
      <c r="G214" s="214"/>
      <c r="H214" s="217">
        <v>0.113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137</v>
      </c>
      <c r="AU214" s="223" t="s">
        <v>89</v>
      </c>
      <c r="AV214" s="14" t="s">
        <v>89</v>
      </c>
      <c r="AW214" s="14" t="s">
        <v>36</v>
      </c>
      <c r="AX214" s="14" t="s">
        <v>87</v>
      </c>
      <c r="AY214" s="223" t="s">
        <v>129</v>
      </c>
    </row>
    <row r="215" spans="1:65" s="2" customFormat="1" ht="21.75" customHeight="1">
      <c r="A215" s="35"/>
      <c r="B215" s="36"/>
      <c r="C215" s="188" t="s">
        <v>253</v>
      </c>
      <c r="D215" s="188" t="s">
        <v>131</v>
      </c>
      <c r="E215" s="189" t="s">
        <v>265</v>
      </c>
      <c r="F215" s="190" t="s">
        <v>266</v>
      </c>
      <c r="G215" s="191" t="s">
        <v>180</v>
      </c>
      <c r="H215" s="192">
        <v>1.994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44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135</v>
      </c>
      <c r="AT215" s="200" t="s">
        <v>131</v>
      </c>
      <c r="AU215" s="200" t="s">
        <v>89</v>
      </c>
      <c r="AY215" s="18" t="s">
        <v>129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87</v>
      </c>
      <c r="BK215" s="201">
        <f>ROUND(I215*H215,2)</f>
        <v>0</v>
      </c>
      <c r="BL215" s="18" t="s">
        <v>135</v>
      </c>
      <c r="BM215" s="200" t="s">
        <v>870</v>
      </c>
    </row>
    <row r="216" spans="1:65" s="13" customFormat="1" ht="10.199999999999999">
      <c r="B216" s="202"/>
      <c r="C216" s="203"/>
      <c r="D216" s="204" t="s">
        <v>137</v>
      </c>
      <c r="E216" s="205" t="s">
        <v>1</v>
      </c>
      <c r="F216" s="206" t="s">
        <v>193</v>
      </c>
      <c r="G216" s="203"/>
      <c r="H216" s="205" t="s">
        <v>1</v>
      </c>
      <c r="I216" s="207"/>
      <c r="J216" s="203"/>
      <c r="K216" s="203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137</v>
      </c>
      <c r="AU216" s="212" t="s">
        <v>89</v>
      </c>
      <c r="AV216" s="13" t="s">
        <v>87</v>
      </c>
      <c r="AW216" s="13" t="s">
        <v>36</v>
      </c>
      <c r="AX216" s="13" t="s">
        <v>79</v>
      </c>
      <c r="AY216" s="212" t="s">
        <v>129</v>
      </c>
    </row>
    <row r="217" spans="1:65" s="13" customFormat="1" ht="10.199999999999999">
      <c r="B217" s="202"/>
      <c r="C217" s="203"/>
      <c r="D217" s="204" t="s">
        <v>137</v>
      </c>
      <c r="E217" s="205" t="s">
        <v>1</v>
      </c>
      <c r="F217" s="206" t="s">
        <v>268</v>
      </c>
      <c r="G217" s="203"/>
      <c r="H217" s="205" t="s">
        <v>1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137</v>
      </c>
      <c r="AU217" s="212" t="s">
        <v>89</v>
      </c>
      <c r="AV217" s="13" t="s">
        <v>87</v>
      </c>
      <c r="AW217" s="13" t="s">
        <v>36</v>
      </c>
      <c r="AX217" s="13" t="s">
        <v>79</v>
      </c>
      <c r="AY217" s="212" t="s">
        <v>129</v>
      </c>
    </row>
    <row r="218" spans="1:65" s="14" customFormat="1" ht="10.199999999999999">
      <c r="B218" s="213"/>
      <c r="C218" s="214"/>
      <c r="D218" s="204" t="s">
        <v>137</v>
      </c>
      <c r="E218" s="215" t="s">
        <v>1</v>
      </c>
      <c r="F218" s="216" t="s">
        <v>871</v>
      </c>
      <c r="G218" s="214"/>
      <c r="H218" s="217">
        <v>0.86399999999999999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137</v>
      </c>
      <c r="AU218" s="223" t="s">
        <v>89</v>
      </c>
      <c r="AV218" s="14" t="s">
        <v>89</v>
      </c>
      <c r="AW218" s="14" t="s">
        <v>36</v>
      </c>
      <c r="AX218" s="14" t="s">
        <v>79</v>
      </c>
      <c r="AY218" s="223" t="s">
        <v>129</v>
      </c>
    </row>
    <row r="219" spans="1:65" s="14" customFormat="1" ht="10.199999999999999">
      <c r="B219" s="213"/>
      <c r="C219" s="214"/>
      <c r="D219" s="204" t="s">
        <v>137</v>
      </c>
      <c r="E219" s="215" t="s">
        <v>1</v>
      </c>
      <c r="F219" s="216" t="s">
        <v>872</v>
      </c>
      <c r="G219" s="214"/>
      <c r="H219" s="217">
        <v>3.0910000000000002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137</v>
      </c>
      <c r="AU219" s="223" t="s">
        <v>89</v>
      </c>
      <c r="AV219" s="14" t="s">
        <v>89</v>
      </c>
      <c r="AW219" s="14" t="s">
        <v>36</v>
      </c>
      <c r="AX219" s="14" t="s">
        <v>79</v>
      </c>
      <c r="AY219" s="223" t="s">
        <v>129</v>
      </c>
    </row>
    <row r="220" spans="1:65" s="14" customFormat="1" ht="10.199999999999999">
      <c r="B220" s="213"/>
      <c r="C220" s="214"/>
      <c r="D220" s="204" t="s">
        <v>137</v>
      </c>
      <c r="E220" s="215" t="s">
        <v>1</v>
      </c>
      <c r="F220" s="216" t="s">
        <v>873</v>
      </c>
      <c r="G220" s="214"/>
      <c r="H220" s="217">
        <v>2.6930000000000001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137</v>
      </c>
      <c r="AU220" s="223" t="s">
        <v>89</v>
      </c>
      <c r="AV220" s="14" t="s">
        <v>89</v>
      </c>
      <c r="AW220" s="14" t="s">
        <v>36</v>
      </c>
      <c r="AX220" s="14" t="s">
        <v>79</v>
      </c>
      <c r="AY220" s="223" t="s">
        <v>129</v>
      </c>
    </row>
    <row r="221" spans="1:65" s="16" customFormat="1" ht="10.199999999999999">
      <c r="B221" s="235"/>
      <c r="C221" s="236"/>
      <c r="D221" s="204" t="s">
        <v>137</v>
      </c>
      <c r="E221" s="237" t="s">
        <v>1</v>
      </c>
      <c r="F221" s="238" t="s">
        <v>197</v>
      </c>
      <c r="G221" s="236"/>
      <c r="H221" s="239">
        <v>6.6479999999999997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137</v>
      </c>
      <c r="AU221" s="245" t="s">
        <v>89</v>
      </c>
      <c r="AV221" s="16" t="s">
        <v>149</v>
      </c>
      <c r="AW221" s="16" t="s">
        <v>36</v>
      </c>
      <c r="AX221" s="16" t="s">
        <v>79</v>
      </c>
      <c r="AY221" s="245" t="s">
        <v>129</v>
      </c>
    </row>
    <row r="222" spans="1:65" s="13" customFormat="1" ht="10.199999999999999">
      <c r="B222" s="202"/>
      <c r="C222" s="203"/>
      <c r="D222" s="204" t="s">
        <v>137</v>
      </c>
      <c r="E222" s="205" t="s">
        <v>1</v>
      </c>
      <c r="F222" s="206" t="s">
        <v>274</v>
      </c>
      <c r="G222" s="203"/>
      <c r="H222" s="205" t="s">
        <v>1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137</v>
      </c>
      <c r="AU222" s="212" t="s">
        <v>89</v>
      </c>
      <c r="AV222" s="13" t="s">
        <v>87</v>
      </c>
      <c r="AW222" s="13" t="s">
        <v>36</v>
      </c>
      <c r="AX222" s="13" t="s">
        <v>79</v>
      </c>
      <c r="AY222" s="212" t="s">
        <v>129</v>
      </c>
    </row>
    <row r="223" spans="1:65" s="14" customFormat="1" ht="10.199999999999999">
      <c r="B223" s="213"/>
      <c r="C223" s="214"/>
      <c r="D223" s="204" t="s">
        <v>137</v>
      </c>
      <c r="E223" s="215" t="s">
        <v>1</v>
      </c>
      <c r="F223" s="216" t="s">
        <v>874</v>
      </c>
      <c r="G223" s="214"/>
      <c r="H223" s="217">
        <v>1.994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137</v>
      </c>
      <c r="AU223" s="223" t="s">
        <v>89</v>
      </c>
      <c r="AV223" s="14" t="s">
        <v>89</v>
      </c>
      <c r="AW223" s="14" t="s">
        <v>36</v>
      </c>
      <c r="AX223" s="14" t="s">
        <v>87</v>
      </c>
      <c r="AY223" s="223" t="s">
        <v>129</v>
      </c>
    </row>
    <row r="224" spans="1:65" s="13" customFormat="1" ht="30.6">
      <c r="B224" s="202"/>
      <c r="C224" s="203"/>
      <c r="D224" s="204" t="s">
        <v>137</v>
      </c>
      <c r="E224" s="205" t="s">
        <v>1</v>
      </c>
      <c r="F224" s="206" t="s">
        <v>875</v>
      </c>
      <c r="G224" s="203"/>
      <c r="H224" s="205" t="s">
        <v>1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137</v>
      </c>
      <c r="AU224" s="212" t="s">
        <v>89</v>
      </c>
      <c r="AV224" s="13" t="s">
        <v>87</v>
      </c>
      <c r="AW224" s="13" t="s">
        <v>36</v>
      </c>
      <c r="AX224" s="13" t="s">
        <v>79</v>
      </c>
      <c r="AY224" s="212" t="s">
        <v>129</v>
      </c>
    </row>
    <row r="225" spans="1:65" s="14" customFormat="1" ht="20.399999999999999">
      <c r="B225" s="213"/>
      <c r="C225" s="214"/>
      <c r="D225" s="204" t="s">
        <v>137</v>
      </c>
      <c r="E225" s="215" t="s">
        <v>1</v>
      </c>
      <c r="F225" s="216" t="s">
        <v>876</v>
      </c>
      <c r="G225" s="214"/>
      <c r="H225" s="217">
        <v>45.319000000000003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137</v>
      </c>
      <c r="AU225" s="223" t="s">
        <v>89</v>
      </c>
      <c r="AV225" s="14" t="s">
        <v>89</v>
      </c>
      <c r="AW225" s="14" t="s">
        <v>36</v>
      </c>
      <c r="AX225" s="14" t="s">
        <v>79</v>
      </c>
      <c r="AY225" s="223" t="s">
        <v>129</v>
      </c>
    </row>
    <row r="226" spans="1:65" s="14" customFormat="1" ht="20.399999999999999">
      <c r="B226" s="213"/>
      <c r="C226" s="214"/>
      <c r="D226" s="204" t="s">
        <v>137</v>
      </c>
      <c r="E226" s="215" t="s">
        <v>1</v>
      </c>
      <c r="F226" s="216" t="s">
        <v>877</v>
      </c>
      <c r="G226" s="214"/>
      <c r="H226" s="217">
        <v>0.73899999999999999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137</v>
      </c>
      <c r="AU226" s="223" t="s">
        <v>89</v>
      </c>
      <c r="AV226" s="14" t="s">
        <v>89</v>
      </c>
      <c r="AW226" s="14" t="s">
        <v>36</v>
      </c>
      <c r="AX226" s="14" t="s">
        <v>79</v>
      </c>
      <c r="AY226" s="223" t="s">
        <v>129</v>
      </c>
    </row>
    <row r="227" spans="1:65" s="2" customFormat="1" ht="21.75" customHeight="1">
      <c r="A227" s="35"/>
      <c r="B227" s="36"/>
      <c r="C227" s="188" t="s">
        <v>7</v>
      </c>
      <c r="D227" s="188" t="s">
        <v>131</v>
      </c>
      <c r="E227" s="189" t="s">
        <v>277</v>
      </c>
      <c r="F227" s="190" t="s">
        <v>278</v>
      </c>
      <c r="G227" s="191" t="s">
        <v>180</v>
      </c>
      <c r="H227" s="192">
        <v>0.39900000000000002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44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135</v>
      </c>
      <c r="AT227" s="200" t="s">
        <v>131</v>
      </c>
      <c r="AU227" s="200" t="s">
        <v>89</v>
      </c>
      <c r="AY227" s="18" t="s">
        <v>129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87</v>
      </c>
      <c r="BK227" s="201">
        <f>ROUND(I227*H227,2)</f>
        <v>0</v>
      </c>
      <c r="BL227" s="18" t="s">
        <v>135</v>
      </c>
      <c r="BM227" s="200" t="s">
        <v>878</v>
      </c>
    </row>
    <row r="228" spans="1:65" s="13" customFormat="1" ht="20.399999999999999">
      <c r="B228" s="202"/>
      <c r="C228" s="203"/>
      <c r="D228" s="204" t="s">
        <v>137</v>
      </c>
      <c r="E228" s="205" t="s">
        <v>1</v>
      </c>
      <c r="F228" s="206" t="s">
        <v>280</v>
      </c>
      <c r="G228" s="203"/>
      <c r="H228" s="205" t="s">
        <v>1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137</v>
      </c>
      <c r="AU228" s="212" t="s">
        <v>89</v>
      </c>
      <c r="AV228" s="13" t="s">
        <v>87</v>
      </c>
      <c r="AW228" s="13" t="s">
        <v>36</v>
      </c>
      <c r="AX228" s="13" t="s">
        <v>79</v>
      </c>
      <c r="AY228" s="212" t="s">
        <v>129</v>
      </c>
    </row>
    <row r="229" spans="1:65" s="14" customFormat="1" ht="10.199999999999999">
      <c r="B229" s="213"/>
      <c r="C229" s="214"/>
      <c r="D229" s="204" t="s">
        <v>137</v>
      </c>
      <c r="E229" s="215" t="s">
        <v>1</v>
      </c>
      <c r="F229" s="216" t="s">
        <v>879</v>
      </c>
      <c r="G229" s="214"/>
      <c r="H229" s="217">
        <v>0.39900000000000002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137</v>
      </c>
      <c r="AU229" s="223" t="s">
        <v>89</v>
      </c>
      <c r="AV229" s="14" t="s">
        <v>89</v>
      </c>
      <c r="AW229" s="14" t="s">
        <v>36</v>
      </c>
      <c r="AX229" s="14" t="s">
        <v>87</v>
      </c>
      <c r="AY229" s="223" t="s">
        <v>129</v>
      </c>
    </row>
    <row r="230" spans="1:65" s="2" customFormat="1" ht="21.75" customHeight="1">
      <c r="A230" s="35"/>
      <c r="B230" s="36"/>
      <c r="C230" s="188" t="s">
        <v>264</v>
      </c>
      <c r="D230" s="188" t="s">
        <v>131</v>
      </c>
      <c r="E230" s="189" t="s">
        <v>283</v>
      </c>
      <c r="F230" s="190" t="s">
        <v>284</v>
      </c>
      <c r="G230" s="191" t="s">
        <v>180</v>
      </c>
      <c r="H230" s="192">
        <v>1.33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44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135</v>
      </c>
      <c r="AT230" s="200" t="s">
        <v>131</v>
      </c>
      <c r="AU230" s="200" t="s">
        <v>89</v>
      </c>
      <c r="AY230" s="18" t="s">
        <v>129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87</v>
      </c>
      <c r="BK230" s="201">
        <f>ROUND(I230*H230,2)</f>
        <v>0</v>
      </c>
      <c r="BL230" s="18" t="s">
        <v>135</v>
      </c>
      <c r="BM230" s="200" t="s">
        <v>880</v>
      </c>
    </row>
    <row r="231" spans="1:65" s="13" customFormat="1" ht="10.199999999999999">
      <c r="B231" s="202"/>
      <c r="C231" s="203"/>
      <c r="D231" s="204" t="s">
        <v>137</v>
      </c>
      <c r="E231" s="205" t="s">
        <v>1</v>
      </c>
      <c r="F231" s="206" t="s">
        <v>286</v>
      </c>
      <c r="G231" s="203"/>
      <c r="H231" s="205" t="s">
        <v>1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137</v>
      </c>
      <c r="AU231" s="212" t="s">
        <v>89</v>
      </c>
      <c r="AV231" s="13" t="s">
        <v>87</v>
      </c>
      <c r="AW231" s="13" t="s">
        <v>36</v>
      </c>
      <c r="AX231" s="13" t="s">
        <v>79</v>
      </c>
      <c r="AY231" s="212" t="s">
        <v>129</v>
      </c>
    </row>
    <row r="232" spans="1:65" s="14" customFormat="1" ht="10.199999999999999">
      <c r="B232" s="213"/>
      <c r="C232" s="214"/>
      <c r="D232" s="204" t="s">
        <v>137</v>
      </c>
      <c r="E232" s="215" t="s">
        <v>1</v>
      </c>
      <c r="F232" s="216" t="s">
        <v>881</v>
      </c>
      <c r="G232" s="214"/>
      <c r="H232" s="217">
        <v>1.33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137</v>
      </c>
      <c r="AU232" s="223" t="s">
        <v>89</v>
      </c>
      <c r="AV232" s="14" t="s">
        <v>89</v>
      </c>
      <c r="AW232" s="14" t="s">
        <v>36</v>
      </c>
      <c r="AX232" s="14" t="s">
        <v>87</v>
      </c>
      <c r="AY232" s="223" t="s">
        <v>129</v>
      </c>
    </row>
    <row r="233" spans="1:65" s="2" customFormat="1" ht="33" customHeight="1">
      <c r="A233" s="35"/>
      <c r="B233" s="36"/>
      <c r="C233" s="188" t="s">
        <v>276</v>
      </c>
      <c r="D233" s="188" t="s">
        <v>131</v>
      </c>
      <c r="E233" s="189" t="s">
        <v>289</v>
      </c>
      <c r="F233" s="190" t="s">
        <v>290</v>
      </c>
      <c r="G233" s="191" t="s">
        <v>180</v>
      </c>
      <c r="H233" s="192">
        <v>0.26600000000000001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44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135</v>
      </c>
      <c r="AT233" s="200" t="s">
        <v>131</v>
      </c>
      <c r="AU233" s="200" t="s">
        <v>89</v>
      </c>
      <c r="AY233" s="18" t="s">
        <v>129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87</v>
      </c>
      <c r="BK233" s="201">
        <f>ROUND(I233*H233,2)</f>
        <v>0</v>
      </c>
      <c r="BL233" s="18" t="s">
        <v>135</v>
      </c>
      <c r="BM233" s="200" t="s">
        <v>882</v>
      </c>
    </row>
    <row r="234" spans="1:65" s="13" customFormat="1" ht="20.399999999999999">
      <c r="B234" s="202"/>
      <c r="C234" s="203"/>
      <c r="D234" s="204" t="s">
        <v>137</v>
      </c>
      <c r="E234" s="205" t="s">
        <v>1</v>
      </c>
      <c r="F234" s="206" t="s">
        <v>292</v>
      </c>
      <c r="G234" s="203"/>
      <c r="H234" s="205" t="s">
        <v>1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137</v>
      </c>
      <c r="AU234" s="212" t="s">
        <v>89</v>
      </c>
      <c r="AV234" s="13" t="s">
        <v>87</v>
      </c>
      <c r="AW234" s="13" t="s">
        <v>36</v>
      </c>
      <c r="AX234" s="13" t="s">
        <v>79</v>
      </c>
      <c r="AY234" s="212" t="s">
        <v>129</v>
      </c>
    </row>
    <row r="235" spans="1:65" s="14" customFormat="1" ht="10.199999999999999">
      <c r="B235" s="213"/>
      <c r="C235" s="214"/>
      <c r="D235" s="204" t="s">
        <v>137</v>
      </c>
      <c r="E235" s="215" t="s">
        <v>1</v>
      </c>
      <c r="F235" s="216" t="s">
        <v>883</v>
      </c>
      <c r="G235" s="214"/>
      <c r="H235" s="217">
        <v>0.26600000000000001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137</v>
      </c>
      <c r="AU235" s="223" t="s">
        <v>89</v>
      </c>
      <c r="AV235" s="14" t="s">
        <v>89</v>
      </c>
      <c r="AW235" s="14" t="s">
        <v>36</v>
      </c>
      <c r="AX235" s="14" t="s">
        <v>87</v>
      </c>
      <c r="AY235" s="223" t="s">
        <v>129</v>
      </c>
    </row>
    <row r="236" spans="1:65" s="2" customFormat="1" ht="21.75" customHeight="1">
      <c r="A236" s="35"/>
      <c r="B236" s="36"/>
      <c r="C236" s="188" t="s">
        <v>282</v>
      </c>
      <c r="D236" s="188" t="s">
        <v>131</v>
      </c>
      <c r="E236" s="189" t="s">
        <v>295</v>
      </c>
      <c r="F236" s="190" t="s">
        <v>296</v>
      </c>
      <c r="G236" s="191" t="s">
        <v>180</v>
      </c>
      <c r="H236" s="192">
        <v>0.79800000000000004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44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135</v>
      </c>
      <c r="AT236" s="200" t="s">
        <v>131</v>
      </c>
      <c r="AU236" s="200" t="s">
        <v>89</v>
      </c>
      <c r="AY236" s="18" t="s">
        <v>129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87</v>
      </c>
      <c r="BK236" s="201">
        <f>ROUND(I236*H236,2)</f>
        <v>0</v>
      </c>
      <c r="BL236" s="18" t="s">
        <v>135</v>
      </c>
      <c r="BM236" s="200" t="s">
        <v>884</v>
      </c>
    </row>
    <row r="237" spans="1:65" s="13" customFormat="1" ht="10.199999999999999">
      <c r="B237" s="202"/>
      <c r="C237" s="203"/>
      <c r="D237" s="204" t="s">
        <v>137</v>
      </c>
      <c r="E237" s="205" t="s">
        <v>1</v>
      </c>
      <c r="F237" s="206" t="s">
        <v>309</v>
      </c>
      <c r="G237" s="203"/>
      <c r="H237" s="205" t="s">
        <v>1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137</v>
      </c>
      <c r="AU237" s="212" t="s">
        <v>89</v>
      </c>
      <c r="AV237" s="13" t="s">
        <v>87</v>
      </c>
      <c r="AW237" s="13" t="s">
        <v>36</v>
      </c>
      <c r="AX237" s="13" t="s">
        <v>79</v>
      </c>
      <c r="AY237" s="212" t="s">
        <v>129</v>
      </c>
    </row>
    <row r="238" spans="1:65" s="14" customFormat="1" ht="10.199999999999999">
      <c r="B238" s="213"/>
      <c r="C238" s="214"/>
      <c r="D238" s="204" t="s">
        <v>137</v>
      </c>
      <c r="E238" s="215" t="s">
        <v>1</v>
      </c>
      <c r="F238" s="216" t="s">
        <v>885</v>
      </c>
      <c r="G238" s="214"/>
      <c r="H238" s="217">
        <v>0.79800000000000004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137</v>
      </c>
      <c r="AU238" s="223" t="s">
        <v>89</v>
      </c>
      <c r="AV238" s="14" t="s">
        <v>89</v>
      </c>
      <c r="AW238" s="14" t="s">
        <v>36</v>
      </c>
      <c r="AX238" s="14" t="s">
        <v>87</v>
      </c>
      <c r="AY238" s="223" t="s">
        <v>129</v>
      </c>
    </row>
    <row r="239" spans="1:65" s="2" customFormat="1" ht="21.75" customHeight="1">
      <c r="A239" s="35"/>
      <c r="B239" s="36"/>
      <c r="C239" s="188" t="s">
        <v>288</v>
      </c>
      <c r="D239" s="188" t="s">
        <v>131</v>
      </c>
      <c r="E239" s="189" t="s">
        <v>301</v>
      </c>
      <c r="F239" s="190" t="s">
        <v>278</v>
      </c>
      <c r="G239" s="191" t="s">
        <v>180</v>
      </c>
      <c r="H239" s="192">
        <v>0.23899999999999999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44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135</v>
      </c>
      <c r="AT239" s="200" t="s">
        <v>131</v>
      </c>
      <c r="AU239" s="200" t="s">
        <v>89</v>
      </c>
      <c r="AY239" s="18" t="s">
        <v>129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87</v>
      </c>
      <c r="BK239" s="201">
        <f>ROUND(I239*H239,2)</f>
        <v>0</v>
      </c>
      <c r="BL239" s="18" t="s">
        <v>135</v>
      </c>
      <c r="BM239" s="200" t="s">
        <v>886</v>
      </c>
    </row>
    <row r="240" spans="1:65" s="13" customFormat="1" ht="20.399999999999999">
      <c r="B240" s="202"/>
      <c r="C240" s="203"/>
      <c r="D240" s="204" t="s">
        <v>137</v>
      </c>
      <c r="E240" s="205" t="s">
        <v>1</v>
      </c>
      <c r="F240" s="206" t="s">
        <v>303</v>
      </c>
      <c r="G240" s="203"/>
      <c r="H240" s="205" t="s">
        <v>1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137</v>
      </c>
      <c r="AU240" s="212" t="s">
        <v>89</v>
      </c>
      <c r="AV240" s="13" t="s">
        <v>87</v>
      </c>
      <c r="AW240" s="13" t="s">
        <v>36</v>
      </c>
      <c r="AX240" s="13" t="s">
        <v>79</v>
      </c>
      <c r="AY240" s="212" t="s">
        <v>129</v>
      </c>
    </row>
    <row r="241" spans="1:65" s="14" customFormat="1" ht="10.199999999999999">
      <c r="B241" s="213"/>
      <c r="C241" s="214"/>
      <c r="D241" s="204" t="s">
        <v>137</v>
      </c>
      <c r="E241" s="215" t="s">
        <v>1</v>
      </c>
      <c r="F241" s="216" t="s">
        <v>887</v>
      </c>
      <c r="G241" s="214"/>
      <c r="H241" s="217">
        <v>0.23899999999999999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137</v>
      </c>
      <c r="AU241" s="223" t="s">
        <v>89</v>
      </c>
      <c r="AV241" s="14" t="s">
        <v>89</v>
      </c>
      <c r="AW241" s="14" t="s">
        <v>36</v>
      </c>
      <c r="AX241" s="14" t="s">
        <v>87</v>
      </c>
      <c r="AY241" s="223" t="s">
        <v>129</v>
      </c>
    </row>
    <row r="242" spans="1:65" s="2" customFormat="1" ht="33" customHeight="1">
      <c r="A242" s="35"/>
      <c r="B242" s="36"/>
      <c r="C242" s="188" t="s">
        <v>294</v>
      </c>
      <c r="D242" s="188" t="s">
        <v>131</v>
      </c>
      <c r="E242" s="189" t="s">
        <v>306</v>
      </c>
      <c r="F242" s="190" t="s">
        <v>307</v>
      </c>
      <c r="G242" s="191" t="s">
        <v>180</v>
      </c>
      <c r="H242" s="192">
        <v>0.79800000000000004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44</v>
      </c>
      <c r="O242" s="72"/>
      <c r="P242" s="198">
        <f>O242*H242</f>
        <v>0</v>
      </c>
      <c r="Q242" s="198">
        <v>0</v>
      </c>
      <c r="R242" s="198">
        <f>Q242*H242</f>
        <v>0</v>
      </c>
      <c r="S242" s="198">
        <v>0</v>
      </c>
      <c r="T242" s="19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135</v>
      </c>
      <c r="AT242" s="200" t="s">
        <v>131</v>
      </c>
      <c r="AU242" s="200" t="s">
        <v>89</v>
      </c>
      <c r="AY242" s="18" t="s">
        <v>129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87</v>
      </c>
      <c r="BK242" s="201">
        <f>ROUND(I242*H242,2)</f>
        <v>0</v>
      </c>
      <c r="BL242" s="18" t="s">
        <v>135</v>
      </c>
      <c r="BM242" s="200" t="s">
        <v>888</v>
      </c>
    </row>
    <row r="243" spans="1:65" s="13" customFormat="1" ht="10.199999999999999">
      <c r="B243" s="202"/>
      <c r="C243" s="203"/>
      <c r="D243" s="204" t="s">
        <v>137</v>
      </c>
      <c r="E243" s="205" t="s">
        <v>1</v>
      </c>
      <c r="F243" s="206" t="s">
        <v>309</v>
      </c>
      <c r="G243" s="203"/>
      <c r="H243" s="205" t="s">
        <v>1</v>
      </c>
      <c r="I243" s="207"/>
      <c r="J243" s="203"/>
      <c r="K243" s="203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137</v>
      </c>
      <c r="AU243" s="212" t="s">
        <v>89</v>
      </c>
      <c r="AV243" s="13" t="s">
        <v>87</v>
      </c>
      <c r="AW243" s="13" t="s">
        <v>36</v>
      </c>
      <c r="AX243" s="13" t="s">
        <v>79</v>
      </c>
      <c r="AY243" s="212" t="s">
        <v>129</v>
      </c>
    </row>
    <row r="244" spans="1:65" s="14" customFormat="1" ht="10.199999999999999">
      <c r="B244" s="213"/>
      <c r="C244" s="214"/>
      <c r="D244" s="204" t="s">
        <v>137</v>
      </c>
      <c r="E244" s="215" t="s">
        <v>1</v>
      </c>
      <c r="F244" s="216" t="s">
        <v>885</v>
      </c>
      <c r="G244" s="214"/>
      <c r="H244" s="217">
        <v>0.79800000000000004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137</v>
      </c>
      <c r="AU244" s="223" t="s">
        <v>89</v>
      </c>
      <c r="AV244" s="14" t="s">
        <v>89</v>
      </c>
      <c r="AW244" s="14" t="s">
        <v>36</v>
      </c>
      <c r="AX244" s="14" t="s">
        <v>87</v>
      </c>
      <c r="AY244" s="223" t="s">
        <v>129</v>
      </c>
    </row>
    <row r="245" spans="1:65" s="2" customFormat="1" ht="33" customHeight="1">
      <c r="A245" s="35"/>
      <c r="B245" s="36"/>
      <c r="C245" s="188" t="s">
        <v>300</v>
      </c>
      <c r="D245" s="188" t="s">
        <v>131</v>
      </c>
      <c r="E245" s="189" t="s">
        <v>312</v>
      </c>
      <c r="F245" s="190" t="s">
        <v>313</v>
      </c>
      <c r="G245" s="191" t="s">
        <v>180</v>
      </c>
      <c r="H245" s="192">
        <v>0.16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44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135</v>
      </c>
      <c r="AT245" s="200" t="s">
        <v>131</v>
      </c>
      <c r="AU245" s="200" t="s">
        <v>89</v>
      </c>
      <c r="AY245" s="18" t="s">
        <v>129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87</v>
      </c>
      <c r="BK245" s="201">
        <f>ROUND(I245*H245,2)</f>
        <v>0</v>
      </c>
      <c r="BL245" s="18" t="s">
        <v>135</v>
      </c>
      <c r="BM245" s="200" t="s">
        <v>889</v>
      </c>
    </row>
    <row r="246" spans="1:65" s="13" customFormat="1" ht="20.399999999999999">
      <c r="B246" s="202"/>
      <c r="C246" s="203"/>
      <c r="D246" s="204" t="s">
        <v>137</v>
      </c>
      <c r="E246" s="205" t="s">
        <v>1</v>
      </c>
      <c r="F246" s="206" t="s">
        <v>315</v>
      </c>
      <c r="G246" s="203"/>
      <c r="H246" s="205" t="s">
        <v>1</v>
      </c>
      <c r="I246" s="207"/>
      <c r="J246" s="203"/>
      <c r="K246" s="203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137</v>
      </c>
      <c r="AU246" s="212" t="s">
        <v>89</v>
      </c>
      <c r="AV246" s="13" t="s">
        <v>87</v>
      </c>
      <c r="AW246" s="13" t="s">
        <v>36</v>
      </c>
      <c r="AX246" s="13" t="s">
        <v>79</v>
      </c>
      <c r="AY246" s="212" t="s">
        <v>129</v>
      </c>
    </row>
    <row r="247" spans="1:65" s="14" customFormat="1" ht="10.199999999999999">
      <c r="B247" s="213"/>
      <c r="C247" s="214"/>
      <c r="D247" s="204" t="s">
        <v>137</v>
      </c>
      <c r="E247" s="215" t="s">
        <v>1</v>
      </c>
      <c r="F247" s="216" t="s">
        <v>890</v>
      </c>
      <c r="G247" s="214"/>
      <c r="H247" s="217">
        <v>0.16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137</v>
      </c>
      <c r="AU247" s="223" t="s">
        <v>89</v>
      </c>
      <c r="AV247" s="14" t="s">
        <v>89</v>
      </c>
      <c r="AW247" s="14" t="s">
        <v>36</v>
      </c>
      <c r="AX247" s="14" t="s">
        <v>87</v>
      </c>
      <c r="AY247" s="223" t="s">
        <v>129</v>
      </c>
    </row>
    <row r="248" spans="1:65" s="2" customFormat="1" ht="21.75" customHeight="1">
      <c r="A248" s="35"/>
      <c r="B248" s="36"/>
      <c r="C248" s="188" t="s">
        <v>305</v>
      </c>
      <c r="D248" s="188" t="s">
        <v>131</v>
      </c>
      <c r="E248" s="189" t="s">
        <v>318</v>
      </c>
      <c r="F248" s="190" t="s">
        <v>319</v>
      </c>
      <c r="G248" s="191" t="s">
        <v>180</v>
      </c>
      <c r="H248" s="192">
        <v>0.79800000000000004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44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135</v>
      </c>
      <c r="AT248" s="200" t="s">
        <v>131</v>
      </c>
      <c r="AU248" s="200" t="s">
        <v>89</v>
      </c>
      <c r="AY248" s="18" t="s">
        <v>129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8" t="s">
        <v>87</v>
      </c>
      <c r="BK248" s="201">
        <f>ROUND(I248*H248,2)</f>
        <v>0</v>
      </c>
      <c r="BL248" s="18" t="s">
        <v>135</v>
      </c>
      <c r="BM248" s="200" t="s">
        <v>891</v>
      </c>
    </row>
    <row r="249" spans="1:65" s="13" customFormat="1" ht="10.199999999999999">
      <c r="B249" s="202"/>
      <c r="C249" s="203"/>
      <c r="D249" s="204" t="s">
        <v>137</v>
      </c>
      <c r="E249" s="205" t="s">
        <v>1</v>
      </c>
      <c r="F249" s="206" t="s">
        <v>321</v>
      </c>
      <c r="G249" s="203"/>
      <c r="H249" s="205" t="s">
        <v>1</v>
      </c>
      <c r="I249" s="207"/>
      <c r="J249" s="203"/>
      <c r="K249" s="203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137</v>
      </c>
      <c r="AU249" s="212" t="s">
        <v>89</v>
      </c>
      <c r="AV249" s="13" t="s">
        <v>87</v>
      </c>
      <c r="AW249" s="13" t="s">
        <v>36</v>
      </c>
      <c r="AX249" s="13" t="s">
        <v>79</v>
      </c>
      <c r="AY249" s="212" t="s">
        <v>129</v>
      </c>
    </row>
    <row r="250" spans="1:65" s="14" customFormat="1" ht="10.199999999999999">
      <c r="B250" s="213"/>
      <c r="C250" s="214"/>
      <c r="D250" s="204" t="s">
        <v>137</v>
      </c>
      <c r="E250" s="215" t="s">
        <v>1</v>
      </c>
      <c r="F250" s="216" t="s">
        <v>892</v>
      </c>
      <c r="G250" s="214"/>
      <c r="H250" s="217">
        <v>0.79800000000000004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137</v>
      </c>
      <c r="AU250" s="223" t="s">
        <v>89</v>
      </c>
      <c r="AV250" s="14" t="s">
        <v>89</v>
      </c>
      <c r="AW250" s="14" t="s">
        <v>36</v>
      </c>
      <c r="AX250" s="14" t="s">
        <v>87</v>
      </c>
      <c r="AY250" s="223" t="s">
        <v>129</v>
      </c>
    </row>
    <row r="251" spans="1:65" s="2" customFormat="1" ht="21.75" customHeight="1">
      <c r="A251" s="35"/>
      <c r="B251" s="36"/>
      <c r="C251" s="188" t="s">
        <v>311</v>
      </c>
      <c r="D251" s="188" t="s">
        <v>131</v>
      </c>
      <c r="E251" s="189" t="s">
        <v>324</v>
      </c>
      <c r="F251" s="190" t="s">
        <v>325</v>
      </c>
      <c r="G251" s="191" t="s">
        <v>180</v>
      </c>
      <c r="H251" s="192">
        <v>0.16</v>
      </c>
      <c r="I251" s="193"/>
      <c r="J251" s="194">
        <f>ROUND(I251*H251,2)</f>
        <v>0</v>
      </c>
      <c r="K251" s="195"/>
      <c r="L251" s="40"/>
      <c r="M251" s="196" t="s">
        <v>1</v>
      </c>
      <c r="N251" s="197" t="s">
        <v>44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135</v>
      </c>
      <c r="AT251" s="200" t="s">
        <v>131</v>
      </c>
      <c r="AU251" s="200" t="s">
        <v>89</v>
      </c>
      <c r="AY251" s="18" t="s">
        <v>129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8" t="s">
        <v>87</v>
      </c>
      <c r="BK251" s="201">
        <f>ROUND(I251*H251,2)</f>
        <v>0</v>
      </c>
      <c r="BL251" s="18" t="s">
        <v>135</v>
      </c>
      <c r="BM251" s="200" t="s">
        <v>893</v>
      </c>
    </row>
    <row r="252" spans="1:65" s="13" customFormat="1" ht="20.399999999999999">
      <c r="B252" s="202"/>
      <c r="C252" s="203"/>
      <c r="D252" s="204" t="s">
        <v>137</v>
      </c>
      <c r="E252" s="205" t="s">
        <v>1</v>
      </c>
      <c r="F252" s="206" t="s">
        <v>327</v>
      </c>
      <c r="G252" s="203"/>
      <c r="H252" s="205" t="s">
        <v>1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137</v>
      </c>
      <c r="AU252" s="212" t="s">
        <v>89</v>
      </c>
      <c r="AV252" s="13" t="s">
        <v>87</v>
      </c>
      <c r="AW252" s="13" t="s">
        <v>36</v>
      </c>
      <c r="AX252" s="13" t="s">
        <v>79</v>
      </c>
      <c r="AY252" s="212" t="s">
        <v>129</v>
      </c>
    </row>
    <row r="253" spans="1:65" s="14" customFormat="1" ht="10.199999999999999">
      <c r="B253" s="213"/>
      <c r="C253" s="214"/>
      <c r="D253" s="204" t="s">
        <v>137</v>
      </c>
      <c r="E253" s="215" t="s">
        <v>1</v>
      </c>
      <c r="F253" s="216" t="s">
        <v>894</v>
      </c>
      <c r="G253" s="214"/>
      <c r="H253" s="217">
        <v>0.16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137</v>
      </c>
      <c r="AU253" s="223" t="s">
        <v>89</v>
      </c>
      <c r="AV253" s="14" t="s">
        <v>89</v>
      </c>
      <c r="AW253" s="14" t="s">
        <v>36</v>
      </c>
      <c r="AX253" s="14" t="s">
        <v>87</v>
      </c>
      <c r="AY253" s="223" t="s">
        <v>129</v>
      </c>
    </row>
    <row r="254" spans="1:65" s="2" customFormat="1" ht="33" customHeight="1">
      <c r="A254" s="35"/>
      <c r="B254" s="36"/>
      <c r="C254" s="188" t="s">
        <v>317</v>
      </c>
      <c r="D254" s="188" t="s">
        <v>131</v>
      </c>
      <c r="E254" s="189" t="s">
        <v>330</v>
      </c>
      <c r="F254" s="190" t="s">
        <v>331</v>
      </c>
      <c r="G254" s="191" t="s">
        <v>180</v>
      </c>
      <c r="H254" s="192">
        <v>0.53200000000000003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44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135</v>
      </c>
      <c r="AT254" s="200" t="s">
        <v>131</v>
      </c>
      <c r="AU254" s="200" t="s">
        <v>89</v>
      </c>
      <c r="AY254" s="18" t="s">
        <v>129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87</v>
      </c>
      <c r="BK254" s="201">
        <f>ROUND(I254*H254,2)</f>
        <v>0</v>
      </c>
      <c r="BL254" s="18" t="s">
        <v>135</v>
      </c>
      <c r="BM254" s="200" t="s">
        <v>895</v>
      </c>
    </row>
    <row r="255" spans="1:65" s="13" customFormat="1" ht="10.199999999999999">
      <c r="B255" s="202"/>
      <c r="C255" s="203"/>
      <c r="D255" s="204" t="s">
        <v>137</v>
      </c>
      <c r="E255" s="205" t="s">
        <v>1</v>
      </c>
      <c r="F255" s="206" t="s">
        <v>333</v>
      </c>
      <c r="G255" s="203"/>
      <c r="H255" s="205" t="s">
        <v>1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137</v>
      </c>
      <c r="AU255" s="212" t="s">
        <v>89</v>
      </c>
      <c r="AV255" s="13" t="s">
        <v>87</v>
      </c>
      <c r="AW255" s="13" t="s">
        <v>36</v>
      </c>
      <c r="AX255" s="13" t="s">
        <v>79</v>
      </c>
      <c r="AY255" s="212" t="s">
        <v>129</v>
      </c>
    </row>
    <row r="256" spans="1:65" s="14" customFormat="1" ht="10.199999999999999">
      <c r="B256" s="213"/>
      <c r="C256" s="214"/>
      <c r="D256" s="204" t="s">
        <v>137</v>
      </c>
      <c r="E256" s="215" t="s">
        <v>1</v>
      </c>
      <c r="F256" s="216" t="s">
        <v>896</v>
      </c>
      <c r="G256" s="214"/>
      <c r="H256" s="217">
        <v>0.53200000000000003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137</v>
      </c>
      <c r="AU256" s="223" t="s">
        <v>89</v>
      </c>
      <c r="AV256" s="14" t="s">
        <v>89</v>
      </c>
      <c r="AW256" s="14" t="s">
        <v>36</v>
      </c>
      <c r="AX256" s="14" t="s">
        <v>87</v>
      </c>
      <c r="AY256" s="223" t="s">
        <v>129</v>
      </c>
    </row>
    <row r="257" spans="1:65" s="2" customFormat="1" ht="33" customHeight="1">
      <c r="A257" s="35"/>
      <c r="B257" s="36"/>
      <c r="C257" s="188" t="s">
        <v>323</v>
      </c>
      <c r="D257" s="188" t="s">
        <v>131</v>
      </c>
      <c r="E257" s="189" t="s">
        <v>336</v>
      </c>
      <c r="F257" s="190" t="s">
        <v>337</v>
      </c>
      <c r="G257" s="191" t="s">
        <v>180</v>
      </c>
      <c r="H257" s="192">
        <v>0.106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44</v>
      </c>
      <c r="O257" s="72"/>
      <c r="P257" s="198">
        <f>O257*H257</f>
        <v>0</v>
      </c>
      <c r="Q257" s="198">
        <v>0</v>
      </c>
      <c r="R257" s="198">
        <f>Q257*H257</f>
        <v>0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135</v>
      </c>
      <c r="AT257" s="200" t="s">
        <v>131</v>
      </c>
      <c r="AU257" s="200" t="s">
        <v>89</v>
      </c>
      <c r="AY257" s="18" t="s">
        <v>129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87</v>
      </c>
      <c r="BK257" s="201">
        <f>ROUND(I257*H257,2)</f>
        <v>0</v>
      </c>
      <c r="BL257" s="18" t="s">
        <v>135</v>
      </c>
      <c r="BM257" s="200" t="s">
        <v>897</v>
      </c>
    </row>
    <row r="258" spans="1:65" s="13" customFormat="1" ht="20.399999999999999">
      <c r="B258" s="202"/>
      <c r="C258" s="203"/>
      <c r="D258" s="204" t="s">
        <v>137</v>
      </c>
      <c r="E258" s="205" t="s">
        <v>1</v>
      </c>
      <c r="F258" s="206" t="s">
        <v>339</v>
      </c>
      <c r="G258" s="203"/>
      <c r="H258" s="205" t="s">
        <v>1</v>
      </c>
      <c r="I258" s="207"/>
      <c r="J258" s="203"/>
      <c r="K258" s="203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137</v>
      </c>
      <c r="AU258" s="212" t="s">
        <v>89</v>
      </c>
      <c r="AV258" s="13" t="s">
        <v>87</v>
      </c>
      <c r="AW258" s="13" t="s">
        <v>36</v>
      </c>
      <c r="AX258" s="13" t="s">
        <v>79</v>
      </c>
      <c r="AY258" s="212" t="s">
        <v>129</v>
      </c>
    </row>
    <row r="259" spans="1:65" s="14" customFormat="1" ht="10.199999999999999">
      <c r="B259" s="213"/>
      <c r="C259" s="214"/>
      <c r="D259" s="204" t="s">
        <v>137</v>
      </c>
      <c r="E259" s="215" t="s">
        <v>1</v>
      </c>
      <c r="F259" s="216" t="s">
        <v>898</v>
      </c>
      <c r="G259" s="214"/>
      <c r="H259" s="217">
        <v>0.106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137</v>
      </c>
      <c r="AU259" s="223" t="s">
        <v>89</v>
      </c>
      <c r="AV259" s="14" t="s">
        <v>89</v>
      </c>
      <c r="AW259" s="14" t="s">
        <v>36</v>
      </c>
      <c r="AX259" s="14" t="s">
        <v>87</v>
      </c>
      <c r="AY259" s="223" t="s">
        <v>129</v>
      </c>
    </row>
    <row r="260" spans="1:65" s="2" customFormat="1" ht="21.75" customHeight="1">
      <c r="A260" s="35"/>
      <c r="B260" s="36"/>
      <c r="C260" s="188" t="s">
        <v>329</v>
      </c>
      <c r="D260" s="188" t="s">
        <v>131</v>
      </c>
      <c r="E260" s="189" t="s">
        <v>342</v>
      </c>
      <c r="F260" s="190" t="s">
        <v>343</v>
      </c>
      <c r="G260" s="191" t="s">
        <v>134</v>
      </c>
      <c r="H260" s="192">
        <v>25.068000000000001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44</v>
      </c>
      <c r="O260" s="72"/>
      <c r="P260" s="198">
        <f>O260*H260</f>
        <v>0</v>
      </c>
      <c r="Q260" s="198">
        <v>8.3850999999999999E-4</v>
      </c>
      <c r="R260" s="198">
        <f>Q260*H260</f>
        <v>2.1019768680000002E-2</v>
      </c>
      <c r="S260" s="198">
        <v>0</v>
      </c>
      <c r="T260" s="19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135</v>
      </c>
      <c r="AT260" s="200" t="s">
        <v>131</v>
      </c>
      <c r="AU260" s="200" t="s">
        <v>89</v>
      </c>
      <c r="AY260" s="18" t="s">
        <v>129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87</v>
      </c>
      <c r="BK260" s="201">
        <f>ROUND(I260*H260,2)</f>
        <v>0</v>
      </c>
      <c r="BL260" s="18" t="s">
        <v>135</v>
      </c>
      <c r="BM260" s="200" t="s">
        <v>899</v>
      </c>
    </row>
    <row r="261" spans="1:65" s="13" customFormat="1" ht="10.199999999999999">
      <c r="B261" s="202"/>
      <c r="C261" s="203"/>
      <c r="D261" s="204" t="s">
        <v>137</v>
      </c>
      <c r="E261" s="205" t="s">
        <v>1</v>
      </c>
      <c r="F261" s="206" t="s">
        <v>345</v>
      </c>
      <c r="G261" s="203"/>
      <c r="H261" s="205" t="s">
        <v>1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137</v>
      </c>
      <c r="AU261" s="212" t="s">
        <v>89</v>
      </c>
      <c r="AV261" s="13" t="s">
        <v>87</v>
      </c>
      <c r="AW261" s="13" t="s">
        <v>36</v>
      </c>
      <c r="AX261" s="13" t="s">
        <v>79</v>
      </c>
      <c r="AY261" s="212" t="s">
        <v>129</v>
      </c>
    </row>
    <row r="262" spans="1:65" s="14" customFormat="1" ht="10.199999999999999">
      <c r="B262" s="213"/>
      <c r="C262" s="214"/>
      <c r="D262" s="204" t="s">
        <v>137</v>
      </c>
      <c r="E262" s="215" t="s">
        <v>1</v>
      </c>
      <c r="F262" s="216" t="s">
        <v>900</v>
      </c>
      <c r="G262" s="214"/>
      <c r="H262" s="217">
        <v>3.1619999999999999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137</v>
      </c>
      <c r="AU262" s="223" t="s">
        <v>89</v>
      </c>
      <c r="AV262" s="14" t="s">
        <v>89</v>
      </c>
      <c r="AW262" s="14" t="s">
        <v>36</v>
      </c>
      <c r="AX262" s="14" t="s">
        <v>79</v>
      </c>
      <c r="AY262" s="223" t="s">
        <v>129</v>
      </c>
    </row>
    <row r="263" spans="1:65" s="14" customFormat="1" ht="10.199999999999999">
      <c r="B263" s="213"/>
      <c r="C263" s="214"/>
      <c r="D263" s="204" t="s">
        <v>137</v>
      </c>
      <c r="E263" s="215" t="s">
        <v>1</v>
      </c>
      <c r="F263" s="216" t="s">
        <v>901</v>
      </c>
      <c r="G263" s="214"/>
      <c r="H263" s="217">
        <v>7.7279999999999998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137</v>
      </c>
      <c r="AU263" s="223" t="s">
        <v>89</v>
      </c>
      <c r="AV263" s="14" t="s">
        <v>89</v>
      </c>
      <c r="AW263" s="14" t="s">
        <v>36</v>
      </c>
      <c r="AX263" s="14" t="s">
        <v>79</v>
      </c>
      <c r="AY263" s="223" t="s">
        <v>129</v>
      </c>
    </row>
    <row r="264" spans="1:65" s="14" customFormat="1" ht="10.199999999999999">
      <c r="B264" s="213"/>
      <c r="C264" s="214"/>
      <c r="D264" s="204" t="s">
        <v>137</v>
      </c>
      <c r="E264" s="215" t="s">
        <v>1</v>
      </c>
      <c r="F264" s="216" t="s">
        <v>902</v>
      </c>
      <c r="G264" s="214"/>
      <c r="H264" s="217">
        <v>6.8639999999999999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137</v>
      </c>
      <c r="AU264" s="223" t="s">
        <v>89</v>
      </c>
      <c r="AV264" s="14" t="s">
        <v>89</v>
      </c>
      <c r="AW264" s="14" t="s">
        <v>36</v>
      </c>
      <c r="AX264" s="14" t="s">
        <v>79</v>
      </c>
      <c r="AY264" s="223" t="s">
        <v>129</v>
      </c>
    </row>
    <row r="265" spans="1:65" s="13" customFormat="1" ht="10.199999999999999">
      <c r="B265" s="202"/>
      <c r="C265" s="203"/>
      <c r="D265" s="204" t="s">
        <v>137</v>
      </c>
      <c r="E265" s="205" t="s">
        <v>1</v>
      </c>
      <c r="F265" s="206" t="s">
        <v>351</v>
      </c>
      <c r="G265" s="203"/>
      <c r="H265" s="205" t="s">
        <v>1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137</v>
      </c>
      <c r="AU265" s="212" t="s">
        <v>89</v>
      </c>
      <c r="AV265" s="13" t="s">
        <v>87</v>
      </c>
      <c r="AW265" s="13" t="s">
        <v>36</v>
      </c>
      <c r="AX265" s="13" t="s">
        <v>79</v>
      </c>
      <c r="AY265" s="212" t="s">
        <v>129</v>
      </c>
    </row>
    <row r="266" spans="1:65" s="14" customFormat="1" ht="20.399999999999999">
      <c r="B266" s="213"/>
      <c r="C266" s="214"/>
      <c r="D266" s="204" t="s">
        <v>137</v>
      </c>
      <c r="E266" s="215" t="s">
        <v>1</v>
      </c>
      <c r="F266" s="216" t="s">
        <v>903</v>
      </c>
      <c r="G266" s="214"/>
      <c r="H266" s="217">
        <v>4.1399999999999997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137</v>
      </c>
      <c r="AU266" s="223" t="s">
        <v>89</v>
      </c>
      <c r="AV266" s="14" t="s">
        <v>89</v>
      </c>
      <c r="AW266" s="14" t="s">
        <v>36</v>
      </c>
      <c r="AX266" s="14" t="s">
        <v>79</v>
      </c>
      <c r="AY266" s="223" t="s">
        <v>129</v>
      </c>
    </row>
    <row r="267" spans="1:65" s="14" customFormat="1" ht="20.399999999999999">
      <c r="B267" s="213"/>
      <c r="C267" s="214"/>
      <c r="D267" s="204" t="s">
        <v>137</v>
      </c>
      <c r="E267" s="215" t="s">
        <v>1</v>
      </c>
      <c r="F267" s="216" t="s">
        <v>904</v>
      </c>
      <c r="G267" s="214"/>
      <c r="H267" s="217">
        <v>3.1739999999999999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137</v>
      </c>
      <c r="AU267" s="223" t="s">
        <v>89</v>
      </c>
      <c r="AV267" s="14" t="s">
        <v>89</v>
      </c>
      <c r="AW267" s="14" t="s">
        <v>36</v>
      </c>
      <c r="AX267" s="14" t="s">
        <v>79</v>
      </c>
      <c r="AY267" s="223" t="s">
        <v>129</v>
      </c>
    </row>
    <row r="268" spans="1:65" s="15" customFormat="1" ht="10.199999999999999">
      <c r="B268" s="224"/>
      <c r="C268" s="225"/>
      <c r="D268" s="204" t="s">
        <v>137</v>
      </c>
      <c r="E268" s="226" t="s">
        <v>1</v>
      </c>
      <c r="F268" s="227" t="s">
        <v>142</v>
      </c>
      <c r="G268" s="225"/>
      <c r="H268" s="228">
        <v>25.068000000000001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AT268" s="234" t="s">
        <v>137</v>
      </c>
      <c r="AU268" s="234" t="s">
        <v>89</v>
      </c>
      <c r="AV268" s="15" t="s">
        <v>135</v>
      </c>
      <c r="AW268" s="15" t="s">
        <v>36</v>
      </c>
      <c r="AX268" s="15" t="s">
        <v>87</v>
      </c>
      <c r="AY268" s="234" t="s">
        <v>129</v>
      </c>
    </row>
    <row r="269" spans="1:65" s="13" customFormat="1" ht="30.6">
      <c r="B269" s="202"/>
      <c r="C269" s="203"/>
      <c r="D269" s="204" t="s">
        <v>137</v>
      </c>
      <c r="E269" s="205" t="s">
        <v>1</v>
      </c>
      <c r="F269" s="206" t="s">
        <v>905</v>
      </c>
      <c r="G269" s="203"/>
      <c r="H269" s="205" t="s">
        <v>1</v>
      </c>
      <c r="I269" s="207"/>
      <c r="J269" s="203"/>
      <c r="K269" s="203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137</v>
      </c>
      <c r="AU269" s="212" t="s">
        <v>89</v>
      </c>
      <c r="AV269" s="13" t="s">
        <v>87</v>
      </c>
      <c r="AW269" s="13" t="s">
        <v>36</v>
      </c>
      <c r="AX269" s="13" t="s">
        <v>79</v>
      </c>
      <c r="AY269" s="212" t="s">
        <v>129</v>
      </c>
    </row>
    <row r="270" spans="1:65" s="14" customFormat="1" ht="10.199999999999999">
      <c r="B270" s="213"/>
      <c r="C270" s="214"/>
      <c r="D270" s="204" t="s">
        <v>137</v>
      </c>
      <c r="E270" s="215" t="s">
        <v>1</v>
      </c>
      <c r="F270" s="216" t="s">
        <v>906</v>
      </c>
      <c r="G270" s="214"/>
      <c r="H270" s="217">
        <v>108.372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137</v>
      </c>
      <c r="AU270" s="223" t="s">
        <v>89</v>
      </c>
      <c r="AV270" s="14" t="s">
        <v>89</v>
      </c>
      <c r="AW270" s="14" t="s">
        <v>36</v>
      </c>
      <c r="AX270" s="14" t="s">
        <v>79</v>
      </c>
      <c r="AY270" s="223" t="s">
        <v>129</v>
      </c>
    </row>
    <row r="271" spans="1:65" s="14" customFormat="1" ht="10.199999999999999">
      <c r="B271" s="213"/>
      <c r="C271" s="214"/>
      <c r="D271" s="204" t="s">
        <v>137</v>
      </c>
      <c r="E271" s="215" t="s">
        <v>1</v>
      </c>
      <c r="F271" s="216" t="s">
        <v>907</v>
      </c>
      <c r="G271" s="214"/>
      <c r="H271" s="217">
        <v>1.5840000000000001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137</v>
      </c>
      <c r="AU271" s="223" t="s">
        <v>89</v>
      </c>
      <c r="AV271" s="14" t="s">
        <v>89</v>
      </c>
      <c r="AW271" s="14" t="s">
        <v>36</v>
      </c>
      <c r="AX271" s="14" t="s">
        <v>79</v>
      </c>
      <c r="AY271" s="223" t="s">
        <v>129</v>
      </c>
    </row>
    <row r="272" spans="1:65" s="2" customFormat="1" ht="16.5" customHeight="1">
      <c r="A272" s="35"/>
      <c r="B272" s="36"/>
      <c r="C272" s="188" t="s">
        <v>335</v>
      </c>
      <c r="D272" s="188" t="s">
        <v>131</v>
      </c>
      <c r="E272" s="189" t="s">
        <v>355</v>
      </c>
      <c r="F272" s="190" t="s">
        <v>356</v>
      </c>
      <c r="G272" s="191" t="s">
        <v>134</v>
      </c>
      <c r="H272" s="192">
        <v>25.068000000000001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44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135</v>
      </c>
      <c r="AT272" s="200" t="s">
        <v>131</v>
      </c>
      <c r="AU272" s="200" t="s">
        <v>89</v>
      </c>
      <c r="AY272" s="18" t="s">
        <v>129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87</v>
      </c>
      <c r="BK272" s="201">
        <f>ROUND(I272*H272,2)</f>
        <v>0</v>
      </c>
      <c r="BL272" s="18" t="s">
        <v>135</v>
      </c>
      <c r="BM272" s="200" t="s">
        <v>908</v>
      </c>
    </row>
    <row r="273" spans="1:65" s="14" customFormat="1" ht="20.399999999999999">
      <c r="B273" s="213"/>
      <c r="C273" s="214"/>
      <c r="D273" s="204" t="s">
        <v>137</v>
      </c>
      <c r="E273" s="215" t="s">
        <v>1</v>
      </c>
      <c r="F273" s="216" t="s">
        <v>909</v>
      </c>
      <c r="G273" s="214"/>
      <c r="H273" s="217">
        <v>25.068000000000001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137</v>
      </c>
      <c r="AU273" s="223" t="s">
        <v>89</v>
      </c>
      <c r="AV273" s="14" t="s">
        <v>89</v>
      </c>
      <c r="AW273" s="14" t="s">
        <v>36</v>
      </c>
      <c r="AX273" s="14" t="s">
        <v>87</v>
      </c>
      <c r="AY273" s="223" t="s">
        <v>129</v>
      </c>
    </row>
    <row r="274" spans="1:65" s="2" customFormat="1" ht="21.75" customHeight="1">
      <c r="A274" s="35"/>
      <c r="B274" s="36"/>
      <c r="C274" s="188" t="s">
        <v>341</v>
      </c>
      <c r="D274" s="188" t="s">
        <v>131</v>
      </c>
      <c r="E274" s="189" t="s">
        <v>360</v>
      </c>
      <c r="F274" s="190" t="s">
        <v>361</v>
      </c>
      <c r="G274" s="191" t="s">
        <v>180</v>
      </c>
      <c r="H274" s="192">
        <v>3.0289999999999999</v>
      </c>
      <c r="I274" s="193"/>
      <c r="J274" s="194">
        <f>ROUND(I274*H274,2)</f>
        <v>0</v>
      </c>
      <c r="K274" s="195"/>
      <c r="L274" s="40"/>
      <c r="M274" s="196" t="s">
        <v>1</v>
      </c>
      <c r="N274" s="197" t="s">
        <v>44</v>
      </c>
      <c r="O274" s="72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135</v>
      </c>
      <c r="AT274" s="200" t="s">
        <v>131</v>
      </c>
      <c r="AU274" s="200" t="s">
        <v>89</v>
      </c>
      <c r="AY274" s="18" t="s">
        <v>129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87</v>
      </c>
      <c r="BK274" s="201">
        <f>ROUND(I274*H274,2)</f>
        <v>0</v>
      </c>
      <c r="BL274" s="18" t="s">
        <v>135</v>
      </c>
      <c r="BM274" s="200" t="s">
        <v>910</v>
      </c>
    </row>
    <row r="275" spans="1:65" s="14" customFormat="1" ht="20.399999999999999">
      <c r="B275" s="213"/>
      <c r="C275" s="214"/>
      <c r="D275" s="204" t="s">
        <v>137</v>
      </c>
      <c r="E275" s="215" t="s">
        <v>1</v>
      </c>
      <c r="F275" s="216" t="s">
        <v>911</v>
      </c>
      <c r="G275" s="214"/>
      <c r="H275" s="217">
        <v>0.14399999999999999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137</v>
      </c>
      <c r="AU275" s="223" t="s">
        <v>89</v>
      </c>
      <c r="AV275" s="14" t="s">
        <v>89</v>
      </c>
      <c r="AW275" s="14" t="s">
        <v>36</v>
      </c>
      <c r="AX275" s="14" t="s">
        <v>79</v>
      </c>
      <c r="AY275" s="223" t="s">
        <v>129</v>
      </c>
    </row>
    <row r="276" spans="1:65" s="14" customFormat="1" ht="20.399999999999999">
      <c r="B276" s="213"/>
      <c r="C276" s="214"/>
      <c r="D276" s="204" t="s">
        <v>137</v>
      </c>
      <c r="E276" s="215" t="s">
        <v>1</v>
      </c>
      <c r="F276" s="216" t="s">
        <v>912</v>
      </c>
      <c r="G276" s="214"/>
      <c r="H276" s="217">
        <v>0.71699999999999997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137</v>
      </c>
      <c r="AU276" s="223" t="s">
        <v>89</v>
      </c>
      <c r="AV276" s="14" t="s">
        <v>89</v>
      </c>
      <c r="AW276" s="14" t="s">
        <v>36</v>
      </c>
      <c r="AX276" s="14" t="s">
        <v>79</v>
      </c>
      <c r="AY276" s="223" t="s">
        <v>129</v>
      </c>
    </row>
    <row r="277" spans="1:65" s="14" customFormat="1" ht="20.399999999999999">
      <c r="B277" s="213"/>
      <c r="C277" s="214"/>
      <c r="D277" s="204" t="s">
        <v>137</v>
      </c>
      <c r="E277" s="215" t="s">
        <v>1</v>
      </c>
      <c r="F277" s="216" t="s">
        <v>913</v>
      </c>
      <c r="G277" s="214"/>
      <c r="H277" s="217">
        <v>0.53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137</v>
      </c>
      <c r="AU277" s="223" t="s">
        <v>89</v>
      </c>
      <c r="AV277" s="14" t="s">
        <v>89</v>
      </c>
      <c r="AW277" s="14" t="s">
        <v>36</v>
      </c>
      <c r="AX277" s="14" t="s">
        <v>79</v>
      </c>
      <c r="AY277" s="223" t="s">
        <v>129</v>
      </c>
    </row>
    <row r="278" spans="1:65" s="14" customFormat="1" ht="20.399999999999999">
      <c r="B278" s="213"/>
      <c r="C278" s="214"/>
      <c r="D278" s="204" t="s">
        <v>137</v>
      </c>
      <c r="E278" s="215" t="s">
        <v>1</v>
      </c>
      <c r="F278" s="216" t="s">
        <v>914</v>
      </c>
      <c r="G278" s="214"/>
      <c r="H278" s="217">
        <v>0.76800000000000002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137</v>
      </c>
      <c r="AU278" s="223" t="s">
        <v>89</v>
      </c>
      <c r="AV278" s="14" t="s">
        <v>89</v>
      </c>
      <c r="AW278" s="14" t="s">
        <v>36</v>
      </c>
      <c r="AX278" s="14" t="s">
        <v>79</v>
      </c>
      <c r="AY278" s="223" t="s">
        <v>129</v>
      </c>
    </row>
    <row r="279" spans="1:65" s="14" customFormat="1" ht="20.399999999999999">
      <c r="B279" s="213"/>
      <c r="C279" s="214"/>
      <c r="D279" s="204" t="s">
        <v>137</v>
      </c>
      <c r="E279" s="215" t="s">
        <v>1</v>
      </c>
      <c r="F279" s="216" t="s">
        <v>915</v>
      </c>
      <c r="G279" s="214"/>
      <c r="H279" s="217">
        <v>0.87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137</v>
      </c>
      <c r="AU279" s="223" t="s">
        <v>89</v>
      </c>
      <c r="AV279" s="14" t="s">
        <v>89</v>
      </c>
      <c r="AW279" s="14" t="s">
        <v>36</v>
      </c>
      <c r="AX279" s="14" t="s">
        <v>79</v>
      </c>
      <c r="AY279" s="223" t="s">
        <v>129</v>
      </c>
    </row>
    <row r="280" spans="1:65" s="15" customFormat="1" ht="10.199999999999999">
      <c r="B280" s="224"/>
      <c r="C280" s="225"/>
      <c r="D280" s="204" t="s">
        <v>137</v>
      </c>
      <c r="E280" s="226" t="s">
        <v>1</v>
      </c>
      <c r="F280" s="227" t="s">
        <v>142</v>
      </c>
      <c r="G280" s="225"/>
      <c r="H280" s="228">
        <v>3.0289999999999999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137</v>
      </c>
      <c r="AU280" s="234" t="s">
        <v>89</v>
      </c>
      <c r="AV280" s="15" t="s">
        <v>135</v>
      </c>
      <c r="AW280" s="15" t="s">
        <v>36</v>
      </c>
      <c r="AX280" s="15" t="s">
        <v>87</v>
      </c>
      <c r="AY280" s="234" t="s">
        <v>129</v>
      </c>
    </row>
    <row r="281" spans="1:65" s="13" customFormat="1" ht="30.6">
      <c r="B281" s="202"/>
      <c r="C281" s="203"/>
      <c r="D281" s="204" t="s">
        <v>137</v>
      </c>
      <c r="E281" s="205" t="s">
        <v>1</v>
      </c>
      <c r="F281" s="206" t="s">
        <v>905</v>
      </c>
      <c r="G281" s="203"/>
      <c r="H281" s="205" t="s">
        <v>1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137</v>
      </c>
      <c r="AU281" s="212" t="s">
        <v>89</v>
      </c>
      <c r="AV281" s="13" t="s">
        <v>87</v>
      </c>
      <c r="AW281" s="13" t="s">
        <v>36</v>
      </c>
      <c r="AX281" s="13" t="s">
        <v>79</v>
      </c>
      <c r="AY281" s="212" t="s">
        <v>129</v>
      </c>
    </row>
    <row r="282" spans="1:65" s="14" customFormat="1" ht="20.399999999999999">
      <c r="B282" s="213"/>
      <c r="C282" s="214"/>
      <c r="D282" s="204" t="s">
        <v>137</v>
      </c>
      <c r="E282" s="215" t="s">
        <v>1</v>
      </c>
      <c r="F282" s="216" t="s">
        <v>916</v>
      </c>
      <c r="G282" s="214"/>
      <c r="H282" s="217">
        <v>10.509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137</v>
      </c>
      <c r="AU282" s="223" t="s">
        <v>89</v>
      </c>
      <c r="AV282" s="14" t="s">
        <v>89</v>
      </c>
      <c r="AW282" s="14" t="s">
        <v>36</v>
      </c>
      <c r="AX282" s="14" t="s">
        <v>79</v>
      </c>
      <c r="AY282" s="223" t="s">
        <v>129</v>
      </c>
    </row>
    <row r="283" spans="1:65" s="14" customFormat="1" ht="30.6">
      <c r="B283" s="213"/>
      <c r="C283" s="214"/>
      <c r="D283" s="204" t="s">
        <v>137</v>
      </c>
      <c r="E283" s="215" t="s">
        <v>1</v>
      </c>
      <c r="F283" s="216" t="s">
        <v>917</v>
      </c>
      <c r="G283" s="214"/>
      <c r="H283" s="217">
        <v>0.14599999999999999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137</v>
      </c>
      <c r="AU283" s="223" t="s">
        <v>89</v>
      </c>
      <c r="AV283" s="14" t="s">
        <v>89</v>
      </c>
      <c r="AW283" s="14" t="s">
        <v>36</v>
      </c>
      <c r="AX283" s="14" t="s">
        <v>79</v>
      </c>
      <c r="AY283" s="223" t="s">
        <v>129</v>
      </c>
    </row>
    <row r="284" spans="1:65" s="2" customFormat="1" ht="21.75" customHeight="1">
      <c r="A284" s="35"/>
      <c r="B284" s="36"/>
      <c r="C284" s="188" t="s">
        <v>354</v>
      </c>
      <c r="D284" s="188" t="s">
        <v>131</v>
      </c>
      <c r="E284" s="189" t="s">
        <v>371</v>
      </c>
      <c r="F284" s="190" t="s">
        <v>372</v>
      </c>
      <c r="G284" s="191" t="s">
        <v>180</v>
      </c>
      <c r="H284" s="192">
        <v>13.263999999999999</v>
      </c>
      <c r="I284" s="193"/>
      <c r="J284" s="194">
        <f>ROUND(I284*H284,2)</f>
        <v>0</v>
      </c>
      <c r="K284" s="195"/>
      <c r="L284" s="40"/>
      <c r="M284" s="196" t="s">
        <v>1</v>
      </c>
      <c r="N284" s="197" t="s">
        <v>44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135</v>
      </c>
      <c r="AT284" s="200" t="s">
        <v>131</v>
      </c>
      <c r="AU284" s="200" t="s">
        <v>89</v>
      </c>
      <c r="AY284" s="18" t="s">
        <v>129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87</v>
      </c>
      <c r="BK284" s="201">
        <f>ROUND(I284*H284,2)</f>
        <v>0</v>
      </c>
      <c r="BL284" s="18" t="s">
        <v>135</v>
      </c>
      <c r="BM284" s="200" t="s">
        <v>918</v>
      </c>
    </row>
    <row r="285" spans="1:65" s="13" customFormat="1" ht="20.399999999999999">
      <c r="B285" s="202"/>
      <c r="C285" s="203"/>
      <c r="D285" s="204" t="s">
        <v>137</v>
      </c>
      <c r="E285" s="205" t="s">
        <v>1</v>
      </c>
      <c r="F285" s="206" t="s">
        <v>374</v>
      </c>
      <c r="G285" s="203"/>
      <c r="H285" s="205" t="s">
        <v>1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137</v>
      </c>
      <c r="AU285" s="212" t="s">
        <v>89</v>
      </c>
      <c r="AV285" s="13" t="s">
        <v>87</v>
      </c>
      <c r="AW285" s="13" t="s">
        <v>36</v>
      </c>
      <c r="AX285" s="13" t="s">
        <v>79</v>
      </c>
      <c r="AY285" s="212" t="s">
        <v>129</v>
      </c>
    </row>
    <row r="286" spans="1:65" s="14" customFormat="1" ht="20.399999999999999">
      <c r="B286" s="213"/>
      <c r="C286" s="214"/>
      <c r="D286" s="204" t="s">
        <v>137</v>
      </c>
      <c r="E286" s="215" t="s">
        <v>1</v>
      </c>
      <c r="F286" s="216" t="s">
        <v>919</v>
      </c>
      <c r="G286" s="214"/>
      <c r="H286" s="217">
        <v>0.41399999999999998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137</v>
      </c>
      <c r="AU286" s="223" t="s">
        <v>89</v>
      </c>
      <c r="AV286" s="14" t="s">
        <v>89</v>
      </c>
      <c r="AW286" s="14" t="s">
        <v>36</v>
      </c>
      <c r="AX286" s="14" t="s">
        <v>79</v>
      </c>
      <c r="AY286" s="223" t="s">
        <v>129</v>
      </c>
    </row>
    <row r="287" spans="1:65" s="13" customFormat="1" ht="10.199999999999999">
      <c r="B287" s="202"/>
      <c r="C287" s="203"/>
      <c r="D287" s="204" t="s">
        <v>137</v>
      </c>
      <c r="E287" s="205" t="s">
        <v>1</v>
      </c>
      <c r="F287" s="206" t="s">
        <v>376</v>
      </c>
      <c r="G287" s="203"/>
      <c r="H287" s="205" t="s">
        <v>1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137</v>
      </c>
      <c r="AU287" s="212" t="s">
        <v>89</v>
      </c>
      <c r="AV287" s="13" t="s">
        <v>87</v>
      </c>
      <c r="AW287" s="13" t="s">
        <v>36</v>
      </c>
      <c r="AX287" s="13" t="s">
        <v>79</v>
      </c>
      <c r="AY287" s="212" t="s">
        <v>129</v>
      </c>
    </row>
    <row r="288" spans="1:65" s="14" customFormat="1" ht="10.199999999999999">
      <c r="B288" s="213"/>
      <c r="C288" s="214"/>
      <c r="D288" s="204" t="s">
        <v>137</v>
      </c>
      <c r="E288" s="215" t="s">
        <v>1</v>
      </c>
      <c r="F288" s="216" t="s">
        <v>920</v>
      </c>
      <c r="G288" s="214"/>
      <c r="H288" s="217">
        <v>3.0910000000000002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137</v>
      </c>
      <c r="AU288" s="223" t="s">
        <v>89</v>
      </c>
      <c r="AV288" s="14" t="s">
        <v>89</v>
      </c>
      <c r="AW288" s="14" t="s">
        <v>36</v>
      </c>
      <c r="AX288" s="14" t="s">
        <v>79</v>
      </c>
      <c r="AY288" s="223" t="s">
        <v>129</v>
      </c>
    </row>
    <row r="289" spans="1:65" s="14" customFormat="1" ht="20.399999999999999">
      <c r="B289" s="213"/>
      <c r="C289" s="214"/>
      <c r="D289" s="204" t="s">
        <v>137</v>
      </c>
      <c r="E289" s="215" t="s">
        <v>1</v>
      </c>
      <c r="F289" s="216" t="s">
        <v>921</v>
      </c>
      <c r="G289" s="214"/>
      <c r="H289" s="217">
        <v>2.6930000000000001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137</v>
      </c>
      <c r="AU289" s="223" t="s">
        <v>89</v>
      </c>
      <c r="AV289" s="14" t="s">
        <v>89</v>
      </c>
      <c r="AW289" s="14" t="s">
        <v>36</v>
      </c>
      <c r="AX289" s="14" t="s">
        <v>79</v>
      </c>
      <c r="AY289" s="223" t="s">
        <v>129</v>
      </c>
    </row>
    <row r="290" spans="1:65" s="14" customFormat="1" ht="20.399999999999999">
      <c r="B290" s="213"/>
      <c r="C290" s="214"/>
      <c r="D290" s="204" t="s">
        <v>137</v>
      </c>
      <c r="E290" s="215" t="s">
        <v>1</v>
      </c>
      <c r="F290" s="216" t="s">
        <v>922</v>
      </c>
      <c r="G290" s="214"/>
      <c r="H290" s="217">
        <v>3.3119999999999998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137</v>
      </c>
      <c r="AU290" s="223" t="s">
        <v>89</v>
      </c>
      <c r="AV290" s="14" t="s">
        <v>89</v>
      </c>
      <c r="AW290" s="14" t="s">
        <v>36</v>
      </c>
      <c r="AX290" s="14" t="s">
        <v>79</v>
      </c>
      <c r="AY290" s="223" t="s">
        <v>129</v>
      </c>
    </row>
    <row r="291" spans="1:65" s="14" customFormat="1" ht="20.399999999999999">
      <c r="B291" s="213"/>
      <c r="C291" s="214"/>
      <c r="D291" s="204" t="s">
        <v>137</v>
      </c>
      <c r="E291" s="215" t="s">
        <v>1</v>
      </c>
      <c r="F291" s="216" t="s">
        <v>923</v>
      </c>
      <c r="G291" s="214"/>
      <c r="H291" s="217">
        <v>3.754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137</v>
      </c>
      <c r="AU291" s="223" t="s">
        <v>89</v>
      </c>
      <c r="AV291" s="14" t="s">
        <v>89</v>
      </c>
      <c r="AW291" s="14" t="s">
        <v>36</v>
      </c>
      <c r="AX291" s="14" t="s">
        <v>79</v>
      </c>
      <c r="AY291" s="223" t="s">
        <v>129</v>
      </c>
    </row>
    <row r="292" spans="1:65" s="15" customFormat="1" ht="10.199999999999999">
      <c r="B292" s="224"/>
      <c r="C292" s="225"/>
      <c r="D292" s="204" t="s">
        <v>137</v>
      </c>
      <c r="E292" s="226" t="s">
        <v>1</v>
      </c>
      <c r="F292" s="227" t="s">
        <v>142</v>
      </c>
      <c r="G292" s="225"/>
      <c r="H292" s="228">
        <v>13.263999999999999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137</v>
      </c>
      <c r="AU292" s="234" t="s">
        <v>89</v>
      </c>
      <c r="AV292" s="15" t="s">
        <v>135</v>
      </c>
      <c r="AW292" s="15" t="s">
        <v>36</v>
      </c>
      <c r="AX292" s="15" t="s">
        <v>87</v>
      </c>
      <c r="AY292" s="234" t="s">
        <v>129</v>
      </c>
    </row>
    <row r="293" spans="1:65" s="13" customFormat="1" ht="30.6">
      <c r="B293" s="202"/>
      <c r="C293" s="203"/>
      <c r="D293" s="204" t="s">
        <v>137</v>
      </c>
      <c r="E293" s="205" t="s">
        <v>1</v>
      </c>
      <c r="F293" s="206" t="s">
        <v>905</v>
      </c>
      <c r="G293" s="203"/>
      <c r="H293" s="205" t="s">
        <v>1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137</v>
      </c>
      <c r="AU293" s="212" t="s">
        <v>89</v>
      </c>
      <c r="AV293" s="13" t="s">
        <v>87</v>
      </c>
      <c r="AW293" s="13" t="s">
        <v>36</v>
      </c>
      <c r="AX293" s="13" t="s">
        <v>79</v>
      </c>
      <c r="AY293" s="212" t="s">
        <v>129</v>
      </c>
    </row>
    <row r="294" spans="1:65" s="14" customFormat="1" ht="20.399999999999999">
      <c r="B294" s="213"/>
      <c r="C294" s="214"/>
      <c r="D294" s="204" t="s">
        <v>137</v>
      </c>
      <c r="E294" s="215" t="s">
        <v>1</v>
      </c>
      <c r="F294" s="216" t="s">
        <v>924</v>
      </c>
      <c r="G294" s="214"/>
      <c r="H294" s="217">
        <v>45.319000000000003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137</v>
      </c>
      <c r="AU294" s="223" t="s">
        <v>89</v>
      </c>
      <c r="AV294" s="14" t="s">
        <v>89</v>
      </c>
      <c r="AW294" s="14" t="s">
        <v>36</v>
      </c>
      <c r="AX294" s="14" t="s">
        <v>79</v>
      </c>
      <c r="AY294" s="223" t="s">
        <v>129</v>
      </c>
    </row>
    <row r="295" spans="1:65" s="14" customFormat="1" ht="20.399999999999999">
      <c r="B295" s="213"/>
      <c r="C295" s="214"/>
      <c r="D295" s="204" t="s">
        <v>137</v>
      </c>
      <c r="E295" s="215" t="s">
        <v>1</v>
      </c>
      <c r="F295" s="216" t="s">
        <v>925</v>
      </c>
      <c r="G295" s="214"/>
      <c r="H295" s="217">
        <v>0.73899999999999999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137</v>
      </c>
      <c r="AU295" s="223" t="s">
        <v>89</v>
      </c>
      <c r="AV295" s="14" t="s">
        <v>89</v>
      </c>
      <c r="AW295" s="14" t="s">
        <v>36</v>
      </c>
      <c r="AX295" s="14" t="s">
        <v>79</v>
      </c>
      <c r="AY295" s="223" t="s">
        <v>129</v>
      </c>
    </row>
    <row r="296" spans="1:65" s="2" customFormat="1" ht="21.75" customHeight="1">
      <c r="A296" s="35"/>
      <c r="B296" s="36"/>
      <c r="C296" s="188" t="s">
        <v>359</v>
      </c>
      <c r="D296" s="188" t="s">
        <v>131</v>
      </c>
      <c r="E296" s="189" t="s">
        <v>384</v>
      </c>
      <c r="F296" s="190" t="s">
        <v>385</v>
      </c>
      <c r="G296" s="191" t="s">
        <v>386</v>
      </c>
      <c r="H296" s="192">
        <v>23.875</v>
      </c>
      <c r="I296" s="193"/>
      <c r="J296" s="194">
        <f>ROUND(I296*H296,2)</f>
        <v>0</v>
      </c>
      <c r="K296" s="195"/>
      <c r="L296" s="40"/>
      <c r="M296" s="196" t="s">
        <v>1</v>
      </c>
      <c r="N296" s="197" t="s">
        <v>44</v>
      </c>
      <c r="O296" s="72"/>
      <c r="P296" s="198">
        <f>O296*H296</f>
        <v>0</v>
      </c>
      <c r="Q296" s="198">
        <v>0</v>
      </c>
      <c r="R296" s="198">
        <f>Q296*H296</f>
        <v>0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135</v>
      </c>
      <c r="AT296" s="200" t="s">
        <v>131</v>
      </c>
      <c r="AU296" s="200" t="s">
        <v>89</v>
      </c>
      <c r="AY296" s="18" t="s">
        <v>129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87</v>
      </c>
      <c r="BK296" s="201">
        <f>ROUND(I296*H296,2)</f>
        <v>0</v>
      </c>
      <c r="BL296" s="18" t="s">
        <v>135</v>
      </c>
      <c r="BM296" s="200" t="s">
        <v>926</v>
      </c>
    </row>
    <row r="297" spans="1:65" s="14" customFormat="1" ht="20.399999999999999">
      <c r="B297" s="213"/>
      <c r="C297" s="214"/>
      <c r="D297" s="204" t="s">
        <v>137</v>
      </c>
      <c r="E297" s="215" t="s">
        <v>1</v>
      </c>
      <c r="F297" s="216" t="s">
        <v>927</v>
      </c>
      <c r="G297" s="214"/>
      <c r="H297" s="217">
        <v>23.875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137</v>
      </c>
      <c r="AU297" s="223" t="s">
        <v>89</v>
      </c>
      <c r="AV297" s="14" t="s">
        <v>89</v>
      </c>
      <c r="AW297" s="14" t="s">
        <v>36</v>
      </c>
      <c r="AX297" s="14" t="s">
        <v>87</v>
      </c>
      <c r="AY297" s="223" t="s">
        <v>129</v>
      </c>
    </row>
    <row r="298" spans="1:65" s="2" customFormat="1" ht="16.5" customHeight="1">
      <c r="A298" s="35"/>
      <c r="B298" s="36"/>
      <c r="C298" s="188" t="s">
        <v>370</v>
      </c>
      <c r="D298" s="188" t="s">
        <v>131</v>
      </c>
      <c r="E298" s="189" t="s">
        <v>390</v>
      </c>
      <c r="F298" s="190" t="s">
        <v>391</v>
      </c>
      <c r="G298" s="191" t="s">
        <v>180</v>
      </c>
      <c r="H298" s="192">
        <v>4.7750000000000004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44</v>
      </c>
      <c r="O298" s="72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135</v>
      </c>
      <c r="AT298" s="200" t="s">
        <v>131</v>
      </c>
      <c r="AU298" s="200" t="s">
        <v>89</v>
      </c>
      <c r="AY298" s="18" t="s">
        <v>129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87</v>
      </c>
      <c r="BK298" s="201">
        <f>ROUND(I298*H298,2)</f>
        <v>0</v>
      </c>
      <c r="BL298" s="18" t="s">
        <v>135</v>
      </c>
      <c r="BM298" s="200" t="s">
        <v>928</v>
      </c>
    </row>
    <row r="299" spans="1:65" s="13" customFormat="1" ht="10.199999999999999">
      <c r="B299" s="202"/>
      <c r="C299" s="203"/>
      <c r="D299" s="204" t="s">
        <v>137</v>
      </c>
      <c r="E299" s="205" t="s">
        <v>1</v>
      </c>
      <c r="F299" s="206" t="s">
        <v>393</v>
      </c>
      <c r="G299" s="203"/>
      <c r="H299" s="205" t="s">
        <v>1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137</v>
      </c>
      <c r="AU299" s="212" t="s">
        <v>89</v>
      </c>
      <c r="AV299" s="13" t="s">
        <v>87</v>
      </c>
      <c r="AW299" s="13" t="s">
        <v>36</v>
      </c>
      <c r="AX299" s="13" t="s">
        <v>79</v>
      </c>
      <c r="AY299" s="212" t="s">
        <v>129</v>
      </c>
    </row>
    <row r="300" spans="1:65" s="14" customFormat="1" ht="10.199999999999999">
      <c r="B300" s="213"/>
      <c r="C300" s="214"/>
      <c r="D300" s="204" t="s">
        <v>137</v>
      </c>
      <c r="E300" s="215" t="s">
        <v>1</v>
      </c>
      <c r="F300" s="216" t="s">
        <v>929</v>
      </c>
      <c r="G300" s="214"/>
      <c r="H300" s="217">
        <v>0.86399999999999999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137</v>
      </c>
      <c r="AU300" s="223" t="s">
        <v>89</v>
      </c>
      <c r="AV300" s="14" t="s">
        <v>89</v>
      </c>
      <c r="AW300" s="14" t="s">
        <v>36</v>
      </c>
      <c r="AX300" s="14" t="s">
        <v>79</v>
      </c>
      <c r="AY300" s="223" t="s">
        <v>129</v>
      </c>
    </row>
    <row r="301" spans="1:65" s="14" customFormat="1" ht="10.199999999999999">
      <c r="B301" s="213"/>
      <c r="C301" s="214"/>
      <c r="D301" s="204" t="s">
        <v>137</v>
      </c>
      <c r="E301" s="215" t="s">
        <v>1</v>
      </c>
      <c r="F301" s="216" t="s">
        <v>920</v>
      </c>
      <c r="G301" s="214"/>
      <c r="H301" s="217">
        <v>3.0910000000000002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137</v>
      </c>
      <c r="AU301" s="223" t="s">
        <v>89</v>
      </c>
      <c r="AV301" s="14" t="s">
        <v>89</v>
      </c>
      <c r="AW301" s="14" t="s">
        <v>36</v>
      </c>
      <c r="AX301" s="14" t="s">
        <v>79</v>
      </c>
      <c r="AY301" s="223" t="s">
        <v>129</v>
      </c>
    </row>
    <row r="302" spans="1:65" s="14" customFormat="1" ht="20.399999999999999">
      <c r="B302" s="213"/>
      <c r="C302" s="214"/>
      <c r="D302" s="204" t="s">
        <v>137</v>
      </c>
      <c r="E302" s="215" t="s">
        <v>1</v>
      </c>
      <c r="F302" s="216" t="s">
        <v>921</v>
      </c>
      <c r="G302" s="214"/>
      <c r="H302" s="217">
        <v>2.6930000000000001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137</v>
      </c>
      <c r="AU302" s="223" t="s">
        <v>89</v>
      </c>
      <c r="AV302" s="14" t="s">
        <v>89</v>
      </c>
      <c r="AW302" s="14" t="s">
        <v>36</v>
      </c>
      <c r="AX302" s="14" t="s">
        <v>79</v>
      </c>
      <c r="AY302" s="223" t="s">
        <v>129</v>
      </c>
    </row>
    <row r="303" spans="1:65" s="14" customFormat="1" ht="20.399999999999999">
      <c r="B303" s="213"/>
      <c r="C303" s="214"/>
      <c r="D303" s="204" t="s">
        <v>137</v>
      </c>
      <c r="E303" s="215" t="s">
        <v>1</v>
      </c>
      <c r="F303" s="216" t="s">
        <v>922</v>
      </c>
      <c r="G303" s="214"/>
      <c r="H303" s="217">
        <v>3.3119999999999998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137</v>
      </c>
      <c r="AU303" s="223" t="s">
        <v>89</v>
      </c>
      <c r="AV303" s="14" t="s">
        <v>89</v>
      </c>
      <c r="AW303" s="14" t="s">
        <v>36</v>
      </c>
      <c r="AX303" s="14" t="s">
        <v>79</v>
      </c>
      <c r="AY303" s="223" t="s">
        <v>129</v>
      </c>
    </row>
    <row r="304" spans="1:65" s="14" customFormat="1" ht="20.399999999999999">
      <c r="B304" s="213"/>
      <c r="C304" s="214"/>
      <c r="D304" s="204" t="s">
        <v>137</v>
      </c>
      <c r="E304" s="215" t="s">
        <v>1</v>
      </c>
      <c r="F304" s="216" t="s">
        <v>923</v>
      </c>
      <c r="G304" s="214"/>
      <c r="H304" s="217">
        <v>3.754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137</v>
      </c>
      <c r="AU304" s="223" t="s">
        <v>89</v>
      </c>
      <c r="AV304" s="14" t="s">
        <v>89</v>
      </c>
      <c r="AW304" s="14" t="s">
        <v>36</v>
      </c>
      <c r="AX304" s="14" t="s">
        <v>79</v>
      </c>
      <c r="AY304" s="223" t="s">
        <v>129</v>
      </c>
    </row>
    <row r="305" spans="1:65" s="16" customFormat="1" ht="10.199999999999999">
      <c r="B305" s="235"/>
      <c r="C305" s="236"/>
      <c r="D305" s="204" t="s">
        <v>137</v>
      </c>
      <c r="E305" s="237" t="s">
        <v>1</v>
      </c>
      <c r="F305" s="238" t="s">
        <v>197</v>
      </c>
      <c r="G305" s="236"/>
      <c r="H305" s="239">
        <v>13.714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137</v>
      </c>
      <c r="AU305" s="245" t="s">
        <v>89</v>
      </c>
      <c r="AV305" s="16" t="s">
        <v>149</v>
      </c>
      <c r="AW305" s="16" t="s">
        <v>36</v>
      </c>
      <c r="AX305" s="16" t="s">
        <v>79</v>
      </c>
      <c r="AY305" s="245" t="s">
        <v>129</v>
      </c>
    </row>
    <row r="306" spans="1:65" s="13" customFormat="1" ht="20.399999999999999">
      <c r="B306" s="202"/>
      <c r="C306" s="203"/>
      <c r="D306" s="204" t="s">
        <v>137</v>
      </c>
      <c r="E306" s="205" t="s">
        <v>1</v>
      </c>
      <c r="F306" s="206" t="s">
        <v>930</v>
      </c>
      <c r="G306" s="203"/>
      <c r="H306" s="205" t="s">
        <v>1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137</v>
      </c>
      <c r="AU306" s="212" t="s">
        <v>89</v>
      </c>
      <c r="AV306" s="13" t="s">
        <v>87</v>
      </c>
      <c r="AW306" s="13" t="s">
        <v>36</v>
      </c>
      <c r="AX306" s="13" t="s">
        <v>79</v>
      </c>
      <c r="AY306" s="212" t="s">
        <v>129</v>
      </c>
    </row>
    <row r="307" spans="1:65" s="14" customFormat="1" ht="20.399999999999999">
      <c r="B307" s="213"/>
      <c r="C307" s="214"/>
      <c r="D307" s="204" t="s">
        <v>137</v>
      </c>
      <c r="E307" s="215" t="s">
        <v>1</v>
      </c>
      <c r="F307" s="216" t="s">
        <v>931</v>
      </c>
      <c r="G307" s="214"/>
      <c r="H307" s="217">
        <v>-0.41399999999999998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137</v>
      </c>
      <c r="AU307" s="223" t="s">
        <v>89</v>
      </c>
      <c r="AV307" s="14" t="s">
        <v>89</v>
      </c>
      <c r="AW307" s="14" t="s">
        <v>36</v>
      </c>
      <c r="AX307" s="14" t="s">
        <v>79</v>
      </c>
      <c r="AY307" s="223" t="s">
        <v>129</v>
      </c>
    </row>
    <row r="308" spans="1:65" s="14" customFormat="1" ht="20.399999999999999">
      <c r="B308" s="213"/>
      <c r="C308" s="214"/>
      <c r="D308" s="204" t="s">
        <v>137</v>
      </c>
      <c r="E308" s="215" t="s">
        <v>1</v>
      </c>
      <c r="F308" s="216" t="s">
        <v>932</v>
      </c>
      <c r="G308" s="214"/>
      <c r="H308" s="217">
        <v>-2.0609999999999999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137</v>
      </c>
      <c r="AU308" s="223" t="s">
        <v>89</v>
      </c>
      <c r="AV308" s="14" t="s">
        <v>89</v>
      </c>
      <c r="AW308" s="14" t="s">
        <v>36</v>
      </c>
      <c r="AX308" s="14" t="s">
        <v>79</v>
      </c>
      <c r="AY308" s="223" t="s">
        <v>129</v>
      </c>
    </row>
    <row r="309" spans="1:65" s="14" customFormat="1" ht="20.399999999999999">
      <c r="B309" s="213"/>
      <c r="C309" s="214"/>
      <c r="D309" s="204" t="s">
        <v>137</v>
      </c>
      <c r="E309" s="215" t="s">
        <v>1</v>
      </c>
      <c r="F309" s="216" t="s">
        <v>933</v>
      </c>
      <c r="G309" s="214"/>
      <c r="H309" s="217">
        <v>-1.754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137</v>
      </c>
      <c r="AU309" s="223" t="s">
        <v>89</v>
      </c>
      <c r="AV309" s="14" t="s">
        <v>89</v>
      </c>
      <c r="AW309" s="14" t="s">
        <v>36</v>
      </c>
      <c r="AX309" s="14" t="s">
        <v>79</v>
      </c>
      <c r="AY309" s="223" t="s">
        <v>129</v>
      </c>
    </row>
    <row r="310" spans="1:65" s="14" customFormat="1" ht="20.399999999999999">
      <c r="B310" s="213"/>
      <c r="C310" s="214"/>
      <c r="D310" s="204" t="s">
        <v>137</v>
      </c>
      <c r="E310" s="215" t="s">
        <v>1</v>
      </c>
      <c r="F310" s="216" t="s">
        <v>934</v>
      </c>
      <c r="G310" s="214"/>
      <c r="H310" s="217">
        <v>-2.2080000000000002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137</v>
      </c>
      <c r="AU310" s="223" t="s">
        <v>89</v>
      </c>
      <c r="AV310" s="14" t="s">
        <v>89</v>
      </c>
      <c r="AW310" s="14" t="s">
        <v>36</v>
      </c>
      <c r="AX310" s="14" t="s">
        <v>79</v>
      </c>
      <c r="AY310" s="223" t="s">
        <v>129</v>
      </c>
    </row>
    <row r="311" spans="1:65" s="14" customFormat="1" ht="20.399999999999999">
      <c r="B311" s="213"/>
      <c r="C311" s="214"/>
      <c r="D311" s="204" t="s">
        <v>137</v>
      </c>
      <c r="E311" s="215" t="s">
        <v>1</v>
      </c>
      <c r="F311" s="216" t="s">
        <v>935</v>
      </c>
      <c r="G311" s="214"/>
      <c r="H311" s="217">
        <v>-2.5019999999999998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137</v>
      </c>
      <c r="AU311" s="223" t="s">
        <v>89</v>
      </c>
      <c r="AV311" s="14" t="s">
        <v>89</v>
      </c>
      <c r="AW311" s="14" t="s">
        <v>36</v>
      </c>
      <c r="AX311" s="14" t="s">
        <v>79</v>
      </c>
      <c r="AY311" s="223" t="s">
        <v>129</v>
      </c>
    </row>
    <row r="312" spans="1:65" s="15" customFormat="1" ht="10.199999999999999">
      <c r="B312" s="224"/>
      <c r="C312" s="225"/>
      <c r="D312" s="204" t="s">
        <v>137</v>
      </c>
      <c r="E312" s="226" t="s">
        <v>1</v>
      </c>
      <c r="F312" s="227" t="s">
        <v>142</v>
      </c>
      <c r="G312" s="225"/>
      <c r="H312" s="228">
        <v>4.7750000000000004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137</v>
      </c>
      <c r="AU312" s="234" t="s">
        <v>89</v>
      </c>
      <c r="AV312" s="15" t="s">
        <v>135</v>
      </c>
      <c r="AW312" s="15" t="s">
        <v>36</v>
      </c>
      <c r="AX312" s="15" t="s">
        <v>87</v>
      </c>
      <c r="AY312" s="234" t="s">
        <v>129</v>
      </c>
    </row>
    <row r="313" spans="1:65" s="13" customFormat="1" ht="30.6">
      <c r="B313" s="202"/>
      <c r="C313" s="203"/>
      <c r="D313" s="204" t="s">
        <v>137</v>
      </c>
      <c r="E313" s="205" t="s">
        <v>1</v>
      </c>
      <c r="F313" s="206" t="s">
        <v>905</v>
      </c>
      <c r="G313" s="203"/>
      <c r="H313" s="205" t="s">
        <v>1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137</v>
      </c>
      <c r="AU313" s="212" t="s">
        <v>89</v>
      </c>
      <c r="AV313" s="13" t="s">
        <v>87</v>
      </c>
      <c r="AW313" s="13" t="s">
        <v>36</v>
      </c>
      <c r="AX313" s="13" t="s">
        <v>79</v>
      </c>
      <c r="AY313" s="212" t="s">
        <v>129</v>
      </c>
    </row>
    <row r="314" spans="1:65" s="14" customFormat="1" ht="20.399999999999999">
      <c r="B314" s="213"/>
      <c r="C314" s="214"/>
      <c r="D314" s="204" t="s">
        <v>137</v>
      </c>
      <c r="E314" s="215" t="s">
        <v>1</v>
      </c>
      <c r="F314" s="216" t="s">
        <v>924</v>
      </c>
      <c r="G314" s="214"/>
      <c r="H314" s="217">
        <v>45.319000000000003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137</v>
      </c>
      <c r="AU314" s="223" t="s">
        <v>89</v>
      </c>
      <c r="AV314" s="14" t="s">
        <v>89</v>
      </c>
      <c r="AW314" s="14" t="s">
        <v>36</v>
      </c>
      <c r="AX314" s="14" t="s">
        <v>79</v>
      </c>
      <c r="AY314" s="223" t="s">
        <v>129</v>
      </c>
    </row>
    <row r="315" spans="1:65" s="14" customFormat="1" ht="20.399999999999999">
      <c r="B315" s="213"/>
      <c r="C315" s="214"/>
      <c r="D315" s="204" t="s">
        <v>137</v>
      </c>
      <c r="E315" s="215" t="s">
        <v>1</v>
      </c>
      <c r="F315" s="216" t="s">
        <v>925</v>
      </c>
      <c r="G315" s="214"/>
      <c r="H315" s="217">
        <v>0.73899999999999999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137</v>
      </c>
      <c r="AU315" s="223" t="s">
        <v>89</v>
      </c>
      <c r="AV315" s="14" t="s">
        <v>89</v>
      </c>
      <c r="AW315" s="14" t="s">
        <v>36</v>
      </c>
      <c r="AX315" s="14" t="s">
        <v>79</v>
      </c>
      <c r="AY315" s="223" t="s">
        <v>129</v>
      </c>
    </row>
    <row r="316" spans="1:65" s="2" customFormat="1" ht="16.5" customHeight="1">
      <c r="A316" s="35"/>
      <c r="B316" s="36"/>
      <c r="C316" s="246" t="s">
        <v>383</v>
      </c>
      <c r="D316" s="246" t="s">
        <v>397</v>
      </c>
      <c r="E316" s="247" t="s">
        <v>398</v>
      </c>
      <c r="F316" s="248" t="s">
        <v>399</v>
      </c>
      <c r="G316" s="249" t="s">
        <v>386</v>
      </c>
      <c r="H316" s="250">
        <v>7.7839999999999998</v>
      </c>
      <c r="I316" s="251"/>
      <c r="J316" s="252">
        <f>ROUND(I316*H316,2)</f>
        <v>0</v>
      </c>
      <c r="K316" s="253"/>
      <c r="L316" s="254"/>
      <c r="M316" s="255" t="s">
        <v>1</v>
      </c>
      <c r="N316" s="256" t="s">
        <v>44</v>
      </c>
      <c r="O316" s="72"/>
      <c r="P316" s="198">
        <f>O316*H316</f>
        <v>0</v>
      </c>
      <c r="Q316" s="198">
        <v>1</v>
      </c>
      <c r="R316" s="198">
        <f>Q316*H316</f>
        <v>7.7839999999999998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177</v>
      </c>
      <c r="AT316" s="200" t="s">
        <v>397</v>
      </c>
      <c r="AU316" s="200" t="s">
        <v>89</v>
      </c>
      <c r="AY316" s="18" t="s">
        <v>129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87</v>
      </c>
      <c r="BK316" s="201">
        <f>ROUND(I316*H316,2)</f>
        <v>0</v>
      </c>
      <c r="BL316" s="18" t="s">
        <v>135</v>
      </c>
      <c r="BM316" s="200" t="s">
        <v>936</v>
      </c>
    </row>
    <row r="317" spans="1:65" s="13" customFormat="1" ht="10.199999999999999">
      <c r="B317" s="202"/>
      <c r="C317" s="203"/>
      <c r="D317" s="204" t="s">
        <v>137</v>
      </c>
      <c r="E317" s="205" t="s">
        <v>1</v>
      </c>
      <c r="F317" s="206" t="s">
        <v>401</v>
      </c>
      <c r="G317" s="203"/>
      <c r="H317" s="205" t="s">
        <v>1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137</v>
      </c>
      <c r="AU317" s="212" t="s">
        <v>89</v>
      </c>
      <c r="AV317" s="13" t="s">
        <v>87</v>
      </c>
      <c r="AW317" s="13" t="s">
        <v>36</v>
      </c>
      <c r="AX317" s="13" t="s">
        <v>79</v>
      </c>
      <c r="AY317" s="212" t="s">
        <v>129</v>
      </c>
    </row>
    <row r="318" spans="1:65" s="14" customFormat="1" ht="10.199999999999999">
      <c r="B318" s="213"/>
      <c r="C318" s="214"/>
      <c r="D318" s="204" t="s">
        <v>137</v>
      </c>
      <c r="E318" s="215" t="s">
        <v>1</v>
      </c>
      <c r="F318" s="216" t="s">
        <v>937</v>
      </c>
      <c r="G318" s="214"/>
      <c r="H318" s="217">
        <v>5.5640000000000001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137</v>
      </c>
      <c r="AU318" s="223" t="s">
        <v>89</v>
      </c>
      <c r="AV318" s="14" t="s">
        <v>89</v>
      </c>
      <c r="AW318" s="14" t="s">
        <v>36</v>
      </c>
      <c r="AX318" s="14" t="s">
        <v>79</v>
      </c>
      <c r="AY318" s="223" t="s">
        <v>129</v>
      </c>
    </row>
    <row r="319" spans="1:65" s="14" customFormat="1" ht="20.399999999999999">
      <c r="B319" s="213"/>
      <c r="C319" s="214"/>
      <c r="D319" s="204" t="s">
        <v>137</v>
      </c>
      <c r="E319" s="215" t="s">
        <v>1</v>
      </c>
      <c r="F319" s="216" t="s">
        <v>938</v>
      </c>
      <c r="G319" s="214"/>
      <c r="H319" s="217">
        <v>4.8470000000000004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137</v>
      </c>
      <c r="AU319" s="223" t="s">
        <v>89</v>
      </c>
      <c r="AV319" s="14" t="s">
        <v>89</v>
      </c>
      <c r="AW319" s="14" t="s">
        <v>36</v>
      </c>
      <c r="AX319" s="14" t="s">
        <v>79</v>
      </c>
      <c r="AY319" s="223" t="s">
        <v>129</v>
      </c>
    </row>
    <row r="320" spans="1:65" s="14" customFormat="1" ht="20.399999999999999">
      <c r="B320" s="213"/>
      <c r="C320" s="214"/>
      <c r="D320" s="204" t="s">
        <v>137</v>
      </c>
      <c r="E320" s="215" t="s">
        <v>1</v>
      </c>
      <c r="F320" s="216" t="s">
        <v>939</v>
      </c>
      <c r="G320" s="214"/>
      <c r="H320" s="217">
        <v>5.9619999999999997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137</v>
      </c>
      <c r="AU320" s="223" t="s">
        <v>89</v>
      </c>
      <c r="AV320" s="14" t="s">
        <v>89</v>
      </c>
      <c r="AW320" s="14" t="s">
        <v>36</v>
      </c>
      <c r="AX320" s="14" t="s">
        <v>79</v>
      </c>
      <c r="AY320" s="223" t="s">
        <v>129</v>
      </c>
    </row>
    <row r="321" spans="1:65" s="14" customFormat="1" ht="20.399999999999999">
      <c r="B321" s="213"/>
      <c r="C321" s="214"/>
      <c r="D321" s="204" t="s">
        <v>137</v>
      </c>
      <c r="E321" s="215" t="s">
        <v>1</v>
      </c>
      <c r="F321" s="216" t="s">
        <v>940</v>
      </c>
      <c r="G321" s="214"/>
      <c r="H321" s="217">
        <v>6.7560000000000002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137</v>
      </c>
      <c r="AU321" s="223" t="s">
        <v>89</v>
      </c>
      <c r="AV321" s="14" t="s">
        <v>89</v>
      </c>
      <c r="AW321" s="14" t="s">
        <v>36</v>
      </c>
      <c r="AX321" s="14" t="s">
        <v>79</v>
      </c>
      <c r="AY321" s="223" t="s">
        <v>129</v>
      </c>
    </row>
    <row r="322" spans="1:65" s="16" customFormat="1" ht="10.199999999999999">
      <c r="B322" s="235"/>
      <c r="C322" s="236"/>
      <c r="D322" s="204" t="s">
        <v>137</v>
      </c>
      <c r="E322" s="237" t="s">
        <v>1</v>
      </c>
      <c r="F322" s="238" t="s">
        <v>197</v>
      </c>
      <c r="G322" s="236"/>
      <c r="H322" s="239">
        <v>23.129000000000001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AT322" s="245" t="s">
        <v>137</v>
      </c>
      <c r="AU322" s="245" t="s">
        <v>89</v>
      </c>
      <c r="AV322" s="16" t="s">
        <v>149</v>
      </c>
      <c r="AW322" s="16" t="s">
        <v>36</v>
      </c>
      <c r="AX322" s="16" t="s">
        <v>79</v>
      </c>
      <c r="AY322" s="245" t="s">
        <v>129</v>
      </c>
    </row>
    <row r="323" spans="1:65" s="13" customFormat="1" ht="10.199999999999999">
      <c r="B323" s="202"/>
      <c r="C323" s="203"/>
      <c r="D323" s="204" t="s">
        <v>137</v>
      </c>
      <c r="E323" s="205" t="s">
        <v>1</v>
      </c>
      <c r="F323" s="206" t="s">
        <v>408</v>
      </c>
      <c r="G323" s="203"/>
      <c r="H323" s="205" t="s">
        <v>1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137</v>
      </c>
      <c r="AU323" s="212" t="s">
        <v>89</v>
      </c>
      <c r="AV323" s="13" t="s">
        <v>87</v>
      </c>
      <c r="AW323" s="13" t="s">
        <v>36</v>
      </c>
      <c r="AX323" s="13" t="s">
        <v>79</v>
      </c>
      <c r="AY323" s="212" t="s">
        <v>129</v>
      </c>
    </row>
    <row r="324" spans="1:65" s="14" customFormat="1" ht="20.399999999999999">
      <c r="B324" s="213"/>
      <c r="C324" s="214"/>
      <c r="D324" s="204" t="s">
        <v>137</v>
      </c>
      <c r="E324" s="215" t="s">
        <v>1</v>
      </c>
      <c r="F324" s="216" t="s">
        <v>941</v>
      </c>
      <c r="G324" s="214"/>
      <c r="H324" s="217">
        <v>-3.7090000000000001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137</v>
      </c>
      <c r="AU324" s="223" t="s">
        <v>89</v>
      </c>
      <c r="AV324" s="14" t="s">
        <v>89</v>
      </c>
      <c r="AW324" s="14" t="s">
        <v>36</v>
      </c>
      <c r="AX324" s="14" t="s">
        <v>79</v>
      </c>
      <c r="AY324" s="223" t="s">
        <v>129</v>
      </c>
    </row>
    <row r="325" spans="1:65" s="14" customFormat="1" ht="20.399999999999999">
      <c r="B325" s="213"/>
      <c r="C325" s="214"/>
      <c r="D325" s="204" t="s">
        <v>137</v>
      </c>
      <c r="E325" s="215" t="s">
        <v>1</v>
      </c>
      <c r="F325" s="216" t="s">
        <v>942</v>
      </c>
      <c r="G325" s="214"/>
      <c r="H325" s="217">
        <v>-3.1579999999999999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137</v>
      </c>
      <c r="AU325" s="223" t="s">
        <v>89</v>
      </c>
      <c r="AV325" s="14" t="s">
        <v>89</v>
      </c>
      <c r="AW325" s="14" t="s">
        <v>36</v>
      </c>
      <c r="AX325" s="14" t="s">
        <v>79</v>
      </c>
      <c r="AY325" s="223" t="s">
        <v>129</v>
      </c>
    </row>
    <row r="326" spans="1:65" s="14" customFormat="1" ht="20.399999999999999">
      <c r="B326" s="213"/>
      <c r="C326" s="214"/>
      <c r="D326" s="204" t="s">
        <v>137</v>
      </c>
      <c r="E326" s="215" t="s">
        <v>1</v>
      </c>
      <c r="F326" s="216" t="s">
        <v>943</v>
      </c>
      <c r="G326" s="214"/>
      <c r="H326" s="217">
        <v>-3.9740000000000002</v>
      </c>
      <c r="I326" s="218"/>
      <c r="J326" s="214"/>
      <c r="K326" s="214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137</v>
      </c>
      <c r="AU326" s="223" t="s">
        <v>89</v>
      </c>
      <c r="AV326" s="14" t="s">
        <v>89</v>
      </c>
      <c r="AW326" s="14" t="s">
        <v>36</v>
      </c>
      <c r="AX326" s="14" t="s">
        <v>79</v>
      </c>
      <c r="AY326" s="223" t="s">
        <v>129</v>
      </c>
    </row>
    <row r="327" spans="1:65" s="14" customFormat="1" ht="20.399999999999999">
      <c r="B327" s="213"/>
      <c r="C327" s="214"/>
      <c r="D327" s="204" t="s">
        <v>137</v>
      </c>
      <c r="E327" s="215" t="s">
        <v>1</v>
      </c>
      <c r="F327" s="216" t="s">
        <v>944</v>
      </c>
      <c r="G327" s="214"/>
      <c r="H327" s="217">
        <v>-4.5039999999999996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137</v>
      </c>
      <c r="AU327" s="223" t="s">
        <v>89</v>
      </c>
      <c r="AV327" s="14" t="s">
        <v>89</v>
      </c>
      <c r="AW327" s="14" t="s">
        <v>36</v>
      </c>
      <c r="AX327" s="14" t="s">
        <v>79</v>
      </c>
      <c r="AY327" s="223" t="s">
        <v>129</v>
      </c>
    </row>
    <row r="328" spans="1:65" s="16" customFormat="1" ht="10.199999999999999">
      <c r="B328" s="235"/>
      <c r="C328" s="236"/>
      <c r="D328" s="204" t="s">
        <v>137</v>
      </c>
      <c r="E328" s="237" t="s">
        <v>1</v>
      </c>
      <c r="F328" s="238" t="s">
        <v>197</v>
      </c>
      <c r="G328" s="236"/>
      <c r="H328" s="239">
        <v>-15.345000000000001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137</v>
      </c>
      <c r="AU328" s="245" t="s">
        <v>89</v>
      </c>
      <c r="AV328" s="16" t="s">
        <v>149</v>
      </c>
      <c r="AW328" s="16" t="s">
        <v>36</v>
      </c>
      <c r="AX328" s="16" t="s">
        <v>79</v>
      </c>
      <c r="AY328" s="245" t="s">
        <v>129</v>
      </c>
    </row>
    <row r="329" spans="1:65" s="15" customFormat="1" ht="10.199999999999999">
      <c r="B329" s="224"/>
      <c r="C329" s="225"/>
      <c r="D329" s="204" t="s">
        <v>137</v>
      </c>
      <c r="E329" s="226" t="s">
        <v>1</v>
      </c>
      <c r="F329" s="227" t="s">
        <v>142</v>
      </c>
      <c r="G329" s="225"/>
      <c r="H329" s="228">
        <v>7.7839999999999998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AT329" s="234" t="s">
        <v>137</v>
      </c>
      <c r="AU329" s="234" t="s">
        <v>89</v>
      </c>
      <c r="AV329" s="15" t="s">
        <v>135</v>
      </c>
      <c r="AW329" s="15" t="s">
        <v>36</v>
      </c>
      <c r="AX329" s="15" t="s">
        <v>87</v>
      </c>
      <c r="AY329" s="234" t="s">
        <v>129</v>
      </c>
    </row>
    <row r="330" spans="1:65" s="13" customFormat="1" ht="30.6">
      <c r="B330" s="202"/>
      <c r="C330" s="203"/>
      <c r="D330" s="204" t="s">
        <v>137</v>
      </c>
      <c r="E330" s="205" t="s">
        <v>1</v>
      </c>
      <c r="F330" s="206" t="s">
        <v>945</v>
      </c>
      <c r="G330" s="203"/>
      <c r="H330" s="205" t="s">
        <v>1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137</v>
      </c>
      <c r="AU330" s="212" t="s">
        <v>89</v>
      </c>
      <c r="AV330" s="13" t="s">
        <v>87</v>
      </c>
      <c r="AW330" s="13" t="s">
        <v>36</v>
      </c>
      <c r="AX330" s="13" t="s">
        <v>79</v>
      </c>
      <c r="AY330" s="212" t="s">
        <v>129</v>
      </c>
    </row>
    <row r="331" spans="1:65" s="14" customFormat="1" ht="10.199999999999999">
      <c r="B331" s="213"/>
      <c r="C331" s="214"/>
      <c r="D331" s="204" t="s">
        <v>137</v>
      </c>
      <c r="E331" s="215" t="s">
        <v>1</v>
      </c>
      <c r="F331" s="216" t="s">
        <v>946</v>
      </c>
      <c r="G331" s="214"/>
      <c r="H331" s="217">
        <v>4.3239999999999998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137</v>
      </c>
      <c r="AU331" s="223" t="s">
        <v>89</v>
      </c>
      <c r="AV331" s="14" t="s">
        <v>89</v>
      </c>
      <c r="AW331" s="14" t="s">
        <v>36</v>
      </c>
      <c r="AX331" s="14" t="s">
        <v>79</v>
      </c>
      <c r="AY331" s="223" t="s">
        <v>129</v>
      </c>
    </row>
    <row r="332" spans="1:65" s="14" customFormat="1" ht="20.399999999999999">
      <c r="B332" s="213"/>
      <c r="C332" s="214"/>
      <c r="D332" s="204" t="s">
        <v>137</v>
      </c>
      <c r="E332" s="215" t="s">
        <v>1</v>
      </c>
      <c r="F332" s="216" t="s">
        <v>947</v>
      </c>
      <c r="G332" s="214"/>
      <c r="H332" s="217">
        <v>4.3250000000000002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137</v>
      </c>
      <c r="AU332" s="223" t="s">
        <v>89</v>
      </c>
      <c r="AV332" s="14" t="s">
        <v>89</v>
      </c>
      <c r="AW332" s="14" t="s">
        <v>36</v>
      </c>
      <c r="AX332" s="14" t="s">
        <v>79</v>
      </c>
      <c r="AY332" s="223" t="s">
        <v>129</v>
      </c>
    </row>
    <row r="333" spans="1:65" s="2" customFormat="1" ht="16.5" customHeight="1">
      <c r="A333" s="35"/>
      <c r="B333" s="36"/>
      <c r="C333" s="246" t="s">
        <v>389</v>
      </c>
      <c r="D333" s="246" t="s">
        <v>397</v>
      </c>
      <c r="E333" s="247" t="s">
        <v>419</v>
      </c>
      <c r="F333" s="248" t="s">
        <v>420</v>
      </c>
      <c r="G333" s="249" t="s">
        <v>386</v>
      </c>
      <c r="H333" s="250">
        <v>16.405000000000001</v>
      </c>
      <c r="I333" s="251"/>
      <c r="J333" s="252">
        <f>ROUND(I333*H333,2)</f>
        <v>0</v>
      </c>
      <c r="K333" s="253"/>
      <c r="L333" s="254"/>
      <c r="M333" s="255" t="s">
        <v>1</v>
      </c>
      <c r="N333" s="256" t="s">
        <v>44</v>
      </c>
      <c r="O333" s="72"/>
      <c r="P333" s="198">
        <f>O333*H333</f>
        <v>0</v>
      </c>
      <c r="Q333" s="198">
        <v>1</v>
      </c>
      <c r="R333" s="198">
        <f>Q333*H333</f>
        <v>16.405000000000001</v>
      </c>
      <c r="S333" s="198">
        <v>0</v>
      </c>
      <c r="T333" s="19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177</v>
      </c>
      <c r="AT333" s="200" t="s">
        <v>397</v>
      </c>
      <c r="AU333" s="200" t="s">
        <v>89</v>
      </c>
      <c r="AY333" s="18" t="s">
        <v>129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8" t="s">
        <v>87</v>
      </c>
      <c r="BK333" s="201">
        <f>ROUND(I333*H333,2)</f>
        <v>0</v>
      </c>
      <c r="BL333" s="18" t="s">
        <v>135</v>
      </c>
      <c r="BM333" s="200" t="s">
        <v>948</v>
      </c>
    </row>
    <row r="334" spans="1:65" s="13" customFormat="1" ht="10.199999999999999">
      <c r="B334" s="202"/>
      <c r="C334" s="203"/>
      <c r="D334" s="204" t="s">
        <v>137</v>
      </c>
      <c r="E334" s="205" t="s">
        <v>1</v>
      </c>
      <c r="F334" s="206" t="s">
        <v>138</v>
      </c>
      <c r="G334" s="203"/>
      <c r="H334" s="205" t="s">
        <v>1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137</v>
      </c>
      <c r="AU334" s="212" t="s">
        <v>89</v>
      </c>
      <c r="AV334" s="13" t="s">
        <v>87</v>
      </c>
      <c r="AW334" s="13" t="s">
        <v>36</v>
      </c>
      <c r="AX334" s="13" t="s">
        <v>79</v>
      </c>
      <c r="AY334" s="212" t="s">
        <v>129</v>
      </c>
    </row>
    <row r="335" spans="1:65" s="13" customFormat="1" ht="10.199999999999999">
      <c r="B335" s="202"/>
      <c r="C335" s="203"/>
      <c r="D335" s="204" t="s">
        <v>137</v>
      </c>
      <c r="E335" s="205" t="s">
        <v>1</v>
      </c>
      <c r="F335" s="206" t="s">
        <v>422</v>
      </c>
      <c r="G335" s="203"/>
      <c r="H335" s="205" t="s">
        <v>1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137</v>
      </c>
      <c r="AU335" s="212" t="s">
        <v>89</v>
      </c>
      <c r="AV335" s="13" t="s">
        <v>87</v>
      </c>
      <c r="AW335" s="13" t="s">
        <v>36</v>
      </c>
      <c r="AX335" s="13" t="s">
        <v>79</v>
      </c>
      <c r="AY335" s="212" t="s">
        <v>129</v>
      </c>
    </row>
    <row r="336" spans="1:65" s="14" customFormat="1" ht="10.199999999999999">
      <c r="B336" s="213"/>
      <c r="C336" s="214"/>
      <c r="D336" s="204" t="s">
        <v>137</v>
      </c>
      <c r="E336" s="215" t="s">
        <v>1</v>
      </c>
      <c r="F336" s="216" t="s">
        <v>949</v>
      </c>
      <c r="G336" s="214"/>
      <c r="H336" s="217">
        <v>2.1509999999999998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137</v>
      </c>
      <c r="AU336" s="223" t="s">
        <v>89</v>
      </c>
      <c r="AV336" s="14" t="s">
        <v>89</v>
      </c>
      <c r="AW336" s="14" t="s">
        <v>36</v>
      </c>
      <c r="AX336" s="14" t="s">
        <v>79</v>
      </c>
      <c r="AY336" s="223" t="s">
        <v>129</v>
      </c>
    </row>
    <row r="337" spans="1:65" s="14" customFormat="1" ht="10.199999999999999">
      <c r="B337" s="213"/>
      <c r="C337" s="214"/>
      <c r="D337" s="204" t="s">
        <v>137</v>
      </c>
      <c r="E337" s="215" t="s">
        <v>1</v>
      </c>
      <c r="F337" s="216" t="s">
        <v>950</v>
      </c>
      <c r="G337" s="214"/>
      <c r="H337" s="217">
        <v>0.68700000000000006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137</v>
      </c>
      <c r="AU337" s="223" t="s">
        <v>89</v>
      </c>
      <c r="AV337" s="14" t="s">
        <v>89</v>
      </c>
      <c r="AW337" s="14" t="s">
        <v>36</v>
      </c>
      <c r="AX337" s="14" t="s">
        <v>79</v>
      </c>
      <c r="AY337" s="223" t="s">
        <v>129</v>
      </c>
    </row>
    <row r="338" spans="1:65" s="13" customFormat="1" ht="10.199999999999999">
      <c r="B338" s="202"/>
      <c r="C338" s="203"/>
      <c r="D338" s="204" t="s">
        <v>137</v>
      </c>
      <c r="E338" s="205" t="s">
        <v>1</v>
      </c>
      <c r="F338" s="206" t="s">
        <v>146</v>
      </c>
      <c r="G338" s="203"/>
      <c r="H338" s="205" t="s">
        <v>1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137</v>
      </c>
      <c r="AU338" s="212" t="s">
        <v>89</v>
      </c>
      <c r="AV338" s="13" t="s">
        <v>87</v>
      </c>
      <c r="AW338" s="13" t="s">
        <v>36</v>
      </c>
      <c r="AX338" s="13" t="s">
        <v>79</v>
      </c>
      <c r="AY338" s="212" t="s">
        <v>129</v>
      </c>
    </row>
    <row r="339" spans="1:65" s="13" customFormat="1" ht="10.199999999999999">
      <c r="B339" s="202"/>
      <c r="C339" s="203"/>
      <c r="D339" s="204" t="s">
        <v>137</v>
      </c>
      <c r="E339" s="205" t="s">
        <v>1</v>
      </c>
      <c r="F339" s="206" t="s">
        <v>422</v>
      </c>
      <c r="G339" s="203"/>
      <c r="H339" s="205" t="s">
        <v>1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137</v>
      </c>
      <c r="AU339" s="212" t="s">
        <v>89</v>
      </c>
      <c r="AV339" s="13" t="s">
        <v>87</v>
      </c>
      <c r="AW339" s="13" t="s">
        <v>36</v>
      </c>
      <c r="AX339" s="13" t="s">
        <v>79</v>
      </c>
      <c r="AY339" s="212" t="s">
        <v>129</v>
      </c>
    </row>
    <row r="340" spans="1:65" s="14" customFormat="1" ht="10.199999999999999">
      <c r="B340" s="213"/>
      <c r="C340" s="214"/>
      <c r="D340" s="204" t="s">
        <v>137</v>
      </c>
      <c r="E340" s="215" t="s">
        <v>1</v>
      </c>
      <c r="F340" s="216" t="s">
        <v>951</v>
      </c>
      <c r="G340" s="214"/>
      <c r="H340" s="217">
        <v>10.221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137</v>
      </c>
      <c r="AU340" s="223" t="s">
        <v>89</v>
      </c>
      <c r="AV340" s="14" t="s">
        <v>89</v>
      </c>
      <c r="AW340" s="14" t="s">
        <v>36</v>
      </c>
      <c r="AX340" s="14" t="s">
        <v>79</v>
      </c>
      <c r="AY340" s="223" t="s">
        <v>129</v>
      </c>
    </row>
    <row r="341" spans="1:65" s="14" customFormat="1" ht="20.399999999999999">
      <c r="B341" s="213"/>
      <c r="C341" s="214"/>
      <c r="D341" s="204" t="s">
        <v>137</v>
      </c>
      <c r="E341" s="215" t="s">
        <v>1</v>
      </c>
      <c r="F341" s="216" t="s">
        <v>952</v>
      </c>
      <c r="G341" s="214"/>
      <c r="H341" s="217">
        <v>3.3460000000000001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137</v>
      </c>
      <c r="AU341" s="223" t="s">
        <v>89</v>
      </c>
      <c r="AV341" s="14" t="s">
        <v>89</v>
      </c>
      <c r="AW341" s="14" t="s">
        <v>36</v>
      </c>
      <c r="AX341" s="14" t="s">
        <v>79</v>
      </c>
      <c r="AY341" s="223" t="s">
        <v>129</v>
      </c>
    </row>
    <row r="342" spans="1:65" s="15" customFormat="1" ht="10.199999999999999">
      <c r="B342" s="224"/>
      <c r="C342" s="225"/>
      <c r="D342" s="204" t="s">
        <v>137</v>
      </c>
      <c r="E342" s="226" t="s">
        <v>1</v>
      </c>
      <c r="F342" s="227" t="s">
        <v>142</v>
      </c>
      <c r="G342" s="225"/>
      <c r="H342" s="228">
        <v>16.405000000000001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AT342" s="234" t="s">
        <v>137</v>
      </c>
      <c r="AU342" s="234" t="s">
        <v>89</v>
      </c>
      <c r="AV342" s="15" t="s">
        <v>135</v>
      </c>
      <c r="AW342" s="15" t="s">
        <v>36</v>
      </c>
      <c r="AX342" s="15" t="s">
        <v>87</v>
      </c>
      <c r="AY342" s="234" t="s">
        <v>129</v>
      </c>
    </row>
    <row r="343" spans="1:65" s="13" customFormat="1" ht="30.6">
      <c r="B343" s="202"/>
      <c r="C343" s="203"/>
      <c r="D343" s="204" t="s">
        <v>137</v>
      </c>
      <c r="E343" s="205" t="s">
        <v>1</v>
      </c>
      <c r="F343" s="206" t="s">
        <v>431</v>
      </c>
      <c r="G343" s="203"/>
      <c r="H343" s="205" t="s">
        <v>1</v>
      </c>
      <c r="I343" s="207"/>
      <c r="J343" s="203"/>
      <c r="K343" s="203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137</v>
      </c>
      <c r="AU343" s="212" t="s">
        <v>89</v>
      </c>
      <c r="AV343" s="13" t="s">
        <v>87</v>
      </c>
      <c r="AW343" s="13" t="s">
        <v>36</v>
      </c>
      <c r="AX343" s="13" t="s">
        <v>79</v>
      </c>
      <c r="AY343" s="212" t="s">
        <v>129</v>
      </c>
    </row>
    <row r="344" spans="1:65" s="2" customFormat="1" ht="16.5" customHeight="1">
      <c r="A344" s="35"/>
      <c r="B344" s="36"/>
      <c r="C344" s="188" t="s">
        <v>396</v>
      </c>
      <c r="D344" s="188" t="s">
        <v>131</v>
      </c>
      <c r="E344" s="189" t="s">
        <v>433</v>
      </c>
      <c r="F344" s="190" t="s">
        <v>434</v>
      </c>
      <c r="G344" s="191" t="s">
        <v>180</v>
      </c>
      <c r="H344" s="192">
        <v>39.634</v>
      </c>
      <c r="I344" s="193"/>
      <c r="J344" s="194">
        <f>ROUND(I344*H344,2)</f>
        <v>0</v>
      </c>
      <c r="K344" s="195"/>
      <c r="L344" s="40"/>
      <c r="M344" s="196" t="s">
        <v>1</v>
      </c>
      <c r="N344" s="197" t="s">
        <v>44</v>
      </c>
      <c r="O344" s="72"/>
      <c r="P344" s="198">
        <f>O344*H344</f>
        <v>0</v>
      </c>
      <c r="Q344" s="198">
        <v>0</v>
      </c>
      <c r="R344" s="198">
        <f>Q344*H344</f>
        <v>0</v>
      </c>
      <c r="S344" s="198">
        <v>0</v>
      </c>
      <c r="T344" s="19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0" t="s">
        <v>135</v>
      </c>
      <c r="AT344" s="200" t="s">
        <v>131</v>
      </c>
      <c r="AU344" s="200" t="s">
        <v>89</v>
      </c>
      <c r="AY344" s="18" t="s">
        <v>129</v>
      </c>
      <c r="BE344" s="201">
        <f>IF(N344="základní",J344,0)</f>
        <v>0</v>
      </c>
      <c r="BF344" s="201">
        <f>IF(N344="snížená",J344,0)</f>
        <v>0</v>
      </c>
      <c r="BG344" s="201">
        <f>IF(N344="zákl. přenesená",J344,0)</f>
        <v>0</v>
      </c>
      <c r="BH344" s="201">
        <f>IF(N344="sníž. přenesená",J344,0)</f>
        <v>0</v>
      </c>
      <c r="BI344" s="201">
        <f>IF(N344="nulová",J344,0)</f>
        <v>0</v>
      </c>
      <c r="BJ344" s="18" t="s">
        <v>87</v>
      </c>
      <c r="BK344" s="201">
        <f>ROUND(I344*H344,2)</f>
        <v>0</v>
      </c>
      <c r="BL344" s="18" t="s">
        <v>135</v>
      </c>
      <c r="BM344" s="200" t="s">
        <v>953</v>
      </c>
    </row>
    <row r="345" spans="1:65" s="13" customFormat="1" ht="10.199999999999999">
      <c r="B345" s="202"/>
      <c r="C345" s="203"/>
      <c r="D345" s="204" t="s">
        <v>137</v>
      </c>
      <c r="E345" s="205" t="s">
        <v>1</v>
      </c>
      <c r="F345" s="206" t="s">
        <v>436</v>
      </c>
      <c r="G345" s="203"/>
      <c r="H345" s="205" t="s">
        <v>1</v>
      </c>
      <c r="I345" s="207"/>
      <c r="J345" s="203"/>
      <c r="K345" s="203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137</v>
      </c>
      <c r="AU345" s="212" t="s">
        <v>89</v>
      </c>
      <c r="AV345" s="13" t="s">
        <v>87</v>
      </c>
      <c r="AW345" s="13" t="s">
        <v>36</v>
      </c>
      <c r="AX345" s="13" t="s">
        <v>79</v>
      </c>
      <c r="AY345" s="212" t="s">
        <v>129</v>
      </c>
    </row>
    <row r="346" spans="1:65" s="14" customFormat="1" ht="20.399999999999999">
      <c r="B346" s="213"/>
      <c r="C346" s="214"/>
      <c r="D346" s="204" t="s">
        <v>137</v>
      </c>
      <c r="E346" s="215" t="s">
        <v>1</v>
      </c>
      <c r="F346" s="216" t="s">
        <v>954</v>
      </c>
      <c r="G346" s="214"/>
      <c r="H346" s="217">
        <v>0.41399999999999998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137</v>
      </c>
      <c r="AU346" s="223" t="s">
        <v>89</v>
      </c>
      <c r="AV346" s="14" t="s">
        <v>89</v>
      </c>
      <c r="AW346" s="14" t="s">
        <v>36</v>
      </c>
      <c r="AX346" s="14" t="s">
        <v>79</v>
      </c>
      <c r="AY346" s="223" t="s">
        <v>129</v>
      </c>
    </row>
    <row r="347" spans="1:65" s="14" customFormat="1" ht="20.399999999999999">
      <c r="B347" s="213"/>
      <c r="C347" s="214"/>
      <c r="D347" s="204" t="s">
        <v>137</v>
      </c>
      <c r="E347" s="215" t="s">
        <v>1</v>
      </c>
      <c r="F347" s="216" t="s">
        <v>955</v>
      </c>
      <c r="G347" s="214"/>
      <c r="H347" s="217">
        <v>2.0609999999999999</v>
      </c>
      <c r="I347" s="218"/>
      <c r="J347" s="214"/>
      <c r="K347" s="214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137</v>
      </c>
      <c r="AU347" s="223" t="s">
        <v>89</v>
      </c>
      <c r="AV347" s="14" t="s">
        <v>89</v>
      </c>
      <c r="AW347" s="14" t="s">
        <v>36</v>
      </c>
      <c r="AX347" s="14" t="s">
        <v>79</v>
      </c>
      <c r="AY347" s="223" t="s">
        <v>129</v>
      </c>
    </row>
    <row r="348" spans="1:65" s="14" customFormat="1" ht="20.399999999999999">
      <c r="B348" s="213"/>
      <c r="C348" s="214"/>
      <c r="D348" s="204" t="s">
        <v>137</v>
      </c>
      <c r="E348" s="215" t="s">
        <v>1</v>
      </c>
      <c r="F348" s="216" t="s">
        <v>956</v>
      </c>
      <c r="G348" s="214"/>
      <c r="H348" s="217">
        <v>1.754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137</v>
      </c>
      <c r="AU348" s="223" t="s">
        <v>89</v>
      </c>
      <c r="AV348" s="14" t="s">
        <v>89</v>
      </c>
      <c r="AW348" s="14" t="s">
        <v>36</v>
      </c>
      <c r="AX348" s="14" t="s">
        <v>79</v>
      </c>
      <c r="AY348" s="223" t="s">
        <v>129</v>
      </c>
    </row>
    <row r="349" spans="1:65" s="14" customFormat="1" ht="20.399999999999999">
      <c r="B349" s="213"/>
      <c r="C349" s="214"/>
      <c r="D349" s="204" t="s">
        <v>137</v>
      </c>
      <c r="E349" s="215" t="s">
        <v>1</v>
      </c>
      <c r="F349" s="216" t="s">
        <v>957</v>
      </c>
      <c r="G349" s="214"/>
      <c r="H349" s="217">
        <v>30.213000000000001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137</v>
      </c>
      <c r="AU349" s="223" t="s">
        <v>89</v>
      </c>
      <c r="AV349" s="14" t="s">
        <v>89</v>
      </c>
      <c r="AW349" s="14" t="s">
        <v>36</v>
      </c>
      <c r="AX349" s="14" t="s">
        <v>79</v>
      </c>
      <c r="AY349" s="223" t="s">
        <v>129</v>
      </c>
    </row>
    <row r="350" spans="1:65" s="14" customFormat="1" ht="20.399999999999999">
      <c r="B350" s="213"/>
      <c r="C350" s="214"/>
      <c r="D350" s="204" t="s">
        <v>137</v>
      </c>
      <c r="E350" s="215" t="s">
        <v>1</v>
      </c>
      <c r="F350" s="216" t="s">
        <v>958</v>
      </c>
      <c r="G350" s="214"/>
      <c r="H350" s="217">
        <v>0.48199999999999998</v>
      </c>
      <c r="I350" s="218"/>
      <c r="J350" s="214"/>
      <c r="K350" s="214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137</v>
      </c>
      <c r="AU350" s="223" t="s">
        <v>89</v>
      </c>
      <c r="AV350" s="14" t="s">
        <v>89</v>
      </c>
      <c r="AW350" s="14" t="s">
        <v>36</v>
      </c>
      <c r="AX350" s="14" t="s">
        <v>79</v>
      </c>
      <c r="AY350" s="223" t="s">
        <v>129</v>
      </c>
    </row>
    <row r="351" spans="1:65" s="14" customFormat="1" ht="20.399999999999999">
      <c r="B351" s="213"/>
      <c r="C351" s="214"/>
      <c r="D351" s="204" t="s">
        <v>137</v>
      </c>
      <c r="E351" s="215" t="s">
        <v>1</v>
      </c>
      <c r="F351" s="216" t="s">
        <v>959</v>
      </c>
      <c r="G351" s="214"/>
      <c r="H351" s="217">
        <v>2.2080000000000002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137</v>
      </c>
      <c r="AU351" s="223" t="s">
        <v>89</v>
      </c>
      <c r="AV351" s="14" t="s">
        <v>89</v>
      </c>
      <c r="AW351" s="14" t="s">
        <v>36</v>
      </c>
      <c r="AX351" s="14" t="s">
        <v>79</v>
      </c>
      <c r="AY351" s="223" t="s">
        <v>129</v>
      </c>
    </row>
    <row r="352" spans="1:65" s="14" customFormat="1" ht="20.399999999999999">
      <c r="B352" s="213"/>
      <c r="C352" s="214"/>
      <c r="D352" s="204" t="s">
        <v>137</v>
      </c>
      <c r="E352" s="215" t="s">
        <v>1</v>
      </c>
      <c r="F352" s="216" t="s">
        <v>960</v>
      </c>
      <c r="G352" s="214"/>
      <c r="H352" s="217">
        <v>2.5019999999999998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137</v>
      </c>
      <c r="AU352" s="223" t="s">
        <v>89</v>
      </c>
      <c r="AV352" s="14" t="s">
        <v>89</v>
      </c>
      <c r="AW352" s="14" t="s">
        <v>36</v>
      </c>
      <c r="AX352" s="14" t="s">
        <v>79</v>
      </c>
      <c r="AY352" s="223" t="s">
        <v>129</v>
      </c>
    </row>
    <row r="353" spans="1:65" s="15" customFormat="1" ht="10.199999999999999">
      <c r="B353" s="224"/>
      <c r="C353" s="225"/>
      <c r="D353" s="204" t="s">
        <v>137</v>
      </c>
      <c r="E353" s="226" t="s">
        <v>1</v>
      </c>
      <c r="F353" s="227" t="s">
        <v>142</v>
      </c>
      <c r="G353" s="225"/>
      <c r="H353" s="228">
        <v>39.634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137</v>
      </c>
      <c r="AU353" s="234" t="s">
        <v>89</v>
      </c>
      <c r="AV353" s="15" t="s">
        <v>135</v>
      </c>
      <c r="AW353" s="15" t="s">
        <v>36</v>
      </c>
      <c r="AX353" s="15" t="s">
        <v>87</v>
      </c>
      <c r="AY353" s="234" t="s">
        <v>129</v>
      </c>
    </row>
    <row r="354" spans="1:65" s="2" customFormat="1" ht="16.5" customHeight="1">
      <c r="A354" s="35"/>
      <c r="B354" s="36"/>
      <c r="C354" s="246" t="s">
        <v>418</v>
      </c>
      <c r="D354" s="246" t="s">
        <v>397</v>
      </c>
      <c r="E354" s="247" t="s">
        <v>444</v>
      </c>
      <c r="F354" s="248" t="s">
        <v>445</v>
      </c>
      <c r="G354" s="249" t="s">
        <v>386</v>
      </c>
      <c r="H354" s="250">
        <v>71.340999999999994</v>
      </c>
      <c r="I354" s="251"/>
      <c r="J354" s="252">
        <f>ROUND(I354*H354,2)</f>
        <v>0</v>
      </c>
      <c r="K354" s="253"/>
      <c r="L354" s="254"/>
      <c r="M354" s="255" t="s">
        <v>1</v>
      </c>
      <c r="N354" s="256" t="s">
        <v>44</v>
      </c>
      <c r="O354" s="72"/>
      <c r="P354" s="198">
        <f>O354*H354</f>
        <v>0</v>
      </c>
      <c r="Q354" s="198">
        <v>1</v>
      </c>
      <c r="R354" s="198">
        <f>Q354*H354</f>
        <v>71.340999999999994</v>
      </c>
      <c r="S354" s="198">
        <v>0</v>
      </c>
      <c r="T354" s="19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177</v>
      </c>
      <c r="AT354" s="200" t="s">
        <v>397</v>
      </c>
      <c r="AU354" s="200" t="s">
        <v>89</v>
      </c>
      <c r="AY354" s="18" t="s">
        <v>129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8" t="s">
        <v>87</v>
      </c>
      <c r="BK354" s="201">
        <f>ROUND(I354*H354,2)</f>
        <v>0</v>
      </c>
      <c r="BL354" s="18" t="s">
        <v>135</v>
      </c>
      <c r="BM354" s="200" t="s">
        <v>961</v>
      </c>
    </row>
    <row r="355" spans="1:65" s="14" customFormat="1" ht="20.399999999999999">
      <c r="B355" s="213"/>
      <c r="C355" s="214"/>
      <c r="D355" s="204" t="s">
        <v>137</v>
      </c>
      <c r="E355" s="215" t="s">
        <v>1</v>
      </c>
      <c r="F355" s="216" t="s">
        <v>962</v>
      </c>
      <c r="G355" s="214"/>
      <c r="H355" s="217">
        <v>71.340999999999994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137</v>
      </c>
      <c r="AU355" s="223" t="s">
        <v>89</v>
      </c>
      <c r="AV355" s="14" t="s">
        <v>89</v>
      </c>
      <c r="AW355" s="14" t="s">
        <v>36</v>
      </c>
      <c r="AX355" s="14" t="s">
        <v>87</v>
      </c>
      <c r="AY355" s="223" t="s">
        <v>129</v>
      </c>
    </row>
    <row r="356" spans="1:65" s="2" customFormat="1" ht="21.75" customHeight="1">
      <c r="A356" s="35"/>
      <c r="B356" s="36"/>
      <c r="C356" s="188" t="s">
        <v>432</v>
      </c>
      <c r="D356" s="188" t="s">
        <v>131</v>
      </c>
      <c r="E356" s="189" t="s">
        <v>449</v>
      </c>
      <c r="F356" s="190" t="s">
        <v>450</v>
      </c>
      <c r="G356" s="191" t="s">
        <v>134</v>
      </c>
      <c r="H356" s="192">
        <v>1.8</v>
      </c>
      <c r="I356" s="193"/>
      <c r="J356" s="194">
        <f>ROUND(I356*H356,2)</f>
        <v>0</v>
      </c>
      <c r="K356" s="195"/>
      <c r="L356" s="40"/>
      <c r="M356" s="196" t="s">
        <v>1</v>
      </c>
      <c r="N356" s="197" t="s">
        <v>44</v>
      </c>
      <c r="O356" s="72"/>
      <c r="P356" s="198">
        <f>O356*H356</f>
        <v>0</v>
      </c>
      <c r="Q356" s="198">
        <v>0</v>
      </c>
      <c r="R356" s="198">
        <f>Q356*H356</f>
        <v>0</v>
      </c>
      <c r="S356" s="198">
        <v>0</v>
      </c>
      <c r="T356" s="19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135</v>
      </c>
      <c r="AT356" s="200" t="s">
        <v>131</v>
      </c>
      <c r="AU356" s="200" t="s">
        <v>89</v>
      </c>
      <c r="AY356" s="18" t="s">
        <v>129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8" t="s">
        <v>87</v>
      </c>
      <c r="BK356" s="201">
        <f>ROUND(I356*H356,2)</f>
        <v>0</v>
      </c>
      <c r="BL356" s="18" t="s">
        <v>135</v>
      </c>
      <c r="BM356" s="200" t="s">
        <v>963</v>
      </c>
    </row>
    <row r="357" spans="1:65" s="13" customFormat="1" ht="10.199999999999999">
      <c r="B357" s="202"/>
      <c r="C357" s="203"/>
      <c r="D357" s="204" t="s">
        <v>137</v>
      </c>
      <c r="E357" s="205" t="s">
        <v>1</v>
      </c>
      <c r="F357" s="206" t="s">
        <v>146</v>
      </c>
      <c r="G357" s="203"/>
      <c r="H357" s="205" t="s">
        <v>1</v>
      </c>
      <c r="I357" s="207"/>
      <c r="J357" s="203"/>
      <c r="K357" s="203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137</v>
      </c>
      <c r="AU357" s="212" t="s">
        <v>89</v>
      </c>
      <c r="AV357" s="13" t="s">
        <v>87</v>
      </c>
      <c r="AW357" s="13" t="s">
        <v>36</v>
      </c>
      <c r="AX357" s="13" t="s">
        <v>79</v>
      </c>
      <c r="AY357" s="212" t="s">
        <v>129</v>
      </c>
    </row>
    <row r="358" spans="1:65" s="13" customFormat="1" ht="10.199999999999999">
      <c r="B358" s="202"/>
      <c r="C358" s="203"/>
      <c r="D358" s="204" t="s">
        <v>137</v>
      </c>
      <c r="E358" s="205" t="s">
        <v>1</v>
      </c>
      <c r="F358" s="206" t="s">
        <v>139</v>
      </c>
      <c r="G358" s="203"/>
      <c r="H358" s="205" t="s">
        <v>1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137</v>
      </c>
      <c r="AU358" s="212" t="s">
        <v>89</v>
      </c>
      <c r="AV358" s="13" t="s">
        <v>87</v>
      </c>
      <c r="AW358" s="13" t="s">
        <v>36</v>
      </c>
      <c r="AX358" s="13" t="s">
        <v>79</v>
      </c>
      <c r="AY358" s="212" t="s">
        <v>129</v>
      </c>
    </row>
    <row r="359" spans="1:65" s="14" customFormat="1" ht="10.199999999999999">
      <c r="B359" s="213"/>
      <c r="C359" s="214"/>
      <c r="D359" s="204" t="s">
        <v>137</v>
      </c>
      <c r="E359" s="215" t="s">
        <v>1</v>
      </c>
      <c r="F359" s="216" t="s">
        <v>964</v>
      </c>
      <c r="G359" s="214"/>
      <c r="H359" s="217">
        <v>1.8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137</v>
      </c>
      <c r="AU359" s="223" t="s">
        <v>89</v>
      </c>
      <c r="AV359" s="14" t="s">
        <v>89</v>
      </c>
      <c r="AW359" s="14" t="s">
        <v>36</v>
      </c>
      <c r="AX359" s="14" t="s">
        <v>87</v>
      </c>
      <c r="AY359" s="223" t="s">
        <v>129</v>
      </c>
    </row>
    <row r="360" spans="1:65" s="2" customFormat="1" ht="21.75" customHeight="1">
      <c r="A360" s="35"/>
      <c r="B360" s="36"/>
      <c r="C360" s="188" t="s">
        <v>443</v>
      </c>
      <c r="D360" s="188" t="s">
        <v>131</v>
      </c>
      <c r="E360" s="189" t="s">
        <v>454</v>
      </c>
      <c r="F360" s="190" t="s">
        <v>455</v>
      </c>
      <c r="G360" s="191" t="s">
        <v>134</v>
      </c>
      <c r="H360" s="192">
        <v>10.8</v>
      </c>
      <c r="I360" s="193"/>
      <c r="J360" s="194">
        <f>ROUND(I360*H360,2)</f>
        <v>0</v>
      </c>
      <c r="K360" s="195"/>
      <c r="L360" s="40"/>
      <c r="M360" s="196" t="s">
        <v>1</v>
      </c>
      <c r="N360" s="197" t="s">
        <v>44</v>
      </c>
      <c r="O360" s="72"/>
      <c r="P360" s="198">
        <f>O360*H360</f>
        <v>0</v>
      </c>
      <c r="Q360" s="198">
        <v>0</v>
      </c>
      <c r="R360" s="198">
        <f>Q360*H360</f>
        <v>0</v>
      </c>
      <c r="S360" s="198">
        <v>0</v>
      </c>
      <c r="T360" s="19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135</v>
      </c>
      <c r="AT360" s="200" t="s">
        <v>131</v>
      </c>
      <c r="AU360" s="200" t="s">
        <v>89</v>
      </c>
      <c r="AY360" s="18" t="s">
        <v>129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8" t="s">
        <v>87</v>
      </c>
      <c r="BK360" s="201">
        <f>ROUND(I360*H360,2)</f>
        <v>0</v>
      </c>
      <c r="BL360" s="18" t="s">
        <v>135</v>
      </c>
      <c r="BM360" s="200" t="s">
        <v>965</v>
      </c>
    </row>
    <row r="361" spans="1:65" s="13" customFormat="1" ht="10.199999999999999">
      <c r="B361" s="202"/>
      <c r="C361" s="203"/>
      <c r="D361" s="204" t="s">
        <v>137</v>
      </c>
      <c r="E361" s="205" t="s">
        <v>1</v>
      </c>
      <c r="F361" s="206" t="s">
        <v>138</v>
      </c>
      <c r="G361" s="203"/>
      <c r="H361" s="205" t="s">
        <v>1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137</v>
      </c>
      <c r="AU361" s="212" t="s">
        <v>89</v>
      </c>
      <c r="AV361" s="13" t="s">
        <v>87</v>
      </c>
      <c r="AW361" s="13" t="s">
        <v>36</v>
      </c>
      <c r="AX361" s="13" t="s">
        <v>79</v>
      </c>
      <c r="AY361" s="212" t="s">
        <v>129</v>
      </c>
    </row>
    <row r="362" spans="1:65" s="13" customFormat="1" ht="10.199999999999999">
      <c r="B362" s="202"/>
      <c r="C362" s="203"/>
      <c r="D362" s="204" t="s">
        <v>137</v>
      </c>
      <c r="E362" s="205" t="s">
        <v>1</v>
      </c>
      <c r="F362" s="206" t="s">
        <v>139</v>
      </c>
      <c r="G362" s="203"/>
      <c r="H362" s="205" t="s">
        <v>1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137</v>
      </c>
      <c r="AU362" s="212" t="s">
        <v>89</v>
      </c>
      <c r="AV362" s="13" t="s">
        <v>87</v>
      </c>
      <c r="AW362" s="13" t="s">
        <v>36</v>
      </c>
      <c r="AX362" s="13" t="s">
        <v>79</v>
      </c>
      <c r="AY362" s="212" t="s">
        <v>129</v>
      </c>
    </row>
    <row r="363" spans="1:65" s="14" customFormat="1" ht="10.199999999999999">
      <c r="B363" s="213"/>
      <c r="C363" s="214"/>
      <c r="D363" s="204" t="s">
        <v>137</v>
      </c>
      <c r="E363" s="215" t="s">
        <v>1</v>
      </c>
      <c r="F363" s="216" t="s">
        <v>966</v>
      </c>
      <c r="G363" s="214"/>
      <c r="H363" s="217">
        <v>10.8</v>
      </c>
      <c r="I363" s="218"/>
      <c r="J363" s="214"/>
      <c r="K363" s="214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137</v>
      </c>
      <c r="AU363" s="223" t="s">
        <v>89</v>
      </c>
      <c r="AV363" s="14" t="s">
        <v>89</v>
      </c>
      <c r="AW363" s="14" t="s">
        <v>36</v>
      </c>
      <c r="AX363" s="14" t="s">
        <v>87</v>
      </c>
      <c r="AY363" s="223" t="s">
        <v>129</v>
      </c>
    </row>
    <row r="364" spans="1:65" s="2" customFormat="1" ht="16.5" customHeight="1">
      <c r="A364" s="35"/>
      <c r="B364" s="36"/>
      <c r="C364" s="246" t="s">
        <v>448</v>
      </c>
      <c r="D364" s="246" t="s">
        <v>397</v>
      </c>
      <c r="E364" s="247" t="s">
        <v>459</v>
      </c>
      <c r="F364" s="248" t="s">
        <v>460</v>
      </c>
      <c r="G364" s="249" t="s">
        <v>461</v>
      </c>
      <c r="H364" s="250">
        <v>0.54</v>
      </c>
      <c r="I364" s="251"/>
      <c r="J364" s="252">
        <f>ROUND(I364*H364,2)</f>
        <v>0</v>
      </c>
      <c r="K364" s="253"/>
      <c r="L364" s="254"/>
      <c r="M364" s="255" t="s">
        <v>1</v>
      </c>
      <c r="N364" s="256" t="s">
        <v>44</v>
      </c>
      <c r="O364" s="72"/>
      <c r="P364" s="198">
        <f>O364*H364</f>
        <v>0</v>
      </c>
      <c r="Q364" s="198">
        <v>1E-3</v>
      </c>
      <c r="R364" s="198">
        <f>Q364*H364</f>
        <v>5.4000000000000001E-4</v>
      </c>
      <c r="S364" s="198">
        <v>0</v>
      </c>
      <c r="T364" s="19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177</v>
      </c>
      <c r="AT364" s="200" t="s">
        <v>397</v>
      </c>
      <c r="AU364" s="200" t="s">
        <v>89</v>
      </c>
      <c r="AY364" s="18" t="s">
        <v>129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87</v>
      </c>
      <c r="BK364" s="201">
        <f>ROUND(I364*H364,2)</f>
        <v>0</v>
      </c>
      <c r="BL364" s="18" t="s">
        <v>135</v>
      </c>
      <c r="BM364" s="200" t="s">
        <v>967</v>
      </c>
    </row>
    <row r="365" spans="1:65" s="14" customFormat="1" ht="30.6">
      <c r="B365" s="213"/>
      <c r="C365" s="214"/>
      <c r="D365" s="204" t="s">
        <v>137</v>
      </c>
      <c r="E365" s="215" t="s">
        <v>1</v>
      </c>
      <c r="F365" s="216" t="s">
        <v>968</v>
      </c>
      <c r="G365" s="214"/>
      <c r="H365" s="217">
        <v>0.54</v>
      </c>
      <c r="I365" s="218"/>
      <c r="J365" s="214"/>
      <c r="K365" s="214"/>
      <c r="L365" s="219"/>
      <c r="M365" s="220"/>
      <c r="N365" s="221"/>
      <c r="O365" s="221"/>
      <c r="P365" s="221"/>
      <c r="Q365" s="221"/>
      <c r="R365" s="221"/>
      <c r="S365" s="221"/>
      <c r="T365" s="222"/>
      <c r="AT365" s="223" t="s">
        <v>137</v>
      </c>
      <c r="AU365" s="223" t="s">
        <v>89</v>
      </c>
      <c r="AV365" s="14" t="s">
        <v>89</v>
      </c>
      <c r="AW365" s="14" t="s">
        <v>36</v>
      </c>
      <c r="AX365" s="14" t="s">
        <v>87</v>
      </c>
      <c r="AY365" s="223" t="s">
        <v>129</v>
      </c>
    </row>
    <row r="366" spans="1:65" s="2" customFormat="1" ht="21.75" customHeight="1">
      <c r="A366" s="35"/>
      <c r="B366" s="36"/>
      <c r="C366" s="188" t="s">
        <v>453</v>
      </c>
      <c r="D366" s="188" t="s">
        <v>131</v>
      </c>
      <c r="E366" s="189" t="s">
        <v>465</v>
      </c>
      <c r="F366" s="190" t="s">
        <v>466</v>
      </c>
      <c r="G366" s="191" t="s">
        <v>167</v>
      </c>
      <c r="H366" s="192">
        <v>67.400000000000006</v>
      </c>
      <c r="I366" s="193"/>
      <c r="J366" s="194">
        <f>ROUND(I366*H366,2)</f>
        <v>0</v>
      </c>
      <c r="K366" s="195"/>
      <c r="L366" s="40"/>
      <c r="M366" s="196" t="s">
        <v>1</v>
      </c>
      <c r="N366" s="197" t="s">
        <v>44</v>
      </c>
      <c r="O366" s="72"/>
      <c r="P366" s="198">
        <f>O366*H366</f>
        <v>0</v>
      </c>
      <c r="Q366" s="198">
        <v>1.6449999999999999E-6</v>
      </c>
      <c r="R366" s="198">
        <f>Q366*H366</f>
        <v>1.1087300000000001E-4</v>
      </c>
      <c r="S366" s="198">
        <v>0</v>
      </c>
      <c r="T366" s="199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0" t="s">
        <v>135</v>
      </c>
      <c r="AT366" s="200" t="s">
        <v>131</v>
      </c>
      <c r="AU366" s="200" t="s">
        <v>89</v>
      </c>
      <c r="AY366" s="18" t="s">
        <v>129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18" t="s">
        <v>87</v>
      </c>
      <c r="BK366" s="201">
        <f>ROUND(I366*H366,2)</f>
        <v>0</v>
      </c>
      <c r="BL366" s="18" t="s">
        <v>135</v>
      </c>
      <c r="BM366" s="200" t="s">
        <v>969</v>
      </c>
    </row>
    <row r="367" spans="1:65" s="13" customFormat="1" ht="10.199999999999999">
      <c r="B367" s="202"/>
      <c r="C367" s="203"/>
      <c r="D367" s="204" t="s">
        <v>137</v>
      </c>
      <c r="E367" s="205" t="s">
        <v>1</v>
      </c>
      <c r="F367" s="206" t="s">
        <v>138</v>
      </c>
      <c r="G367" s="203"/>
      <c r="H367" s="205" t="s">
        <v>1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137</v>
      </c>
      <c r="AU367" s="212" t="s">
        <v>89</v>
      </c>
      <c r="AV367" s="13" t="s">
        <v>87</v>
      </c>
      <c r="AW367" s="13" t="s">
        <v>36</v>
      </c>
      <c r="AX367" s="13" t="s">
        <v>79</v>
      </c>
      <c r="AY367" s="212" t="s">
        <v>129</v>
      </c>
    </row>
    <row r="368" spans="1:65" s="14" customFormat="1" ht="10.199999999999999">
      <c r="B368" s="213"/>
      <c r="C368" s="214"/>
      <c r="D368" s="204" t="s">
        <v>137</v>
      </c>
      <c r="E368" s="215" t="s">
        <v>1</v>
      </c>
      <c r="F368" s="216" t="s">
        <v>970</v>
      </c>
      <c r="G368" s="214"/>
      <c r="H368" s="217">
        <v>29.9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137</v>
      </c>
      <c r="AU368" s="223" t="s">
        <v>89</v>
      </c>
      <c r="AV368" s="14" t="s">
        <v>89</v>
      </c>
      <c r="AW368" s="14" t="s">
        <v>36</v>
      </c>
      <c r="AX368" s="14" t="s">
        <v>79</v>
      </c>
      <c r="AY368" s="223" t="s">
        <v>129</v>
      </c>
    </row>
    <row r="369" spans="1:65" s="14" customFormat="1" ht="10.199999999999999">
      <c r="B369" s="213"/>
      <c r="C369" s="214"/>
      <c r="D369" s="204" t="s">
        <v>137</v>
      </c>
      <c r="E369" s="215" t="s">
        <v>1</v>
      </c>
      <c r="F369" s="216" t="s">
        <v>971</v>
      </c>
      <c r="G369" s="214"/>
      <c r="H369" s="217">
        <v>7.8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137</v>
      </c>
      <c r="AU369" s="223" t="s">
        <v>89</v>
      </c>
      <c r="AV369" s="14" t="s">
        <v>89</v>
      </c>
      <c r="AW369" s="14" t="s">
        <v>36</v>
      </c>
      <c r="AX369" s="14" t="s">
        <v>79</v>
      </c>
      <c r="AY369" s="223" t="s">
        <v>129</v>
      </c>
    </row>
    <row r="370" spans="1:65" s="13" customFormat="1" ht="10.199999999999999">
      <c r="B370" s="202"/>
      <c r="C370" s="203"/>
      <c r="D370" s="204" t="s">
        <v>137</v>
      </c>
      <c r="E370" s="205" t="s">
        <v>1</v>
      </c>
      <c r="F370" s="206" t="s">
        <v>146</v>
      </c>
      <c r="G370" s="203"/>
      <c r="H370" s="205" t="s">
        <v>1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137</v>
      </c>
      <c r="AU370" s="212" t="s">
        <v>89</v>
      </c>
      <c r="AV370" s="13" t="s">
        <v>87</v>
      </c>
      <c r="AW370" s="13" t="s">
        <v>36</v>
      </c>
      <c r="AX370" s="13" t="s">
        <v>79</v>
      </c>
      <c r="AY370" s="212" t="s">
        <v>129</v>
      </c>
    </row>
    <row r="371" spans="1:65" s="14" customFormat="1" ht="10.199999999999999">
      <c r="B371" s="213"/>
      <c r="C371" s="214"/>
      <c r="D371" s="204" t="s">
        <v>137</v>
      </c>
      <c r="E371" s="215" t="s">
        <v>1</v>
      </c>
      <c r="F371" s="216" t="s">
        <v>972</v>
      </c>
      <c r="G371" s="214"/>
      <c r="H371" s="217">
        <v>27.9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137</v>
      </c>
      <c r="AU371" s="223" t="s">
        <v>89</v>
      </c>
      <c r="AV371" s="14" t="s">
        <v>89</v>
      </c>
      <c r="AW371" s="14" t="s">
        <v>36</v>
      </c>
      <c r="AX371" s="14" t="s">
        <v>79</v>
      </c>
      <c r="AY371" s="223" t="s">
        <v>129</v>
      </c>
    </row>
    <row r="372" spans="1:65" s="14" customFormat="1" ht="10.199999999999999">
      <c r="B372" s="213"/>
      <c r="C372" s="214"/>
      <c r="D372" s="204" t="s">
        <v>137</v>
      </c>
      <c r="E372" s="215" t="s">
        <v>1</v>
      </c>
      <c r="F372" s="216" t="s">
        <v>973</v>
      </c>
      <c r="G372" s="214"/>
      <c r="H372" s="217">
        <v>1.8</v>
      </c>
      <c r="I372" s="218"/>
      <c r="J372" s="214"/>
      <c r="K372" s="214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137</v>
      </c>
      <c r="AU372" s="223" t="s">
        <v>89</v>
      </c>
      <c r="AV372" s="14" t="s">
        <v>89</v>
      </c>
      <c r="AW372" s="14" t="s">
        <v>36</v>
      </c>
      <c r="AX372" s="14" t="s">
        <v>79</v>
      </c>
      <c r="AY372" s="223" t="s">
        <v>129</v>
      </c>
    </row>
    <row r="373" spans="1:65" s="15" customFormat="1" ht="10.199999999999999">
      <c r="B373" s="224"/>
      <c r="C373" s="225"/>
      <c r="D373" s="204" t="s">
        <v>137</v>
      </c>
      <c r="E373" s="226" t="s">
        <v>1</v>
      </c>
      <c r="F373" s="227" t="s">
        <v>142</v>
      </c>
      <c r="G373" s="225"/>
      <c r="H373" s="228">
        <v>67.400000000000006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AT373" s="234" t="s">
        <v>137</v>
      </c>
      <c r="AU373" s="234" t="s">
        <v>89</v>
      </c>
      <c r="AV373" s="15" t="s">
        <v>135</v>
      </c>
      <c r="AW373" s="15" t="s">
        <v>36</v>
      </c>
      <c r="AX373" s="15" t="s">
        <v>87</v>
      </c>
      <c r="AY373" s="234" t="s">
        <v>129</v>
      </c>
    </row>
    <row r="374" spans="1:65" s="13" customFormat="1" ht="30.6">
      <c r="B374" s="202"/>
      <c r="C374" s="203"/>
      <c r="D374" s="204" t="s">
        <v>137</v>
      </c>
      <c r="E374" s="205" t="s">
        <v>1</v>
      </c>
      <c r="F374" s="206" t="s">
        <v>875</v>
      </c>
      <c r="G374" s="203"/>
      <c r="H374" s="205" t="s">
        <v>1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137</v>
      </c>
      <c r="AU374" s="212" t="s">
        <v>89</v>
      </c>
      <c r="AV374" s="13" t="s">
        <v>87</v>
      </c>
      <c r="AW374" s="13" t="s">
        <v>36</v>
      </c>
      <c r="AX374" s="13" t="s">
        <v>79</v>
      </c>
      <c r="AY374" s="212" t="s">
        <v>129</v>
      </c>
    </row>
    <row r="375" spans="1:65" s="13" customFormat="1" ht="10.199999999999999">
      <c r="B375" s="202"/>
      <c r="C375" s="203"/>
      <c r="D375" s="204" t="s">
        <v>137</v>
      </c>
      <c r="E375" s="205" t="s">
        <v>1</v>
      </c>
      <c r="F375" s="206" t="s">
        <v>138</v>
      </c>
      <c r="G375" s="203"/>
      <c r="H375" s="205" t="s">
        <v>1</v>
      </c>
      <c r="I375" s="207"/>
      <c r="J375" s="203"/>
      <c r="K375" s="203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137</v>
      </c>
      <c r="AU375" s="212" t="s">
        <v>89</v>
      </c>
      <c r="AV375" s="13" t="s">
        <v>87</v>
      </c>
      <c r="AW375" s="13" t="s">
        <v>36</v>
      </c>
      <c r="AX375" s="13" t="s">
        <v>79</v>
      </c>
      <c r="AY375" s="212" t="s">
        <v>129</v>
      </c>
    </row>
    <row r="376" spans="1:65" s="14" customFormat="1" ht="10.199999999999999">
      <c r="B376" s="213"/>
      <c r="C376" s="214"/>
      <c r="D376" s="204" t="s">
        <v>137</v>
      </c>
      <c r="E376" s="215" t="s">
        <v>1</v>
      </c>
      <c r="F376" s="216" t="s">
        <v>974</v>
      </c>
      <c r="G376" s="214"/>
      <c r="H376" s="217">
        <v>81.3</v>
      </c>
      <c r="I376" s="218"/>
      <c r="J376" s="214"/>
      <c r="K376" s="214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137</v>
      </c>
      <c r="AU376" s="223" t="s">
        <v>89</v>
      </c>
      <c r="AV376" s="14" t="s">
        <v>89</v>
      </c>
      <c r="AW376" s="14" t="s">
        <v>36</v>
      </c>
      <c r="AX376" s="14" t="s">
        <v>79</v>
      </c>
      <c r="AY376" s="223" t="s">
        <v>129</v>
      </c>
    </row>
    <row r="377" spans="1:65" s="14" customFormat="1" ht="10.199999999999999">
      <c r="B377" s="213"/>
      <c r="C377" s="214"/>
      <c r="D377" s="204" t="s">
        <v>137</v>
      </c>
      <c r="E377" s="215" t="s">
        <v>1</v>
      </c>
      <c r="F377" s="216" t="s">
        <v>975</v>
      </c>
      <c r="G377" s="214"/>
      <c r="H377" s="217">
        <v>0.8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137</v>
      </c>
      <c r="AU377" s="223" t="s">
        <v>89</v>
      </c>
      <c r="AV377" s="14" t="s">
        <v>89</v>
      </c>
      <c r="AW377" s="14" t="s">
        <v>36</v>
      </c>
      <c r="AX377" s="14" t="s">
        <v>79</v>
      </c>
      <c r="AY377" s="223" t="s">
        <v>129</v>
      </c>
    </row>
    <row r="378" spans="1:65" s="13" customFormat="1" ht="10.199999999999999">
      <c r="B378" s="202"/>
      <c r="C378" s="203"/>
      <c r="D378" s="204" t="s">
        <v>137</v>
      </c>
      <c r="E378" s="205" t="s">
        <v>1</v>
      </c>
      <c r="F378" s="206" t="s">
        <v>146</v>
      </c>
      <c r="G378" s="203"/>
      <c r="H378" s="205" t="s">
        <v>1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137</v>
      </c>
      <c r="AU378" s="212" t="s">
        <v>89</v>
      </c>
      <c r="AV378" s="13" t="s">
        <v>87</v>
      </c>
      <c r="AW378" s="13" t="s">
        <v>36</v>
      </c>
      <c r="AX378" s="13" t="s">
        <v>79</v>
      </c>
      <c r="AY378" s="212" t="s">
        <v>129</v>
      </c>
    </row>
    <row r="379" spans="1:65" s="14" customFormat="1" ht="10.199999999999999">
      <c r="B379" s="213"/>
      <c r="C379" s="214"/>
      <c r="D379" s="204" t="s">
        <v>137</v>
      </c>
      <c r="E379" s="215" t="s">
        <v>1</v>
      </c>
      <c r="F379" s="216" t="s">
        <v>976</v>
      </c>
      <c r="G379" s="214"/>
      <c r="H379" s="217">
        <v>163.6</v>
      </c>
      <c r="I379" s="218"/>
      <c r="J379" s="214"/>
      <c r="K379" s="214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137</v>
      </c>
      <c r="AU379" s="223" t="s">
        <v>89</v>
      </c>
      <c r="AV379" s="14" t="s">
        <v>89</v>
      </c>
      <c r="AW379" s="14" t="s">
        <v>36</v>
      </c>
      <c r="AX379" s="14" t="s">
        <v>79</v>
      </c>
      <c r="AY379" s="223" t="s">
        <v>129</v>
      </c>
    </row>
    <row r="380" spans="1:65" s="14" customFormat="1" ht="10.199999999999999">
      <c r="B380" s="213"/>
      <c r="C380" s="214"/>
      <c r="D380" s="204" t="s">
        <v>137</v>
      </c>
      <c r="E380" s="215" t="s">
        <v>1</v>
      </c>
      <c r="F380" s="216" t="s">
        <v>973</v>
      </c>
      <c r="G380" s="214"/>
      <c r="H380" s="217">
        <v>1.8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137</v>
      </c>
      <c r="AU380" s="223" t="s">
        <v>89</v>
      </c>
      <c r="AV380" s="14" t="s">
        <v>89</v>
      </c>
      <c r="AW380" s="14" t="s">
        <v>36</v>
      </c>
      <c r="AX380" s="14" t="s">
        <v>79</v>
      </c>
      <c r="AY380" s="223" t="s">
        <v>129</v>
      </c>
    </row>
    <row r="381" spans="1:65" s="12" customFormat="1" ht="22.8" customHeight="1">
      <c r="B381" s="172"/>
      <c r="C381" s="173"/>
      <c r="D381" s="174" t="s">
        <v>78</v>
      </c>
      <c r="E381" s="186" t="s">
        <v>158</v>
      </c>
      <c r="F381" s="186" t="s">
        <v>472</v>
      </c>
      <c r="G381" s="173"/>
      <c r="H381" s="173"/>
      <c r="I381" s="176"/>
      <c r="J381" s="187">
        <f>BK381</f>
        <v>0</v>
      </c>
      <c r="K381" s="173"/>
      <c r="L381" s="178"/>
      <c r="M381" s="179"/>
      <c r="N381" s="180"/>
      <c r="O381" s="180"/>
      <c r="P381" s="181">
        <f>SUM(P382:P447)</f>
        <v>0</v>
      </c>
      <c r="Q381" s="180"/>
      <c r="R381" s="181">
        <f>SUM(R382:R447)</f>
        <v>3.9096569399999996</v>
      </c>
      <c r="S381" s="180"/>
      <c r="T381" s="182">
        <f>SUM(T382:T447)</f>
        <v>0</v>
      </c>
      <c r="AR381" s="183" t="s">
        <v>87</v>
      </c>
      <c r="AT381" s="184" t="s">
        <v>78</v>
      </c>
      <c r="AU381" s="184" t="s">
        <v>87</v>
      </c>
      <c r="AY381" s="183" t="s">
        <v>129</v>
      </c>
      <c r="BK381" s="185">
        <f>SUM(BK382:BK447)</f>
        <v>0</v>
      </c>
    </row>
    <row r="382" spans="1:65" s="2" customFormat="1" ht="16.5" customHeight="1">
      <c r="A382" s="35"/>
      <c r="B382" s="36"/>
      <c r="C382" s="188" t="s">
        <v>458</v>
      </c>
      <c r="D382" s="188" t="s">
        <v>131</v>
      </c>
      <c r="E382" s="189" t="s">
        <v>478</v>
      </c>
      <c r="F382" s="190" t="s">
        <v>479</v>
      </c>
      <c r="G382" s="191" t="s">
        <v>134</v>
      </c>
      <c r="H382" s="192">
        <v>28.99</v>
      </c>
      <c r="I382" s="193"/>
      <c r="J382" s="194">
        <f>ROUND(I382*H382,2)</f>
        <v>0</v>
      </c>
      <c r="K382" s="195"/>
      <c r="L382" s="40"/>
      <c r="M382" s="196" t="s">
        <v>1</v>
      </c>
      <c r="N382" s="197" t="s">
        <v>44</v>
      </c>
      <c r="O382" s="72"/>
      <c r="P382" s="198">
        <f>O382*H382</f>
        <v>0</v>
      </c>
      <c r="Q382" s="198">
        <v>0</v>
      </c>
      <c r="R382" s="198">
        <f>Q382*H382</f>
        <v>0</v>
      </c>
      <c r="S382" s="198">
        <v>0</v>
      </c>
      <c r="T382" s="19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0" t="s">
        <v>135</v>
      </c>
      <c r="AT382" s="200" t="s">
        <v>131</v>
      </c>
      <c r="AU382" s="200" t="s">
        <v>89</v>
      </c>
      <c r="AY382" s="18" t="s">
        <v>129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18" t="s">
        <v>87</v>
      </c>
      <c r="BK382" s="201">
        <f>ROUND(I382*H382,2)</f>
        <v>0</v>
      </c>
      <c r="BL382" s="18" t="s">
        <v>135</v>
      </c>
      <c r="BM382" s="200" t="s">
        <v>977</v>
      </c>
    </row>
    <row r="383" spans="1:65" s="13" customFormat="1" ht="10.199999999999999">
      <c r="B383" s="202"/>
      <c r="C383" s="203"/>
      <c r="D383" s="204" t="s">
        <v>137</v>
      </c>
      <c r="E383" s="205" t="s">
        <v>1</v>
      </c>
      <c r="F383" s="206" t="s">
        <v>146</v>
      </c>
      <c r="G383" s="203"/>
      <c r="H383" s="205" t="s">
        <v>1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137</v>
      </c>
      <c r="AU383" s="212" t="s">
        <v>89</v>
      </c>
      <c r="AV383" s="13" t="s">
        <v>87</v>
      </c>
      <c r="AW383" s="13" t="s">
        <v>36</v>
      </c>
      <c r="AX383" s="13" t="s">
        <v>79</v>
      </c>
      <c r="AY383" s="212" t="s">
        <v>129</v>
      </c>
    </row>
    <row r="384" spans="1:65" s="13" customFormat="1" ht="10.199999999999999">
      <c r="B384" s="202"/>
      <c r="C384" s="203"/>
      <c r="D384" s="204" t="s">
        <v>137</v>
      </c>
      <c r="E384" s="205" t="s">
        <v>1</v>
      </c>
      <c r="F384" s="206" t="s">
        <v>139</v>
      </c>
      <c r="G384" s="203"/>
      <c r="H384" s="205" t="s">
        <v>1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137</v>
      </c>
      <c r="AU384" s="212" t="s">
        <v>89</v>
      </c>
      <c r="AV384" s="13" t="s">
        <v>87</v>
      </c>
      <c r="AW384" s="13" t="s">
        <v>36</v>
      </c>
      <c r="AX384" s="13" t="s">
        <v>79</v>
      </c>
      <c r="AY384" s="212" t="s">
        <v>129</v>
      </c>
    </row>
    <row r="385" spans="1:65" s="14" customFormat="1" ht="10.199999999999999">
      <c r="B385" s="213"/>
      <c r="C385" s="214"/>
      <c r="D385" s="204" t="s">
        <v>137</v>
      </c>
      <c r="E385" s="215" t="s">
        <v>1</v>
      </c>
      <c r="F385" s="216" t="s">
        <v>820</v>
      </c>
      <c r="G385" s="214"/>
      <c r="H385" s="217">
        <v>21.84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137</v>
      </c>
      <c r="AU385" s="223" t="s">
        <v>89</v>
      </c>
      <c r="AV385" s="14" t="s">
        <v>89</v>
      </c>
      <c r="AW385" s="14" t="s">
        <v>36</v>
      </c>
      <c r="AX385" s="14" t="s">
        <v>79</v>
      </c>
      <c r="AY385" s="223" t="s">
        <v>129</v>
      </c>
    </row>
    <row r="386" spans="1:65" s="14" customFormat="1" ht="10.199999999999999">
      <c r="B386" s="213"/>
      <c r="C386" s="214"/>
      <c r="D386" s="204" t="s">
        <v>137</v>
      </c>
      <c r="E386" s="215" t="s">
        <v>1</v>
      </c>
      <c r="F386" s="216" t="s">
        <v>821</v>
      </c>
      <c r="G386" s="214"/>
      <c r="H386" s="217">
        <v>7.15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137</v>
      </c>
      <c r="AU386" s="223" t="s">
        <v>89</v>
      </c>
      <c r="AV386" s="14" t="s">
        <v>89</v>
      </c>
      <c r="AW386" s="14" t="s">
        <v>36</v>
      </c>
      <c r="AX386" s="14" t="s">
        <v>79</v>
      </c>
      <c r="AY386" s="223" t="s">
        <v>129</v>
      </c>
    </row>
    <row r="387" spans="1:65" s="15" customFormat="1" ht="10.199999999999999">
      <c r="B387" s="224"/>
      <c r="C387" s="225"/>
      <c r="D387" s="204" t="s">
        <v>137</v>
      </c>
      <c r="E387" s="226" t="s">
        <v>1</v>
      </c>
      <c r="F387" s="227" t="s">
        <v>142</v>
      </c>
      <c r="G387" s="225"/>
      <c r="H387" s="228">
        <v>28.99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AT387" s="234" t="s">
        <v>137</v>
      </c>
      <c r="AU387" s="234" t="s">
        <v>89</v>
      </c>
      <c r="AV387" s="15" t="s">
        <v>135</v>
      </c>
      <c r="AW387" s="15" t="s">
        <v>36</v>
      </c>
      <c r="AX387" s="15" t="s">
        <v>87</v>
      </c>
      <c r="AY387" s="234" t="s">
        <v>129</v>
      </c>
    </row>
    <row r="388" spans="1:65" s="13" customFormat="1" ht="30.6">
      <c r="B388" s="202"/>
      <c r="C388" s="203"/>
      <c r="D388" s="204" t="s">
        <v>137</v>
      </c>
      <c r="E388" s="205" t="s">
        <v>1</v>
      </c>
      <c r="F388" s="206" t="s">
        <v>822</v>
      </c>
      <c r="G388" s="203"/>
      <c r="H388" s="205" t="s">
        <v>1</v>
      </c>
      <c r="I388" s="207"/>
      <c r="J388" s="203"/>
      <c r="K388" s="203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137</v>
      </c>
      <c r="AU388" s="212" t="s">
        <v>89</v>
      </c>
      <c r="AV388" s="13" t="s">
        <v>87</v>
      </c>
      <c r="AW388" s="13" t="s">
        <v>36</v>
      </c>
      <c r="AX388" s="13" t="s">
        <v>79</v>
      </c>
      <c r="AY388" s="212" t="s">
        <v>129</v>
      </c>
    </row>
    <row r="389" spans="1:65" s="14" customFormat="1" ht="10.199999999999999">
      <c r="B389" s="213"/>
      <c r="C389" s="214"/>
      <c r="D389" s="204" t="s">
        <v>137</v>
      </c>
      <c r="E389" s="215" t="s">
        <v>1</v>
      </c>
      <c r="F389" s="216" t="s">
        <v>823</v>
      </c>
      <c r="G389" s="214"/>
      <c r="H389" s="217">
        <v>106.34</v>
      </c>
      <c r="I389" s="218"/>
      <c r="J389" s="214"/>
      <c r="K389" s="214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137</v>
      </c>
      <c r="AU389" s="223" t="s">
        <v>89</v>
      </c>
      <c r="AV389" s="14" t="s">
        <v>89</v>
      </c>
      <c r="AW389" s="14" t="s">
        <v>36</v>
      </c>
      <c r="AX389" s="14" t="s">
        <v>79</v>
      </c>
      <c r="AY389" s="223" t="s">
        <v>129</v>
      </c>
    </row>
    <row r="390" spans="1:65" s="14" customFormat="1" ht="10.199999999999999">
      <c r="B390" s="213"/>
      <c r="C390" s="214"/>
      <c r="D390" s="204" t="s">
        <v>137</v>
      </c>
      <c r="E390" s="215" t="s">
        <v>1</v>
      </c>
      <c r="F390" s="216" t="s">
        <v>824</v>
      </c>
      <c r="G390" s="214"/>
      <c r="H390" s="217">
        <v>1.17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137</v>
      </c>
      <c r="AU390" s="223" t="s">
        <v>89</v>
      </c>
      <c r="AV390" s="14" t="s">
        <v>89</v>
      </c>
      <c r="AW390" s="14" t="s">
        <v>36</v>
      </c>
      <c r="AX390" s="14" t="s">
        <v>79</v>
      </c>
      <c r="AY390" s="223" t="s">
        <v>129</v>
      </c>
    </row>
    <row r="391" spans="1:65" s="2" customFormat="1" ht="33" customHeight="1">
      <c r="A391" s="35"/>
      <c r="B391" s="36"/>
      <c r="C391" s="188" t="s">
        <v>464</v>
      </c>
      <c r="D391" s="188" t="s">
        <v>131</v>
      </c>
      <c r="E391" s="189" t="s">
        <v>485</v>
      </c>
      <c r="F391" s="190" t="s">
        <v>486</v>
      </c>
      <c r="G391" s="191" t="s">
        <v>134</v>
      </c>
      <c r="H391" s="192">
        <v>28.99</v>
      </c>
      <c r="I391" s="193"/>
      <c r="J391" s="194">
        <f>ROUND(I391*H391,2)</f>
        <v>0</v>
      </c>
      <c r="K391" s="195"/>
      <c r="L391" s="40"/>
      <c r="M391" s="196" t="s">
        <v>1</v>
      </c>
      <c r="N391" s="197" t="s">
        <v>44</v>
      </c>
      <c r="O391" s="72"/>
      <c r="P391" s="198">
        <f>O391*H391</f>
        <v>0</v>
      </c>
      <c r="Q391" s="198">
        <v>0</v>
      </c>
      <c r="R391" s="198">
        <f>Q391*H391</f>
        <v>0</v>
      </c>
      <c r="S391" s="198">
        <v>0</v>
      </c>
      <c r="T391" s="199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0" t="s">
        <v>135</v>
      </c>
      <c r="AT391" s="200" t="s">
        <v>131</v>
      </c>
      <c r="AU391" s="200" t="s">
        <v>89</v>
      </c>
      <c r="AY391" s="18" t="s">
        <v>129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8" t="s">
        <v>87</v>
      </c>
      <c r="BK391" s="201">
        <f>ROUND(I391*H391,2)</f>
        <v>0</v>
      </c>
      <c r="BL391" s="18" t="s">
        <v>135</v>
      </c>
      <c r="BM391" s="200" t="s">
        <v>978</v>
      </c>
    </row>
    <row r="392" spans="1:65" s="13" customFormat="1" ht="10.199999999999999">
      <c r="B392" s="202"/>
      <c r="C392" s="203"/>
      <c r="D392" s="204" t="s">
        <v>137</v>
      </c>
      <c r="E392" s="205" t="s">
        <v>1</v>
      </c>
      <c r="F392" s="206" t="s">
        <v>146</v>
      </c>
      <c r="G392" s="203"/>
      <c r="H392" s="205" t="s">
        <v>1</v>
      </c>
      <c r="I392" s="207"/>
      <c r="J392" s="203"/>
      <c r="K392" s="203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137</v>
      </c>
      <c r="AU392" s="212" t="s">
        <v>89</v>
      </c>
      <c r="AV392" s="13" t="s">
        <v>87</v>
      </c>
      <c r="AW392" s="13" t="s">
        <v>36</v>
      </c>
      <c r="AX392" s="13" t="s">
        <v>79</v>
      </c>
      <c r="AY392" s="212" t="s">
        <v>129</v>
      </c>
    </row>
    <row r="393" spans="1:65" s="13" customFormat="1" ht="10.199999999999999">
      <c r="B393" s="202"/>
      <c r="C393" s="203"/>
      <c r="D393" s="204" t="s">
        <v>137</v>
      </c>
      <c r="E393" s="205" t="s">
        <v>1</v>
      </c>
      <c r="F393" s="206" t="s">
        <v>139</v>
      </c>
      <c r="G393" s="203"/>
      <c r="H393" s="205" t="s">
        <v>1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137</v>
      </c>
      <c r="AU393" s="212" t="s">
        <v>89</v>
      </c>
      <c r="AV393" s="13" t="s">
        <v>87</v>
      </c>
      <c r="AW393" s="13" t="s">
        <v>36</v>
      </c>
      <c r="AX393" s="13" t="s">
        <v>79</v>
      </c>
      <c r="AY393" s="212" t="s">
        <v>129</v>
      </c>
    </row>
    <row r="394" spans="1:65" s="14" customFormat="1" ht="10.199999999999999">
      <c r="B394" s="213"/>
      <c r="C394" s="214"/>
      <c r="D394" s="204" t="s">
        <v>137</v>
      </c>
      <c r="E394" s="215" t="s">
        <v>1</v>
      </c>
      <c r="F394" s="216" t="s">
        <v>820</v>
      </c>
      <c r="G394" s="214"/>
      <c r="H394" s="217">
        <v>21.84</v>
      </c>
      <c r="I394" s="218"/>
      <c r="J394" s="214"/>
      <c r="K394" s="214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137</v>
      </c>
      <c r="AU394" s="223" t="s">
        <v>89</v>
      </c>
      <c r="AV394" s="14" t="s">
        <v>89</v>
      </c>
      <c r="AW394" s="14" t="s">
        <v>36</v>
      </c>
      <c r="AX394" s="14" t="s">
        <v>79</v>
      </c>
      <c r="AY394" s="223" t="s">
        <v>129</v>
      </c>
    </row>
    <row r="395" spans="1:65" s="14" customFormat="1" ht="10.199999999999999">
      <c r="B395" s="213"/>
      <c r="C395" s="214"/>
      <c r="D395" s="204" t="s">
        <v>137</v>
      </c>
      <c r="E395" s="215" t="s">
        <v>1</v>
      </c>
      <c r="F395" s="216" t="s">
        <v>821</v>
      </c>
      <c r="G395" s="214"/>
      <c r="H395" s="217">
        <v>7.15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137</v>
      </c>
      <c r="AU395" s="223" t="s">
        <v>89</v>
      </c>
      <c r="AV395" s="14" t="s">
        <v>89</v>
      </c>
      <c r="AW395" s="14" t="s">
        <v>36</v>
      </c>
      <c r="AX395" s="14" t="s">
        <v>79</v>
      </c>
      <c r="AY395" s="223" t="s">
        <v>129</v>
      </c>
    </row>
    <row r="396" spans="1:65" s="15" customFormat="1" ht="10.199999999999999">
      <c r="B396" s="224"/>
      <c r="C396" s="225"/>
      <c r="D396" s="204" t="s">
        <v>137</v>
      </c>
      <c r="E396" s="226" t="s">
        <v>1</v>
      </c>
      <c r="F396" s="227" t="s">
        <v>142</v>
      </c>
      <c r="G396" s="225"/>
      <c r="H396" s="228">
        <v>28.99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AT396" s="234" t="s">
        <v>137</v>
      </c>
      <c r="AU396" s="234" t="s">
        <v>89</v>
      </c>
      <c r="AV396" s="15" t="s">
        <v>135</v>
      </c>
      <c r="AW396" s="15" t="s">
        <v>36</v>
      </c>
      <c r="AX396" s="15" t="s">
        <v>87</v>
      </c>
      <c r="AY396" s="234" t="s">
        <v>129</v>
      </c>
    </row>
    <row r="397" spans="1:65" s="13" customFormat="1" ht="30.6">
      <c r="B397" s="202"/>
      <c r="C397" s="203"/>
      <c r="D397" s="204" t="s">
        <v>137</v>
      </c>
      <c r="E397" s="205" t="s">
        <v>1</v>
      </c>
      <c r="F397" s="206" t="s">
        <v>431</v>
      </c>
      <c r="G397" s="203"/>
      <c r="H397" s="205" t="s">
        <v>1</v>
      </c>
      <c r="I397" s="207"/>
      <c r="J397" s="203"/>
      <c r="K397" s="203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137</v>
      </c>
      <c r="AU397" s="212" t="s">
        <v>89</v>
      </c>
      <c r="AV397" s="13" t="s">
        <v>87</v>
      </c>
      <c r="AW397" s="13" t="s">
        <v>36</v>
      </c>
      <c r="AX397" s="13" t="s">
        <v>79</v>
      </c>
      <c r="AY397" s="212" t="s">
        <v>129</v>
      </c>
    </row>
    <row r="398" spans="1:65" s="2" customFormat="1" ht="33" customHeight="1">
      <c r="A398" s="35"/>
      <c r="B398" s="36"/>
      <c r="C398" s="188" t="s">
        <v>473</v>
      </c>
      <c r="D398" s="188" t="s">
        <v>131</v>
      </c>
      <c r="E398" s="189" t="s">
        <v>489</v>
      </c>
      <c r="F398" s="190" t="s">
        <v>490</v>
      </c>
      <c r="G398" s="191" t="s">
        <v>134</v>
      </c>
      <c r="H398" s="192">
        <v>28.99</v>
      </c>
      <c r="I398" s="193"/>
      <c r="J398" s="194">
        <f>ROUND(I398*H398,2)</f>
        <v>0</v>
      </c>
      <c r="K398" s="195"/>
      <c r="L398" s="40"/>
      <c r="M398" s="196" t="s">
        <v>1</v>
      </c>
      <c r="N398" s="197" t="s">
        <v>44</v>
      </c>
      <c r="O398" s="72"/>
      <c r="P398" s="198">
        <f>O398*H398</f>
        <v>0</v>
      </c>
      <c r="Q398" s="198">
        <v>0</v>
      </c>
      <c r="R398" s="198">
        <f>Q398*H398</f>
        <v>0</v>
      </c>
      <c r="S398" s="198">
        <v>0</v>
      </c>
      <c r="T398" s="199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0" t="s">
        <v>135</v>
      </c>
      <c r="AT398" s="200" t="s">
        <v>131</v>
      </c>
      <c r="AU398" s="200" t="s">
        <v>89</v>
      </c>
      <c r="AY398" s="18" t="s">
        <v>129</v>
      </c>
      <c r="BE398" s="201">
        <f>IF(N398="základní",J398,0)</f>
        <v>0</v>
      </c>
      <c r="BF398" s="201">
        <f>IF(N398="snížená",J398,0)</f>
        <v>0</v>
      </c>
      <c r="BG398" s="201">
        <f>IF(N398="zákl. přenesená",J398,0)</f>
        <v>0</v>
      </c>
      <c r="BH398" s="201">
        <f>IF(N398="sníž. přenesená",J398,0)</f>
        <v>0</v>
      </c>
      <c r="BI398" s="201">
        <f>IF(N398="nulová",J398,0)</f>
        <v>0</v>
      </c>
      <c r="BJ398" s="18" t="s">
        <v>87</v>
      </c>
      <c r="BK398" s="201">
        <f>ROUND(I398*H398,2)</f>
        <v>0</v>
      </c>
      <c r="BL398" s="18" t="s">
        <v>135</v>
      </c>
      <c r="BM398" s="200" t="s">
        <v>979</v>
      </c>
    </row>
    <row r="399" spans="1:65" s="13" customFormat="1" ht="10.199999999999999">
      <c r="B399" s="202"/>
      <c r="C399" s="203"/>
      <c r="D399" s="204" t="s">
        <v>137</v>
      </c>
      <c r="E399" s="205" t="s">
        <v>1</v>
      </c>
      <c r="F399" s="206" t="s">
        <v>146</v>
      </c>
      <c r="G399" s="203"/>
      <c r="H399" s="205" t="s">
        <v>1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137</v>
      </c>
      <c r="AU399" s="212" t="s">
        <v>89</v>
      </c>
      <c r="AV399" s="13" t="s">
        <v>87</v>
      </c>
      <c r="AW399" s="13" t="s">
        <v>36</v>
      </c>
      <c r="AX399" s="13" t="s">
        <v>79</v>
      </c>
      <c r="AY399" s="212" t="s">
        <v>129</v>
      </c>
    </row>
    <row r="400" spans="1:65" s="13" customFormat="1" ht="10.199999999999999">
      <c r="B400" s="202"/>
      <c r="C400" s="203"/>
      <c r="D400" s="204" t="s">
        <v>137</v>
      </c>
      <c r="E400" s="205" t="s">
        <v>1</v>
      </c>
      <c r="F400" s="206" t="s">
        <v>139</v>
      </c>
      <c r="G400" s="203"/>
      <c r="H400" s="205" t="s">
        <v>1</v>
      </c>
      <c r="I400" s="207"/>
      <c r="J400" s="203"/>
      <c r="K400" s="203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137</v>
      </c>
      <c r="AU400" s="212" t="s">
        <v>89</v>
      </c>
      <c r="AV400" s="13" t="s">
        <v>87</v>
      </c>
      <c r="AW400" s="13" t="s">
        <v>36</v>
      </c>
      <c r="AX400" s="13" t="s">
        <v>79</v>
      </c>
      <c r="AY400" s="212" t="s">
        <v>129</v>
      </c>
    </row>
    <row r="401" spans="1:65" s="14" customFormat="1" ht="10.199999999999999">
      <c r="B401" s="213"/>
      <c r="C401" s="214"/>
      <c r="D401" s="204" t="s">
        <v>137</v>
      </c>
      <c r="E401" s="215" t="s">
        <v>1</v>
      </c>
      <c r="F401" s="216" t="s">
        <v>820</v>
      </c>
      <c r="G401" s="214"/>
      <c r="H401" s="217">
        <v>21.84</v>
      </c>
      <c r="I401" s="218"/>
      <c r="J401" s="214"/>
      <c r="K401" s="214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137</v>
      </c>
      <c r="AU401" s="223" t="s">
        <v>89</v>
      </c>
      <c r="AV401" s="14" t="s">
        <v>89</v>
      </c>
      <c r="AW401" s="14" t="s">
        <v>36</v>
      </c>
      <c r="AX401" s="14" t="s">
        <v>79</v>
      </c>
      <c r="AY401" s="223" t="s">
        <v>129</v>
      </c>
    </row>
    <row r="402" spans="1:65" s="14" customFormat="1" ht="10.199999999999999">
      <c r="B402" s="213"/>
      <c r="C402" s="214"/>
      <c r="D402" s="204" t="s">
        <v>137</v>
      </c>
      <c r="E402" s="215" t="s">
        <v>1</v>
      </c>
      <c r="F402" s="216" t="s">
        <v>821</v>
      </c>
      <c r="G402" s="214"/>
      <c r="H402" s="217">
        <v>7.15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137</v>
      </c>
      <c r="AU402" s="223" t="s">
        <v>89</v>
      </c>
      <c r="AV402" s="14" t="s">
        <v>89</v>
      </c>
      <c r="AW402" s="14" t="s">
        <v>36</v>
      </c>
      <c r="AX402" s="14" t="s">
        <v>79</v>
      </c>
      <c r="AY402" s="223" t="s">
        <v>129</v>
      </c>
    </row>
    <row r="403" spans="1:65" s="15" customFormat="1" ht="10.199999999999999">
      <c r="B403" s="224"/>
      <c r="C403" s="225"/>
      <c r="D403" s="204" t="s">
        <v>137</v>
      </c>
      <c r="E403" s="226" t="s">
        <v>1</v>
      </c>
      <c r="F403" s="227" t="s">
        <v>142</v>
      </c>
      <c r="G403" s="225"/>
      <c r="H403" s="228">
        <v>28.99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AT403" s="234" t="s">
        <v>137</v>
      </c>
      <c r="AU403" s="234" t="s">
        <v>89</v>
      </c>
      <c r="AV403" s="15" t="s">
        <v>135</v>
      </c>
      <c r="AW403" s="15" t="s">
        <v>36</v>
      </c>
      <c r="AX403" s="15" t="s">
        <v>87</v>
      </c>
      <c r="AY403" s="234" t="s">
        <v>129</v>
      </c>
    </row>
    <row r="404" spans="1:65" s="13" customFormat="1" ht="30.6">
      <c r="B404" s="202"/>
      <c r="C404" s="203"/>
      <c r="D404" s="204" t="s">
        <v>137</v>
      </c>
      <c r="E404" s="205" t="s">
        <v>1</v>
      </c>
      <c r="F404" s="206" t="s">
        <v>431</v>
      </c>
      <c r="G404" s="203"/>
      <c r="H404" s="205" t="s">
        <v>1</v>
      </c>
      <c r="I404" s="207"/>
      <c r="J404" s="203"/>
      <c r="K404" s="203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137</v>
      </c>
      <c r="AU404" s="212" t="s">
        <v>89</v>
      </c>
      <c r="AV404" s="13" t="s">
        <v>87</v>
      </c>
      <c r="AW404" s="13" t="s">
        <v>36</v>
      </c>
      <c r="AX404" s="13" t="s">
        <v>79</v>
      </c>
      <c r="AY404" s="212" t="s">
        <v>129</v>
      </c>
    </row>
    <row r="405" spans="1:65" s="2" customFormat="1" ht="21.75" customHeight="1">
      <c r="A405" s="35"/>
      <c r="B405" s="36"/>
      <c r="C405" s="188" t="s">
        <v>477</v>
      </c>
      <c r="D405" s="188" t="s">
        <v>131</v>
      </c>
      <c r="E405" s="189" t="s">
        <v>493</v>
      </c>
      <c r="F405" s="190" t="s">
        <v>494</v>
      </c>
      <c r="G405" s="191" t="s">
        <v>167</v>
      </c>
      <c r="H405" s="192">
        <v>119.8</v>
      </c>
      <c r="I405" s="193"/>
      <c r="J405" s="194">
        <f>ROUND(I405*H405,2)</f>
        <v>0</v>
      </c>
      <c r="K405" s="195"/>
      <c r="L405" s="40"/>
      <c r="M405" s="196" t="s">
        <v>1</v>
      </c>
      <c r="N405" s="197" t="s">
        <v>44</v>
      </c>
      <c r="O405" s="72"/>
      <c r="P405" s="198">
        <f>O405*H405</f>
        <v>0</v>
      </c>
      <c r="Q405" s="198">
        <v>6.2E-4</v>
      </c>
      <c r="R405" s="198">
        <f>Q405*H405</f>
        <v>7.4275999999999995E-2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135</v>
      </c>
      <c r="AT405" s="200" t="s">
        <v>131</v>
      </c>
      <c r="AU405" s="200" t="s">
        <v>89</v>
      </c>
      <c r="AY405" s="18" t="s">
        <v>129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8" t="s">
        <v>87</v>
      </c>
      <c r="BK405" s="201">
        <f>ROUND(I405*H405,2)</f>
        <v>0</v>
      </c>
      <c r="BL405" s="18" t="s">
        <v>135</v>
      </c>
      <c r="BM405" s="200" t="s">
        <v>980</v>
      </c>
    </row>
    <row r="406" spans="1:65" s="14" customFormat="1" ht="10.199999999999999">
      <c r="B406" s="213"/>
      <c r="C406" s="214"/>
      <c r="D406" s="204" t="s">
        <v>137</v>
      </c>
      <c r="E406" s="215" t="s">
        <v>1</v>
      </c>
      <c r="F406" s="216" t="s">
        <v>981</v>
      </c>
      <c r="G406" s="214"/>
      <c r="H406" s="217">
        <v>111.2</v>
      </c>
      <c r="I406" s="218"/>
      <c r="J406" s="214"/>
      <c r="K406" s="214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137</v>
      </c>
      <c r="AU406" s="223" t="s">
        <v>89</v>
      </c>
      <c r="AV406" s="14" t="s">
        <v>89</v>
      </c>
      <c r="AW406" s="14" t="s">
        <v>36</v>
      </c>
      <c r="AX406" s="14" t="s">
        <v>79</v>
      </c>
      <c r="AY406" s="223" t="s">
        <v>129</v>
      </c>
    </row>
    <row r="407" spans="1:65" s="14" customFormat="1" ht="20.399999999999999">
      <c r="B407" s="213"/>
      <c r="C407" s="214"/>
      <c r="D407" s="204" t="s">
        <v>137</v>
      </c>
      <c r="E407" s="215" t="s">
        <v>1</v>
      </c>
      <c r="F407" s="216" t="s">
        <v>982</v>
      </c>
      <c r="G407" s="214"/>
      <c r="H407" s="217">
        <v>8.6</v>
      </c>
      <c r="I407" s="218"/>
      <c r="J407" s="214"/>
      <c r="K407" s="214"/>
      <c r="L407" s="219"/>
      <c r="M407" s="220"/>
      <c r="N407" s="221"/>
      <c r="O407" s="221"/>
      <c r="P407" s="221"/>
      <c r="Q407" s="221"/>
      <c r="R407" s="221"/>
      <c r="S407" s="221"/>
      <c r="T407" s="222"/>
      <c r="AT407" s="223" t="s">
        <v>137</v>
      </c>
      <c r="AU407" s="223" t="s">
        <v>89</v>
      </c>
      <c r="AV407" s="14" t="s">
        <v>89</v>
      </c>
      <c r="AW407" s="14" t="s">
        <v>36</v>
      </c>
      <c r="AX407" s="14" t="s">
        <v>79</v>
      </c>
      <c r="AY407" s="223" t="s">
        <v>129</v>
      </c>
    </row>
    <row r="408" spans="1:65" s="15" customFormat="1" ht="10.199999999999999">
      <c r="B408" s="224"/>
      <c r="C408" s="225"/>
      <c r="D408" s="204" t="s">
        <v>137</v>
      </c>
      <c r="E408" s="226" t="s">
        <v>1</v>
      </c>
      <c r="F408" s="227" t="s">
        <v>142</v>
      </c>
      <c r="G408" s="225"/>
      <c r="H408" s="228">
        <v>119.8</v>
      </c>
      <c r="I408" s="229"/>
      <c r="J408" s="225"/>
      <c r="K408" s="225"/>
      <c r="L408" s="230"/>
      <c r="M408" s="231"/>
      <c r="N408" s="232"/>
      <c r="O408" s="232"/>
      <c r="P408" s="232"/>
      <c r="Q408" s="232"/>
      <c r="R408" s="232"/>
      <c r="S408" s="232"/>
      <c r="T408" s="233"/>
      <c r="AT408" s="234" t="s">
        <v>137</v>
      </c>
      <c r="AU408" s="234" t="s">
        <v>89</v>
      </c>
      <c r="AV408" s="15" t="s">
        <v>135</v>
      </c>
      <c r="AW408" s="15" t="s">
        <v>36</v>
      </c>
      <c r="AX408" s="15" t="s">
        <v>87</v>
      </c>
      <c r="AY408" s="234" t="s">
        <v>129</v>
      </c>
    </row>
    <row r="409" spans="1:65" s="13" customFormat="1" ht="30.6">
      <c r="B409" s="202"/>
      <c r="C409" s="203"/>
      <c r="D409" s="204" t="s">
        <v>137</v>
      </c>
      <c r="E409" s="205" t="s">
        <v>1</v>
      </c>
      <c r="F409" s="206" t="s">
        <v>431</v>
      </c>
      <c r="G409" s="203"/>
      <c r="H409" s="205" t="s">
        <v>1</v>
      </c>
      <c r="I409" s="207"/>
      <c r="J409" s="203"/>
      <c r="K409" s="203"/>
      <c r="L409" s="208"/>
      <c r="M409" s="209"/>
      <c r="N409" s="210"/>
      <c r="O409" s="210"/>
      <c r="P409" s="210"/>
      <c r="Q409" s="210"/>
      <c r="R409" s="210"/>
      <c r="S409" s="210"/>
      <c r="T409" s="211"/>
      <c r="AT409" s="212" t="s">
        <v>137</v>
      </c>
      <c r="AU409" s="212" t="s">
        <v>89</v>
      </c>
      <c r="AV409" s="13" t="s">
        <v>87</v>
      </c>
      <c r="AW409" s="13" t="s">
        <v>36</v>
      </c>
      <c r="AX409" s="13" t="s">
        <v>79</v>
      </c>
      <c r="AY409" s="212" t="s">
        <v>129</v>
      </c>
    </row>
    <row r="410" spans="1:65" s="2" customFormat="1" ht="21.75" customHeight="1">
      <c r="A410" s="35"/>
      <c r="B410" s="36"/>
      <c r="C410" s="188" t="s">
        <v>484</v>
      </c>
      <c r="D410" s="188" t="s">
        <v>131</v>
      </c>
      <c r="E410" s="189" t="s">
        <v>499</v>
      </c>
      <c r="F410" s="190" t="s">
        <v>500</v>
      </c>
      <c r="G410" s="191" t="s">
        <v>134</v>
      </c>
      <c r="H410" s="192">
        <v>28.99</v>
      </c>
      <c r="I410" s="193"/>
      <c r="J410" s="194">
        <f>ROUND(I410*H410,2)</f>
        <v>0</v>
      </c>
      <c r="K410" s="195"/>
      <c r="L410" s="40"/>
      <c r="M410" s="196" t="s">
        <v>1</v>
      </c>
      <c r="N410" s="197" t="s">
        <v>44</v>
      </c>
      <c r="O410" s="72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0" t="s">
        <v>135</v>
      </c>
      <c r="AT410" s="200" t="s">
        <v>131</v>
      </c>
      <c r="AU410" s="200" t="s">
        <v>89</v>
      </c>
      <c r="AY410" s="18" t="s">
        <v>129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8" t="s">
        <v>87</v>
      </c>
      <c r="BK410" s="201">
        <f>ROUND(I410*H410,2)</f>
        <v>0</v>
      </c>
      <c r="BL410" s="18" t="s">
        <v>135</v>
      </c>
      <c r="BM410" s="200" t="s">
        <v>983</v>
      </c>
    </row>
    <row r="411" spans="1:65" s="13" customFormat="1" ht="10.199999999999999">
      <c r="B411" s="202"/>
      <c r="C411" s="203"/>
      <c r="D411" s="204" t="s">
        <v>137</v>
      </c>
      <c r="E411" s="205" t="s">
        <v>1</v>
      </c>
      <c r="F411" s="206" t="s">
        <v>146</v>
      </c>
      <c r="G411" s="203"/>
      <c r="H411" s="205" t="s">
        <v>1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137</v>
      </c>
      <c r="AU411" s="212" t="s">
        <v>89</v>
      </c>
      <c r="AV411" s="13" t="s">
        <v>87</v>
      </c>
      <c r="AW411" s="13" t="s">
        <v>36</v>
      </c>
      <c r="AX411" s="13" t="s">
        <v>79</v>
      </c>
      <c r="AY411" s="212" t="s">
        <v>129</v>
      </c>
    </row>
    <row r="412" spans="1:65" s="13" customFormat="1" ht="10.199999999999999">
      <c r="B412" s="202"/>
      <c r="C412" s="203"/>
      <c r="D412" s="204" t="s">
        <v>137</v>
      </c>
      <c r="E412" s="205" t="s">
        <v>1</v>
      </c>
      <c r="F412" s="206" t="s">
        <v>139</v>
      </c>
      <c r="G412" s="203"/>
      <c r="H412" s="205" t="s">
        <v>1</v>
      </c>
      <c r="I412" s="207"/>
      <c r="J412" s="203"/>
      <c r="K412" s="203"/>
      <c r="L412" s="208"/>
      <c r="M412" s="209"/>
      <c r="N412" s="210"/>
      <c r="O412" s="210"/>
      <c r="P412" s="210"/>
      <c r="Q412" s="210"/>
      <c r="R412" s="210"/>
      <c r="S412" s="210"/>
      <c r="T412" s="211"/>
      <c r="AT412" s="212" t="s">
        <v>137</v>
      </c>
      <c r="AU412" s="212" t="s">
        <v>89</v>
      </c>
      <c r="AV412" s="13" t="s">
        <v>87</v>
      </c>
      <c r="AW412" s="13" t="s">
        <v>36</v>
      </c>
      <c r="AX412" s="13" t="s">
        <v>79</v>
      </c>
      <c r="AY412" s="212" t="s">
        <v>129</v>
      </c>
    </row>
    <row r="413" spans="1:65" s="14" customFormat="1" ht="10.199999999999999">
      <c r="B413" s="213"/>
      <c r="C413" s="214"/>
      <c r="D413" s="204" t="s">
        <v>137</v>
      </c>
      <c r="E413" s="215" t="s">
        <v>1</v>
      </c>
      <c r="F413" s="216" t="s">
        <v>984</v>
      </c>
      <c r="G413" s="214"/>
      <c r="H413" s="217">
        <v>21.84</v>
      </c>
      <c r="I413" s="218"/>
      <c r="J413" s="214"/>
      <c r="K413" s="214"/>
      <c r="L413" s="219"/>
      <c r="M413" s="220"/>
      <c r="N413" s="221"/>
      <c r="O413" s="221"/>
      <c r="P413" s="221"/>
      <c r="Q413" s="221"/>
      <c r="R413" s="221"/>
      <c r="S413" s="221"/>
      <c r="T413" s="222"/>
      <c r="AT413" s="223" t="s">
        <v>137</v>
      </c>
      <c r="AU413" s="223" t="s">
        <v>89</v>
      </c>
      <c r="AV413" s="14" t="s">
        <v>89</v>
      </c>
      <c r="AW413" s="14" t="s">
        <v>36</v>
      </c>
      <c r="AX413" s="14" t="s">
        <v>79</v>
      </c>
      <c r="AY413" s="223" t="s">
        <v>129</v>
      </c>
    </row>
    <row r="414" spans="1:65" s="14" customFormat="1" ht="20.399999999999999">
      <c r="B414" s="213"/>
      <c r="C414" s="214"/>
      <c r="D414" s="204" t="s">
        <v>137</v>
      </c>
      <c r="E414" s="215" t="s">
        <v>1</v>
      </c>
      <c r="F414" s="216" t="s">
        <v>985</v>
      </c>
      <c r="G414" s="214"/>
      <c r="H414" s="217">
        <v>7.15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137</v>
      </c>
      <c r="AU414" s="223" t="s">
        <v>89</v>
      </c>
      <c r="AV414" s="14" t="s">
        <v>89</v>
      </c>
      <c r="AW414" s="14" t="s">
        <v>36</v>
      </c>
      <c r="AX414" s="14" t="s">
        <v>79</v>
      </c>
      <c r="AY414" s="223" t="s">
        <v>129</v>
      </c>
    </row>
    <row r="415" spans="1:65" s="15" customFormat="1" ht="10.199999999999999">
      <c r="B415" s="224"/>
      <c r="C415" s="225"/>
      <c r="D415" s="204" t="s">
        <v>137</v>
      </c>
      <c r="E415" s="226" t="s">
        <v>1</v>
      </c>
      <c r="F415" s="227" t="s">
        <v>142</v>
      </c>
      <c r="G415" s="225"/>
      <c r="H415" s="228">
        <v>28.99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AT415" s="234" t="s">
        <v>137</v>
      </c>
      <c r="AU415" s="234" t="s">
        <v>89</v>
      </c>
      <c r="AV415" s="15" t="s">
        <v>135</v>
      </c>
      <c r="AW415" s="15" t="s">
        <v>36</v>
      </c>
      <c r="AX415" s="15" t="s">
        <v>87</v>
      </c>
      <c r="AY415" s="234" t="s">
        <v>129</v>
      </c>
    </row>
    <row r="416" spans="1:65" s="13" customFormat="1" ht="30.6">
      <c r="B416" s="202"/>
      <c r="C416" s="203"/>
      <c r="D416" s="204" t="s">
        <v>137</v>
      </c>
      <c r="E416" s="205" t="s">
        <v>1</v>
      </c>
      <c r="F416" s="206" t="s">
        <v>431</v>
      </c>
      <c r="G416" s="203"/>
      <c r="H416" s="205" t="s">
        <v>1</v>
      </c>
      <c r="I416" s="207"/>
      <c r="J416" s="203"/>
      <c r="K416" s="203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137</v>
      </c>
      <c r="AU416" s="212" t="s">
        <v>89</v>
      </c>
      <c r="AV416" s="13" t="s">
        <v>87</v>
      </c>
      <c r="AW416" s="13" t="s">
        <v>36</v>
      </c>
      <c r="AX416" s="13" t="s">
        <v>79</v>
      </c>
      <c r="AY416" s="212" t="s">
        <v>129</v>
      </c>
    </row>
    <row r="417" spans="1:65" s="2" customFormat="1" ht="21.75" customHeight="1">
      <c r="A417" s="35"/>
      <c r="B417" s="36"/>
      <c r="C417" s="188" t="s">
        <v>488</v>
      </c>
      <c r="D417" s="188" t="s">
        <v>131</v>
      </c>
      <c r="E417" s="189" t="s">
        <v>505</v>
      </c>
      <c r="F417" s="190" t="s">
        <v>506</v>
      </c>
      <c r="G417" s="191" t="s">
        <v>134</v>
      </c>
      <c r="H417" s="192">
        <v>39.42</v>
      </c>
      <c r="I417" s="193"/>
      <c r="J417" s="194">
        <f>ROUND(I417*H417,2)</f>
        <v>0</v>
      </c>
      <c r="K417" s="195"/>
      <c r="L417" s="40"/>
      <c r="M417" s="196" t="s">
        <v>1</v>
      </c>
      <c r="N417" s="197" t="s">
        <v>44</v>
      </c>
      <c r="O417" s="72"/>
      <c r="P417" s="198">
        <f>O417*H417</f>
        <v>0</v>
      </c>
      <c r="Q417" s="198">
        <v>0</v>
      </c>
      <c r="R417" s="198">
        <f>Q417*H417</f>
        <v>0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135</v>
      </c>
      <c r="AT417" s="200" t="s">
        <v>131</v>
      </c>
      <c r="AU417" s="200" t="s">
        <v>89</v>
      </c>
      <c r="AY417" s="18" t="s">
        <v>129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87</v>
      </c>
      <c r="BK417" s="201">
        <f>ROUND(I417*H417,2)</f>
        <v>0</v>
      </c>
      <c r="BL417" s="18" t="s">
        <v>135</v>
      </c>
      <c r="BM417" s="200" t="s">
        <v>986</v>
      </c>
    </row>
    <row r="418" spans="1:65" s="13" customFormat="1" ht="10.199999999999999">
      <c r="B418" s="202"/>
      <c r="C418" s="203"/>
      <c r="D418" s="204" t="s">
        <v>137</v>
      </c>
      <c r="E418" s="205" t="s">
        <v>1</v>
      </c>
      <c r="F418" s="206" t="s">
        <v>138</v>
      </c>
      <c r="G418" s="203"/>
      <c r="H418" s="205" t="s">
        <v>1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137</v>
      </c>
      <c r="AU418" s="212" t="s">
        <v>89</v>
      </c>
      <c r="AV418" s="13" t="s">
        <v>87</v>
      </c>
      <c r="AW418" s="13" t="s">
        <v>36</v>
      </c>
      <c r="AX418" s="13" t="s">
        <v>79</v>
      </c>
      <c r="AY418" s="212" t="s">
        <v>129</v>
      </c>
    </row>
    <row r="419" spans="1:65" s="13" customFormat="1" ht="10.199999999999999">
      <c r="B419" s="202"/>
      <c r="C419" s="203"/>
      <c r="D419" s="204" t="s">
        <v>137</v>
      </c>
      <c r="E419" s="205" t="s">
        <v>1</v>
      </c>
      <c r="F419" s="206" t="s">
        <v>139</v>
      </c>
      <c r="G419" s="203"/>
      <c r="H419" s="205" t="s">
        <v>1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137</v>
      </c>
      <c r="AU419" s="212" t="s">
        <v>89</v>
      </c>
      <c r="AV419" s="13" t="s">
        <v>87</v>
      </c>
      <c r="AW419" s="13" t="s">
        <v>36</v>
      </c>
      <c r="AX419" s="13" t="s">
        <v>79</v>
      </c>
      <c r="AY419" s="212" t="s">
        <v>129</v>
      </c>
    </row>
    <row r="420" spans="1:65" s="14" customFormat="1" ht="20.399999999999999">
      <c r="B420" s="213"/>
      <c r="C420" s="214"/>
      <c r="D420" s="204" t="s">
        <v>137</v>
      </c>
      <c r="E420" s="215" t="s">
        <v>1</v>
      </c>
      <c r="F420" s="216" t="s">
        <v>987</v>
      </c>
      <c r="G420" s="214"/>
      <c r="H420" s="217">
        <v>29.88</v>
      </c>
      <c r="I420" s="218"/>
      <c r="J420" s="214"/>
      <c r="K420" s="214"/>
      <c r="L420" s="219"/>
      <c r="M420" s="220"/>
      <c r="N420" s="221"/>
      <c r="O420" s="221"/>
      <c r="P420" s="221"/>
      <c r="Q420" s="221"/>
      <c r="R420" s="221"/>
      <c r="S420" s="221"/>
      <c r="T420" s="222"/>
      <c r="AT420" s="223" t="s">
        <v>137</v>
      </c>
      <c r="AU420" s="223" t="s">
        <v>89</v>
      </c>
      <c r="AV420" s="14" t="s">
        <v>89</v>
      </c>
      <c r="AW420" s="14" t="s">
        <v>36</v>
      </c>
      <c r="AX420" s="14" t="s">
        <v>79</v>
      </c>
      <c r="AY420" s="223" t="s">
        <v>129</v>
      </c>
    </row>
    <row r="421" spans="1:65" s="14" customFormat="1" ht="20.399999999999999">
      <c r="B421" s="213"/>
      <c r="C421" s="214"/>
      <c r="D421" s="204" t="s">
        <v>137</v>
      </c>
      <c r="E421" s="215" t="s">
        <v>1</v>
      </c>
      <c r="F421" s="216" t="s">
        <v>988</v>
      </c>
      <c r="G421" s="214"/>
      <c r="H421" s="217">
        <v>9.5399999999999991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137</v>
      </c>
      <c r="AU421" s="223" t="s">
        <v>89</v>
      </c>
      <c r="AV421" s="14" t="s">
        <v>89</v>
      </c>
      <c r="AW421" s="14" t="s">
        <v>36</v>
      </c>
      <c r="AX421" s="14" t="s">
        <v>79</v>
      </c>
      <c r="AY421" s="223" t="s">
        <v>129</v>
      </c>
    </row>
    <row r="422" spans="1:65" s="15" customFormat="1" ht="10.199999999999999">
      <c r="B422" s="224"/>
      <c r="C422" s="225"/>
      <c r="D422" s="204" t="s">
        <v>137</v>
      </c>
      <c r="E422" s="226" t="s">
        <v>1</v>
      </c>
      <c r="F422" s="227" t="s">
        <v>142</v>
      </c>
      <c r="G422" s="225"/>
      <c r="H422" s="228">
        <v>39.42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AT422" s="234" t="s">
        <v>137</v>
      </c>
      <c r="AU422" s="234" t="s">
        <v>89</v>
      </c>
      <c r="AV422" s="15" t="s">
        <v>135</v>
      </c>
      <c r="AW422" s="15" t="s">
        <v>36</v>
      </c>
      <c r="AX422" s="15" t="s">
        <v>87</v>
      </c>
      <c r="AY422" s="234" t="s">
        <v>129</v>
      </c>
    </row>
    <row r="423" spans="1:65" s="13" customFormat="1" ht="30.6">
      <c r="B423" s="202"/>
      <c r="C423" s="203"/>
      <c r="D423" s="204" t="s">
        <v>137</v>
      </c>
      <c r="E423" s="205" t="s">
        <v>1</v>
      </c>
      <c r="F423" s="206" t="s">
        <v>431</v>
      </c>
      <c r="G423" s="203"/>
      <c r="H423" s="205" t="s">
        <v>1</v>
      </c>
      <c r="I423" s="207"/>
      <c r="J423" s="203"/>
      <c r="K423" s="203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137</v>
      </c>
      <c r="AU423" s="212" t="s">
        <v>89</v>
      </c>
      <c r="AV423" s="13" t="s">
        <v>87</v>
      </c>
      <c r="AW423" s="13" t="s">
        <v>36</v>
      </c>
      <c r="AX423" s="13" t="s">
        <v>79</v>
      </c>
      <c r="AY423" s="212" t="s">
        <v>129</v>
      </c>
    </row>
    <row r="424" spans="1:65" s="2" customFormat="1" ht="33" customHeight="1">
      <c r="A424" s="35"/>
      <c r="B424" s="36"/>
      <c r="C424" s="188" t="s">
        <v>492</v>
      </c>
      <c r="D424" s="188" t="s">
        <v>131</v>
      </c>
      <c r="E424" s="189" t="s">
        <v>511</v>
      </c>
      <c r="F424" s="190" t="s">
        <v>512</v>
      </c>
      <c r="G424" s="191" t="s">
        <v>134</v>
      </c>
      <c r="H424" s="192">
        <v>39.42</v>
      </c>
      <c r="I424" s="193"/>
      <c r="J424" s="194">
        <f>ROUND(I424*H424,2)</f>
        <v>0</v>
      </c>
      <c r="K424" s="195"/>
      <c r="L424" s="40"/>
      <c r="M424" s="196" t="s">
        <v>1</v>
      </c>
      <c r="N424" s="197" t="s">
        <v>44</v>
      </c>
      <c r="O424" s="72"/>
      <c r="P424" s="198">
        <f>O424*H424</f>
        <v>0</v>
      </c>
      <c r="Q424" s="198">
        <v>0</v>
      </c>
      <c r="R424" s="198">
        <f>Q424*H424</f>
        <v>0</v>
      </c>
      <c r="S424" s="198">
        <v>0</v>
      </c>
      <c r="T424" s="19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135</v>
      </c>
      <c r="AT424" s="200" t="s">
        <v>131</v>
      </c>
      <c r="AU424" s="200" t="s">
        <v>89</v>
      </c>
      <c r="AY424" s="18" t="s">
        <v>129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8" t="s">
        <v>87</v>
      </c>
      <c r="BK424" s="201">
        <f>ROUND(I424*H424,2)</f>
        <v>0</v>
      </c>
      <c r="BL424" s="18" t="s">
        <v>135</v>
      </c>
      <c r="BM424" s="200" t="s">
        <v>989</v>
      </c>
    </row>
    <row r="425" spans="1:65" s="13" customFormat="1" ht="10.199999999999999">
      <c r="B425" s="202"/>
      <c r="C425" s="203"/>
      <c r="D425" s="204" t="s">
        <v>137</v>
      </c>
      <c r="E425" s="205" t="s">
        <v>1</v>
      </c>
      <c r="F425" s="206" t="s">
        <v>138</v>
      </c>
      <c r="G425" s="203"/>
      <c r="H425" s="205" t="s">
        <v>1</v>
      </c>
      <c r="I425" s="207"/>
      <c r="J425" s="203"/>
      <c r="K425" s="203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137</v>
      </c>
      <c r="AU425" s="212" t="s">
        <v>89</v>
      </c>
      <c r="AV425" s="13" t="s">
        <v>87</v>
      </c>
      <c r="AW425" s="13" t="s">
        <v>36</v>
      </c>
      <c r="AX425" s="13" t="s">
        <v>79</v>
      </c>
      <c r="AY425" s="212" t="s">
        <v>129</v>
      </c>
    </row>
    <row r="426" spans="1:65" s="13" customFormat="1" ht="10.199999999999999">
      <c r="B426" s="202"/>
      <c r="C426" s="203"/>
      <c r="D426" s="204" t="s">
        <v>137</v>
      </c>
      <c r="E426" s="205" t="s">
        <v>1</v>
      </c>
      <c r="F426" s="206" t="s">
        <v>139</v>
      </c>
      <c r="G426" s="203"/>
      <c r="H426" s="205" t="s">
        <v>1</v>
      </c>
      <c r="I426" s="207"/>
      <c r="J426" s="203"/>
      <c r="K426" s="203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137</v>
      </c>
      <c r="AU426" s="212" t="s">
        <v>89</v>
      </c>
      <c r="AV426" s="13" t="s">
        <v>87</v>
      </c>
      <c r="AW426" s="13" t="s">
        <v>36</v>
      </c>
      <c r="AX426" s="13" t="s">
        <v>79</v>
      </c>
      <c r="AY426" s="212" t="s">
        <v>129</v>
      </c>
    </row>
    <row r="427" spans="1:65" s="14" customFormat="1" ht="10.199999999999999">
      <c r="B427" s="213"/>
      <c r="C427" s="214"/>
      <c r="D427" s="204" t="s">
        <v>137</v>
      </c>
      <c r="E427" s="215" t="s">
        <v>1</v>
      </c>
      <c r="F427" s="216" t="s">
        <v>990</v>
      </c>
      <c r="G427" s="214"/>
      <c r="H427" s="217">
        <v>29.88</v>
      </c>
      <c r="I427" s="218"/>
      <c r="J427" s="214"/>
      <c r="K427" s="214"/>
      <c r="L427" s="219"/>
      <c r="M427" s="220"/>
      <c r="N427" s="221"/>
      <c r="O427" s="221"/>
      <c r="P427" s="221"/>
      <c r="Q427" s="221"/>
      <c r="R427" s="221"/>
      <c r="S427" s="221"/>
      <c r="T427" s="222"/>
      <c r="AT427" s="223" t="s">
        <v>137</v>
      </c>
      <c r="AU427" s="223" t="s">
        <v>89</v>
      </c>
      <c r="AV427" s="14" t="s">
        <v>89</v>
      </c>
      <c r="AW427" s="14" t="s">
        <v>36</v>
      </c>
      <c r="AX427" s="14" t="s">
        <v>79</v>
      </c>
      <c r="AY427" s="223" t="s">
        <v>129</v>
      </c>
    </row>
    <row r="428" spans="1:65" s="14" customFormat="1" ht="10.199999999999999">
      <c r="B428" s="213"/>
      <c r="C428" s="214"/>
      <c r="D428" s="204" t="s">
        <v>137</v>
      </c>
      <c r="E428" s="215" t="s">
        <v>1</v>
      </c>
      <c r="F428" s="216" t="s">
        <v>991</v>
      </c>
      <c r="G428" s="214"/>
      <c r="H428" s="217">
        <v>9.5399999999999991</v>
      </c>
      <c r="I428" s="218"/>
      <c r="J428" s="214"/>
      <c r="K428" s="214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137</v>
      </c>
      <c r="AU428" s="223" t="s">
        <v>89</v>
      </c>
      <c r="AV428" s="14" t="s">
        <v>89</v>
      </c>
      <c r="AW428" s="14" t="s">
        <v>36</v>
      </c>
      <c r="AX428" s="14" t="s">
        <v>79</v>
      </c>
      <c r="AY428" s="223" t="s">
        <v>129</v>
      </c>
    </row>
    <row r="429" spans="1:65" s="15" customFormat="1" ht="10.199999999999999">
      <c r="B429" s="224"/>
      <c r="C429" s="225"/>
      <c r="D429" s="204" t="s">
        <v>137</v>
      </c>
      <c r="E429" s="226" t="s">
        <v>1</v>
      </c>
      <c r="F429" s="227" t="s">
        <v>142</v>
      </c>
      <c r="G429" s="225"/>
      <c r="H429" s="228">
        <v>39.42</v>
      </c>
      <c r="I429" s="229"/>
      <c r="J429" s="225"/>
      <c r="K429" s="225"/>
      <c r="L429" s="230"/>
      <c r="M429" s="231"/>
      <c r="N429" s="232"/>
      <c r="O429" s="232"/>
      <c r="P429" s="232"/>
      <c r="Q429" s="232"/>
      <c r="R429" s="232"/>
      <c r="S429" s="232"/>
      <c r="T429" s="233"/>
      <c r="AT429" s="234" t="s">
        <v>137</v>
      </c>
      <c r="AU429" s="234" t="s">
        <v>89</v>
      </c>
      <c r="AV429" s="15" t="s">
        <v>135</v>
      </c>
      <c r="AW429" s="15" t="s">
        <v>36</v>
      </c>
      <c r="AX429" s="15" t="s">
        <v>87</v>
      </c>
      <c r="AY429" s="234" t="s">
        <v>129</v>
      </c>
    </row>
    <row r="430" spans="1:65" s="13" customFormat="1" ht="30.6">
      <c r="B430" s="202"/>
      <c r="C430" s="203"/>
      <c r="D430" s="204" t="s">
        <v>137</v>
      </c>
      <c r="E430" s="205" t="s">
        <v>1</v>
      </c>
      <c r="F430" s="206" t="s">
        <v>431</v>
      </c>
      <c r="G430" s="203"/>
      <c r="H430" s="205" t="s">
        <v>1</v>
      </c>
      <c r="I430" s="207"/>
      <c r="J430" s="203"/>
      <c r="K430" s="203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137</v>
      </c>
      <c r="AU430" s="212" t="s">
        <v>89</v>
      </c>
      <c r="AV430" s="13" t="s">
        <v>87</v>
      </c>
      <c r="AW430" s="13" t="s">
        <v>36</v>
      </c>
      <c r="AX430" s="13" t="s">
        <v>79</v>
      </c>
      <c r="AY430" s="212" t="s">
        <v>129</v>
      </c>
    </row>
    <row r="431" spans="1:65" s="2" customFormat="1" ht="33" customHeight="1">
      <c r="A431" s="35"/>
      <c r="B431" s="36"/>
      <c r="C431" s="188" t="s">
        <v>498</v>
      </c>
      <c r="D431" s="188" t="s">
        <v>131</v>
      </c>
      <c r="E431" s="189" t="s">
        <v>525</v>
      </c>
      <c r="F431" s="190" t="s">
        <v>526</v>
      </c>
      <c r="G431" s="191" t="s">
        <v>167</v>
      </c>
      <c r="H431" s="192">
        <v>10.7</v>
      </c>
      <c r="I431" s="193"/>
      <c r="J431" s="194">
        <f>ROUND(I431*H431,2)</f>
        <v>0</v>
      </c>
      <c r="K431" s="195"/>
      <c r="L431" s="40"/>
      <c r="M431" s="196" t="s">
        <v>1</v>
      </c>
      <c r="N431" s="197" t="s">
        <v>44</v>
      </c>
      <c r="O431" s="72"/>
      <c r="P431" s="198">
        <f>O431*H431</f>
        <v>0</v>
      </c>
      <c r="Q431" s="198">
        <v>0.20219000000000001</v>
      </c>
      <c r="R431" s="198">
        <f>Q431*H431</f>
        <v>2.1634329999999999</v>
      </c>
      <c r="S431" s="198">
        <v>0</v>
      </c>
      <c r="T431" s="199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0" t="s">
        <v>135</v>
      </c>
      <c r="AT431" s="200" t="s">
        <v>131</v>
      </c>
      <c r="AU431" s="200" t="s">
        <v>89</v>
      </c>
      <c r="AY431" s="18" t="s">
        <v>129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18" t="s">
        <v>87</v>
      </c>
      <c r="BK431" s="201">
        <f>ROUND(I431*H431,2)</f>
        <v>0</v>
      </c>
      <c r="BL431" s="18" t="s">
        <v>135</v>
      </c>
      <c r="BM431" s="200" t="s">
        <v>992</v>
      </c>
    </row>
    <row r="432" spans="1:65" s="14" customFormat="1" ht="20.399999999999999">
      <c r="B432" s="213"/>
      <c r="C432" s="214"/>
      <c r="D432" s="204" t="s">
        <v>137</v>
      </c>
      <c r="E432" s="215" t="s">
        <v>1</v>
      </c>
      <c r="F432" s="216" t="s">
        <v>839</v>
      </c>
      <c r="G432" s="214"/>
      <c r="H432" s="217">
        <v>4.2</v>
      </c>
      <c r="I432" s="218"/>
      <c r="J432" s="214"/>
      <c r="K432" s="214"/>
      <c r="L432" s="219"/>
      <c r="M432" s="220"/>
      <c r="N432" s="221"/>
      <c r="O432" s="221"/>
      <c r="P432" s="221"/>
      <c r="Q432" s="221"/>
      <c r="R432" s="221"/>
      <c r="S432" s="221"/>
      <c r="T432" s="222"/>
      <c r="AT432" s="223" t="s">
        <v>137</v>
      </c>
      <c r="AU432" s="223" t="s">
        <v>89</v>
      </c>
      <c r="AV432" s="14" t="s">
        <v>89</v>
      </c>
      <c r="AW432" s="14" t="s">
        <v>36</v>
      </c>
      <c r="AX432" s="14" t="s">
        <v>79</v>
      </c>
      <c r="AY432" s="223" t="s">
        <v>129</v>
      </c>
    </row>
    <row r="433" spans="1:65" s="14" customFormat="1" ht="20.399999999999999">
      <c r="B433" s="213"/>
      <c r="C433" s="214"/>
      <c r="D433" s="204" t="s">
        <v>137</v>
      </c>
      <c r="E433" s="215" t="s">
        <v>1</v>
      </c>
      <c r="F433" s="216" t="s">
        <v>840</v>
      </c>
      <c r="G433" s="214"/>
      <c r="H433" s="217">
        <v>6.5</v>
      </c>
      <c r="I433" s="218"/>
      <c r="J433" s="214"/>
      <c r="K433" s="214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137</v>
      </c>
      <c r="AU433" s="223" t="s">
        <v>89</v>
      </c>
      <c r="AV433" s="14" t="s">
        <v>89</v>
      </c>
      <c r="AW433" s="14" t="s">
        <v>36</v>
      </c>
      <c r="AX433" s="14" t="s">
        <v>79</v>
      </c>
      <c r="AY433" s="223" t="s">
        <v>129</v>
      </c>
    </row>
    <row r="434" spans="1:65" s="15" customFormat="1" ht="10.199999999999999">
      <c r="B434" s="224"/>
      <c r="C434" s="225"/>
      <c r="D434" s="204" t="s">
        <v>137</v>
      </c>
      <c r="E434" s="226" t="s">
        <v>1</v>
      </c>
      <c r="F434" s="227" t="s">
        <v>142</v>
      </c>
      <c r="G434" s="225"/>
      <c r="H434" s="228">
        <v>10.7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AT434" s="234" t="s">
        <v>137</v>
      </c>
      <c r="AU434" s="234" t="s">
        <v>89</v>
      </c>
      <c r="AV434" s="15" t="s">
        <v>135</v>
      </c>
      <c r="AW434" s="15" t="s">
        <v>36</v>
      </c>
      <c r="AX434" s="15" t="s">
        <v>87</v>
      </c>
      <c r="AY434" s="234" t="s">
        <v>129</v>
      </c>
    </row>
    <row r="435" spans="1:65" s="13" customFormat="1" ht="30.6">
      <c r="B435" s="202"/>
      <c r="C435" s="203"/>
      <c r="D435" s="204" t="s">
        <v>137</v>
      </c>
      <c r="E435" s="205" t="s">
        <v>1</v>
      </c>
      <c r="F435" s="206" t="s">
        <v>431</v>
      </c>
      <c r="G435" s="203"/>
      <c r="H435" s="205" t="s">
        <v>1</v>
      </c>
      <c r="I435" s="207"/>
      <c r="J435" s="203"/>
      <c r="K435" s="203"/>
      <c r="L435" s="208"/>
      <c r="M435" s="209"/>
      <c r="N435" s="210"/>
      <c r="O435" s="210"/>
      <c r="P435" s="210"/>
      <c r="Q435" s="210"/>
      <c r="R435" s="210"/>
      <c r="S435" s="210"/>
      <c r="T435" s="211"/>
      <c r="AT435" s="212" t="s">
        <v>137</v>
      </c>
      <c r="AU435" s="212" t="s">
        <v>89</v>
      </c>
      <c r="AV435" s="13" t="s">
        <v>87</v>
      </c>
      <c r="AW435" s="13" t="s">
        <v>36</v>
      </c>
      <c r="AX435" s="13" t="s">
        <v>79</v>
      </c>
      <c r="AY435" s="212" t="s">
        <v>129</v>
      </c>
    </row>
    <row r="436" spans="1:65" s="2" customFormat="1" ht="33" customHeight="1">
      <c r="A436" s="35"/>
      <c r="B436" s="36"/>
      <c r="C436" s="188" t="s">
        <v>504</v>
      </c>
      <c r="D436" s="188" t="s">
        <v>131</v>
      </c>
      <c r="E436" s="189" t="s">
        <v>529</v>
      </c>
      <c r="F436" s="190" t="s">
        <v>530</v>
      </c>
      <c r="G436" s="191" t="s">
        <v>180</v>
      </c>
      <c r="H436" s="192">
        <v>0.74099999999999999</v>
      </c>
      <c r="I436" s="193"/>
      <c r="J436" s="194">
        <f>ROUND(I436*H436,2)</f>
        <v>0</v>
      </c>
      <c r="K436" s="195"/>
      <c r="L436" s="40"/>
      <c r="M436" s="196" t="s">
        <v>1</v>
      </c>
      <c r="N436" s="197" t="s">
        <v>44</v>
      </c>
      <c r="O436" s="72"/>
      <c r="P436" s="198">
        <f>O436*H436</f>
        <v>0</v>
      </c>
      <c r="Q436" s="198">
        <v>2.2563399999999998</v>
      </c>
      <c r="R436" s="198">
        <f>Q436*H436</f>
        <v>1.6719479399999999</v>
      </c>
      <c r="S436" s="198">
        <v>0</v>
      </c>
      <c r="T436" s="199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0" t="s">
        <v>135</v>
      </c>
      <c r="AT436" s="200" t="s">
        <v>131</v>
      </c>
      <c r="AU436" s="200" t="s">
        <v>89</v>
      </c>
      <c r="AY436" s="18" t="s">
        <v>129</v>
      </c>
      <c r="BE436" s="201">
        <f>IF(N436="základní",J436,0)</f>
        <v>0</v>
      </c>
      <c r="BF436" s="201">
        <f>IF(N436="snížená",J436,0)</f>
        <v>0</v>
      </c>
      <c r="BG436" s="201">
        <f>IF(N436="zákl. přenesená",J436,0)</f>
        <v>0</v>
      </c>
      <c r="BH436" s="201">
        <f>IF(N436="sníž. přenesená",J436,0)</f>
        <v>0</v>
      </c>
      <c r="BI436" s="201">
        <f>IF(N436="nulová",J436,0)</f>
        <v>0</v>
      </c>
      <c r="BJ436" s="18" t="s">
        <v>87</v>
      </c>
      <c r="BK436" s="201">
        <f>ROUND(I436*H436,2)</f>
        <v>0</v>
      </c>
      <c r="BL436" s="18" t="s">
        <v>135</v>
      </c>
      <c r="BM436" s="200" t="s">
        <v>993</v>
      </c>
    </row>
    <row r="437" spans="1:65" s="13" customFormat="1" ht="10.199999999999999">
      <c r="B437" s="202"/>
      <c r="C437" s="203"/>
      <c r="D437" s="204" t="s">
        <v>137</v>
      </c>
      <c r="E437" s="205" t="s">
        <v>1</v>
      </c>
      <c r="F437" s="206" t="s">
        <v>532</v>
      </c>
      <c r="G437" s="203"/>
      <c r="H437" s="205" t="s">
        <v>1</v>
      </c>
      <c r="I437" s="207"/>
      <c r="J437" s="203"/>
      <c r="K437" s="203"/>
      <c r="L437" s="208"/>
      <c r="M437" s="209"/>
      <c r="N437" s="210"/>
      <c r="O437" s="210"/>
      <c r="P437" s="210"/>
      <c r="Q437" s="210"/>
      <c r="R437" s="210"/>
      <c r="S437" s="210"/>
      <c r="T437" s="211"/>
      <c r="AT437" s="212" t="s">
        <v>137</v>
      </c>
      <c r="AU437" s="212" t="s">
        <v>89</v>
      </c>
      <c r="AV437" s="13" t="s">
        <v>87</v>
      </c>
      <c r="AW437" s="13" t="s">
        <v>36</v>
      </c>
      <c r="AX437" s="13" t="s">
        <v>79</v>
      </c>
      <c r="AY437" s="212" t="s">
        <v>129</v>
      </c>
    </row>
    <row r="438" spans="1:65" s="14" customFormat="1" ht="10.199999999999999">
      <c r="B438" s="213"/>
      <c r="C438" s="214"/>
      <c r="D438" s="204" t="s">
        <v>137</v>
      </c>
      <c r="E438" s="215" t="s">
        <v>1</v>
      </c>
      <c r="F438" s="216" t="s">
        <v>994</v>
      </c>
      <c r="G438" s="214"/>
      <c r="H438" s="217">
        <v>0.29099999999999998</v>
      </c>
      <c r="I438" s="218"/>
      <c r="J438" s="214"/>
      <c r="K438" s="214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137</v>
      </c>
      <c r="AU438" s="223" t="s">
        <v>89</v>
      </c>
      <c r="AV438" s="14" t="s">
        <v>89</v>
      </c>
      <c r="AW438" s="14" t="s">
        <v>36</v>
      </c>
      <c r="AX438" s="14" t="s">
        <v>79</v>
      </c>
      <c r="AY438" s="223" t="s">
        <v>129</v>
      </c>
    </row>
    <row r="439" spans="1:65" s="14" customFormat="1" ht="20.399999999999999">
      <c r="B439" s="213"/>
      <c r="C439" s="214"/>
      <c r="D439" s="204" t="s">
        <v>137</v>
      </c>
      <c r="E439" s="215" t="s">
        <v>1</v>
      </c>
      <c r="F439" s="216" t="s">
        <v>995</v>
      </c>
      <c r="G439" s="214"/>
      <c r="H439" s="217">
        <v>0.45</v>
      </c>
      <c r="I439" s="218"/>
      <c r="J439" s="214"/>
      <c r="K439" s="214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137</v>
      </c>
      <c r="AU439" s="223" t="s">
        <v>89</v>
      </c>
      <c r="AV439" s="14" t="s">
        <v>89</v>
      </c>
      <c r="AW439" s="14" t="s">
        <v>36</v>
      </c>
      <c r="AX439" s="14" t="s">
        <v>79</v>
      </c>
      <c r="AY439" s="223" t="s">
        <v>129</v>
      </c>
    </row>
    <row r="440" spans="1:65" s="15" customFormat="1" ht="10.199999999999999">
      <c r="B440" s="224"/>
      <c r="C440" s="225"/>
      <c r="D440" s="204" t="s">
        <v>137</v>
      </c>
      <c r="E440" s="226" t="s">
        <v>1</v>
      </c>
      <c r="F440" s="227" t="s">
        <v>142</v>
      </c>
      <c r="G440" s="225"/>
      <c r="H440" s="228">
        <v>0.74099999999999999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AT440" s="234" t="s">
        <v>137</v>
      </c>
      <c r="AU440" s="234" t="s">
        <v>89</v>
      </c>
      <c r="AV440" s="15" t="s">
        <v>135</v>
      </c>
      <c r="AW440" s="15" t="s">
        <v>36</v>
      </c>
      <c r="AX440" s="15" t="s">
        <v>87</v>
      </c>
      <c r="AY440" s="234" t="s">
        <v>129</v>
      </c>
    </row>
    <row r="441" spans="1:65" s="13" customFormat="1" ht="30.6">
      <c r="B441" s="202"/>
      <c r="C441" s="203"/>
      <c r="D441" s="204" t="s">
        <v>137</v>
      </c>
      <c r="E441" s="205" t="s">
        <v>1</v>
      </c>
      <c r="F441" s="206" t="s">
        <v>431</v>
      </c>
      <c r="G441" s="203"/>
      <c r="H441" s="205" t="s">
        <v>1</v>
      </c>
      <c r="I441" s="207"/>
      <c r="J441" s="203"/>
      <c r="K441" s="203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137</v>
      </c>
      <c r="AU441" s="212" t="s">
        <v>89</v>
      </c>
      <c r="AV441" s="13" t="s">
        <v>87</v>
      </c>
      <c r="AW441" s="13" t="s">
        <v>36</v>
      </c>
      <c r="AX441" s="13" t="s">
        <v>79</v>
      </c>
      <c r="AY441" s="212" t="s">
        <v>129</v>
      </c>
    </row>
    <row r="442" spans="1:65" s="2" customFormat="1" ht="21.75" customHeight="1">
      <c r="A442" s="35"/>
      <c r="B442" s="36"/>
      <c r="C442" s="188" t="s">
        <v>510</v>
      </c>
      <c r="D442" s="188" t="s">
        <v>131</v>
      </c>
      <c r="E442" s="189" t="s">
        <v>538</v>
      </c>
      <c r="F442" s="190" t="s">
        <v>539</v>
      </c>
      <c r="G442" s="191" t="s">
        <v>167</v>
      </c>
      <c r="H442" s="192">
        <v>10.7</v>
      </c>
      <c r="I442" s="193"/>
      <c r="J442" s="194">
        <f>ROUND(I442*H442,2)</f>
        <v>0</v>
      </c>
      <c r="K442" s="195"/>
      <c r="L442" s="40"/>
      <c r="M442" s="196" t="s">
        <v>1</v>
      </c>
      <c r="N442" s="197" t="s">
        <v>44</v>
      </c>
      <c r="O442" s="72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0" t="s">
        <v>135</v>
      </c>
      <c r="AT442" s="200" t="s">
        <v>131</v>
      </c>
      <c r="AU442" s="200" t="s">
        <v>89</v>
      </c>
      <c r="AY442" s="18" t="s">
        <v>129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8" t="s">
        <v>87</v>
      </c>
      <c r="BK442" s="201">
        <f>ROUND(I442*H442,2)</f>
        <v>0</v>
      </c>
      <c r="BL442" s="18" t="s">
        <v>135</v>
      </c>
      <c r="BM442" s="200" t="s">
        <v>996</v>
      </c>
    </row>
    <row r="443" spans="1:65" s="14" customFormat="1" ht="20.399999999999999">
      <c r="B443" s="213"/>
      <c r="C443" s="214"/>
      <c r="D443" s="204" t="s">
        <v>137</v>
      </c>
      <c r="E443" s="215" t="s">
        <v>1</v>
      </c>
      <c r="F443" s="216" t="s">
        <v>839</v>
      </c>
      <c r="G443" s="214"/>
      <c r="H443" s="217">
        <v>4.2</v>
      </c>
      <c r="I443" s="218"/>
      <c r="J443" s="214"/>
      <c r="K443" s="214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137</v>
      </c>
      <c r="AU443" s="223" t="s">
        <v>89</v>
      </c>
      <c r="AV443" s="14" t="s">
        <v>89</v>
      </c>
      <c r="AW443" s="14" t="s">
        <v>36</v>
      </c>
      <c r="AX443" s="14" t="s">
        <v>79</v>
      </c>
      <c r="AY443" s="223" t="s">
        <v>129</v>
      </c>
    </row>
    <row r="444" spans="1:65" s="14" customFormat="1" ht="20.399999999999999">
      <c r="B444" s="213"/>
      <c r="C444" s="214"/>
      <c r="D444" s="204" t="s">
        <v>137</v>
      </c>
      <c r="E444" s="215" t="s">
        <v>1</v>
      </c>
      <c r="F444" s="216" t="s">
        <v>840</v>
      </c>
      <c r="G444" s="214"/>
      <c r="H444" s="217">
        <v>6.5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137</v>
      </c>
      <c r="AU444" s="223" t="s">
        <v>89</v>
      </c>
      <c r="AV444" s="14" t="s">
        <v>89</v>
      </c>
      <c r="AW444" s="14" t="s">
        <v>36</v>
      </c>
      <c r="AX444" s="14" t="s">
        <v>79</v>
      </c>
      <c r="AY444" s="223" t="s">
        <v>129</v>
      </c>
    </row>
    <row r="445" spans="1:65" s="15" customFormat="1" ht="10.199999999999999">
      <c r="B445" s="224"/>
      <c r="C445" s="225"/>
      <c r="D445" s="204" t="s">
        <v>137</v>
      </c>
      <c r="E445" s="226" t="s">
        <v>1</v>
      </c>
      <c r="F445" s="227" t="s">
        <v>142</v>
      </c>
      <c r="G445" s="225"/>
      <c r="H445" s="228">
        <v>10.7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AT445" s="234" t="s">
        <v>137</v>
      </c>
      <c r="AU445" s="234" t="s">
        <v>89</v>
      </c>
      <c r="AV445" s="15" t="s">
        <v>135</v>
      </c>
      <c r="AW445" s="15" t="s">
        <v>36</v>
      </c>
      <c r="AX445" s="15" t="s">
        <v>87</v>
      </c>
      <c r="AY445" s="234" t="s">
        <v>129</v>
      </c>
    </row>
    <row r="446" spans="1:65" s="2" customFormat="1" ht="16.5" customHeight="1">
      <c r="A446" s="35"/>
      <c r="B446" s="36"/>
      <c r="C446" s="188" t="s">
        <v>516</v>
      </c>
      <c r="D446" s="188" t="s">
        <v>131</v>
      </c>
      <c r="E446" s="189" t="s">
        <v>542</v>
      </c>
      <c r="F446" s="190" t="s">
        <v>543</v>
      </c>
      <c r="G446" s="191" t="s">
        <v>544</v>
      </c>
      <c r="H446" s="192">
        <v>1</v>
      </c>
      <c r="I446" s="193"/>
      <c r="J446" s="194">
        <f>ROUND(I446*H446,2)</f>
        <v>0</v>
      </c>
      <c r="K446" s="195"/>
      <c r="L446" s="40"/>
      <c r="M446" s="196" t="s">
        <v>1</v>
      </c>
      <c r="N446" s="197" t="s">
        <v>44</v>
      </c>
      <c r="O446" s="72"/>
      <c r="P446" s="198">
        <f>O446*H446</f>
        <v>0</v>
      </c>
      <c r="Q446" s="198">
        <v>0</v>
      </c>
      <c r="R446" s="198">
        <f>Q446*H446</f>
        <v>0</v>
      </c>
      <c r="S446" s="198">
        <v>0</v>
      </c>
      <c r="T446" s="19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0" t="s">
        <v>135</v>
      </c>
      <c r="AT446" s="200" t="s">
        <v>131</v>
      </c>
      <c r="AU446" s="200" t="s">
        <v>89</v>
      </c>
      <c r="AY446" s="18" t="s">
        <v>129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18" t="s">
        <v>87</v>
      </c>
      <c r="BK446" s="201">
        <f>ROUND(I446*H446,2)</f>
        <v>0</v>
      </c>
      <c r="BL446" s="18" t="s">
        <v>135</v>
      </c>
      <c r="BM446" s="200" t="s">
        <v>997</v>
      </c>
    </row>
    <row r="447" spans="1:65" s="14" customFormat="1" ht="10.199999999999999">
      <c r="B447" s="213"/>
      <c r="C447" s="214"/>
      <c r="D447" s="204" t="s">
        <v>137</v>
      </c>
      <c r="E447" s="215" t="s">
        <v>1</v>
      </c>
      <c r="F447" s="216" t="s">
        <v>546</v>
      </c>
      <c r="G447" s="214"/>
      <c r="H447" s="217">
        <v>1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137</v>
      </c>
      <c r="AU447" s="223" t="s">
        <v>89</v>
      </c>
      <c r="AV447" s="14" t="s">
        <v>89</v>
      </c>
      <c r="AW447" s="14" t="s">
        <v>36</v>
      </c>
      <c r="AX447" s="14" t="s">
        <v>87</v>
      </c>
      <c r="AY447" s="223" t="s">
        <v>129</v>
      </c>
    </row>
    <row r="448" spans="1:65" s="12" customFormat="1" ht="22.8" customHeight="1">
      <c r="B448" s="172"/>
      <c r="C448" s="173"/>
      <c r="D448" s="174" t="s">
        <v>78</v>
      </c>
      <c r="E448" s="186" t="s">
        <v>547</v>
      </c>
      <c r="F448" s="186" t="s">
        <v>548</v>
      </c>
      <c r="G448" s="173"/>
      <c r="H448" s="173"/>
      <c r="I448" s="176"/>
      <c r="J448" s="187">
        <f>BK448</f>
        <v>0</v>
      </c>
      <c r="K448" s="173"/>
      <c r="L448" s="178"/>
      <c r="M448" s="179"/>
      <c r="N448" s="180"/>
      <c r="O448" s="180"/>
      <c r="P448" s="181">
        <f>SUM(P449:P493)</f>
        <v>0</v>
      </c>
      <c r="Q448" s="180"/>
      <c r="R448" s="181">
        <f>SUM(R449:R493)</f>
        <v>0</v>
      </c>
      <c r="S448" s="180"/>
      <c r="T448" s="182">
        <f>SUM(T449:T493)</f>
        <v>0</v>
      </c>
      <c r="AR448" s="183" t="s">
        <v>87</v>
      </c>
      <c r="AT448" s="184" t="s">
        <v>78</v>
      </c>
      <c r="AU448" s="184" t="s">
        <v>87</v>
      </c>
      <c r="AY448" s="183" t="s">
        <v>129</v>
      </c>
      <c r="BK448" s="185">
        <f>SUM(BK449:BK493)</f>
        <v>0</v>
      </c>
    </row>
    <row r="449" spans="1:65" s="2" customFormat="1" ht="21.75" customHeight="1">
      <c r="A449" s="35"/>
      <c r="B449" s="36"/>
      <c r="C449" s="188" t="s">
        <v>520</v>
      </c>
      <c r="D449" s="188" t="s">
        <v>131</v>
      </c>
      <c r="E449" s="189" t="s">
        <v>550</v>
      </c>
      <c r="F449" s="190" t="s">
        <v>551</v>
      </c>
      <c r="G449" s="191" t="s">
        <v>386</v>
      </c>
      <c r="H449" s="192">
        <v>19.306999999999999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44</v>
      </c>
      <c r="O449" s="72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135</v>
      </c>
      <c r="AT449" s="200" t="s">
        <v>131</v>
      </c>
      <c r="AU449" s="200" t="s">
        <v>89</v>
      </c>
      <c r="AY449" s="18" t="s">
        <v>129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87</v>
      </c>
      <c r="BK449" s="201">
        <f>ROUND(I449*H449,2)</f>
        <v>0</v>
      </c>
      <c r="BL449" s="18" t="s">
        <v>135</v>
      </c>
      <c r="BM449" s="200" t="s">
        <v>998</v>
      </c>
    </row>
    <row r="450" spans="1:65" s="13" customFormat="1" ht="10.199999999999999">
      <c r="B450" s="202"/>
      <c r="C450" s="203"/>
      <c r="D450" s="204" t="s">
        <v>137</v>
      </c>
      <c r="E450" s="205" t="s">
        <v>1</v>
      </c>
      <c r="F450" s="206" t="s">
        <v>999</v>
      </c>
      <c r="G450" s="203"/>
      <c r="H450" s="205" t="s">
        <v>1</v>
      </c>
      <c r="I450" s="207"/>
      <c r="J450" s="203"/>
      <c r="K450" s="203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137</v>
      </c>
      <c r="AU450" s="212" t="s">
        <v>89</v>
      </c>
      <c r="AV450" s="13" t="s">
        <v>87</v>
      </c>
      <c r="AW450" s="13" t="s">
        <v>36</v>
      </c>
      <c r="AX450" s="13" t="s">
        <v>79</v>
      </c>
      <c r="AY450" s="212" t="s">
        <v>129</v>
      </c>
    </row>
    <row r="451" spans="1:65" s="14" customFormat="1" ht="20.399999999999999">
      <c r="B451" s="213"/>
      <c r="C451" s="214"/>
      <c r="D451" s="204" t="s">
        <v>137</v>
      </c>
      <c r="E451" s="215" t="s">
        <v>1</v>
      </c>
      <c r="F451" s="216" t="s">
        <v>1000</v>
      </c>
      <c r="G451" s="214"/>
      <c r="H451" s="217">
        <v>14.545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137</v>
      </c>
      <c r="AU451" s="223" t="s">
        <v>89</v>
      </c>
      <c r="AV451" s="14" t="s">
        <v>89</v>
      </c>
      <c r="AW451" s="14" t="s">
        <v>36</v>
      </c>
      <c r="AX451" s="14" t="s">
        <v>79</v>
      </c>
      <c r="AY451" s="223" t="s">
        <v>129</v>
      </c>
    </row>
    <row r="452" spans="1:65" s="14" customFormat="1" ht="20.399999999999999">
      <c r="B452" s="213"/>
      <c r="C452" s="214"/>
      <c r="D452" s="204" t="s">
        <v>137</v>
      </c>
      <c r="E452" s="215" t="s">
        <v>1</v>
      </c>
      <c r="F452" s="216" t="s">
        <v>1001</v>
      </c>
      <c r="G452" s="214"/>
      <c r="H452" s="217">
        <v>4.7619999999999996</v>
      </c>
      <c r="I452" s="218"/>
      <c r="J452" s="214"/>
      <c r="K452" s="214"/>
      <c r="L452" s="219"/>
      <c r="M452" s="220"/>
      <c r="N452" s="221"/>
      <c r="O452" s="221"/>
      <c r="P452" s="221"/>
      <c r="Q452" s="221"/>
      <c r="R452" s="221"/>
      <c r="S452" s="221"/>
      <c r="T452" s="222"/>
      <c r="AT452" s="223" t="s">
        <v>137</v>
      </c>
      <c r="AU452" s="223" t="s">
        <v>89</v>
      </c>
      <c r="AV452" s="14" t="s">
        <v>89</v>
      </c>
      <c r="AW452" s="14" t="s">
        <v>36</v>
      </c>
      <c r="AX452" s="14" t="s">
        <v>79</v>
      </c>
      <c r="AY452" s="223" t="s">
        <v>129</v>
      </c>
    </row>
    <row r="453" spans="1:65" s="15" customFormat="1" ht="10.199999999999999">
      <c r="B453" s="224"/>
      <c r="C453" s="225"/>
      <c r="D453" s="204" t="s">
        <v>137</v>
      </c>
      <c r="E453" s="226" t="s">
        <v>1</v>
      </c>
      <c r="F453" s="227" t="s">
        <v>142</v>
      </c>
      <c r="G453" s="225"/>
      <c r="H453" s="228">
        <v>19.306999999999999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AT453" s="234" t="s">
        <v>137</v>
      </c>
      <c r="AU453" s="234" t="s">
        <v>89</v>
      </c>
      <c r="AV453" s="15" t="s">
        <v>135</v>
      </c>
      <c r="AW453" s="15" t="s">
        <v>36</v>
      </c>
      <c r="AX453" s="15" t="s">
        <v>87</v>
      </c>
      <c r="AY453" s="234" t="s">
        <v>129</v>
      </c>
    </row>
    <row r="454" spans="1:65" s="2" customFormat="1" ht="21.75" customHeight="1">
      <c r="A454" s="35"/>
      <c r="B454" s="36"/>
      <c r="C454" s="188" t="s">
        <v>524</v>
      </c>
      <c r="D454" s="188" t="s">
        <v>131</v>
      </c>
      <c r="E454" s="189" t="s">
        <v>558</v>
      </c>
      <c r="F454" s="190" t="s">
        <v>559</v>
      </c>
      <c r="G454" s="191" t="s">
        <v>386</v>
      </c>
      <c r="H454" s="192">
        <v>463.36799999999999</v>
      </c>
      <c r="I454" s="193"/>
      <c r="J454" s="194">
        <f>ROUND(I454*H454,2)</f>
        <v>0</v>
      </c>
      <c r="K454" s="195"/>
      <c r="L454" s="40"/>
      <c r="M454" s="196" t="s">
        <v>1</v>
      </c>
      <c r="N454" s="197" t="s">
        <v>44</v>
      </c>
      <c r="O454" s="72"/>
      <c r="P454" s="198">
        <f>O454*H454</f>
        <v>0</v>
      </c>
      <c r="Q454" s="198">
        <v>0</v>
      </c>
      <c r="R454" s="198">
        <f>Q454*H454</f>
        <v>0</v>
      </c>
      <c r="S454" s="198">
        <v>0</v>
      </c>
      <c r="T454" s="199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0" t="s">
        <v>135</v>
      </c>
      <c r="AT454" s="200" t="s">
        <v>131</v>
      </c>
      <c r="AU454" s="200" t="s">
        <v>89</v>
      </c>
      <c r="AY454" s="18" t="s">
        <v>129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18" t="s">
        <v>87</v>
      </c>
      <c r="BK454" s="201">
        <f>ROUND(I454*H454,2)</f>
        <v>0</v>
      </c>
      <c r="BL454" s="18" t="s">
        <v>135</v>
      </c>
      <c r="BM454" s="200" t="s">
        <v>1002</v>
      </c>
    </row>
    <row r="455" spans="1:65" s="13" customFormat="1" ht="10.199999999999999">
      <c r="B455" s="202"/>
      <c r="C455" s="203"/>
      <c r="D455" s="204" t="s">
        <v>137</v>
      </c>
      <c r="E455" s="205" t="s">
        <v>1</v>
      </c>
      <c r="F455" s="206" t="s">
        <v>561</v>
      </c>
      <c r="G455" s="203"/>
      <c r="H455" s="205" t="s">
        <v>1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137</v>
      </c>
      <c r="AU455" s="212" t="s">
        <v>89</v>
      </c>
      <c r="AV455" s="13" t="s">
        <v>87</v>
      </c>
      <c r="AW455" s="13" t="s">
        <v>36</v>
      </c>
      <c r="AX455" s="13" t="s">
        <v>79</v>
      </c>
      <c r="AY455" s="212" t="s">
        <v>129</v>
      </c>
    </row>
    <row r="456" spans="1:65" s="14" customFormat="1" ht="10.199999999999999">
      <c r="B456" s="213"/>
      <c r="C456" s="214"/>
      <c r="D456" s="204" t="s">
        <v>137</v>
      </c>
      <c r="E456" s="215" t="s">
        <v>1</v>
      </c>
      <c r="F456" s="216" t="s">
        <v>1003</v>
      </c>
      <c r="G456" s="214"/>
      <c r="H456" s="217">
        <v>463.36799999999999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137</v>
      </c>
      <c r="AU456" s="223" t="s">
        <v>89</v>
      </c>
      <c r="AV456" s="14" t="s">
        <v>89</v>
      </c>
      <c r="AW456" s="14" t="s">
        <v>36</v>
      </c>
      <c r="AX456" s="14" t="s">
        <v>87</v>
      </c>
      <c r="AY456" s="223" t="s">
        <v>129</v>
      </c>
    </row>
    <row r="457" spans="1:65" s="2" customFormat="1" ht="21.75" customHeight="1">
      <c r="A457" s="35"/>
      <c r="B457" s="36"/>
      <c r="C457" s="188" t="s">
        <v>528</v>
      </c>
      <c r="D457" s="188" t="s">
        <v>131</v>
      </c>
      <c r="E457" s="189" t="s">
        <v>564</v>
      </c>
      <c r="F457" s="190" t="s">
        <v>565</v>
      </c>
      <c r="G457" s="191" t="s">
        <v>386</v>
      </c>
      <c r="H457" s="192">
        <v>8.9269999999999996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44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135</v>
      </c>
      <c r="AT457" s="200" t="s">
        <v>131</v>
      </c>
      <c r="AU457" s="200" t="s">
        <v>89</v>
      </c>
      <c r="AY457" s="18" t="s">
        <v>129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87</v>
      </c>
      <c r="BK457" s="201">
        <f>ROUND(I457*H457,2)</f>
        <v>0</v>
      </c>
      <c r="BL457" s="18" t="s">
        <v>135</v>
      </c>
      <c r="BM457" s="200" t="s">
        <v>1004</v>
      </c>
    </row>
    <row r="458" spans="1:65" s="13" customFormat="1" ht="10.199999999999999">
      <c r="B458" s="202"/>
      <c r="C458" s="203"/>
      <c r="D458" s="204" t="s">
        <v>137</v>
      </c>
      <c r="E458" s="205" t="s">
        <v>1</v>
      </c>
      <c r="F458" s="206" t="s">
        <v>138</v>
      </c>
      <c r="G458" s="203"/>
      <c r="H458" s="205" t="s">
        <v>1</v>
      </c>
      <c r="I458" s="207"/>
      <c r="J458" s="203"/>
      <c r="K458" s="203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137</v>
      </c>
      <c r="AU458" s="212" t="s">
        <v>89</v>
      </c>
      <c r="AV458" s="13" t="s">
        <v>87</v>
      </c>
      <c r="AW458" s="13" t="s">
        <v>36</v>
      </c>
      <c r="AX458" s="13" t="s">
        <v>79</v>
      </c>
      <c r="AY458" s="212" t="s">
        <v>129</v>
      </c>
    </row>
    <row r="459" spans="1:65" s="13" customFormat="1" ht="10.199999999999999">
      <c r="B459" s="202"/>
      <c r="C459" s="203"/>
      <c r="D459" s="204" t="s">
        <v>137</v>
      </c>
      <c r="E459" s="205" t="s">
        <v>1</v>
      </c>
      <c r="F459" s="206" t="s">
        <v>567</v>
      </c>
      <c r="G459" s="203"/>
      <c r="H459" s="205" t="s">
        <v>1</v>
      </c>
      <c r="I459" s="207"/>
      <c r="J459" s="203"/>
      <c r="K459" s="203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137</v>
      </c>
      <c r="AU459" s="212" t="s">
        <v>89</v>
      </c>
      <c r="AV459" s="13" t="s">
        <v>87</v>
      </c>
      <c r="AW459" s="13" t="s">
        <v>36</v>
      </c>
      <c r="AX459" s="13" t="s">
        <v>79</v>
      </c>
      <c r="AY459" s="212" t="s">
        <v>129</v>
      </c>
    </row>
    <row r="460" spans="1:65" s="14" customFormat="1" ht="10.199999999999999">
      <c r="B460" s="213"/>
      <c r="C460" s="214"/>
      <c r="D460" s="204" t="s">
        <v>137</v>
      </c>
      <c r="E460" s="215" t="s">
        <v>1</v>
      </c>
      <c r="F460" s="216" t="s">
        <v>1005</v>
      </c>
      <c r="G460" s="214"/>
      <c r="H460" s="217">
        <v>2.629</v>
      </c>
      <c r="I460" s="218"/>
      <c r="J460" s="214"/>
      <c r="K460" s="214"/>
      <c r="L460" s="219"/>
      <c r="M460" s="220"/>
      <c r="N460" s="221"/>
      <c r="O460" s="221"/>
      <c r="P460" s="221"/>
      <c r="Q460" s="221"/>
      <c r="R460" s="221"/>
      <c r="S460" s="221"/>
      <c r="T460" s="222"/>
      <c r="AT460" s="223" t="s">
        <v>137</v>
      </c>
      <c r="AU460" s="223" t="s">
        <v>89</v>
      </c>
      <c r="AV460" s="14" t="s">
        <v>89</v>
      </c>
      <c r="AW460" s="14" t="s">
        <v>36</v>
      </c>
      <c r="AX460" s="14" t="s">
        <v>79</v>
      </c>
      <c r="AY460" s="223" t="s">
        <v>129</v>
      </c>
    </row>
    <row r="461" spans="1:65" s="14" customFormat="1" ht="10.199999999999999">
      <c r="B461" s="213"/>
      <c r="C461" s="214"/>
      <c r="D461" s="204" t="s">
        <v>137</v>
      </c>
      <c r="E461" s="215" t="s">
        <v>1</v>
      </c>
      <c r="F461" s="216" t="s">
        <v>1006</v>
      </c>
      <c r="G461" s="214"/>
      <c r="H461" s="217">
        <v>0.84</v>
      </c>
      <c r="I461" s="218"/>
      <c r="J461" s="214"/>
      <c r="K461" s="214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137</v>
      </c>
      <c r="AU461" s="223" t="s">
        <v>89</v>
      </c>
      <c r="AV461" s="14" t="s">
        <v>89</v>
      </c>
      <c r="AW461" s="14" t="s">
        <v>36</v>
      </c>
      <c r="AX461" s="14" t="s">
        <v>79</v>
      </c>
      <c r="AY461" s="223" t="s">
        <v>129</v>
      </c>
    </row>
    <row r="462" spans="1:65" s="13" customFormat="1" ht="10.199999999999999">
      <c r="B462" s="202"/>
      <c r="C462" s="203"/>
      <c r="D462" s="204" t="s">
        <v>137</v>
      </c>
      <c r="E462" s="205" t="s">
        <v>1</v>
      </c>
      <c r="F462" s="206" t="s">
        <v>146</v>
      </c>
      <c r="G462" s="203"/>
      <c r="H462" s="205" t="s">
        <v>1</v>
      </c>
      <c r="I462" s="207"/>
      <c r="J462" s="203"/>
      <c r="K462" s="203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137</v>
      </c>
      <c r="AU462" s="212" t="s">
        <v>89</v>
      </c>
      <c r="AV462" s="13" t="s">
        <v>87</v>
      </c>
      <c r="AW462" s="13" t="s">
        <v>36</v>
      </c>
      <c r="AX462" s="13" t="s">
        <v>79</v>
      </c>
      <c r="AY462" s="212" t="s">
        <v>129</v>
      </c>
    </row>
    <row r="463" spans="1:65" s="13" customFormat="1" ht="10.199999999999999">
      <c r="B463" s="202"/>
      <c r="C463" s="203"/>
      <c r="D463" s="204" t="s">
        <v>137</v>
      </c>
      <c r="E463" s="205" t="s">
        <v>1</v>
      </c>
      <c r="F463" s="206" t="s">
        <v>567</v>
      </c>
      <c r="G463" s="203"/>
      <c r="H463" s="205" t="s">
        <v>1</v>
      </c>
      <c r="I463" s="207"/>
      <c r="J463" s="203"/>
      <c r="K463" s="203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137</v>
      </c>
      <c r="AU463" s="212" t="s">
        <v>89</v>
      </c>
      <c r="AV463" s="13" t="s">
        <v>87</v>
      </c>
      <c r="AW463" s="13" t="s">
        <v>36</v>
      </c>
      <c r="AX463" s="13" t="s">
        <v>79</v>
      </c>
      <c r="AY463" s="212" t="s">
        <v>129</v>
      </c>
    </row>
    <row r="464" spans="1:65" s="14" customFormat="1" ht="10.199999999999999">
      <c r="B464" s="213"/>
      <c r="C464" s="214"/>
      <c r="D464" s="204" t="s">
        <v>137</v>
      </c>
      <c r="E464" s="215" t="s">
        <v>1</v>
      </c>
      <c r="F464" s="216" t="s">
        <v>1007</v>
      </c>
      <c r="G464" s="214"/>
      <c r="H464" s="217">
        <v>2.883</v>
      </c>
      <c r="I464" s="218"/>
      <c r="J464" s="214"/>
      <c r="K464" s="214"/>
      <c r="L464" s="219"/>
      <c r="M464" s="220"/>
      <c r="N464" s="221"/>
      <c r="O464" s="221"/>
      <c r="P464" s="221"/>
      <c r="Q464" s="221"/>
      <c r="R464" s="221"/>
      <c r="S464" s="221"/>
      <c r="T464" s="222"/>
      <c r="AT464" s="223" t="s">
        <v>137</v>
      </c>
      <c r="AU464" s="223" t="s">
        <v>89</v>
      </c>
      <c r="AV464" s="14" t="s">
        <v>89</v>
      </c>
      <c r="AW464" s="14" t="s">
        <v>36</v>
      </c>
      <c r="AX464" s="14" t="s">
        <v>79</v>
      </c>
      <c r="AY464" s="223" t="s">
        <v>129</v>
      </c>
    </row>
    <row r="465" spans="1:65" s="14" customFormat="1" ht="10.199999999999999">
      <c r="B465" s="213"/>
      <c r="C465" s="214"/>
      <c r="D465" s="204" t="s">
        <v>137</v>
      </c>
      <c r="E465" s="215" t="s">
        <v>1</v>
      </c>
      <c r="F465" s="216" t="s">
        <v>1008</v>
      </c>
      <c r="G465" s="214"/>
      <c r="H465" s="217">
        <v>0.94399999999999995</v>
      </c>
      <c r="I465" s="218"/>
      <c r="J465" s="214"/>
      <c r="K465" s="214"/>
      <c r="L465" s="219"/>
      <c r="M465" s="220"/>
      <c r="N465" s="221"/>
      <c r="O465" s="221"/>
      <c r="P465" s="221"/>
      <c r="Q465" s="221"/>
      <c r="R465" s="221"/>
      <c r="S465" s="221"/>
      <c r="T465" s="222"/>
      <c r="AT465" s="223" t="s">
        <v>137</v>
      </c>
      <c r="AU465" s="223" t="s">
        <v>89</v>
      </c>
      <c r="AV465" s="14" t="s">
        <v>89</v>
      </c>
      <c r="AW465" s="14" t="s">
        <v>36</v>
      </c>
      <c r="AX465" s="14" t="s">
        <v>79</v>
      </c>
      <c r="AY465" s="223" t="s">
        <v>129</v>
      </c>
    </row>
    <row r="466" spans="1:65" s="13" customFormat="1" ht="20.399999999999999">
      <c r="B466" s="202"/>
      <c r="C466" s="203"/>
      <c r="D466" s="204" t="s">
        <v>137</v>
      </c>
      <c r="E466" s="205" t="s">
        <v>1</v>
      </c>
      <c r="F466" s="206" t="s">
        <v>572</v>
      </c>
      <c r="G466" s="203"/>
      <c r="H466" s="205" t="s">
        <v>1</v>
      </c>
      <c r="I466" s="207"/>
      <c r="J466" s="203"/>
      <c r="K466" s="203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137</v>
      </c>
      <c r="AU466" s="212" t="s">
        <v>89</v>
      </c>
      <c r="AV466" s="13" t="s">
        <v>87</v>
      </c>
      <c r="AW466" s="13" t="s">
        <v>36</v>
      </c>
      <c r="AX466" s="13" t="s">
        <v>79</v>
      </c>
      <c r="AY466" s="212" t="s">
        <v>129</v>
      </c>
    </row>
    <row r="467" spans="1:65" s="14" customFormat="1" ht="10.199999999999999">
      <c r="B467" s="213"/>
      <c r="C467" s="214"/>
      <c r="D467" s="204" t="s">
        <v>137</v>
      </c>
      <c r="E467" s="215" t="s">
        <v>1</v>
      </c>
      <c r="F467" s="216" t="s">
        <v>1009</v>
      </c>
      <c r="G467" s="214"/>
      <c r="H467" s="217">
        <v>0.64</v>
      </c>
      <c r="I467" s="218"/>
      <c r="J467" s="214"/>
      <c r="K467" s="214"/>
      <c r="L467" s="219"/>
      <c r="M467" s="220"/>
      <c r="N467" s="221"/>
      <c r="O467" s="221"/>
      <c r="P467" s="221"/>
      <c r="Q467" s="221"/>
      <c r="R467" s="221"/>
      <c r="S467" s="221"/>
      <c r="T467" s="222"/>
      <c r="AT467" s="223" t="s">
        <v>137</v>
      </c>
      <c r="AU467" s="223" t="s">
        <v>89</v>
      </c>
      <c r="AV467" s="14" t="s">
        <v>89</v>
      </c>
      <c r="AW467" s="14" t="s">
        <v>36</v>
      </c>
      <c r="AX467" s="14" t="s">
        <v>79</v>
      </c>
      <c r="AY467" s="223" t="s">
        <v>129</v>
      </c>
    </row>
    <row r="468" spans="1:65" s="14" customFormat="1" ht="20.399999999999999">
      <c r="B468" s="213"/>
      <c r="C468" s="214"/>
      <c r="D468" s="204" t="s">
        <v>137</v>
      </c>
      <c r="E468" s="215" t="s">
        <v>1</v>
      </c>
      <c r="F468" s="216" t="s">
        <v>1010</v>
      </c>
      <c r="G468" s="214"/>
      <c r="H468" s="217">
        <v>0.99099999999999999</v>
      </c>
      <c r="I468" s="218"/>
      <c r="J468" s="214"/>
      <c r="K468" s="214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137</v>
      </c>
      <c r="AU468" s="223" t="s">
        <v>89</v>
      </c>
      <c r="AV468" s="14" t="s">
        <v>89</v>
      </c>
      <c r="AW468" s="14" t="s">
        <v>36</v>
      </c>
      <c r="AX468" s="14" t="s">
        <v>79</v>
      </c>
      <c r="AY468" s="223" t="s">
        <v>129</v>
      </c>
    </row>
    <row r="469" spans="1:65" s="15" customFormat="1" ht="10.199999999999999">
      <c r="B469" s="224"/>
      <c r="C469" s="225"/>
      <c r="D469" s="204" t="s">
        <v>137</v>
      </c>
      <c r="E469" s="226" t="s">
        <v>1</v>
      </c>
      <c r="F469" s="227" t="s">
        <v>142</v>
      </c>
      <c r="G469" s="225"/>
      <c r="H469" s="228">
        <v>8.9269999999999996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AT469" s="234" t="s">
        <v>137</v>
      </c>
      <c r="AU469" s="234" t="s">
        <v>89</v>
      </c>
      <c r="AV469" s="15" t="s">
        <v>135</v>
      </c>
      <c r="AW469" s="15" t="s">
        <v>36</v>
      </c>
      <c r="AX469" s="15" t="s">
        <v>87</v>
      </c>
      <c r="AY469" s="234" t="s">
        <v>129</v>
      </c>
    </row>
    <row r="470" spans="1:65" s="2" customFormat="1" ht="21.75" customHeight="1">
      <c r="A470" s="35"/>
      <c r="B470" s="36"/>
      <c r="C470" s="188" t="s">
        <v>537</v>
      </c>
      <c r="D470" s="188" t="s">
        <v>131</v>
      </c>
      <c r="E470" s="189" t="s">
        <v>578</v>
      </c>
      <c r="F470" s="190" t="s">
        <v>579</v>
      </c>
      <c r="G470" s="191" t="s">
        <v>386</v>
      </c>
      <c r="H470" s="192">
        <v>214.24799999999999</v>
      </c>
      <c r="I470" s="193"/>
      <c r="J470" s="194">
        <f>ROUND(I470*H470,2)</f>
        <v>0</v>
      </c>
      <c r="K470" s="195"/>
      <c r="L470" s="40"/>
      <c r="M470" s="196" t="s">
        <v>1</v>
      </c>
      <c r="N470" s="197" t="s">
        <v>44</v>
      </c>
      <c r="O470" s="72"/>
      <c r="P470" s="198">
        <f>O470*H470</f>
        <v>0</v>
      </c>
      <c r="Q470" s="198">
        <v>0</v>
      </c>
      <c r="R470" s="198">
        <f>Q470*H470</f>
        <v>0</v>
      </c>
      <c r="S470" s="198">
        <v>0</v>
      </c>
      <c r="T470" s="199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0" t="s">
        <v>135</v>
      </c>
      <c r="AT470" s="200" t="s">
        <v>131</v>
      </c>
      <c r="AU470" s="200" t="s">
        <v>89</v>
      </c>
      <c r="AY470" s="18" t="s">
        <v>129</v>
      </c>
      <c r="BE470" s="201">
        <f>IF(N470="základní",J470,0)</f>
        <v>0</v>
      </c>
      <c r="BF470" s="201">
        <f>IF(N470="snížená",J470,0)</f>
        <v>0</v>
      </c>
      <c r="BG470" s="201">
        <f>IF(N470="zákl. přenesená",J470,0)</f>
        <v>0</v>
      </c>
      <c r="BH470" s="201">
        <f>IF(N470="sníž. přenesená",J470,0)</f>
        <v>0</v>
      </c>
      <c r="BI470" s="201">
        <f>IF(N470="nulová",J470,0)</f>
        <v>0</v>
      </c>
      <c r="BJ470" s="18" t="s">
        <v>87</v>
      </c>
      <c r="BK470" s="201">
        <f>ROUND(I470*H470,2)</f>
        <v>0</v>
      </c>
      <c r="BL470" s="18" t="s">
        <v>135</v>
      </c>
      <c r="BM470" s="200" t="s">
        <v>1011</v>
      </c>
    </row>
    <row r="471" spans="1:65" s="13" customFormat="1" ht="10.199999999999999">
      <c r="B471" s="202"/>
      <c r="C471" s="203"/>
      <c r="D471" s="204" t="s">
        <v>137</v>
      </c>
      <c r="E471" s="205" t="s">
        <v>1</v>
      </c>
      <c r="F471" s="206" t="s">
        <v>561</v>
      </c>
      <c r="G471" s="203"/>
      <c r="H471" s="205" t="s">
        <v>1</v>
      </c>
      <c r="I471" s="207"/>
      <c r="J471" s="203"/>
      <c r="K471" s="203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137</v>
      </c>
      <c r="AU471" s="212" t="s">
        <v>89</v>
      </c>
      <c r="AV471" s="13" t="s">
        <v>87</v>
      </c>
      <c r="AW471" s="13" t="s">
        <v>36</v>
      </c>
      <c r="AX471" s="13" t="s">
        <v>79</v>
      </c>
      <c r="AY471" s="212" t="s">
        <v>129</v>
      </c>
    </row>
    <row r="472" spans="1:65" s="14" customFormat="1" ht="10.199999999999999">
      <c r="B472" s="213"/>
      <c r="C472" s="214"/>
      <c r="D472" s="204" t="s">
        <v>137</v>
      </c>
      <c r="E472" s="215" t="s">
        <v>1</v>
      </c>
      <c r="F472" s="216" t="s">
        <v>1012</v>
      </c>
      <c r="G472" s="214"/>
      <c r="H472" s="217">
        <v>214.24799999999999</v>
      </c>
      <c r="I472" s="218"/>
      <c r="J472" s="214"/>
      <c r="K472" s="214"/>
      <c r="L472" s="219"/>
      <c r="M472" s="220"/>
      <c r="N472" s="221"/>
      <c r="O472" s="221"/>
      <c r="P472" s="221"/>
      <c r="Q472" s="221"/>
      <c r="R472" s="221"/>
      <c r="S472" s="221"/>
      <c r="T472" s="222"/>
      <c r="AT472" s="223" t="s">
        <v>137</v>
      </c>
      <c r="AU472" s="223" t="s">
        <v>89</v>
      </c>
      <c r="AV472" s="14" t="s">
        <v>89</v>
      </c>
      <c r="AW472" s="14" t="s">
        <v>36</v>
      </c>
      <c r="AX472" s="14" t="s">
        <v>87</v>
      </c>
      <c r="AY472" s="223" t="s">
        <v>129</v>
      </c>
    </row>
    <row r="473" spans="1:65" s="2" customFormat="1" ht="21.75" customHeight="1">
      <c r="A473" s="35"/>
      <c r="B473" s="36"/>
      <c r="C473" s="188" t="s">
        <v>541</v>
      </c>
      <c r="D473" s="188" t="s">
        <v>131</v>
      </c>
      <c r="E473" s="189" t="s">
        <v>583</v>
      </c>
      <c r="F473" s="190" t="s">
        <v>584</v>
      </c>
      <c r="G473" s="191" t="s">
        <v>386</v>
      </c>
      <c r="H473" s="192">
        <v>1.631</v>
      </c>
      <c r="I473" s="193"/>
      <c r="J473" s="194">
        <f>ROUND(I473*H473,2)</f>
        <v>0</v>
      </c>
      <c r="K473" s="195"/>
      <c r="L473" s="40"/>
      <c r="M473" s="196" t="s">
        <v>1</v>
      </c>
      <c r="N473" s="197" t="s">
        <v>44</v>
      </c>
      <c r="O473" s="72"/>
      <c r="P473" s="198">
        <f>O473*H473</f>
        <v>0</v>
      </c>
      <c r="Q473" s="198">
        <v>0</v>
      </c>
      <c r="R473" s="198">
        <f>Q473*H473</f>
        <v>0</v>
      </c>
      <c r="S473" s="198">
        <v>0</v>
      </c>
      <c r="T473" s="199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0" t="s">
        <v>135</v>
      </c>
      <c r="AT473" s="200" t="s">
        <v>131</v>
      </c>
      <c r="AU473" s="200" t="s">
        <v>89</v>
      </c>
      <c r="AY473" s="18" t="s">
        <v>129</v>
      </c>
      <c r="BE473" s="201">
        <f>IF(N473="základní",J473,0)</f>
        <v>0</v>
      </c>
      <c r="BF473" s="201">
        <f>IF(N473="snížená",J473,0)</f>
        <v>0</v>
      </c>
      <c r="BG473" s="201">
        <f>IF(N473="zákl. přenesená",J473,0)</f>
        <v>0</v>
      </c>
      <c r="BH473" s="201">
        <f>IF(N473="sníž. přenesená",J473,0)</f>
        <v>0</v>
      </c>
      <c r="BI473" s="201">
        <f>IF(N473="nulová",J473,0)</f>
        <v>0</v>
      </c>
      <c r="BJ473" s="18" t="s">
        <v>87</v>
      </c>
      <c r="BK473" s="201">
        <f>ROUND(I473*H473,2)</f>
        <v>0</v>
      </c>
      <c r="BL473" s="18" t="s">
        <v>135</v>
      </c>
      <c r="BM473" s="200" t="s">
        <v>1013</v>
      </c>
    </row>
    <row r="474" spans="1:65" s="13" customFormat="1" ht="20.399999999999999">
      <c r="B474" s="202"/>
      <c r="C474" s="203"/>
      <c r="D474" s="204" t="s">
        <v>137</v>
      </c>
      <c r="E474" s="205" t="s">
        <v>1</v>
      </c>
      <c r="F474" s="206" t="s">
        <v>572</v>
      </c>
      <c r="G474" s="203"/>
      <c r="H474" s="205" t="s">
        <v>1</v>
      </c>
      <c r="I474" s="207"/>
      <c r="J474" s="203"/>
      <c r="K474" s="203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137</v>
      </c>
      <c r="AU474" s="212" t="s">
        <v>89</v>
      </c>
      <c r="AV474" s="13" t="s">
        <v>87</v>
      </c>
      <c r="AW474" s="13" t="s">
        <v>36</v>
      </c>
      <c r="AX474" s="13" t="s">
        <v>79</v>
      </c>
      <c r="AY474" s="212" t="s">
        <v>129</v>
      </c>
    </row>
    <row r="475" spans="1:65" s="14" customFormat="1" ht="10.199999999999999">
      <c r="B475" s="213"/>
      <c r="C475" s="214"/>
      <c r="D475" s="204" t="s">
        <v>137</v>
      </c>
      <c r="E475" s="215" t="s">
        <v>1</v>
      </c>
      <c r="F475" s="216" t="s">
        <v>1009</v>
      </c>
      <c r="G475" s="214"/>
      <c r="H475" s="217">
        <v>0.64</v>
      </c>
      <c r="I475" s="218"/>
      <c r="J475" s="214"/>
      <c r="K475" s="214"/>
      <c r="L475" s="219"/>
      <c r="M475" s="220"/>
      <c r="N475" s="221"/>
      <c r="O475" s="221"/>
      <c r="P475" s="221"/>
      <c r="Q475" s="221"/>
      <c r="R475" s="221"/>
      <c r="S475" s="221"/>
      <c r="T475" s="222"/>
      <c r="AT475" s="223" t="s">
        <v>137</v>
      </c>
      <c r="AU475" s="223" t="s">
        <v>89</v>
      </c>
      <c r="AV475" s="14" t="s">
        <v>89</v>
      </c>
      <c r="AW475" s="14" t="s">
        <v>36</v>
      </c>
      <c r="AX475" s="14" t="s">
        <v>79</v>
      </c>
      <c r="AY475" s="223" t="s">
        <v>129</v>
      </c>
    </row>
    <row r="476" spans="1:65" s="14" customFormat="1" ht="20.399999999999999">
      <c r="B476" s="213"/>
      <c r="C476" s="214"/>
      <c r="D476" s="204" t="s">
        <v>137</v>
      </c>
      <c r="E476" s="215" t="s">
        <v>1</v>
      </c>
      <c r="F476" s="216" t="s">
        <v>1010</v>
      </c>
      <c r="G476" s="214"/>
      <c r="H476" s="217">
        <v>0.99099999999999999</v>
      </c>
      <c r="I476" s="218"/>
      <c r="J476" s="214"/>
      <c r="K476" s="214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137</v>
      </c>
      <c r="AU476" s="223" t="s">
        <v>89</v>
      </c>
      <c r="AV476" s="14" t="s">
        <v>89</v>
      </c>
      <c r="AW476" s="14" t="s">
        <v>36</v>
      </c>
      <c r="AX476" s="14" t="s">
        <v>79</v>
      </c>
      <c r="AY476" s="223" t="s">
        <v>129</v>
      </c>
    </row>
    <row r="477" spans="1:65" s="15" customFormat="1" ht="10.199999999999999">
      <c r="B477" s="224"/>
      <c r="C477" s="225"/>
      <c r="D477" s="204" t="s">
        <v>137</v>
      </c>
      <c r="E477" s="226" t="s">
        <v>1</v>
      </c>
      <c r="F477" s="227" t="s">
        <v>142</v>
      </c>
      <c r="G477" s="225"/>
      <c r="H477" s="228">
        <v>1.631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AT477" s="234" t="s">
        <v>137</v>
      </c>
      <c r="AU477" s="234" t="s">
        <v>89</v>
      </c>
      <c r="AV477" s="15" t="s">
        <v>135</v>
      </c>
      <c r="AW477" s="15" t="s">
        <v>36</v>
      </c>
      <c r="AX477" s="15" t="s">
        <v>87</v>
      </c>
      <c r="AY477" s="234" t="s">
        <v>129</v>
      </c>
    </row>
    <row r="478" spans="1:65" s="2" customFormat="1" ht="21.75" customHeight="1">
      <c r="A478" s="35"/>
      <c r="B478" s="36"/>
      <c r="C478" s="188" t="s">
        <v>549</v>
      </c>
      <c r="D478" s="188" t="s">
        <v>131</v>
      </c>
      <c r="E478" s="189" t="s">
        <v>587</v>
      </c>
      <c r="F478" s="190" t="s">
        <v>588</v>
      </c>
      <c r="G478" s="191" t="s">
        <v>386</v>
      </c>
      <c r="H478" s="192">
        <v>7.2960000000000003</v>
      </c>
      <c r="I478" s="193"/>
      <c r="J478" s="194">
        <f>ROUND(I478*H478,2)</f>
        <v>0</v>
      </c>
      <c r="K478" s="195"/>
      <c r="L478" s="40"/>
      <c r="M478" s="196" t="s">
        <v>1</v>
      </c>
      <c r="N478" s="197" t="s">
        <v>44</v>
      </c>
      <c r="O478" s="72"/>
      <c r="P478" s="198">
        <f>O478*H478</f>
        <v>0</v>
      </c>
      <c r="Q478" s="198">
        <v>0</v>
      </c>
      <c r="R478" s="198">
        <f>Q478*H478</f>
        <v>0</v>
      </c>
      <c r="S478" s="198">
        <v>0</v>
      </c>
      <c r="T478" s="199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0" t="s">
        <v>135</v>
      </c>
      <c r="AT478" s="200" t="s">
        <v>131</v>
      </c>
      <c r="AU478" s="200" t="s">
        <v>89</v>
      </c>
      <c r="AY478" s="18" t="s">
        <v>129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18" t="s">
        <v>87</v>
      </c>
      <c r="BK478" s="201">
        <f>ROUND(I478*H478,2)</f>
        <v>0</v>
      </c>
      <c r="BL478" s="18" t="s">
        <v>135</v>
      </c>
      <c r="BM478" s="200" t="s">
        <v>1014</v>
      </c>
    </row>
    <row r="479" spans="1:65" s="13" customFormat="1" ht="10.199999999999999">
      <c r="B479" s="202"/>
      <c r="C479" s="203"/>
      <c r="D479" s="204" t="s">
        <v>137</v>
      </c>
      <c r="E479" s="205" t="s">
        <v>1</v>
      </c>
      <c r="F479" s="206" t="s">
        <v>138</v>
      </c>
      <c r="G479" s="203"/>
      <c r="H479" s="205" t="s">
        <v>1</v>
      </c>
      <c r="I479" s="207"/>
      <c r="J479" s="203"/>
      <c r="K479" s="203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137</v>
      </c>
      <c r="AU479" s="212" t="s">
        <v>89</v>
      </c>
      <c r="AV479" s="13" t="s">
        <v>87</v>
      </c>
      <c r="AW479" s="13" t="s">
        <v>36</v>
      </c>
      <c r="AX479" s="13" t="s">
        <v>79</v>
      </c>
      <c r="AY479" s="212" t="s">
        <v>129</v>
      </c>
    </row>
    <row r="480" spans="1:65" s="13" customFormat="1" ht="10.199999999999999">
      <c r="B480" s="202"/>
      <c r="C480" s="203"/>
      <c r="D480" s="204" t="s">
        <v>137</v>
      </c>
      <c r="E480" s="205" t="s">
        <v>1</v>
      </c>
      <c r="F480" s="206" t="s">
        <v>567</v>
      </c>
      <c r="G480" s="203"/>
      <c r="H480" s="205" t="s">
        <v>1</v>
      </c>
      <c r="I480" s="207"/>
      <c r="J480" s="203"/>
      <c r="K480" s="203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137</v>
      </c>
      <c r="AU480" s="212" t="s">
        <v>89</v>
      </c>
      <c r="AV480" s="13" t="s">
        <v>87</v>
      </c>
      <c r="AW480" s="13" t="s">
        <v>36</v>
      </c>
      <c r="AX480" s="13" t="s">
        <v>79</v>
      </c>
      <c r="AY480" s="212" t="s">
        <v>129</v>
      </c>
    </row>
    <row r="481" spans="1:65" s="14" customFormat="1" ht="10.199999999999999">
      <c r="B481" s="213"/>
      <c r="C481" s="214"/>
      <c r="D481" s="204" t="s">
        <v>137</v>
      </c>
      <c r="E481" s="215" t="s">
        <v>1</v>
      </c>
      <c r="F481" s="216" t="s">
        <v>1005</v>
      </c>
      <c r="G481" s="214"/>
      <c r="H481" s="217">
        <v>2.629</v>
      </c>
      <c r="I481" s="218"/>
      <c r="J481" s="214"/>
      <c r="K481" s="214"/>
      <c r="L481" s="219"/>
      <c r="M481" s="220"/>
      <c r="N481" s="221"/>
      <c r="O481" s="221"/>
      <c r="P481" s="221"/>
      <c r="Q481" s="221"/>
      <c r="R481" s="221"/>
      <c r="S481" s="221"/>
      <c r="T481" s="222"/>
      <c r="AT481" s="223" t="s">
        <v>137</v>
      </c>
      <c r="AU481" s="223" t="s">
        <v>89</v>
      </c>
      <c r="AV481" s="14" t="s">
        <v>89</v>
      </c>
      <c r="AW481" s="14" t="s">
        <v>36</v>
      </c>
      <c r="AX481" s="14" t="s">
        <v>79</v>
      </c>
      <c r="AY481" s="223" t="s">
        <v>129</v>
      </c>
    </row>
    <row r="482" spans="1:65" s="14" customFormat="1" ht="10.199999999999999">
      <c r="B482" s="213"/>
      <c r="C482" s="214"/>
      <c r="D482" s="204" t="s">
        <v>137</v>
      </c>
      <c r="E482" s="215" t="s">
        <v>1</v>
      </c>
      <c r="F482" s="216" t="s">
        <v>1006</v>
      </c>
      <c r="G482" s="214"/>
      <c r="H482" s="217">
        <v>0.84</v>
      </c>
      <c r="I482" s="218"/>
      <c r="J482" s="214"/>
      <c r="K482" s="214"/>
      <c r="L482" s="219"/>
      <c r="M482" s="220"/>
      <c r="N482" s="221"/>
      <c r="O482" s="221"/>
      <c r="P482" s="221"/>
      <c r="Q482" s="221"/>
      <c r="R482" s="221"/>
      <c r="S482" s="221"/>
      <c r="T482" s="222"/>
      <c r="AT482" s="223" t="s">
        <v>137</v>
      </c>
      <c r="AU482" s="223" t="s">
        <v>89</v>
      </c>
      <c r="AV482" s="14" t="s">
        <v>89</v>
      </c>
      <c r="AW482" s="14" t="s">
        <v>36</v>
      </c>
      <c r="AX482" s="14" t="s">
        <v>79</v>
      </c>
      <c r="AY482" s="223" t="s">
        <v>129</v>
      </c>
    </row>
    <row r="483" spans="1:65" s="13" customFormat="1" ht="10.199999999999999">
      <c r="B483" s="202"/>
      <c r="C483" s="203"/>
      <c r="D483" s="204" t="s">
        <v>137</v>
      </c>
      <c r="E483" s="205" t="s">
        <v>1</v>
      </c>
      <c r="F483" s="206" t="s">
        <v>146</v>
      </c>
      <c r="G483" s="203"/>
      <c r="H483" s="205" t="s">
        <v>1</v>
      </c>
      <c r="I483" s="207"/>
      <c r="J483" s="203"/>
      <c r="K483" s="203"/>
      <c r="L483" s="208"/>
      <c r="M483" s="209"/>
      <c r="N483" s="210"/>
      <c r="O483" s="210"/>
      <c r="P483" s="210"/>
      <c r="Q483" s="210"/>
      <c r="R483" s="210"/>
      <c r="S483" s="210"/>
      <c r="T483" s="211"/>
      <c r="AT483" s="212" t="s">
        <v>137</v>
      </c>
      <c r="AU483" s="212" t="s">
        <v>89</v>
      </c>
      <c r="AV483" s="13" t="s">
        <v>87</v>
      </c>
      <c r="AW483" s="13" t="s">
        <v>36</v>
      </c>
      <c r="AX483" s="13" t="s">
        <v>79</v>
      </c>
      <c r="AY483" s="212" t="s">
        <v>129</v>
      </c>
    </row>
    <row r="484" spans="1:65" s="13" customFormat="1" ht="10.199999999999999">
      <c r="B484" s="202"/>
      <c r="C484" s="203"/>
      <c r="D484" s="204" t="s">
        <v>137</v>
      </c>
      <c r="E484" s="205" t="s">
        <v>1</v>
      </c>
      <c r="F484" s="206" t="s">
        <v>567</v>
      </c>
      <c r="G484" s="203"/>
      <c r="H484" s="205" t="s">
        <v>1</v>
      </c>
      <c r="I484" s="207"/>
      <c r="J484" s="203"/>
      <c r="K484" s="203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137</v>
      </c>
      <c r="AU484" s="212" t="s">
        <v>89</v>
      </c>
      <c r="AV484" s="13" t="s">
        <v>87</v>
      </c>
      <c r="AW484" s="13" t="s">
        <v>36</v>
      </c>
      <c r="AX484" s="13" t="s">
        <v>79</v>
      </c>
      <c r="AY484" s="212" t="s">
        <v>129</v>
      </c>
    </row>
    <row r="485" spans="1:65" s="14" customFormat="1" ht="10.199999999999999">
      <c r="B485" s="213"/>
      <c r="C485" s="214"/>
      <c r="D485" s="204" t="s">
        <v>137</v>
      </c>
      <c r="E485" s="215" t="s">
        <v>1</v>
      </c>
      <c r="F485" s="216" t="s">
        <v>1007</v>
      </c>
      <c r="G485" s="214"/>
      <c r="H485" s="217">
        <v>2.883</v>
      </c>
      <c r="I485" s="218"/>
      <c r="J485" s="214"/>
      <c r="K485" s="214"/>
      <c r="L485" s="219"/>
      <c r="M485" s="220"/>
      <c r="N485" s="221"/>
      <c r="O485" s="221"/>
      <c r="P485" s="221"/>
      <c r="Q485" s="221"/>
      <c r="R485" s="221"/>
      <c r="S485" s="221"/>
      <c r="T485" s="222"/>
      <c r="AT485" s="223" t="s">
        <v>137</v>
      </c>
      <c r="AU485" s="223" t="s">
        <v>89</v>
      </c>
      <c r="AV485" s="14" t="s">
        <v>89</v>
      </c>
      <c r="AW485" s="14" t="s">
        <v>36</v>
      </c>
      <c r="AX485" s="14" t="s">
        <v>79</v>
      </c>
      <c r="AY485" s="223" t="s">
        <v>129</v>
      </c>
    </row>
    <row r="486" spans="1:65" s="14" customFormat="1" ht="10.199999999999999">
      <c r="B486" s="213"/>
      <c r="C486" s="214"/>
      <c r="D486" s="204" t="s">
        <v>137</v>
      </c>
      <c r="E486" s="215" t="s">
        <v>1</v>
      </c>
      <c r="F486" s="216" t="s">
        <v>1008</v>
      </c>
      <c r="G486" s="214"/>
      <c r="H486" s="217">
        <v>0.94399999999999995</v>
      </c>
      <c r="I486" s="218"/>
      <c r="J486" s="214"/>
      <c r="K486" s="214"/>
      <c r="L486" s="219"/>
      <c r="M486" s="220"/>
      <c r="N486" s="221"/>
      <c r="O486" s="221"/>
      <c r="P486" s="221"/>
      <c r="Q486" s="221"/>
      <c r="R486" s="221"/>
      <c r="S486" s="221"/>
      <c r="T486" s="222"/>
      <c r="AT486" s="223" t="s">
        <v>137</v>
      </c>
      <c r="AU486" s="223" t="s">
        <v>89</v>
      </c>
      <c r="AV486" s="14" t="s">
        <v>89</v>
      </c>
      <c r="AW486" s="14" t="s">
        <v>36</v>
      </c>
      <c r="AX486" s="14" t="s">
        <v>79</v>
      </c>
      <c r="AY486" s="223" t="s">
        <v>129</v>
      </c>
    </row>
    <row r="487" spans="1:65" s="15" customFormat="1" ht="10.199999999999999">
      <c r="B487" s="224"/>
      <c r="C487" s="225"/>
      <c r="D487" s="204" t="s">
        <v>137</v>
      </c>
      <c r="E487" s="226" t="s">
        <v>1</v>
      </c>
      <c r="F487" s="227" t="s">
        <v>142</v>
      </c>
      <c r="G487" s="225"/>
      <c r="H487" s="228">
        <v>7.2960000000000003</v>
      </c>
      <c r="I487" s="229"/>
      <c r="J487" s="225"/>
      <c r="K487" s="225"/>
      <c r="L487" s="230"/>
      <c r="M487" s="231"/>
      <c r="N487" s="232"/>
      <c r="O487" s="232"/>
      <c r="P487" s="232"/>
      <c r="Q487" s="232"/>
      <c r="R487" s="232"/>
      <c r="S487" s="232"/>
      <c r="T487" s="233"/>
      <c r="AT487" s="234" t="s">
        <v>137</v>
      </c>
      <c r="AU487" s="234" t="s">
        <v>89</v>
      </c>
      <c r="AV487" s="15" t="s">
        <v>135</v>
      </c>
      <c r="AW487" s="15" t="s">
        <v>36</v>
      </c>
      <c r="AX487" s="15" t="s">
        <v>87</v>
      </c>
      <c r="AY487" s="234" t="s">
        <v>129</v>
      </c>
    </row>
    <row r="488" spans="1:65" s="2" customFormat="1" ht="21.75" customHeight="1">
      <c r="A488" s="35"/>
      <c r="B488" s="36"/>
      <c r="C488" s="188" t="s">
        <v>557</v>
      </c>
      <c r="D488" s="188" t="s">
        <v>131</v>
      </c>
      <c r="E488" s="189" t="s">
        <v>591</v>
      </c>
      <c r="F488" s="190" t="s">
        <v>592</v>
      </c>
      <c r="G488" s="191" t="s">
        <v>386</v>
      </c>
      <c r="H488" s="192">
        <v>19.306999999999999</v>
      </c>
      <c r="I488" s="193"/>
      <c r="J488" s="194">
        <f>ROUND(I488*H488,2)</f>
        <v>0</v>
      </c>
      <c r="K488" s="195"/>
      <c r="L488" s="40"/>
      <c r="M488" s="196" t="s">
        <v>1</v>
      </c>
      <c r="N488" s="197" t="s">
        <v>44</v>
      </c>
      <c r="O488" s="72"/>
      <c r="P488" s="198">
        <f>O488*H488</f>
        <v>0</v>
      </c>
      <c r="Q488" s="198">
        <v>0</v>
      </c>
      <c r="R488" s="198">
        <f>Q488*H488</f>
        <v>0</v>
      </c>
      <c r="S488" s="198">
        <v>0</v>
      </c>
      <c r="T488" s="199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0" t="s">
        <v>135</v>
      </c>
      <c r="AT488" s="200" t="s">
        <v>131</v>
      </c>
      <c r="AU488" s="200" t="s">
        <v>89</v>
      </c>
      <c r="AY488" s="18" t="s">
        <v>129</v>
      </c>
      <c r="BE488" s="201">
        <f>IF(N488="základní",J488,0)</f>
        <v>0</v>
      </c>
      <c r="BF488" s="201">
        <f>IF(N488="snížená",J488,0)</f>
        <v>0</v>
      </c>
      <c r="BG488" s="201">
        <f>IF(N488="zákl. přenesená",J488,0)</f>
        <v>0</v>
      </c>
      <c r="BH488" s="201">
        <f>IF(N488="sníž. přenesená",J488,0)</f>
        <v>0</v>
      </c>
      <c r="BI488" s="201">
        <f>IF(N488="nulová",J488,0)</f>
        <v>0</v>
      </c>
      <c r="BJ488" s="18" t="s">
        <v>87</v>
      </c>
      <c r="BK488" s="201">
        <f>ROUND(I488*H488,2)</f>
        <v>0</v>
      </c>
      <c r="BL488" s="18" t="s">
        <v>135</v>
      </c>
      <c r="BM488" s="200" t="s">
        <v>1015</v>
      </c>
    </row>
    <row r="489" spans="1:65" s="13" customFormat="1" ht="10.199999999999999">
      <c r="B489" s="202"/>
      <c r="C489" s="203"/>
      <c r="D489" s="204" t="s">
        <v>137</v>
      </c>
      <c r="E489" s="205" t="s">
        <v>1</v>
      </c>
      <c r="F489" s="206" t="s">
        <v>422</v>
      </c>
      <c r="G489" s="203"/>
      <c r="H489" s="205" t="s">
        <v>1</v>
      </c>
      <c r="I489" s="207"/>
      <c r="J489" s="203"/>
      <c r="K489" s="203"/>
      <c r="L489" s="208"/>
      <c r="M489" s="209"/>
      <c r="N489" s="210"/>
      <c r="O489" s="210"/>
      <c r="P489" s="210"/>
      <c r="Q489" s="210"/>
      <c r="R489" s="210"/>
      <c r="S489" s="210"/>
      <c r="T489" s="211"/>
      <c r="AT489" s="212" t="s">
        <v>137</v>
      </c>
      <c r="AU489" s="212" t="s">
        <v>89</v>
      </c>
      <c r="AV489" s="13" t="s">
        <v>87</v>
      </c>
      <c r="AW489" s="13" t="s">
        <v>36</v>
      </c>
      <c r="AX489" s="13" t="s">
        <v>79</v>
      </c>
      <c r="AY489" s="212" t="s">
        <v>129</v>
      </c>
    </row>
    <row r="490" spans="1:65" s="14" customFormat="1" ht="20.399999999999999">
      <c r="B490" s="213"/>
      <c r="C490" s="214"/>
      <c r="D490" s="204" t="s">
        <v>137</v>
      </c>
      <c r="E490" s="215" t="s">
        <v>1</v>
      </c>
      <c r="F490" s="216" t="s">
        <v>1000</v>
      </c>
      <c r="G490" s="214"/>
      <c r="H490" s="217">
        <v>14.545</v>
      </c>
      <c r="I490" s="218"/>
      <c r="J490" s="214"/>
      <c r="K490" s="214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137</v>
      </c>
      <c r="AU490" s="223" t="s">
        <v>89</v>
      </c>
      <c r="AV490" s="14" t="s">
        <v>89</v>
      </c>
      <c r="AW490" s="14" t="s">
        <v>36</v>
      </c>
      <c r="AX490" s="14" t="s">
        <v>79</v>
      </c>
      <c r="AY490" s="223" t="s">
        <v>129</v>
      </c>
    </row>
    <row r="491" spans="1:65" s="14" customFormat="1" ht="20.399999999999999">
      <c r="B491" s="213"/>
      <c r="C491" s="214"/>
      <c r="D491" s="204" t="s">
        <v>137</v>
      </c>
      <c r="E491" s="215" t="s">
        <v>1</v>
      </c>
      <c r="F491" s="216" t="s">
        <v>1001</v>
      </c>
      <c r="G491" s="214"/>
      <c r="H491" s="217">
        <v>4.7619999999999996</v>
      </c>
      <c r="I491" s="218"/>
      <c r="J491" s="214"/>
      <c r="K491" s="214"/>
      <c r="L491" s="219"/>
      <c r="M491" s="220"/>
      <c r="N491" s="221"/>
      <c r="O491" s="221"/>
      <c r="P491" s="221"/>
      <c r="Q491" s="221"/>
      <c r="R491" s="221"/>
      <c r="S491" s="221"/>
      <c r="T491" s="222"/>
      <c r="AT491" s="223" t="s">
        <v>137</v>
      </c>
      <c r="AU491" s="223" t="s">
        <v>89</v>
      </c>
      <c r="AV491" s="14" t="s">
        <v>89</v>
      </c>
      <c r="AW491" s="14" t="s">
        <v>36</v>
      </c>
      <c r="AX491" s="14" t="s">
        <v>79</v>
      </c>
      <c r="AY491" s="223" t="s">
        <v>129</v>
      </c>
    </row>
    <row r="492" spans="1:65" s="15" customFormat="1" ht="10.199999999999999">
      <c r="B492" s="224"/>
      <c r="C492" s="225"/>
      <c r="D492" s="204" t="s">
        <v>137</v>
      </c>
      <c r="E492" s="226" t="s">
        <v>1</v>
      </c>
      <c r="F492" s="227" t="s">
        <v>142</v>
      </c>
      <c r="G492" s="225"/>
      <c r="H492" s="228">
        <v>19.306999999999999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AT492" s="234" t="s">
        <v>137</v>
      </c>
      <c r="AU492" s="234" t="s">
        <v>89</v>
      </c>
      <c r="AV492" s="15" t="s">
        <v>135</v>
      </c>
      <c r="AW492" s="15" t="s">
        <v>36</v>
      </c>
      <c r="AX492" s="15" t="s">
        <v>87</v>
      </c>
      <c r="AY492" s="234" t="s">
        <v>129</v>
      </c>
    </row>
    <row r="493" spans="1:65" s="2" customFormat="1" ht="33" customHeight="1">
      <c r="A493" s="35"/>
      <c r="B493" s="36"/>
      <c r="C493" s="188" t="s">
        <v>563</v>
      </c>
      <c r="D493" s="188" t="s">
        <v>131</v>
      </c>
      <c r="E493" s="189" t="s">
        <v>596</v>
      </c>
      <c r="F493" s="190" t="s">
        <v>597</v>
      </c>
      <c r="G493" s="191" t="s">
        <v>386</v>
      </c>
      <c r="H493" s="192">
        <v>99.465000000000003</v>
      </c>
      <c r="I493" s="193"/>
      <c r="J493" s="194">
        <f>ROUND(I493*H493,2)</f>
        <v>0</v>
      </c>
      <c r="K493" s="195"/>
      <c r="L493" s="40"/>
      <c r="M493" s="196" t="s">
        <v>1</v>
      </c>
      <c r="N493" s="197" t="s">
        <v>44</v>
      </c>
      <c r="O493" s="72"/>
      <c r="P493" s="198">
        <f>O493*H493</f>
        <v>0</v>
      </c>
      <c r="Q493" s="198">
        <v>0</v>
      </c>
      <c r="R493" s="198">
        <f>Q493*H493</f>
        <v>0</v>
      </c>
      <c r="S493" s="198">
        <v>0</v>
      </c>
      <c r="T493" s="199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0" t="s">
        <v>135</v>
      </c>
      <c r="AT493" s="200" t="s">
        <v>131</v>
      </c>
      <c r="AU493" s="200" t="s">
        <v>89</v>
      </c>
      <c r="AY493" s="18" t="s">
        <v>129</v>
      </c>
      <c r="BE493" s="201">
        <f>IF(N493="základní",J493,0)</f>
        <v>0</v>
      </c>
      <c r="BF493" s="201">
        <f>IF(N493="snížená",J493,0)</f>
        <v>0</v>
      </c>
      <c r="BG493" s="201">
        <f>IF(N493="zákl. přenesená",J493,0)</f>
        <v>0</v>
      </c>
      <c r="BH493" s="201">
        <f>IF(N493="sníž. přenesená",J493,0)</f>
        <v>0</v>
      </c>
      <c r="BI493" s="201">
        <f>IF(N493="nulová",J493,0)</f>
        <v>0</v>
      </c>
      <c r="BJ493" s="18" t="s">
        <v>87</v>
      </c>
      <c r="BK493" s="201">
        <f>ROUND(I493*H493,2)</f>
        <v>0</v>
      </c>
      <c r="BL493" s="18" t="s">
        <v>135</v>
      </c>
      <c r="BM493" s="200" t="s">
        <v>1016</v>
      </c>
    </row>
    <row r="494" spans="1:65" s="12" customFormat="1" ht="25.95" customHeight="1">
      <c r="B494" s="172"/>
      <c r="C494" s="173"/>
      <c r="D494" s="174" t="s">
        <v>78</v>
      </c>
      <c r="E494" s="175" t="s">
        <v>397</v>
      </c>
      <c r="F494" s="175" t="s">
        <v>599</v>
      </c>
      <c r="G494" s="173"/>
      <c r="H494" s="173"/>
      <c r="I494" s="176"/>
      <c r="J494" s="177">
        <f>BK494</f>
        <v>0</v>
      </c>
      <c r="K494" s="173"/>
      <c r="L494" s="178"/>
      <c r="M494" s="179"/>
      <c r="N494" s="180"/>
      <c r="O494" s="180"/>
      <c r="P494" s="181">
        <f>P495+P511</f>
        <v>0</v>
      </c>
      <c r="Q494" s="180"/>
      <c r="R494" s="181">
        <f>R495+R511</f>
        <v>0.12816</v>
      </c>
      <c r="S494" s="180"/>
      <c r="T494" s="182">
        <f>T495+T511</f>
        <v>0</v>
      </c>
      <c r="AR494" s="183" t="s">
        <v>149</v>
      </c>
      <c r="AT494" s="184" t="s">
        <v>78</v>
      </c>
      <c r="AU494" s="184" t="s">
        <v>79</v>
      </c>
      <c r="AY494" s="183" t="s">
        <v>129</v>
      </c>
      <c r="BK494" s="185">
        <f>BK495+BK511</f>
        <v>0</v>
      </c>
    </row>
    <row r="495" spans="1:65" s="12" customFormat="1" ht="22.8" customHeight="1">
      <c r="B495" s="172"/>
      <c r="C495" s="173"/>
      <c r="D495" s="174" t="s">
        <v>78</v>
      </c>
      <c r="E495" s="186" t="s">
        <v>600</v>
      </c>
      <c r="F495" s="186" t="s">
        <v>601</v>
      </c>
      <c r="G495" s="173"/>
      <c r="H495" s="173"/>
      <c r="I495" s="176"/>
      <c r="J495" s="187">
        <f>BK495</f>
        <v>0</v>
      </c>
      <c r="K495" s="173"/>
      <c r="L495" s="178"/>
      <c r="M495" s="179"/>
      <c r="N495" s="180"/>
      <c r="O495" s="180"/>
      <c r="P495" s="181">
        <f>SUM(P496:P510)</f>
        <v>0</v>
      </c>
      <c r="Q495" s="180"/>
      <c r="R495" s="181">
        <f>SUM(R496:R510)</f>
        <v>4.2400000000000007E-3</v>
      </c>
      <c r="S495" s="180"/>
      <c r="T495" s="182">
        <f>SUM(T496:T510)</f>
        <v>0</v>
      </c>
      <c r="AR495" s="183" t="s">
        <v>149</v>
      </c>
      <c r="AT495" s="184" t="s">
        <v>78</v>
      </c>
      <c r="AU495" s="184" t="s">
        <v>87</v>
      </c>
      <c r="AY495" s="183" t="s">
        <v>129</v>
      </c>
      <c r="BK495" s="185">
        <f>SUM(BK496:BK510)</f>
        <v>0</v>
      </c>
    </row>
    <row r="496" spans="1:65" s="2" customFormat="1" ht="16.5" customHeight="1">
      <c r="A496" s="35"/>
      <c r="B496" s="36"/>
      <c r="C496" s="188" t="s">
        <v>577</v>
      </c>
      <c r="D496" s="188" t="s">
        <v>131</v>
      </c>
      <c r="E496" s="189" t="s">
        <v>603</v>
      </c>
      <c r="F496" s="190" t="s">
        <v>604</v>
      </c>
      <c r="G496" s="191" t="s">
        <v>167</v>
      </c>
      <c r="H496" s="192">
        <v>106</v>
      </c>
      <c r="I496" s="193"/>
      <c r="J496" s="194">
        <f>ROUND(I496*H496,2)</f>
        <v>0</v>
      </c>
      <c r="K496" s="195"/>
      <c r="L496" s="40"/>
      <c r="M496" s="196" t="s">
        <v>1</v>
      </c>
      <c r="N496" s="197" t="s">
        <v>44</v>
      </c>
      <c r="O496" s="72"/>
      <c r="P496" s="198">
        <f>O496*H496</f>
        <v>0</v>
      </c>
      <c r="Q496" s="198">
        <v>0</v>
      </c>
      <c r="R496" s="198">
        <f>Q496*H496</f>
        <v>0</v>
      </c>
      <c r="S496" s="198">
        <v>0</v>
      </c>
      <c r="T496" s="199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0" t="s">
        <v>563</v>
      </c>
      <c r="AT496" s="200" t="s">
        <v>131</v>
      </c>
      <c r="AU496" s="200" t="s">
        <v>89</v>
      </c>
      <c r="AY496" s="18" t="s">
        <v>129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18" t="s">
        <v>87</v>
      </c>
      <c r="BK496" s="201">
        <f>ROUND(I496*H496,2)</f>
        <v>0</v>
      </c>
      <c r="BL496" s="18" t="s">
        <v>563</v>
      </c>
      <c r="BM496" s="200" t="s">
        <v>1017</v>
      </c>
    </row>
    <row r="497" spans="1:65" s="2" customFormat="1" ht="21.75" customHeight="1">
      <c r="A497" s="35"/>
      <c r="B497" s="36"/>
      <c r="C497" s="246" t="s">
        <v>582</v>
      </c>
      <c r="D497" s="246" t="s">
        <v>397</v>
      </c>
      <c r="E497" s="247" t="s">
        <v>607</v>
      </c>
      <c r="F497" s="248" t="s">
        <v>608</v>
      </c>
      <c r="G497" s="249" t="s">
        <v>167</v>
      </c>
      <c r="H497" s="250">
        <v>106</v>
      </c>
      <c r="I497" s="251"/>
      <c r="J497" s="252">
        <f>ROUND(I497*H497,2)</f>
        <v>0</v>
      </c>
      <c r="K497" s="253"/>
      <c r="L497" s="254"/>
      <c r="M497" s="255" t="s">
        <v>1</v>
      </c>
      <c r="N497" s="256" t="s">
        <v>44</v>
      </c>
      <c r="O497" s="72"/>
      <c r="P497" s="198">
        <f>O497*H497</f>
        <v>0</v>
      </c>
      <c r="Q497" s="198">
        <v>4.0000000000000003E-5</v>
      </c>
      <c r="R497" s="198">
        <f>Q497*H497</f>
        <v>4.2400000000000007E-3</v>
      </c>
      <c r="S497" s="198">
        <v>0</v>
      </c>
      <c r="T497" s="199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0" t="s">
        <v>609</v>
      </c>
      <c r="AT497" s="200" t="s">
        <v>397</v>
      </c>
      <c r="AU497" s="200" t="s">
        <v>89</v>
      </c>
      <c r="AY497" s="18" t="s">
        <v>129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18" t="s">
        <v>87</v>
      </c>
      <c r="BK497" s="201">
        <f>ROUND(I497*H497,2)</f>
        <v>0</v>
      </c>
      <c r="BL497" s="18" t="s">
        <v>609</v>
      </c>
      <c r="BM497" s="200" t="s">
        <v>1018</v>
      </c>
    </row>
    <row r="498" spans="1:65" s="14" customFormat="1" ht="20.399999999999999">
      <c r="B498" s="213"/>
      <c r="C498" s="214"/>
      <c r="D498" s="204" t="s">
        <v>137</v>
      </c>
      <c r="E498" s="215" t="s">
        <v>1</v>
      </c>
      <c r="F498" s="216" t="s">
        <v>1019</v>
      </c>
      <c r="G498" s="214"/>
      <c r="H498" s="217">
        <v>91</v>
      </c>
      <c r="I498" s="218"/>
      <c r="J498" s="214"/>
      <c r="K498" s="214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137</v>
      </c>
      <c r="AU498" s="223" t="s">
        <v>89</v>
      </c>
      <c r="AV498" s="14" t="s">
        <v>89</v>
      </c>
      <c r="AW498" s="14" t="s">
        <v>36</v>
      </c>
      <c r="AX498" s="14" t="s">
        <v>79</v>
      </c>
      <c r="AY498" s="223" t="s">
        <v>129</v>
      </c>
    </row>
    <row r="499" spans="1:65" s="14" customFormat="1" ht="20.399999999999999">
      <c r="B499" s="213"/>
      <c r="C499" s="214"/>
      <c r="D499" s="204" t="s">
        <v>137</v>
      </c>
      <c r="E499" s="215" t="s">
        <v>1</v>
      </c>
      <c r="F499" s="216" t="s">
        <v>1020</v>
      </c>
      <c r="G499" s="214"/>
      <c r="H499" s="217">
        <v>8</v>
      </c>
      <c r="I499" s="218"/>
      <c r="J499" s="214"/>
      <c r="K499" s="214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137</v>
      </c>
      <c r="AU499" s="223" t="s">
        <v>89</v>
      </c>
      <c r="AV499" s="14" t="s">
        <v>89</v>
      </c>
      <c r="AW499" s="14" t="s">
        <v>36</v>
      </c>
      <c r="AX499" s="14" t="s">
        <v>79</v>
      </c>
      <c r="AY499" s="223" t="s">
        <v>129</v>
      </c>
    </row>
    <row r="500" spans="1:65" s="16" customFormat="1" ht="10.199999999999999">
      <c r="B500" s="235"/>
      <c r="C500" s="236"/>
      <c r="D500" s="204" t="s">
        <v>137</v>
      </c>
      <c r="E500" s="237" t="s">
        <v>1</v>
      </c>
      <c r="F500" s="238" t="s">
        <v>197</v>
      </c>
      <c r="G500" s="236"/>
      <c r="H500" s="239">
        <v>99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AT500" s="245" t="s">
        <v>137</v>
      </c>
      <c r="AU500" s="245" t="s">
        <v>89</v>
      </c>
      <c r="AV500" s="16" t="s">
        <v>149</v>
      </c>
      <c r="AW500" s="16" t="s">
        <v>36</v>
      </c>
      <c r="AX500" s="16" t="s">
        <v>79</v>
      </c>
      <c r="AY500" s="245" t="s">
        <v>129</v>
      </c>
    </row>
    <row r="501" spans="1:65" s="13" customFormat="1" ht="10.199999999999999">
      <c r="B501" s="202"/>
      <c r="C501" s="203"/>
      <c r="D501" s="204" t="s">
        <v>137</v>
      </c>
      <c r="E501" s="205" t="s">
        <v>1</v>
      </c>
      <c r="F501" s="206" t="s">
        <v>613</v>
      </c>
      <c r="G501" s="203"/>
      <c r="H501" s="205" t="s">
        <v>1</v>
      </c>
      <c r="I501" s="207"/>
      <c r="J501" s="203"/>
      <c r="K501" s="203"/>
      <c r="L501" s="208"/>
      <c r="M501" s="209"/>
      <c r="N501" s="210"/>
      <c r="O501" s="210"/>
      <c r="P501" s="210"/>
      <c r="Q501" s="210"/>
      <c r="R501" s="210"/>
      <c r="S501" s="210"/>
      <c r="T501" s="211"/>
      <c r="AT501" s="212" t="s">
        <v>137</v>
      </c>
      <c r="AU501" s="212" t="s">
        <v>89</v>
      </c>
      <c r="AV501" s="13" t="s">
        <v>87</v>
      </c>
      <c r="AW501" s="13" t="s">
        <v>36</v>
      </c>
      <c r="AX501" s="13" t="s">
        <v>79</v>
      </c>
      <c r="AY501" s="212" t="s">
        <v>129</v>
      </c>
    </row>
    <row r="502" spans="1:65" s="14" customFormat="1" ht="10.199999999999999">
      <c r="B502" s="213"/>
      <c r="C502" s="214"/>
      <c r="D502" s="204" t="s">
        <v>137</v>
      </c>
      <c r="E502" s="215" t="s">
        <v>1</v>
      </c>
      <c r="F502" s="216" t="s">
        <v>614</v>
      </c>
      <c r="G502" s="214"/>
      <c r="H502" s="217">
        <v>2</v>
      </c>
      <c r="I502" s="218"/>
      <c r="J502" s="214"/>
      <c r="K502" s="214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137</v>
      </c>
      <c r="AU502" s="223" t="s">
        <v>89</v>
      </c>
      <c r="AV502" s="14" t="s">
        <v>89</v>
      </c>
      <c r="AW502" s="14" t="s">
        <v>36</v>
      </c>
      <c r="AX502" s="14" t="s">
        <v>79</v>
      </c>
      <c r="AY502" s="223" t="s">
        <v>129</v>
      </c>
    </row>
    <row r="503" spans="1:65" s="14" customFormat="1" ht="10.199999999999999">
      <c r="B503" s="213"/>
      <c r="C503" s="214"/>
      <c r="D503" s="204" t="s">
        <v>137</v>
      </c>
      <c r="E503" s="215" t="s">
        <v>1</v>
      </c>
      <c r="F503" s="216" t="s">
        <v>1021</v>
      </c>
      <c r="G503" s="214"/>
      <c r="H503" s="217">
        <v>5</v>
      </c>
      <c r="I503" s="218"/>
      <c r="J503" s="214"/>
      <c r="K503" s="214"/>
      <c r="L503" s="219"/>
      <c r="M503" s="220"/>
      <c r="N503" s="221"/>
      <c r="O503" s="221"/>
      <c r="P503" s="221"/>
      <c r="Q503" s="221"/>
      <c r="R503" s="221"/>
      <c r="S503" s="221"/>
      <c r="T503" s="222"/>
      <c r="AT503" s="223" t="s">
        <v>137</v>
      </c>
      <c r="AU503" s="223" t="s">
        <v>89</v>
      </c>
      <c r="AV503" s="14" t="s">
        <v>89</v>
      </c>
      <c r="AW503" s="14" t="s">
        <v>36</v>
      </c>
      <c r="AX503" s="14" t="s">
        <v>79</v>
      </c>
      <c r="AY503" s="223" t="s">
        <v>129</v>
      </c>
    </row>
    <row r="504" spans="1:65" s="15" customFormat="1" ht="10.199999999999999">
      <c r="B504" s="224"/>
      <c r="C504" s="225"/>
      <c r="D504" s="204" t="s">
        <v>137</v>
      </c>
      <c r="E504" s="226" t="s">
        <v>1</v>
      </c>
      <c r="F504" s="227" t="s">
        <v>142</v>
      </c>
      <c r="G504" s="225"/>
      <c r="H504" s="228">
        <v>106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AT504" s="234" t="s">
        <v>137</v>
      </c>
      <c r="AU504" s="234" t="s">
        <v>89</v>
      </c>
      <c r="AV504" s="15" t="s">
        <v>135</v>
      </c>
      <c r="AW504" s="15" t="s">
        <v>36</v>
      </c>
      <c r="AX504" s="15" t="s">
        <v>87</v>
      </c>
      <c r="AY504" s="234" t="s">
        <v>129</v>
      </c>
    </row>
    <row r="505" spans="1:65" s="2" customFormat="1" ht="16.5" customHeight="1">
      <c r="A505" s="35"/>
      <c r="B505" s="36"/>
      <c r="C505" s="188" t="s">
        <v>586</v>
      </c>
      <c r="D505" s="188" t="s">
        <v>131</v>
      </c>
      <c r="E505" s="189" t="s">
        <v>617</v>
      </c>
      <c r="F505" s="190" t="s">
        <v>618</v>
      </c>
      <c r="G505" s="191" t="s">
        <v>544</v>
      </c>
      <c r="H505" s="192">
        <v>7</v>
      </c>
      <c r="I505" s="193"/>
      <c r="J505" s="194">
        <f>ROUND(I505*H505,2)</f>
        <v>0</v>
      </c>
      <c r="K505" s="195"/>
      <c r="L505" s="40"/>
      <c r="M505" s="196" t="s">
        <v>1</v>
      </c>
      <c r="N505" s="197" t="s">
        <v>44</v>
      </c>
      <c r="O505" s="72"/>
      <c r="P505" s="198">
        <f>O505*H505</f>
        <v>0</v>
      </c>
      <c r="Q505" s="198">
        <v>0</v>
      </c>
      <c r="R505" s="198">
        <f>Q505*H505</f>
        <v>0</v>
      </c>
      <c r="S505" s="198">
        <v>0</v>
      </c>
      <c r="T505" s="199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0" t="s">
        <v>563</v>
      </c>
      <c r="AT505" s="200" t="s">
        <v>131</v>
      </c>
      <c r="AU505" s="200" t="s">
        <v>89</v>
      </c>
      <c r="AY505" s="18" t="s">
        <v>129</v>
      </c>
      <c r="BE505" s="201">
        <f>IF(N505="základní",J505,0)</f>
        <v>0</v>
      </c>
      <c r="BF505" s="201">
        <f>IF(N505="snížená",J505,0)</f>
        <v>0</v>
      </c>
      <c r="BG505" s="201">
        <f>IF(N505="zákl. přenesená",J505,0)</f>
        <v>0</v>
      </c>
      <c r="BH505" s="201">
        <f>IF(N505="sníž. přenesená",J505,0)</f>
        <v>0</v>
      </c>
      <c r="BI505" s="201">
        <f>IF(N505="nulová",J505,0)</f>
        <v>0</v>
      </c>
      <c r="BJ505" s="18" t="s">
        <v>87</v>
      </c>
      <c r="BK505" s="201">
        <f>ROUND(I505*H505,2)</f>
        <v>0</v>
      </c>
      <c r="BL505" s="18" t="s">
        <v>563</v>
      </c>
      <c r="BM505" s="200" t="s">
        <v>1022</v>
      </c>
    </row>
    <row r="506" spans="1:65" s="14" customFormat="1" ht="10.199999999999999">
      <c r="B506" s="213"/>
      <c r="C506" s="214"/>
      <c r="D506" s="204" t="s">
        <v>137</v>
      </c>
      <c r="E506" s="215" t="s">
        <v>1</v>
      </c>
      <c r="F506" s="216" t="s">
        <v>620</v>
      </c>
      <c r="G506" s="214"/>
      <c r="H506" s="217">
        <v>2</v>
      </c>
      <c r="I506" s="218"/>
      <c r="J506" s="214"/>
      <c r="K506" s="214"/>
      <c r="L506" s="219"/>
      <c r="M506" s="220"/>
      <c r="N506" s="221"/>
      <c r="O506" s="221"/>
      <c r="P506" s="221"/>
      <c r="Q506" s="221"/>
      <c r="R506" s="221"/>
      <c r="S506" s="221"/>
      <c r="T506" s="222"/>
      <c r="AT506" s="223" t="s">
        <v>137</v>
      </c>
      <c r="AU506" s="223" t="s">
        <v>89</v>
      </c>
      <c r="AV506" s="14" t="s">
        <v>89</v>
      </c>
      <c r="AW506" s="14" t="s">
        <v>36</v>
      </c>
      <c r="AX506" s="14" t="s">
        <v>79</v>
      </c>
      <c r="AY506" s="223" t="s">
        <v>129</v>
      </c>
    </row>
    <row r="507" spans="1:65" s="14" customFormat="1" ht="10.199999999999999">
      <c r="B507" s="213"/>
      <c r="C507" s="214"/>
      <c r="D507" s="204" t="s">
        <v>137</v>
      </c>
      <c r="E507" s="215" t="s">
        <v>1</v>
      </c>
      <c r="F507" s="216" t="s">
        <v>1023</v>
      </c>
      <c r="G507" s="214"/>
      <c r="H507" s="217">
        <v>5</v>
      </c>
      <c r="I507" s="218"/>
      <c r="J507" s="214"/>
      <c r="K507" s="214"/>
      <c r="L507" s="219"/>
      <c r="M507" s="220"/>
      <c r="N507" s="221"/>
      <c r="O507" s="221"/>
      <c r="P507" s="221"/>
      <c r="Q507" s="221"/>
      <c r="R507" s="221"/>
      <c r="S507" s="221"/>
      <c r="T507" s="222"/>
      <c r="AT507" s="223" t="s">
        <v>137</v>
      </c>
      <c r="AU507" s="223" t="s">
        <v>89</v>
      </c>
      <c r="AV507" s="14" t="s">
        <v>89</v>
      </c>
      <c r="AW507" s="14" t="s">
        <v>36</v>
      </c>
      <c r="AX507" s="14" t="s">
        <v>79</v>
      </c>
      <c r="AY507" s="223" t="s">
        <v>129</v>
      </c>
    </row>
    <row r="508" spans="1:65" s="15" customFormat="1" ht="10.199999999999999">
      <c r="B508" s="224"/>
      <c r="C508" s="225"/>
      <c r="D508" s="204" t="s">
        <v>137</v>
      </c>
      <c r="E508" s="226" t="s">
        <v>1</v>
      </c>
      <c r="F508" s="227" t="s">
        <v>142</v>
      </c>
      <c r="G508" s="225"/>
      <c r="H508" s="228">
        <v>7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AT508" s="234" t="s">
        <v>137</v>
      </c>
      <c r="AU508" s="234" t="s">
        <v>89</v>
      </c>
      <c r="AV508" s="15" t="s">
        <v>135</v>
      </c>
      <c r="AW508" s="15" t="s">
        <v>36</v>
      </c>
      <c r="AX508" s="15" t="s">
        <v>87</v>
      </c>
      <c r="AY508" s="234" t="s">
        <v>129</v>
      </c>
    </row>
    <row r="509" spans="1:65" s="2" customFormat="1" ht="21.75" customHeight="1">
      <c r="A509" s="35"/>
      <c r="B509" s="36"/>
      <c r="C509" s="188" t="s">
        <v>590</v>
      </c>
      <c r="D509" s="188" t="s">
        <v>131</v>
      </c>
      <c r="E509" s="189" t="s">
        <v>623</v>
      </c>
      <c r="F509" s="190" t="s">
        <v>624</v>
      </c>
      <c r="G509" s="191" t="s">
        <v>544</v>
      </c>
      <c r="H509" s="192">
        <v>6</v>
      </c>
      <c r="I509" s="193"/>
      <c r="J509" s="194">
        <f>ROUND(I509*H509,2)</f>
        <v>0</v>
      </c>
      <c r="K509" s="195"/>
      <c r="L509" s="40"/>
      <c r="M509" s="196" t="s">
        <v>1</v>
      </c>
      <c r="N509" s="197" t="s">
        <v>44</v>
      </c>
      <c r="O509" s="72"/>
      <c r="P509" s="198">
        <f>O509*H509</f>
        <v>0</v>
      </c>
      <c r="Q509" s="198">
        <v>0</v>
      </c>
      <c r="R509" s="198">
        <f>Q509*H509</f>
        <v>0</v>
      </c>
      <c r="S509" s="198">
        <v>0</v>
      </c>
      <c r="T509" s="199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0" t="s">
        <v>563</v>
      </c>
      <c r="AT509" s="200" t="s">
        <v>131</v>
      </c>
      <c r="AU509" s="200" t="s">
        <v>89</v>
      </c>
      <c r="AY509" s="18" t="s">
        <v>129</v>
      </c>
      <c r="BE509" s="201">
        <f>IF(N509="základní",J509,0)</f>
        <v>0</v>
      </c>
      <c r="BF509" s="201">
        <f>IF(N509="snížená",J509,0)</f>
        <v>0</v>
      </c>
      <c r="BG509" s="201">
        <f>IF(N509="zákl. přenesená",J509,0)</f>
        <v>0</v>
      </c>
      <c r="BH509" s="201">
        <f>IF(N509="sníž. přenesená",J509,0)</f>
        <v>0</v>
      </c>
      <c r="BI509" s="201">
        <f>IF(N509="nulová",J509,0)</f>
        <v>0</v>
      </c>
      <c r="BJ509" s="18" t="s">
        <v>87</v>
      </c>
      <c r="BK509" s="201">
        <f>ROUND(I509*H509,2)</f>
        <v>0</v>
      </c>
      <c r="BL509" s="18" t="s">
        <v>563</v>
      </c>
      <c r="BM509" s="200" t="s">
        <v>1024</v>
      </c>
    </row>
    <row r="510" spans="1:65" s="14" customFormat="1" ht="10.199999999999999">
      <c r="B510" s="213"/>
      <c r="C510" s="214"/>
      <c r="D510" s="204" t="s">
        <v>137</v>
      </c>
      <c r="E510" s="215" t="s">
        <v>1</v>
      </c>
      <c r="F510" s="216" t="s">
        <v>1025</v>
      </c>
      <c r="G510" s="214"/>
      <c r="H510" s="217">
        <v>6</v>
      </c>
      <c r="I510" s="218"/>
      <c r="J510" s="214"/>
      <c r="K510" s="214"/>
      <c r="L510" s="219"/>
      <c r="M510" s="220"/>
      <c r="N510" s="221"/>
      <c r="O510" s="221"/>
      <c r="P510" s="221"/>
      <c r="Q510" s="221"/>
      <c r="R510" s="221"/>
      <c r="S510" s="221"/>
      <c r="T510" s="222"/>
      <c r="AT510" s="223" t="s">
        <v>137</v>
      </c>
      <c r="AU510" s="223" t="s">
        <v>89</v>
      </c>
      <c r="AV510" s="14" t="s">
        <v>89</v>
      </c>
      <c r="AW510" s="14" t="s">
        <v>36</v>
      </c>
      <c r="AX510" s="14" t="s">
        <v>87</v>
      </c>
      <c r="AY510" s="223" t="s">
        <v>129</v>
      </c>
    </row>
    <row r="511" spans="1:65" s="12" customFormat="1" ht="22.8" customHeight="1">
      <c r="B511" s="172"/>
      <c r="C511" s="173"/>
      <c r="D511" s="174" t="s">
        <v>78</v>
      </c>
      <c r="E511" s="186" t="s">
        <v>627</v>
      </c>
      <c r="F511" s="186" t="s">
        <v>628</v>
      </c>
      <c r="G511" s="173"/>
      <c r="H511" s="173"/>
      <c r="I511" s="176"/>
      <c r="J511" s="187">
        <f>BK511</f>
        <v>0</v>
      </c>
      <c r="K511" s="173"/>
      <c r="L511" s="178"/>
      <c r="M511" s="179"/>
      <c r="N511" s="180"/>
      <c r="O511" s="180"/>
      <c r="P511" s="181">
        <f>SUM(P512:P583)</f>
        <v>0</v>
      </c>
      <c r="Q511" s="180"/>
      <c r="R511" s="181">
        <f>SUM(R512:R583)</f>
        <v>0.12392</v>
      </c>
      <c r="S511" s="180"/>
      <c r="T511" s="182">
        <f>SUM(T512:T583)</f>
        <v>0</v>
      </c>
      <c r="AR511" s="183" t="s">
        <v>149</v>
      </c>
      <c r="AT511" s="184" t="s">
        <v>78</v>
      </c>
      <c r="AU511" s="184" t="s">
        <v>87</v>
      </c>
      <c r="AY511" s="183" t="s">
        <v>129</v>
      </c>
      <c r="BK511" s="185">
        <f>SUM(BK512:BK583)</f>
        <v>0</v>
      </c>
    </row>
    <row r="512" spans="1:65" s="2" customFormat="1" ht="16.5" customHeight="1">
      <c r="A512" s="35"/>
      <c r="B512" s="36"/>
      <c r="C512" s="188" t="s">
        <v>595</v>
      </c>
      <c r="D512" s="188" t="s">
        <v>131</v>
      </c>
      <c r="E512" s="189" t="s">
        <v>630</v>
      </c>
      <c r="F512" s="190" t="s">
        <v>631</v>
      </c>
      <c r="G512" s="191" t="s">
        <v>632</v>
      </c>
      <c r="H512" s="192">
        <v>8</v>
      </c>
      <c r="I512" s="193"/>
      <c r="J512" s="194">
        <f>ROUND(I512*H512,2)</f>
        <v>0</v>
      </c>
      <c r="K512" s="195"/>
      <c r="L512" s="40"/>
      <c r="M512" s="196" t="s">
        <v>1</v>
      </c>
      <c r="N512" s="197" t="s">
        <v>44</v>
      </c>
      <c r="O512" s="72"/>
      <c r="P512" s="198">
        <f>O512*H512</f>
        <v>0</v>
      </c>
      <c r="Q512" s="198">
        <v>1.1E-4</v>
      </c>
      <c r="R512" s="198">
        <f>Q512*H512</f>
        <v>8.8000000000000003E-4</v>
      </c>
      <c r="S512" s="198">
        <v>0</v>
      </c>
      <c r="T512" s="19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0" t="s">
        <v>563</v>
      </c>
      <c r="AT512" s="200" t="s">
        <v>131</v>
      </c>
      <c r="AU512" s="200" t="s">
        <v>89</v>
      </c>
      <c r="AY512" s="18" t="s">
        <v>129</v>
      </c>
      <c r="BE512" s="201">
        <f>IF(N512="základní",J512,0)</f>
        <v>0</v>
      </c>
      <c r="BF512" s="201">
        <f>IF(N512="snížená",J512,0)</f>
        <v>0</v>
      </c>
      <c r="BG512" s="201">
        <f>IF(N512="zákl. přenesená",J512,0)</f>
        <v>0</v>
      </c>
      <c r="BH512" s="201">
        <f>IF(N512="sníž. přenesená",J512,0)</f>
        <v>0</v>
      </c>
      <c r="BI512" s="201">
        <f>IF(N512="nulová",J512,0)</f>
        <v>0</v>
      </c>
      <c r="BJ512" s="18" t="s">
        <v>87</v>
      </c>
      <c r="BK512" s="201">
        <f>ROUND(I512*H512,2)</f>
        <v>0</v>
      </c>
      <c r="BL512" s="18" t="s">
        <v>563</v>
      </c>
      <c r="BM512" s="200" t="s">
        <v>1026</v>
      </c>
    </row>
    <row r="513" spans="1:65" s="14" customFormat="1" ht="30.6">
      <c r="B513" s="213"/>
      <c r="C513" s="214"/>
      <c r="D513" s="204" t="s">
        <v>137</v>
      </c>
      <c r="E513" s="215" t="s">
        <v>1</v>
      </c>
      <c r="F513" s="216" t="s">
        <v>1027</v>
      </c>
      <c r="G513" s="214"/>
      <c r="H513" s="217">
        <v>8</v>
      </c>
      <c r="I513" s="218"/>
      <c r="J513" s="214"/>
      <c r="K513" s="214"/>
      <c r="L513" s="219"/>
      <c r="M513" s="220"/>
      <c r="N513" s="221"/>
      <c r="O513" s="221"/>
      <c r="P513" s="221"/>
      <c r="Q513" s="221"/>
      <c r="R513" s="221"/>
      <c r="S513" s="221"/>
      <c r="T513" s="222"/>
      <c r="AT513" s="223" t="s">
        <v>137</v>
      </c>
      <c r="AU513" s="223" t="s">
        <v>89</v>
      </c>
      <c r="AV513" s="14" t="s">
        <v>89</v>
      </c>
      <c r="AW513" s="14" t="s">
        <v>36</v>
      </c>
      <c r="AX513" s="14" t="s">
        <v>87</v>
      </c>
      <c r="AY513" s="223" t="s">
        <v>129</v>
      </c>
    </row>
    <row r="514" spans="1:65" s="2" customFormat="1" ht="16.5" customHeight="1">
      <c r="A514" s="35"/>
      <c r="B514" s="36"/>
      <c r="C514" s="188" t="s">
        <v>602</v>
      </c>
      <c r="D514" s="188" t="s">
        <v>131</v>
      </c>
      <c r="E514" s="189" t="s">
        <v>636</v>
      </c>
      <c r="F514" s="190" t="s">
        <v>637</v>
      </c>
      <c r="G514" s="191" t="s">
        <v>632</v>
      </c>
      <c r="H514" s="192">
        <v>7</v>
      </c>
      <c r="I514" s="193"/>
      <c r="J514" s="194">
        <f>ROUND(I514*H514,2)</f>
        <v>0</v>
      </c>
      <c r="K514" s="195"/>
      <c r="L514" s="40"/>
      <c r="M514" s="196" t="s">
        <v>1</v>
      </c>
      <c r="N514" s="197" t="s">
        <v>44</v>
      </c>
      <c r="O514" s="72"/>
      <c r="P514" s="198">
        <f>O514*H514</f>
        <v>0</v>
      </c>
      <c r="Q514" s="198">
        <v>1.1E-4</v>
      </c>
      <c r="R514" s="198">
        <f>Q514*H514</f>
        <v>7.7000000000000007E-4</v>
      </c>
      <c r="S514" s="198">
        <v>0</v>
      </c>
      <c r="T514" s="199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0" t="s">
        <v>563</v>
      </c>
      <c r="AT514" s="200" t="s">
        <v>131</v>
      </c>
      <c r="AU514" s="200" t="s">
        <v>89</v>
      </c>
      <c r="AY514" s="18" t="s">
        <v>129</v>
      </c>
      <c r="BE514" s="201">
        <f>IF(N514="základní",J514,0)</f>
        <v>0</v>
      </c>
      <c r="BF514" s="201">
        <f>IF(N514="snížená",J514,0)</f>
        <v>0</v>
      </c>
      <c r="BG514" s="201">
        <f>IF(N514="zákl. přenesená",J514,0)</f>
        <v>0</v>
      </c>
      <c r="BH514" s="201">
        <f>IF(N514="sníž. přenesená",J514,0)</f>
        <v>0</v>
      </c>
      <c r="BI514" s="201">
        <f>IF(N514="nulová",J514,0)</f>
        <v>0</v>
      </c>
      <c r="BJ514" s="18" t="s">
        <v>87</v>
      </c>
      <c r="BK514" s="201">
        <f>ROUND(I514*H514,2)</f>
        <v>0</v>
      </c>
      <c r="BL514" s="18" t="s">
        <v>563</v>
      </c>
      <c r="BM514" s="200" t="s">
        <v>1028</v>
      </c>
    </row>
    <row r="515" spans="1:65" s="14" customFormat="1" ht="30.6">
      <c r="B515" s="213"/>
      <c r="C515" s="214"/>
      <c r="D515" s="204" t="s">
        <v>137</v>
      </c>
      <c r="E515" s="215" t="s">
        <v>1</v>
      </c>
      <c r="F515" s="216" t="s">
        <v>1029</v>
      </c>
      <c r="G515" s="214"/>
      <c r="H515" s="217">
        <v>7</v>
      </c>
      <c r="I515" s="218"/>
      <c r="J515" s="214"/>
      <c r="K515" s="214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137</v>
      </c>
      <c r="AU515" s="223" t="s">
        <v>89</v>
      </c>
      <c r="AV515" s="14" t="s">
        <v>89</v>
      </c>
      <c r="AW515" s="14" t="s">
        <v>36</v>
      </c>
      <c r="AX515" s="14" t="s">
        <v>87</v>
      </c>
      <c r="AY515" s="223" t="s">
        <v>129</v>
      </c>
    </row>
    <row r="516" spans="1:65" s="2" customFormat="1" ht="16.5" customHeight="1">
      <c r="A516" s="35"/>
      <c r="B516" s="36"/>
      <c r="C516" s="188" t="s">
        <v>606</v>
      </c>
      <c r="D516" s="188" t="s">
        <v>131</v>
      </c>
      <c r="E516" s="189" t="s">
        <v>641</v>
      </c>
      <c r="F516" s="190" t="s">
        <v>642</v>
      </c>
      <c r="G516" s="191" t="s">
        <v>167</v>
      </c>
      <c r="H516" s="192">
        <v>15</v>
      </c>
      <c r="I516" s="193"/>
      <c r="J516" s="194">
        <f>ROUND(I516*H516,2)</f>
        <v>0</v>
      </c>
      <c r="K516" s="195"/>
      <c r="L516" s="40"/>
      <c r="M516" s="196" t="s">
        <v>1</v>
      </c>
      <c r="N516" s="197" t="s">
        <v>44</v>
      </c>
      <c r="O516" s="72"/>
      <c r="P516" s="198">
        <f>O516*H516</f>
        <v>0</v>
      </c>
      <c r="Q516" s="198">
        <v>0</v>
      </c>
      <c r="R516" s="198">
        <f>Q516*H516</f>
        <v>0</v>
      </c>
      <c r="S516" s="198">
        <v>0</v>
      </c>
      <c r="T516" s="199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0" t="s">
        <v>563</v>
      </c>
      <c r="AT516" s="200" t="s">
        <v>131</v>
      </c>
      <c r="AU516" s="200" t="s">
        <v>89</v>
      </c>
      <c r="AY516" s="18" t="s">
        <v>129</v>
      </c>
      <c r="BE516" s="201">
        <f>IF(N516="základní",J516,0)</f>
        <v>0</v>
      </c>
      <c r="BF516" s="201">
        <f>IF(N516="snížená",J516,0)</f>
        <v>0</v>
      </c>
      <c r="BG516" s="201">
        <f>IF(N516="zákl. přenesená",J516,0)</f>
        <v>0</v>
      </c>
      <c r="BH516" s="201">
        <f>IF(N516="sníž. přenesená",J516,0)</f>
        <v>0</v>
      </c>
      <c r="BI516" s="201">
        <f>IF(N516="nulová",J516,0)</f>
        <v>0</v>
      </c>
      <c r="BJ516" s="18" t="s">
        <v>87</v>
      </c>
      <c r="BK516" s="201">
        <f>ROUND(I516*H516,2)</f>
        <v>0</v>
      </c>
      <c r="BL516" s="18" t="s">
        <v>563</v>
      </c>
      <c r="BM516" s="200" t="s">
        <v>1030</v>
      </c>
    </row>
    <row r="517" spans="1:65" s="14" customFormat="1" ht="20.399999999999999">
      <c r="B517" s="213"/>
      <c r="C517" s="214"/>
      <c r="D517" s="204" t="s">
        <v>137</v>
      </c>
      <c r="E517" s="215" t="s">
        <v>1</v>
      </c>
      <c r="F517" s="216" t="s">
        <v>1031</v>
      </c>
      <c r="G517" s="214"/>
      <c r="H517" s="217">
        <v>8</v>
      </c>
      <c r="I517" s="218"/>
      <c r="J517" s="214"/>
      <c r="K517" s="214"/>
      <c r="L517" s="219"/>
      <c r="M517" s="220"/>
      <c r="N517" s="221"/>
      <c r="O517" s="221"/>
      <c r="P517" s="221"/>
      <c r="Q517" s="221"/>
      <c r="R517" s="221"/>
      <c r="S517" s="221"/>
      <c r="T517" s="222"/>
      <c r="AT517" s="223" t="s">
        <v>137</v>
      </c>
      <c r="AU517" s="223" t="s">
        <v>89</v>
      </c>
      <c r="AV517" s="14" t="s">
        <v>89</v>
      </c>
      <c r="AW517" s="14" t="s">
        <v>36</v>
      </c>
      <c r="AX517" s="14" t="s">
        <v>79</v>
      </c>
      <c r="AY517" s="223" t="s">
        <v>129</v>
      </c>
    </row>
    <row r="518" spans="1:65" s="14" customFormat="1" ht="20.399999999999999">
      <c r="B518" s="213"/>
      <c r="C518" s="214"/>
      <c r="D518" s="204" t="s">
        <v>137</v>
      </c>
      <c r="E518" s="215" t="s">
        <v>1</v>
      </c>
      <c r="F518" s="216" t="s">
        <v>1032</v>
      </c>
      <c r="G518" s="214"/>
      <c r="H518" s="217">
        <v>7</v>
      </c>
      <c r="I518" s="218"/>
      <c r="J518" s="214"/>
      <c r="K518" s="214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137</v>
      </c>
      <c r="AU518" s="223" t="s">
        <v>89</v>
      </c>
      <c r="AV518" s="14" t="s">
        <v>89</v>
      </c>
      <c r="AW518" s="14" t="s">
        <v>36</v>
      </c>
      <c r="AX518" s="14" t="s">
        <v>79</v>
      </c>
      <c r="AY518" s="223" t="s">
        <v>129</v>
      </c>
    </row>
    <row r="519" spans="1:65" s="15" customFormat="1" ht="10.199999999999999">
      <c r="B519" s="224"/>
      <c r="C519" s="225"/>
      <c r="D519" s="204" t="s">
        <v>137</v>
      </c>
      <c r="E519" s="226" t="s">
        <v>1</v>
      </c>
      <c r="F519" s="227" t="s">
        <v>142</v>
      </c>
      <c r="G519" s="225"/>
      <c r="H519" s="228">
        <v>15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AT519" s="234" t="s">
        <v>137</v>
      </c>
      <c r="AU519" s="234" t="s">
        <v>89</v>
      </c>
      <c r="AV519" s="15" t="s">
        <v>135</v>
      </c>
      <c r="AW519" s="15" t="s">
        <v>36</v>
      </c>
      <c r="AX519" s="15" t="s">
        <v>87</v>
      </c>
      <c r="AY519" s="234" t="s">
        <v>129</v>
      </c>
    </row>
    <row r="520" spans="1:65" s="2" customFormat="1" ht="21.75" customHeight="1">
      <c r="A520" s="35"/>
      <c r="B520" s="36"/>
      <c r="C520" s="188" t="s">
        <v>616</v>
      </c>
      <c r="D520" s="188" t="s">
        <v>131</v>
      </c>
      <c r="E520" s="189" t="s">
        <v>647</v>
      </c>
      <c r="F520" s="190" t="s">
        <v>648</v>
      </c>
      <c r="G520" s="191" t="s">
        <v>167</v>
      </c>
      <c r="H520" s="192">
        <v>8</v>
      </c>
      <c r="I520" s="193"/>
      <c r="J520" s="194">
        <f>ROUND(I520*H520,2)</f>
        <v>0</v>
      </c>
      <c r="K520" s="195"/>
      <c r="L520" s="40"/>
      <c r="M520" s="196" t="s">
        <v>1</v>
      </c>
      <c r="N520" s="197" t="s">
        <v>44</v>
      </c>
      <c r="O520" s="72"/>
      <c r="P520" s="198">
        <f>O520*H520</f>
        <v>0</v>
      </c>
      <c r="Q520" s="198">
        <v>0</v>
      </c>
      <c r="R520" s="198">
        <f>Q520*H520</f>
        <v>0</v>
      </c>
      <c r="S520" s="198">
        <v>0</v>
      </c>
      <c r="T520" s="199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0" t="s">
        <v>563</v>
      </c>
      <c r="AT520" s="200" t="s">
        <v>131</v>
      </c>
      <c r="AU520" s="200" t="s">
        <v>89</v>
      </c>
      <c r="AY520" s="18" t="s">
        <v>129</v>
      </c>
      <c r="BE520" s="201">
        <f>IF(N520="základní",J520,0)</f>
        <v>0</v>
      </c>
      <c r="BF520" s="201">
        <f>IF(N520="snížená",J520,0)</f>
        <v>0</v>
      </c>
      <c r="BG520" s="201">
        <f>IF(N520="zákl. přenesená",J520,0)</f>
        <v>0</v>
      </c>
      <c r="BH520" s="201">
        <f>IF(N520="sníž. přenesená",J520,0)</f>
        <v>0</v>
      </c>
      <c r="BI520" s="201">
        <f>IF(N520="nulová",J520,0)</f>
        <v>0</v>
      </c>
      <c r="BJ520" s="18" t="s">
        <v>87</v>
      </c>
      <c r="BK520" s="201">
        <f>ROUND(I520*H520,2)</f>
        <v>0</v>
      </c>
      <c r="BL520" s="18" t="s">
        <v>563</v>
      </c>
      <c r="BM520" s="200" t="s">
        <v>1033</v>
      </c>
    </row>
    <row r="521" spans="1:65" s="2" customFormat="1" ht="21.75" customHeight="1">
      <c r="A521" s="35"/>
      <c r="B521" s="36"/>
      <c r="C521" s="246" t="s">
        <v>622</v>
      </c>
      <c r="D521" s="246" t="s">
        <v>397</v>
      </c>
      <c r="E521" s="247" t="s">
        <v>651</v>
      </c>
      <c r="F521" s="248" t="s">
        <v>652</v>
      </c>
      <c r="G521" s="249" t="s">
        <v>167</v>
      </c>
      <c r="H521" s="250">
        <v>8</v>
      </c>
      <c r="I521" s="251"/>
      <c r="J521" s="252">
        <f>ROUND(I521*H521,2)</f>
        <v>0</v>
      </c>
      <c r="K521" s="253"/>
      <c r="L521" s="254"/>
      <c r="M521" s="255" t="s">
        <v>1</v>
      </c>
      <c r="N521" s="256" t="s">
        <v>44</v>
      </c>
      <c r="O521" s="72"/>
      <c r="P521" s="198">
        <f>O521*H521</f>
        <v>0</v>
      </c>
      <c r="Q521" s="198">
        <v>2.7999999999999998E-4</v>
      </c>
      <c r="R521" s="198">
        <f>Q521*H521</f>
        <v>2.2399999999999998E-3</v>
      </c>
      <c r="S521" s="198">
        <v>0</v>
      </c>
      <c r="T521" s="199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0" t="s">
        <v>653</v>
      </c>
      <c r="AT521" s="200" t="s">
        <v>397</v>
      </c>
      <c r="AU521" s="200" t="s">
        <v>89</v>
      </c>
      <c r="AY521" s="18" t="s">
        <v>129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8" t="s">
        <v>87</v>
      </c>
      <c r="BK521" s="201">
        <f>ROUND(I521*H521,2)</f>
        <v>0</v>
      </c>
      <c r="BL521" s="18" t="s">
        <v>563</v>
      </c>
      <c r="BM521" s="200" t="s">
        <v>1034</v>
      </c>
    </row>
    <row r="522" spans="1:65" s="14" customFormat="1" ht="10.199999999999999">
      <c r="B522" s="213"/>
      <c r="C522" s="214"/>
      <c r="D522" s="204" t="s">
        <v>137</v>
      </c>
      <c r="E522" s="215" t="s">
        <v>1</v>
      </c>
      <c r="F522" s="216" t="s">
        <v>1035</v>
      </c>
      <c r="G522" s="214"/>
      <c r="H522" s="217">
        <v>8</v>
      </c>
      <c r="I522" s="218"/>
      <c r="J522" s="214"/>
      <c r="K522" s="214"/>
      <c r="L522" s="219"/>
      <c r="M522" s="220"/>
      <c r="N522" s="221"/>
      <c r="O522" s="221"/>
      <c r="P522" s="221"/>
      <c r="Q522" s="221"/>
      <c r="R522" s="221"/>
      <c r="S522" s="221"/>
      <c r="T522" s="222"/>
      <c r="AT522" s="223" t="s">
        <v>137</v>
      </c>
      <c r="AU522" s="223" t="s">
        <v>89</v>
      </c>
      <c r="AV522" s="14" t="s">
        <v>89</v>
      </c>
      <c r="AW522" s="14" t="s">
        <v>36</v>
      </c>
      <c r="AX522" s="14" t="s">
        <v>87</v>
      </c>
      <c r="AY522" s="223" t="s">
        <v>129</v>
      </c>
    </row>
    <row r="523" spans="1:65" s="2" customFormat="1" ht="21.75" customHeight="1">
      <c r="A523" s="35"/>
      <c r="B523" s="36"/>
      <c r="C523" s="188" t="s">
        <v>629</v>
      </c>
      <c r="D523" s="188" t="s">
        <v>131</v>
      </c>
      <c r="E523" s="189" t="s">
        <v>657</v>
      </c>
      <c r="F523" s="190" t="s">
        <v>658</v>
      </c>
      <c r="G523" s="191" t="s">
        <v>167</v>
      </c>
      <c r="H523" s="192">
        <v>91</v>
      </c>
      <c r="I523" s="193"/>
      <c r="J523" s="194">
        <f>ROUND(I523*H523,2)</f>
        <v>0</v>
      </c>
      <c r="K523" s="195"/>
      <c r="L523" s="40"/>
      <c r="M523" s="196" t="s">
        <v>1</v>
      </c>
      <c r="N523" s="197" t="s">
        <v>44</v>
      </c>
      <c r="O523" s="72"/>
      <c r="P523" s="198">
        <f>O523*H523</f>
        <v>0</v>
      </c>
      <c r="Q523" s="198">
        <v>0</v>
      </c>
      <c r="R523" s="198">
        <f>Q523*H523</f>
        <v>0</v>
      </c>
      <c r="S523" s="198">
        <v>0</v>
      </c>
      <c r="T523" s="199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0" t="s">
        <v>563</v>
      </c>
      <c r="AT523" s="200" t="s">
        <v>131</v>
      </c>
      <c r="AU523" s="200" t="s">
        <v>89</v>
      </c>
      <c r="AY523" s="18" t="s">
        <v>129</v>
      </c>
      <c r="BE523" s="201">
        <f>IF(N523="základní",J523,0)</f>
        <v>0</v>
      </c>
      <c r="BF523" s="201">
        <f>IF(N523="snížená",J523,0)</f>
        <v>0</v>
      </c>
      <c r="BG523" s="201">
        <f>IF(N523="zákl. přenesená",J523,0)</f>
        <v>0</v>
      </c>
      <c r="BH523" s="201">
        <f>IF(N523="sníž. přenesená",J523,0)</f>
        <v>0</v>
      </c>
      <c r="BI523" s="201">
        <f>IF(N523="nulová",J523,0)</f>
        <v>0</v>
      </c>
      <c r="BJ523" s="18" t="s">
        <v>87</v>
      </c>
      <c r="BK523" s="201">
        <f>ROUND(I523*H523,2)</f>
        <v>0</v>
      </c>
      <c r="BL523" s="18" t="s">
        <v>563</v>
      </c>
      <c r="BM523" s="200" t="s">
        <v>1036</v>
      </c>
    </row>
    <row r="524" spans="1:65" s="2" customFormat="1" ht="21.75" customHeight="1">
      <c r="A524" s="35"/>
      <c r="B524" s="36"/>
      <c r="C524" s="246" t="s">
        <v>635</v>
      </c>
      <c r="D524" s="246" t="s">
        <v>397</v>
      </c>
      <c r="E524" s="247" t="s">
        <v>661</v>
      </c>
      <c r="F524" s="248" t="s">
        <v>662</v>
      </c>
      <c r="G524" s="249" t="s">
        <v>167</v>
      </c>
      <c r="H524" s="250">
        <v>91</v>
      </c>
      <c r="I524" s="251"/>
      <c r="J524" s="252">
        <f>ROUND(I524*H524,2)</f>
        <v>0</v>
      </c>
      <c r="K524" s="253"/>
      <c r="L524" s="254"/>
      <c r="M524" s="255" t="s">
        <v>1</v>
      </c>
      <c r="N524" s="256" t="s">
        <v>44</v>
      </c>
      <c r="O524" s="72"/>
      <c r="P524" s="198">
        <f>O524*H524</f>
        <v>0</v>
      </c>
      <c r="Q524" s="198">
        <v>1.0499999999999999E-3</v>
      </c>
      <c r="R524" s="198">
        <f>Q524*H524</f>
        <v>9.5549999999999996E-2</v>
      </c>
      <c r="S524" s="198">
        <v>0</v>
      </c>
      <c r="T524" s="199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0" t="s">
        <v>609</v>
      </c>
      <c r="AT524" s="200" t="s">
        <v>397</v>
      </c>
      <c r="AU524" s="200" t="s">
        <v>89</v>
      </c>
      <c r="AY524" s="18" t="s">
        <v>129</v>
      </c>
      <c r="BE524" s="201">
        <f>IF(N524="základní",J524,0)</f>
        <v>0</v>
      </c>
      <c r="BF524" s="201">
        <f>IF(N524="snížená",J524,0)</f>
        <v>0</v>
      </c>
      <c r="BG524" s="201">
        <f>IF(N524="zákl. přenesená",J524,0)</f>
        <v>0</v>
      </c>
      <c r="BH524" s="201">
        <f>IF(N524="sníž. přenesená",J524,0)</f>
        <v>0</v>
      </c>
      <c r="BI524" s="201">
        <f>IF(N524="nulová",J524,0)</f>
        <v>0</v>
      </c>
      <c r="BJ524" s="18" t="s">
        <v>87</v>
      </c>
      <c r="BK524" s="201">
        <f>ROUND(I524*H524,2)</f>
        <v>0</v>
      </c>
      <c r="BL524" s="18" t="s">
        <v>609</v>
      </c>
      <c r="BM524" s="200" t="s">
        <v>1037</v>
      </c>
    </row>
    <row r="525" spans="1:65" s="14" customFormat="1" ht="10.199999999999999">
      <c r="B525" s="213"/>
      <c r="C525" s="214"/>
      <c r="D525" s="204" t="s">
        <v>137</v>
      </c>
      <c r="E525" s="215" t="s">
        <v>1</v>
      </c>
      <c r="F525" s="216" t="s">
        <v>1038</v>
      </c>
      <c r="G525" s="214"/>
      <c r="H525" s="217">
        <v>91</v>
      </c>
      <c r="I525" s="218"/>
      <c r="J525" s="214"/>
      <c r="K525" s="214"/>
      <c r="L525" s="219"/>
      <c r="M525" s="220"/>
      <c r="N525" s="221"/>
      <c r="O525" s="221"/>
      <c r="P525" s="221"/>
      <c r="Q525" s="221"/>
      <c r="R525" s="221"/>
      <c r="S525" s="221"/>
      <c r="T525" s="222"/>
      <c r="AT525" s="223" t="s">
        <v>137</v>
      </c>
      <c r="AU525" s="223" t="s">
        <v>89</v>
      </c>
      <c r="AV525" s="14" t="s">
        <v>89</v>
      </c>
      <c r="AW525" s="14" t="s">
        <v>36</v>
      </c>
      <c r="AX525" s="14" t="s">
        <v>87</v>
      </c>
      <c r="AY525" s="223" t="s">
        <v>129</v>
      </c>
    </row>
    <row r="526" spans="1:65" s="2" customFormat="1" ht="21.75" customHeight="1">
      <c r="A526" s="35"/>
      <c r="B526" s="36"/>
      <c r="C526" s="188" t="s">
        <v>640</v>
      </c>
      <c r="D526" s="188" t="s">
        <v>131</v>
      </c>
      <c r="E526" s="189" t="s">
        <v>666</v>
      </c>
      <c r="F526" s="190" t="s">
        <v>667</v>
      </c>
      <c r="G526" s="191" t="s">
        <v>167</v>
      </c>
      <c r="H526" s="192">
        <v>17</v>
      </c>
      <c r="I526" s="193"/>
      <c r="J526" s="194">
        <f>ROUND(I526*H526,2)</f>
        <v>0</v>
      </c>
      <c r="K526" s="195"/>
      <c r="L526" s="40"/>
      <c r="M526" s="196" t="s">
        <v>1</v>
      </c>
      <c r="N526" s="197" t="s">
        <v>44</v>
      </c>
      <c r="O526" s="72"/>
      <c r="P526" s="198">
        <f>O526*H526</f>
        <v>0</v>
      </c>
      <c r="Q526" s="198">
        <v>0</v>
      </c>
      <c r="R526" s="198">
        <f>Q526*H526</f>
        <v>0</v>
      </c>
      <c r="S526" s="198">
        <v>0</v>
      </c>
      <c r="T526" s="199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0" t="s">
        <v>563</v>
      </c>
      <c r="AT526" s="200" t="s">
        <v>131</v>
      </c>
      <c r="AU526" s="200" t="s">
        <v>89</v>
      </c>
      <c r="AY526" s="18" t="s">
        <v>129</v>
      </c>
      <c r="BE526" s="201">
        <f>IF(N526="základní",J526,0)</f>
        <v>0</v>
      </c>
      <c r="BF526" s="201">
        <f>IF(N526="snížená",J526,0)</f>
        <v>0</v>
      </c>
      <c r="BG526" s="201">
        <f>IF(N526="zákl. přenesená",J526,0)</f>
        <v>0</v>
      </c>
      <c r="BH526" s="201">
        <f>IF(N526="sníž. přenesená",J526,0)</f>
        <v>0</v>
      </c>
      <c r="BI526" s="201">
        <f>IF(N526="nulová",J526,0)</f>
        <v>0</v>
      </c>
      <c r="BJ526" s="18" t="s">
        <v>87</v>
      </c>
      <c r="BK526" s="201">
        <f>ROUND(I526*H526,2)</f>
        <v>0</v>
      </c>
      <c r="BL526" s="18" t="s">
        <v>563</v>
      </c>
      <c r="BM526" s="200" t="s">
        <v>1039</v>
      </c>
    </row>
    <row r="527" spans="1:65" s="2" customFormat="1" ht="33" customHeight="1">
      <c r="A527" s="35"/>
      <c r="B527" s="36"/>
      <c r="C527" s="246" t="s">
        <v>646</v>
      </c>
      <c r="D527" s="246" t="s">
        <v>397</v>
      </c>
      <c r="E527" s="247" t="s">
        <v>670</v>
      </c>
      <c r="F527" s="248" t="s">
        <v>671</v>
      </c>
      <c r="G527" s="249" t="s">
        <v>167</v>
      </c>
      <c r="H527" s="250">
        <v>17</v>
      </c>
      <c r="I527" s="251"/>
      <c r="J527" s="252">
        <f>ROUND(I527*H527,2)</f>
        <v>0</v>
      </c>
      <c r="K527" s="253"/>
      <c r="L527" s="254"/>
      <c r="M527" s="255" t="s">
        <v>1</v>
      </c>
      <c r="N527" s="256" t="s">
        <v>44</v>
      </c>
      <c r="O527" s="72"/>
      <c r="P527" s="198">
        <f>O527*H527</f>
        <v>0</v>
      </c>
      <c r="Q527" s="198">
        <v>1.4400000000000001E-3</v>
      </c>
      <c r="R527" s="198">
        <f>Q527*H527</f>
        <v>2.4480000000000002E-2</v>
      </c>
      <c r="S527" s="198">
        <v>0</v>
      </c>
      <c r="T527" s="199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0" t="s">
        <v>653</v>
      </c>
      <c r="AT527" s="200" t="s">
        <v>397</v>
      </c>
      <c r="AU527" s="200" t="s">
        <v>89</v>
      </c>
      <c r="AY527" s="18" t="s">
        <v>129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18" t="s">
        <v>87</v>
      </c>
      <c r="BK527" s="201">
        <f>ROUND(I527*H527,2)</f>
        <v>0</v>
      </c>
      <c r="BL527" s="18" t="s">
        <v>563</v>
      </c>
      <c r="BM527" s="200" t="s">
        <v>1040</v>
      </c>
    </row>
    <row r="528" spans="1:65" s="14" customFormat="1" ht="20.399999999999999">
      <c r="B528" s="213"/>
      <c r="C528" s="214"/>
      <c r="D528" s="204" t="s">
        <v>137</v>
      </c>
      <c r="E528" s="215" t="s">
        <v>1</v>
      </c>
      <c r="F528" s="216" t="s">
        <v>1041</v>
      </c>
      <c r="G528" s="214"/>
      <c r="H528" s="217">
        <v>13</v>
      </c>
      <c r="I528" s="218"/>
      <c r="J528" s="214"/>
      <c r="K528" s="214"/>
      <c r="L528" s="219"/>
      <c r="M528" s="220"/>
      <c r="N528" s="221"/>
      <c r="O528" s="221"/>
      <c r="P528" s="221"/>
      <c r="Q528" s="221"/>
      <c r="R528" s="221"/>
      <c r="S528" s="221"/>
      <c r="T528" s="222"/>
      <c r="AT528" s="223" t="s">
        <v>137</v>
      </c>
      <c r="AU528" s="223" t="s">
        <v>89</v>
      </c>
      <c r="AV528" s="14" t="s">
        <v>89</v>
      </c>
      <c r="AW528" s="14" t="s">
        <v>36</v>
      </c>
      <c r="AX528" s="14" t="s">
        <v>79</v>
      </c>
      <c r="AY528" s="223" t="s">
        <v>129</v>
      </c>
    </row>
    <row r="529" spans="1:65" s="14" customFormat="1" ht="20.399999999999999">
      <c r="B529" s="213"/>
      <c r="C529" s="214"/>
      <c r="D529" s="204" t="s">
        <v>137</v>
      </c>
      <c r="E529" s="215" t="s">
        <v>1</v>
      </c>
      <c r="F529" s="216" t="s">
        <v>1042</v>
      </c>
      <c r="G529" s="214"/>
      <c r="H529" s="217">
        <v>4</v>
      </c>
      <c r="I529" s="218"/>
      <c r="J529" s="214"/>
      <c r="K529" s="214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137</v>
      </c>
      <c r="AU529" s="223" t="s">
        <v>89</v>
      </c>
      <c r="AV529" s="14" t="s">
        <v>89</v>
      </c>
      <c r="AW529" s="14" t="s">
        <v>36</v>
      </c>
      <c r="AX529" s="14" t="s">
        <v>79</v>
      </c>
      <c r="AY529" s="223" t="s">
        <v>129</v>
      </c>
    </row>
    <row r="530" spans="1:65" s="15" customFormat="1" ht="10.199999999999999">
      <c r="B530" s="224"/>
      <c r="C530" s="225"/>
      <c r="D530" s="204" t="s">
        <v>137</v>
      </c>
      <c r="E530" s="226" t="s">
        <v>1</v>
      </c>
      <c r="F530" s="227" t="s">
        <v>142</v>
      </c>
      <c r="G530" s="225"/>
      <c r="H530" s="228">
        <v>17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AT530" s="234" t="s">
        <v>137</v>
      </c>
      <c r="AU530" s="234" t="s">
        <v>89</v>
      </c>
      <c r="AV530" s="15" t="s">
        <v>135</v>
      </c>
      <c r="AW530" s="15" t="s">
        <v>36</v>
      </c>
      <c r="AX530" s="15" t="s">
        <v>87</v>
      </c>
      <c r="AY530" s="234" t="s">
        <v>129</v>
      </c>
    </row>
    <row r="531" spans="1:65" s="2" customFormat="1" ht="16.5" customHeight="1">
      <c r="A531" s="35"/>
      <c r="B531" s="36"/>
      <c r="C531" s="188" t="s">
        <v>650</v>
      </c>
      <c r="D531" s="188" t="s">
        <v>131</v>
      </c>
      <c r="E531" s="189" t="s">
        <v>676</v>
      </c>
      <c r="F531" s="190" t="s">
        <v>677</v>
      </c>
      <c r="G531" s="191" t="s">
        <v>167</v>
      </c>
      <c r="H531" s="192">
        <v>17</v>
      </c>
      <c r="I531" s="193"/>
      <c r="J531" s="194">
        <f>ROUND(I531*H531,2)</f>
        <v>0</v>
      </c>
      <c r="K531" s="195"/>
      <c r="L531" s="40"/>
      <c r="M531" s="196" t="s">
        <v>1</v>
      </c>
      <c r="N531" s="197" t="s">
        <v>44</v>
      </c>
      <c r="O531" s="72"/>
      <c r="P531" s="198">
        <f>O531*H531</f>
        <v>0</v>
      </c>
      <c r="Q531" s="198">
        <v>0</v>
      </c>
      <c r="R531" s="198">
        <f>Q531*H531</f>
        <v>0</v>
      </c>
      <c r="S531" s="198">
        <v>0</v>
      </c>
      <c r="T531" s="199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0" t="s">
        <v>563</v>
      </c>
      <c r="AT531" s="200" t="s">
        <v>131</v>
      </c>
      <c r="AU531" s="200" t="s">
        <v>89</v>
      </c>
      <c r="AY531" s="18" t="s">
        <v>129</v>
      </c>
      <c r="BE531" s="201">
        <f>IF(N531="základní",J531,0)</f>
        <v>0</v>
      </c>
      <c r="BF531" s="201">
        <f>IF(N531="snížená",J531,0)</f>
        <v>0</v>
      </c>
      <c r="BG531" s="201">
        <f>IF(N531="zákl. přenesená",J531,0)</f>
        <v>0</v>
      </c>
      <c r="BH531" s="201">
        <f>IF(N531="sníž. přenesená",J531,0)</f>
        <v>0</v>
      </c>
      <c r="BI531" s="201">
        <f>IF(N531="nulová",J531,0)</f>
        <v>0</v>
      </c>
      <c r="BJ531" s="18" t="s">
        <v>87</v>
      </c>
      <c r="BK531" s="201">
        <f>ROUND(I531*H531,2)</f>
        <v>0</v>
      </c>
      <c r="BL531" s="18" t="s">
        <v>563</v>
      </c>
      <c r="BM531" s="200" t="s">
        <v>1043</v>
      </c>
    </row>
    <row r="532" spans="1:65" s="14" customFormat="1" ht="20.399999999999999">
      <c r="B532" s="213"/>
      <c r="C532" s="214"/>
      <c r="D532" s="204" t="s">
        <v>137</v>
      </c>
      <c r="E532" s="215" t="s">
        <v>1</v>
      </c>
      <c r="F532" s="216" t="s">
        <v>1044</v>
      </c>
      <c r="G532" s="214"/>
      <c r="H532" s="217">
        <v>17</v>
      </c>
      <c r="I532" s="218"/>
      <c r="J532" s="214"/>
      <c r="K532" s="214"/>
      <c r="L532" s="219"/>
      <c r="M532" s="220"/>
      <c r="N532" s="221"/>
      <c r="O532" s="221"/>
      <c r="P532" s="221"/>
      <c r="Q532" s="221"/>
      <c r="R532" s="221"/>
      <c r="S532" s="221"/>
      <c r="T532" s="222"/>
      <c r="AT532" s="223" t="s">
        <v>137</v>
      </c>
      <c r="AU532" s="223" t="s">
        <v>89</v>
      </c>
      <c r="AV532" s="14" t="s">
        <v>89</v>
      </c>
      <c r="AW532" s="14" t="s">
        <v>36</v>
      </c>
      <c r="AX532" s="14" t="s">
        <v>87</v>
      </c>
      <c r="AY532" s="223" t="s">
        <v>129</v>
      </c>
    </row>
    <row r="533" spans="1:65" s="2" customFormat="1" ht="21.75" customHeight="1">
      <c r="A533" s="35"/>
      <c r="B533" s="36"/>
      <c r="C533" s="188" t="s">
        <v>656</v>
      </c>
      <c r="D533" s="188" t="s">
        <v>131</v>
      </c>
      <c r="E533" s="189" t="s">
        <v>681</v>
      </c>
      <c r="F533" s="190" t="s">
        <v>682</v>
      </c>
      <c r="G533" s="191" t="s">
        <v>167</v>
      </c>
      <c r="H533" s="192">
        <v>99</v>
      </c>
      <c r="I533" s="193"/>
      <c r="J533" s="194">
        <f>ROUND(I533*H533,2)</f>
        <v>0</v>
      </c>
      <c r="K533" s="195"/>
      <c r="L533" s="40"/>
      <c r="M533" s="196" t="s">
        <v>1</v>
      </c>
      <c r="N533" s="197" t="s">
        <v>44</v>
      </c>
      <c r="O533" s="72"/>
      <c r="P533" s="198">
        <f>O533*H533</f>
        <v>0</v>
      </c>
      <c r="Q533" s="198">
        <v>0</v>
      </c>
      <c r="R533" s="198">
        <f>Q533*H533</f>
        <v>0</v>
      </c>
      <c r="S533" s="198">
        <v>0</v>
      </c>
      <c r="T533" s="199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0" t="s">
        <v>563</v>
      </c>
      <c r="AT533" s="200" t="s">
        <v>131</v>
      </c>
      <c r="AU533" s="200" t="s">
        <v>89</v>
      </c>
      <c r="AY533" s="18" t="s">
        <v>129</v>
      </c>
      <c r="BE533" s="201">
        <f>IF(N533="základní",J533,0)</f>
        <v>0</v>
      </c>
      <c r="BF533" s="201">
        <f>IF(N533="snížená",J533,0)</f>
        <v>0</v>
      </c>
      <c r="BG533" s="201">
        <f>IF(N533="zákl. přenesená",J533,0)</f>
        <v>0</v>
      </c>
      <c r="BH533" s="201">
        <f>IF(N533="sníž. přenesená",J533,0)</f>
        <v>0</v>
      </c>
      <c r="BI533" s="201">
        <f>IF(N533="nulová",J533,0)</f>
        <v>0</v>
      </c>
      <c r="BJ533" s="18" t="s">
        <v>87</v>
      </c>
      <c r="BK533" s="201">
        <f>ROUND(I533*H533,2)</f>
        <v>0</v>
      </c>
      <c r="BL533" s="18" t="s">
        <v>563</v>
      </c>
      <c r="BM533" s="200" t="s">
        <v>1045</v>
      </c>
    </row>
    <row r="534" spans="1:65" s="14" customFormat="1" ht="20.399999999999999">
      <c r="B534" s="213"/>
      <c r="C534" s="214"/>
      <c r="D534" s="204" t="s">
        <v>137</v>
      </c>
      <c r="E534" s="215" t="s">
        <v>1</v>
      </c>
      <c r="F534" s="216" t="s">
        <v>1046</v>
      </c>
      <c r="G534" s="214"/>
      <c r="H534" s="217">
        <v>8</v>
      </c>
      <c r="I534" s="218"/>
      <c r="J534" s="214"/>
      <c r="K534" s="214"/>
      <c r="L534" s="219"/>
      <c r="M534" s="220"/>
      <c r="N534" s="221"/>
      <c r="O534" s="221"/>
      <c r="P534" s="221"/>
      <c r="Q534" s="221"/>
      <c r="R534" s="221"/>
      <c r="S534" s="221"/>
      <c r="T534" s="222"/>
      <c r="AT534" s="223" t="s">
        <v>137</v>
      </c>
      <c r="AU534" s="223" t="s">
        <v>89</v>
      </c>
      <c r="AV534" s="14" t="s">
        <v>89</v>
      </c>
      <c r="AW534" s="14" t="s">
        <v>36</v>
      </c>
      <c r="AX534" s="14" t="s">
        <v>79</v>
      </c>
      <c r="AY534" s="223" t="s">
        <v>129</v>
      </c>
    </row>
    <row r="535" spans="1:65" s="14" customFormat="1" ht="20.399999999999999">
      <c r="B535" s="213"/>
      <c r="C535" s="214"/>
      <c r="D535" s="204" t="s">
        <v>137</v>
      </c>
      <c r="E535" s="215" t="s">
        <v>1</v>
      </c>
      <c r="F535" s="216" t="s">
        <v>1047</v>
      </c>
      <c r="G535" s="214"/>
      <c r="H535" s="217">
        <v>91</v>
      </c>
      <c r="I535" s="218"/>
      <c r="J535" s="214"/>
      <c r="K535" s="214"/>
      <c r="L535" s="219"/>
      <c r="M535" s="220"/>
      <c r="N535" s="221"/>
      <c r="O535" s="221"/>
      <c r="P535" s="221"/>
      <c r="Q535" s="221"/>
      <c r="R535" s="221"/>
      <c r="S535" s="221"/>
      <c r="T535" s="222"/>
      <c r="AT535" s="223" t="s">
        <v>137</v>
      </c>
      <c r="AU535" s="223" t="s">
        <v>89</v>
      </c>
      <c r="AV535" s="14" t="s">
        <v>89</v>
      </c>
      <c r="AW535" s="14" t="s">
        <v>36</v>
      </c>
      <c r="AX535" s="14" t="s">
        <v>79</v>
      </c>
      <c r="AY535" s="223" t="s">
        <v>129</v>
      </c>
    </row>
    <row r="536" spans="1:65" s="15" customFormat="1" ht="10.199999999999999">
      <c r="B536" s="224"/>
      <c r="C536" s="225"/>
      <c r="D536" s="204" t="s">
        <v>137</v>
      </c>
      <c r="E536" s="226" t="s">
        <v>1</v>
      </c>
      <c r="F536" s="227" t="s">
        <v>142</v>
      </c>
      <c r="G536" s="225"/>
      <c r="H536" s="228">
        <v>99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AT536" s="234" t="s">
        <v>137</v>
      </c>
      <c r="AU536" s="234" t="s">
        <v>89</v>
      </c>
      <c r="AV536" s="15" t="s">
        <v>135</v>
      </c>
      <c r="AW536" s="15" t="s">
        <v>36</v>
      </c>
      <c r="AX536" s="15" t="s">
        <v>87</v>
      </c>
      <c r="AY536" s="234" t="s">
        <v>129</v>
      </c>
    </row>
    <row r="537" spans="1:65" s="2" customFormat="1" ht="21.75" customHeight="1">
      <c r="A537" s="35"/>
      <c r="B537" s="36"/>
      <c r="C537" s="188" t="s">
        <v>660</v>
      </c>
      <c r="D537" s="188" t="s">
        <v>131</v>
      </c>
      <c r="E537" s="189" t="s">
        <v>687</v>
      </c>
      <c r="F537" s="190" t="s">
        <v>688</v>
      </c>
      <c r="G537" s="191" t="s">
        <v>167</v>
      </c>
      <c r="H537" s="192">
        <v>8</v>
      </c>
      <c r="I537" s="193"/>
      <c r="J537" s="194">
        <f>ROUND(I537*H537,2)</f>
        <v>0</v>
      </c>
      <c r="K537" s="195"/>
      <c r="L537" s="40"/>
      <c r="M537" s="196" t="s">
        <v>1</v>
      </c>
      <c r="N537" s="197" t="s">
        <v>44</v>
      </c>
      <c r="O537" s="72"/>
      <c r="P537" s="198">
        <f>O537*H537</f>
        <v>0</v>
      </c>
      <c r="Q537" s="198">
        <v>0</v>
      </c>
      <c r="R537" s="198">
        <f>Q537*H537</f>
        <v>0</v>
      </c>
      <c r="S537" s="198">
        <v>0</v>
      </c>
      <c r="T537" s="19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0" t="s">
        <v>563</v>
      </c>
      <c r="AT537" s="200" t="s">
        <v>131</v>
      </c>
      <c r="AU537" s="200" t="s">
        <v>89</v>
      </c>
      <c r="AY537" s="18" t="s">
        <v>129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8" t="s">
        <v>87</v>
      </c>
      <c r="BK537" s="201">
        <f>ROUND(I537*H537,2)</f>
        <v>0</v>
      </c>
      <c r="BL537" s="18" t="s">
        <v>563</v>
      </c>
      <c r="BM537" s="200" t="s">
        <v>1048</v>
      </c>
    </row>
    <row r="538" spans="1:65" s="14" customFormat="1" ht="20.399999999999999">
      <c r="B538" s="213"/>
      <c r="C538" s="214"/>
      <c r="D538" s="204" t="s">
        <v>137</v>
      </c>
      <c r="E538" s="215" t="s">
        <v>1</v>
      </c>
      <c r="F538" s="216" t="s">
        <v>1046</v>
      </c>
      <c r="G538" s="214"/>
      <c r="H538" s="217">
        <v>8</v>
      </c>
      <c r="I538" s="218"/>
      <c r="J538" s="214"/>
      <c r="K538" s="214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137</v>
      </c>
      <c r="AU538" s="223" t="s">
        <v>89</v>
      </c>
      <c r="AV538" s="14" t="s">
        <v>89</v>
      </c>
      <c r="AW538" s="14" t="s">
        <v>36</v>
      </c>
      <c r="AX538" s="14" t="s">
        <v>87</v>
      </c>
      <c r="AY538" s="223" t="s">
        <v>129</v>
      </c>
    </row>
    <row r="539" spans="1:65" s="2" customFormat="1" ht="21.75" customHeight="1">
      <c r="A539" s="35"/>
      <c r="B539" s="36"/>
      <c r="C539" s="188" t="s">
        <v>665</v>
      </c>
      <c r="D539" s="188" t="s">
        <v>131</v>
      </c>
      <c r="E539" s="189" t="s">
        <v>691</v>
      </c>
      <c r="F539" s="190" t="s">
        <v>692</v>
      </c>
      <c r="G539" s="191" t="s">
        <v>167</v>
      </c>
      <c r="H539" s="192">
        <v>91</v>
      </c>
      <c r="I539" s="193"/>
      <c r="J539" s="194">
        <f>ROUND(I539*H539,2)</f>
        <v>0</v>
      </c>
      <c r="K539" s="195"/>
      <c r="L539" s="40"/>
      <c r="M539" s="196" t="s">
        <v>1</v>
      </c>
      <c r="N539" s="197" t="s">
        <v>44</v>
      </c>
      <c r="O539" s="72"/>
      <c r="P539" s="198">
        <f>O539*H539</f>
        <v>0</v>
      </c>
      <c r="Q539" s="198">
        <v>0</v>
      </c>
      <c r="R539" s="198">
        <f>Q539*H539</f>
        <v>0</v>
      </c>
      <c r="S539" s="198">
        <v>0</v>
      </c>
      <c r="T539" s="199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0" t="s">
        <v>563</v>
      </c>
      <c r="AT539" s="200" t="s">
        <v>131</v>
      </c>
      <c r="AU539" s="200" t="s">
        <v>89</v>
      </c>
      <c r="AY539" s="18" t="s">
        <v>129</v>
      </c>
      <c r="BE539" s="201">
        <f>IF(N539="základní",J539,0)</f>
        <v>0</v>
      </c>
      <c r="BF539" s="201">
        <f>IF(N539="snížená",J539,0)</f>
        <v>0</v>
      </c>
      <c r="BG539" s="201">
        <f>IF(N539="zákl. přenesená",J539,0)</f>
        <v>0</v>
      </c>
      <c r="BH539" s="201">
        <f>IF(N539="sníž. přenesená",J539,0)</f>
        <v>0</v>
      </c>
      <c r="BI539" s="201">
        <f>IF(N539="nulová",J539,0)</f>
        <v>0</v>
      </c>
      <c r="BJ539" s="18" t="s">
        <v>87</v>
      </c>
      <c r="BK539" s="201">
        <f>ROUND(I539*H539,2)</f>
        <v>0</v>
      </c>
      <c r="BL539" s="18" t="s">
        <v>563</v>
      </c>
      <c r="BM539" s="200" t="s">
        <v>1049</v>
      </c>
    </row>
    <row r="540" spans="1:65" s="14" customFormat="1" ht="20.399999999999999">
      <c r="B540" s="213"/>
      <c r="C540" s="214"/>
      <c r="D540" s="204" t="s">
        <v>137</v>
      </c>
      <c r="E540" s="215" t="s">
        <v>1</v>
      </c>
      <c r="F540" s="216" t="s">
        <v>1047</v>
      </c>
      <c r="G540" s="214"/>
      <c r="H540" s="217">
        <v>91</v>
      </c>
      <c r="I540" s="218"/>
      <c r="J540" s="214"/>
      <c r="K540" s="214"/>
      <c r="L540" s="219"/>
      <c r="M540" s="220"/>
      <c r="N540" s="221"/>
      <c r="O540" s="221"/>
      <c r="P540" s="221"/>
      <c r="Q540" s="221"/>
      <c r="R540" s="221"/>
      <c r="S540" s="221"/>
      <c r="T540" s="222"/>
      <c r="AT540" s="223" t="s">
        <v>137</v>
      </c>
      <c r="AU540" s="223" t="s">
        <v>89</v>
      </c>
      <c r="AV540" s="14" t="s">
        <v>89</v>
      </c>
      <c r="AW540" s="14" t="s">
        <v>36</v>
      </c>
      <c r="AX540" s="14" t="s">
        <v>87</v>
      </c>
      <c r="AY540" s="223" t="s">
        <v>129</v>
      </c>
    </row>
    <row r="541" spans="1:65" s="2" customFormat="1" ht="21.75" customHeight="1">
      <c r="A541" s="35"/>
      <c r="B541" s="36"/>
      <c r="C541" s="188" t="s">
        <v>669</v>
      </c>
      <c r="D541" s="188" t="s">
        <v>131</v>
      </c>
      <c r="E541" s="189" t="s">
        <v>695</v>
      </c>
      <c r="F541" s="190" t="s">
        <v>696</v>
      </c>
      <c r="G541" s="191" t="s">
        <v>167</v>
      </c>
      <c r="H541" s="192">
        <v>17</v>
      </c>
      <c r="I541" s="193"/>
      <c r="J541" s="194">
        <f>ROUND(I541*H541,2)</f>
        <v>0</v>
      </c>
      <c r="K541" s="195"/>
      <c r="L541" s="40"/>
      <c r="M541" s="196" t="s">
        <v>1</v>
      </c>
      <c r="N541" s="197" t="s">
        <v>44</v>
      </c>
      <c r="O541" s="72"/>
      <c r="P541" s="198">
        <f>O541*H541</f>
        <v>0</v>
      </c>
      <c r="Q541" s="198">
        <v>0</v>
      </c>
      <c r="R541" s="198">
        <f>Q541*H541</f>
        <v>0</v>
      </c>
      <c r="S541" s="198">
        <v>0</v>
      </c>
      <c r="T541" s="199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0" t="s">
        <v>563</v>
      </c>
      <c r="AT541" s="200" t="s">
        <v>131</v>
      </c>
      <c r="AU541" s="200" t="s">
        <v>89</v>
      </c>
      <c r="AY541" s="18" t="s">
        <v>129</v>
      </c>
      <c r="BE541" s="201">
        <f>IF(N541="základní",J541,0)</f>
        <v>0</v>
      </c>
      <c r="BF541" s="201">
        <f>IF(N541="snížená",J541,0)</f>
        <v>0</v>
      </c>
      <c r="BG541" s="201">
        <f>IF(N541="zákl. přenesená",J541,0)</f>
        <v>0</v>
      </c>
      <c r="BH541" s="201">
        <f>IF(N541="sníž. přenesená",J541,0)</f>
        <v>0</v>
      </c>
      <c r="BI541" s="201">
        <f>IF(N541="nulová",J541,0)</f>
        <v>0</v>
      </c>
      <c r="BJ541" s="18" t="s">
        <v>87</v>
      </c>
      <c r="BK541" s="201">
        <f>ROUND(I541*H541,2)</f>
        <v>0</v>
      </c>
      <c r="BL541" s="18" t="s">
        <v>563</v>
      </c>
      <c r="BM541" s="200" t="s">
        <v>1050</v>
      </c>
    </row>
    <row r="542" spans="1:65" s="14" customFormat="1" ht="20.399999999999999">
      <c r="B542" s="213"/>
      <c r="C542" s="214"/>
      <c r="D542" s="204" t="s">
        <v>137</v>
      </c>
      <c r="E542" s="215" t="s">
        <v>1</v>
      </c>
      <c r="F542" s="216" t="s">
        <v>1051</v>
      </c>
      <c r="G542" s="214"/>
      <c r="H542" s="217">
        <v>17</v>
      </c>
      <c r="I542" s="218"/>
      <c r="J542" s="214"/>
      <c r="K542" s="214"/>
      <c r="L542" s="219"/>
      <c r="M542" s="220"/>
      <c r="N542" s="221"/>
      <c r="O542" s="221"/>
      <c r="P542" s="221"/>
      <c r="Q542" s="221"/>
      <c r="R542" s="221"/>
      <c r="S542" s="221"/>
      <c r="T542" s="222"/>
      <c r="AT542" s="223" t="s">
        <v>137</v>
      </c>
      <c r="AU542" s="223" t="s">
        <v>89</v>
      </c>
      <c r="AV542" s="14" t="s">
        <v>89</v>
      </c>
      <c r="AW542" s="14" t="s">
        <v>36</v>
      </c>
      <c r="AX542" s="14" t="s">
        <v>87</v>
      </c>
      <c r="AY542" s="223" t="s">
        <v>129</v>
      </c>
    </row>
    <row r="543" spans="1:65" s="2" customFormat="1" ht="16.5" customHeight="1">
      <c r="A543" s="35"/>
      <c r="B543" s="36"/>
      <c r="C543" s="188" t="s">
        <v>675</v>
      </c>
      <c r="D543" s="188" t="s">
        <v>131</v>
      </c>
      <c r="E543" s="189" t="s">
        <v>699</v>
      </c>
      <c r="F543" s="190" t="s">
        <v>700</v>
      </c>
      <c r="G543" s="191" t="s">
        <v>167</v>
      </c>
      <c r="H543" s="192">
        <v>106</v>
      </c>
      <c r="I543" s="193"/>
      <c r="J543" s="194">
        <f>ROUND(I543*H543,2)</f>
        <v>0</v>
      </c>
      <c r="K543" s="195"/>
      <c r="L543" s="40"/>
      <c r="M543" s="196" t="s">
        <v>1</v>
      </c>
      <c r="N543" s="197" t="s">
        <v>44</v>
      </c>
      <c r="O543" s="72"/>
      <c r="P543" s="198">
        <f>O543*H543</f>
        <v>0</v>
      </c>
      <c r="Q543" s="198">
        <v>0</v>
      </c>
      <c r="R543" s="198">
        <f>Q543*H543</f>
        <v>0</v>
      </c>
      <c r="S543" s="198">
        <v>0</v>
      </c>
      <c r="T543" s="19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0" t="s">
        <v>563</v>
      </c>
      <c r="AT543" s="200" t="s">
        <v>131</v>
      </c>
      <c r="AU543" s="200" t="s">
        <v>89</v>
      </c>
      <c r="AY543" s="18" t="s">
        <v>129</v>
      </c>
      <c r="BE543" s="201">
        <f>IF(N543="základní",J543,0)</f>
        <v>0</v>
      </c>
      <c r="BF543" s="201">
        <f>IF(N543="snížená",J543,0)</f>
        <v>0</v>
      </c>
      <c r="BG543" s="201">
        <f>IF(N543="zákl. přenesená",J543,0)</f>
        <v>0</v>
      </c>
      <c r="BH543" s="201">
        <f>IF(N543="sníž. přenesená",J543,0)</f>
        <v>0</v>
      </c>
      <c r="BI543" s="201">
        <f>IF(N543="nulová",J543,0)</f>
        <v>0</v>
      </c>
      <c r="BJ543" s="18" t="s">
        <v>87</v>
      </c>
      <c r="BK543" s="201">
        <f>ROUND(I543*H543,2)</f>
        <v>0</v>
      </c>
      <c r="BL543" s="18" t="s">
        <v>563</v>
      </c>
      <c r="BM543" s="200" t="s">
        <v>1052</v>
      </c>
    </row>
    <row r="544" spans="1:65" s="13" customFormat="1" ht="20.399999999999999">
      <c r="B544" s="202"/>
      <c r="C544" s="203"/>
      <c r="D544" s="204" t="s">
        <v>137</v>
      </c>
      <c r="E544" s="205" t="s">
        <v>1</v>
      </c>
      <c r="F544" s="206" t="s">
        <v>702</v>
      </c>
      <c r="G544" s="203"/>
      <c r="H544" s="205" t="s">
        <v>1</v>
      </c>
      <c r="I544" s="207"/>
      <c r="J544" s="203"/>
      <c r="K544" s="203"/>
      <c r="L544" s="208"/>
      <c r="M544" s="209"/>
      <c r="N544" s="210"/>
      <c r="O544" s="210"/>
      <c r="P544" s="210"/>
      <c r="Q544" s="210"/>
      <c r="R544" s="210"/>
      <c r="S544" s="210"/>
      <c r="T544" s="211"/>
      <c r="AT544" s="212" t="s">
        <v>137</v>
      </c>
      <c r="AU544" s="212" t="s">
        <v>89</v>
      </c>
      <c r="AV544" s="13" t="s">
        <v>87</v>
      </c>
      <c r="AW544" s="13" t="s">
        <v>36</v>
      </c>
      <c r="AX544" s="13" t="s">
        <v>79</v>
      </c>
      <c r="AY544" s="212" t="s">
        <v>129</v>
      </c>
    </row>
    <row r="545" spans="1:65" s="14" customFormat="1" ht="20.399999999999999">
      <c r="B545" s="213"/>
      <c r="C545" s="214"/>
      <c r="D545" s="204" t="s">
        <v>137</v>
      </c>
      <c r="E545" s="215" t="s">
        <v>1</v>
      </c>
      <c r="F545" s="216" t="s">
        <v>1053</v>
      </c>
      <c r="G545" s="214"/>
      <c r="H545" s="217">
        <v>8</v>
      </c>
      <c r="I545" s="218"/>
      <c r="J545" s="214"/>
      <c r="K545" s="214"/>
      <c r="L545" s="219"/>
      <c r="M545" s="220"/>
      <c r="N545" s="221"/>
      <c r="O545" s="221"/>
      <c r="P545" s="221"/>
      <c r="Q545" s="221"/>
      <c r="R545" s="221"/>
      <c r="S545" s="221"/>
      <c r="T545" s="222"/>
      <c r="AT545" s="223" t="s">
        <v>137</v>
      </c>
      <c r="AU545" s="223" t="s">
        <v>89</v>
      </c>
      <c r="AV545" s="14" t="s">
        <v>89</v>
      </c>
      <c r="AW545" s="14" t="s">
        <v>36</v>
      </c>
      <c r="AX545" s="14" t="s">
        <v>79</v>
      </c>
      <c r="AY545" s="223" t="s">
        <v>129</v>
      </c>
    </row>
    <row r="546" spans="1:65" s="14" customFormat="1" ht="20.399999999999999">
      <c r="B546" s="213"/>
      <c r="C546" s="214"/>
      <c r="D546" s="204" t="s">
        <v>137</v>
      </c>
      <c r="E546" s="215" t="s">
        <v>1</v>
      </c>
      <c r="F546" s="216" t="s">
        <v>1054</v>
      </c>
      <c r="G546" s="214"/>
      <c r="H546" s="217">
        <v>91</v>
      </c>
      <c r="I546" s="218"/>
      <c r="J546" s="214"/>
      <c r="K546" s="214"/>
      <c r="L546" s="219"/>
      <c r="M546" s="220"/>
      <c r="N546" s="221"/>
      <c r="O546" s="221"/>
      <c r="P546" s="221"/>
      <c r="Q546" s="221"/>
      <c r="R546" s="221"/>
      <c r="S546" s="221"/>
      <c r="T546" s="222"/>
      <c r="AT546" s="223" t="s">
        <v>137</v>
      </c>
      <c r="AU546" s="223" t="s">
        <v>89</v>
      </c>
      <c r="AV546" s="14" t="s">
        <v>89</v>
      </c>
      <c r="AW546" s="14" t="s">
        <v>36</v>
      </c>
      <c r="AX546" s="14" t="s">
        <v>79</v>
      </c>
      <c r="AY546" s="223" t="s">
        <v>129</v>
      </c>
    </row>
    <row r="547" spans="1:65" s="16" customFormat="1" ht="10.199999999999999">
      <c r="B547" s="235"/>
      <c r="C547" s="236"/>
      <c r="D547" s="204" t="s">
        <v>137</v>
      </c>
      <c r="E547" s="237" t="s">
        <v>1</v>
      </c>
      <c r="F547" s="238" t="s">
        <v>197</v>
      </c>
      <c r="G547" s="236"/>
      <c r="H547" s="239">
        <v>99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AT547" s="245" t="s">
        <v>137</v>
      </c>
      <c r="AU547" s="245" t="s">
        <v>89</v>
      </c>
      <c r="AV547" s="16" t="s">
        <v>149</v>
      </c>
      <c r="AW547" s="16" t="s">
        <v>36</v>
      </c>
      <c r="AX547" s="16" t="s">
        <v>79</v>
      </c>
      <c r="AY547" s="245" t="s">
        <v>129</v>
      </c>
    </row>
    <row r="548" spans="1:65" s="13" customFormat="1" ht="10.199999999999999">
      <c r="B548" s="202"/>
      <c r="C548" s="203"/>
      <c r="D548" s="204" t="s">
        <v>137</v>
      </c>
      <c r="E548" s="205" t="s">
        <v>1</v>
      </c>
      <c r="F548" s="206" t="s">
        <v>613</v>
      </c>
      <c r="G548" s="203"/>
      <c r="H548" s="205" t="s">
        <v>1</v>
      </c>
      <c r="I548" s="207"/>
      <c r="J548" s="203"/>
      <c r="K548" s="203"/>
      <c r="L548" s="208"/>
      <c r="M548" s="209"/>
      <c r="N548" s="210"/>
      <c r="O548" s="210"/>
      <c r="P548" s="210"/>
      <c r="Q548" s="210"/>
      <c r="R548" s="210"/>
      <c r="S548" s="210"/>
      <c r="T548" s="211"/>
      <c r="AT548" s="212" t="s">
        <v>137</v>
      </c>
      <c r="AU548" s="212" t="s">
        <v>89</v>
      </c>
      <c r="AV548" s="13" t="s">
        <v>87</v>
      </c>
      <c r="AW548" s="13" t="s">
        <v>36</v>
      </c>
      <c r="AX548" s="13" t="s">
        <v>79</v>
      </c>
      <c r="AY548" s="212" t="s">
        <v>129</v>
      </c>
    </row>
    <row r="549" spans="1:65" s="14" customFormat="1" ht="10.199999999999999">
      <c r="B549" s="213"/>
      <c r="C549" s="214"/>
      <c r="D549" s="204" t="s">
        <v>137</v>
      </c>
      <c r="E549" s="215" t="s">
        <v>1</v>
      </c>
      <c r="F549" s="216" t="s">
        <v>614</v>
      </c>
      <c r="G549" s="214"/>
      <c r="H549" s="217">
        <v>2</v>
      </c>
      <c r="I549" s="218"/>
      <c r="J549" s="214"/>
      <c r="K549" s="214"/>
      <c r="L549" s="219"/>
      <c r="M549" s="220"/>
      <c r="N549" s="221"/>
      <c r="O549" s="221"/>
      <c r="P549" s="221"/>
      <c r="Q549" s="221"/>
      <c r="R549" s="221"/>
      <c r="S549" s="221"/>
      <c r="T549" s="222"/>
      <c r="AT549" s="223" t="s">
        <v>137</v>
      </c>
      <c r="AU549" s="223" t="s">
        <v>89</v>
      </c>
      <c r="AV549" s="14" t="s">
        <v>89</v>
      </c>
      <c r="AW549" s="14" t="s">
        <v>36</v>
      </c>
      <c r="AX549" s="14" t="s">
        <v>79</v>
      </c>
      <c r="AY549" s="223" t="s">
        <v>129</v>
      </c>
    </row>
    <row r="550" spans="1:65" s="14" customFormat="1" ht="10.199999999999999">
      <c r="B550" s="213"/>
      <c r="C550" s="214"/>
      <c r="D550" s="204" t="s">
        <v>137</v>
      </c>
      <c r="E550" s="215" t="s">
        <v>1</v>
      </c>
      <c r="F550" s="216" t="s">
        <v>1021</v>
      </c>
      <c r="G550" s="214"/>
      <c r="H550" s="217">
        <v>5</v>
      </c>
      <c r="I550" s="218"/>
      <c r="J550" s="214"/>
      <c r="K550" s="214"/>
      <c r="L550" s="219"/>
      <c r="M550" s="220"/>
      <c r="N550" s="221"/>
      <c r="O550" s="221"/>
      <c r="P550" s="221"/>
      <c r="Q550" s="221"/>
      <c r="R550" s="221"/>
      <c r="S550" s="221"/>
      <c r="T550" s="222"/>
      <c r="AT550" s="223" t="s">
        <v>137</v>
      </c>
      <c r="AU550" s="223" t="s">
        <v>89</v>
      </c>
      <c r="AV550" s="14" t="s">
        <v>89</v>
      </c>
      <c r="AW550" s="14" t="s">
        <v>36</v>
      </c>
      <c r="AX550" s="14" t="s">
        <v>79</v>
      </c>
      <c r="AY550" s="223" t="s">
        <v>129</v>
      </c>
    </row>
    <row r="551" spans="1:65" s="15" customFormat="1" ht="10.199999999999999">
      <c r="B551" s="224"/>
      <c r="C551" s="225"/>
      <c r="D551" s="204" t="s">
        <v>137</v>
      </c>
      <c r="E551" s="226" t="s">
        <v>1</v>
      </c>
      <c r="F551" s="227" t="s">
        <v>142</v>
      </c>
      <c r="G551" s="225"/>
      <c r="H551" s="228">
        <v>106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AT551" s="234" t="s">
        <v>137</v>
      </c>
      <c r="AU551" s="234" t="s">
        <v>89</v>
      </c>
      <c r="AV551" s="15" t="s">
        <v>135</v>
      </c>
      <c r="AW551" s="15" t="s">
        <v>36</v>
      </c>
      <c r="AX551" s="15" t="s">
        <v>87</v>
      </c>
      <c r="AY551" s="234" t="s">
        <v>129</v>
      </c>
    </row>
    <row r="552" spans="1:65" s="2" customFormat="1" ht="21.75" customHeight="1">
      <c r="A552" s="35"/>
      <c r="B552" s="36"/>
      <c r="C552" s="188" t="s">
        <v>680</v>
      </c>
      <c r="D552" s="188" t="s">
        <v>131</v>
      </c>
      <c r="E552" s="189" t="s">
        <v>706</v>
      </c>
      <c r="F552" s="190" t="s">
        <v>707</v>
      </c>
      <c r="G552" s="191" t="s">
        <v>708</v>
      </c>
      <c r="H552" s="192">
        <v>2</v>
      </c>
      <c r="I552" s="193"/>
      <c r="J552" s="194">
        <f>ROUND(I552*H552,2)</f>
        <v>0</v>
      </c>
      <c r="K552" s="195"/>
      <c r="L552" s="40"/>
      <c r="M552" s="196" t="s">
        <v>1</v>
      </c>
      <c r="N552" s="197" t="s">
        <v>44</v>
      </c>
      <c r="O552" s="72"/>
      <c r="P552" s="198">
        <f>O552*H552</f>
        <v>0</v>
      </c>
      <c r="Q552" s="198">
        <v>0</v>
      </c>
      <c r="R552" s="198">
        <f>Q552*H552</f>
        <v>0</v>
      </c>
      <c r="S552" s="198">
        <v>0</v>
      </c>
      <c r="T552" s="19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0" t="s">
        <v>563</v>
      </c>
      <c r="AT552" s="200" t="s">
        <v>131</v>
      </c>
      <c r="AU552" s="200" t="s">
        <v>89</v>
      </c>
      <c r="AY552" s="18" t="s">
        <v>129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18" t="s">
        <v>87</v>
      </c>
      <c r="BK552" s="201">
        <f>ROUND(I552*H552,2)</f>
        <v>0</v>
      </c>
      <c r="BL552" s="18" t="s">
        <v>563</v>
      </c>
      <c r="BM552" s="200" t="s">
        <v>1055</v>
      </c>
    </row>
    <row r="553" spans="1:65" s="14" customFormat="1" ht="20.399999999999999">
      <c r="B553" s="213"/>
      <c r="C553" s="214"/>
      <c r="D553" s="204" t="s">
        <v>137</v>
      </c>
      <c r="E553" s="215" t="s">
        <v>1</v>
      </c>
      <c r="F553" s="216" t="s">
        <v>710</v>
      </c>
      <c r="G553" s="214"/>
      <c r="H553" s="217">
        <v>2</v>
      </c>
      <c r="I553" s="218"/>
      <c r="J553" s="214"/>
      <c r="K553" s="214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137</v>
      </c>
      <c r="AU553" s="223" t="s">
        <v>89</v>
      </c>
      <c r="AV553" s="14" t="s">
        <v>89</v>
      </c>
      <c r="AW553" s="14" t="s">
        <v>36</v>
      </c>
      <c r="AX553" s="14" t="s">
        <v>87</v>
      </c>
      <c r="AY553" s="223" t="s">
        <v>129</v>
      </c>
    </row>
    <row r="554" spans="1:65" s="2" customFormat="1" ht="21.75" customHeight="1">
      <c r="A554" s="35"/>
      <c r="B554" s="36"/>
      <c r="C554" s="188" t="s">
        <v>686</v>
      </c>
      <c r="D554" s="188" t="s">
        <v>131</v>
      </c>
      <c r="E554" s="189" t="s">
        <v>712</v>
      </c>
      <c r="F554" s="190" t="s">
        <v>713</v>
      </c>
      <c r="G554" s="191" t="s">
        <v>632</v>
      </c>
      <c r="H554" s="192">
        <v>10</v>
      </c>
      <c r="I554" s="193"/>
      <c r="J554" s="194">
        <f>ROUND(I554*H554,2)</f>
        <v>0</v>
      </c>
      <c r="K554" s="195"/>
      <c r="L554" s="40"/>
      <c r="M554" s="196" t="s">
        <v>1</v>
      </c>
      <c r="N554" s="197" t="s">
        <v>44</v>
      </c>
      <c r="O554" s="72"/>
      <c r="P554" s="198">
        <f>O554*H554</f>
        <v>0</v>
      </c>
      <c r="Q554" s="198">
        <v>0</v>
      </c>
      <c r="R554" s="198">
        <f>Q554*H554</f>
        <v>0</v>
      </c>
      <c r="S554" s="198">
        <v>0</v>
      </c>
      <c r="T554" s="199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0" t="s">
        <v>563</v>
      </c>
      <c r="AT554" s="200" t="s">
        <v>131</v>
      </c>
      <c r="AU554" s="200" t="s">
        <v>89</v>
      </c>
      <c r="AY554" s="18" t="s">
        <v>129</v>
      </c>
      <c r="BE554" s="201">
        <f>IF(N554="základní",J554,0)</f>
        <v>0</v>
      </c>
      <c r="BF554" s="201">
        <f>IF(N554="snížená",J554,0)</f>
        <v>0</v>
      </c>
      <c r="BG554" s="201">
        <f>IF(N554="zákl. přenesená",J554,0)</f>
        <v>0</v>
      </c>
      <c r="BH554" s="201">
        <f>IF(N554="sníž. přenesená",J554,0)</f>
        <v>0</v>
      </c>
      <c r="BI554" s="201">
        <f>IF(N554="nulová",J554,0)</f>
        <v>0</v>
      </c>
      <c r="BJ554" s="18" t="s">
        <v>87</v>
      </c>
      <c r="BK554" s="201">
        <f>ROUND(I554*H554,2)</f>
        <v>0</v>
      </c>
      <c r="BL554" s="18" t="s">
        <v>563</v>
      </c>
      <c r="BM554" s="200" t="s">
        <v>1056</v>
      </c>
    </row>
    <row r="555" spans="1:65" s="2" customFormat="1" ht="16.5" customHeight="1">
      <c r="A555" s="35"/>
      <c r="B555" s="36"/>
      <c r="C555" s="246" t="s">
        <v>690</v>
      </c>
      <c r="D555" s="246" t="s">
        <v>397</v>
      </c>
      <c r="E555" s="247" t="s">
        <v>716</v>
      </c>
      <c r="F555" s="248" t="s">
        <v>717</v>
      </c>
      <c r="G555" s="249" t="s">
        <v>544</v>
      </c>
      <c r="H555" s="250">
        <v>5</v>
      </c>
      <c r="I555" s="251"/>
      <c r="J555" s="252">
        <f>ROUND(I555*H555,2)</f>
        <v>0</v>
      </c>
      <c r="K555" s="253"/>
      <c r="L555" s="254"/>
      <c r="M555" s="255" t="s">
        <v>1</v>
      </c>
      <c r="N555" s="256" t="s">
        <v>44</v>
      </c>
      <c r="O555" s="72"/>
      <c r="P555" s="198">
        <f>O555*H555</f>
        <v>0</v>
      </c>
      <c r="Q555" s="198">
        <v>0</v>
      </c>
      <c r="R555" s="198">
        <f>Q555*H555</f>
        <v>0</v>
      </c>
      <c r="S555" s="198">
        <v>0</v>
      </c>
      <c r="T555" s="199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0" t="s">
        <v>653</v>
      </c>
      <c r="AT555" s="200" t="s">
        <v>397</v>
      </c>
      <c r="AU555" s="200" t="s">
        <v>89</v>
      </c>
      <c r="AY555" s="18" t="s">
        <v>129</v>
      </c>
      <c r="BE555" s="201">
        <f>IF(N555="základní",J555,0)</f>
        <v>0</v>
      </c>
      <c r="BF555" s="201">
        <f>IF(N555="snížená",J555,0)</f>
        <v>0</v>
      </c>
      <c r="BG555" s="201">
        <f>IF(N555="zákl. přenesená",J555,0)</f>
        <v>0</v>
      </c>
      <c r="BH555" s="201">
        <f>IF(N555="sníž. přenesená",J555,0)</f>
        <v>0</v>
      </c>
      <c r="BI555" s="201">
        <f>IF(N555="nulová",J555,0)</f>
        <v>0</v>
      </c>
      <c r="BJ555" s="18" t="s">
        <v>87</v>
      </c>
      <c r="BK555" s="201">
        <f>ROUND(I555*H555,2)</f>
        <v>0</v>
      </c>
      <c r="BL555" s="18" t="s">
        <v>563</v>
      </c>
      <c r="BM555" s="200" t="s">
        <v>1057</v>
      </c>
    </row>
    <row r="556" spans="1:65" s="14" customFormat="1" ht="30.6">
      <c r="B556" s="213"/>
      <c r="C556" s="214"/>
      <c r="D556" s="204" t="s">
        <v>137</v>
      </c>
      <c r="E556" s="215" t="s">
        <v>1</v>
      </c>
      <c r="F556" s="216" t="s">
        <v>1058</v>
      </c>
      <c r="G556" s="214"/>
      <c r="H556" s="217">
        <v>5</v>
      </c>
      <c r="I556" s="218"/>
      <c r="J556" s="214"/>
      <c r="K556" s="214"/>
      <c r="L556" s="219"/>
      <c r="M556" s="220"/>
      <c r="N556" s="221"/>
      <c r="O556" s="221"/>
      <c r="P556" s="221"/>
      <c r="Q556" s="221"/>
      <c r="R556" s="221"/>
      <c r="S556" s="221"/>
      <c r="T556" s="222"/>
      <c r="AT556" s="223" t="s">
        <v>137</v>
      </c>
      <c r="AU556" s="223" t="s">
        <v>89</v>
      </c>
      <c r="AV556" s="14" t="s">
        <v>89</v>
      </c>
      <c r="AW556" s="14" t="s">
        <v>36</v>
      </c>
      <c r="AX556" s="14" t="s">
        <v>87</v>
      </c>
      <c r="AY556" s="223" t="s">
        <v>129</v>
      </c>
    </row>
    <row r="557" spans="1:65" s="2" customFormat="1" ht="16.5" customHeight="1">
      <c r="A557" s="35"/>
      <c r="B557" s="36"/>
      <c r="C557" s="246" t="s">
        <v>694</v>
      </c>
      <c r="D557" s="246" t="s">
        <v>397</v>
      </c>
      <c r="E557" s="247" t="s">
        <v>721</v>
      </c>
      <c r="F557" s="248" t="s">
        <v>722</v>
      </c>
      <c r="G557" s="249" t="s">
        <v>544</v>
      </c>
      <c r="H557" s="250">
        <v>5</v>
      </c>
      <c r="I557" s="251"/>
      <c r="J557" s="252">
        <f>ROUND(I557*H557,2)</f>
        <v>0</v>
      </c>
      <c r="K557" s="253"/>
      <c r="L557" s="254"/>
      <c r="M557" s="255" t="s">
        <v>1</v>
      </c>
      <c r="N557" s="256" t="s">
        <v>44</v>
      </c>
      <c r="O557" s="72"/>
      <c r="P557" s="198">
        <f>O557*H557</f>
        <v>0</v>
      </c>
      <c r="Q557" s="198">
        <v>0</v>
      </c>
      <c r="R557" s="198">
        <f>Q557*H557</f>
        <v>0</v>
      </c>
      <c r="S557" s="198">
        <v>0</v>
      </c>
      <c r="T557" s="199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0" t="s">
        <v>653</v>
      </c>
      <c r="AT557" s="200" t="s">
        <v>397</v>
      </c>
      <c r="AU557" s="200" t="s">
        <v>89</v>
      </c>
      <c r="AY557" s="18" t="s">
        <v>129</v>
      </c>
      <c r="BE557" s="201">
        <f>IF(N557="základní",J557,0)</f>
        <v>0</v>
      </c>
      <c r="BF557" s="201">
        <f>IF(N557="snížená",J557,0)</f>
        <v>0</v>
      </c>
      <c r="BG557" s="201">
        <f>IF(N557="zákl. přenesená",J557,0)</f>
        <v>0</v>
      </c>
      <c r="BH557" s="201">
        <f>IF(N557="sníž. přenesená",J557,0)</f>
        <v>0</v>
      </c>
      <c r="BI557" s="201">
        <f>IF(N557="nulová",J557,0)</f>
        <v>0</v>
      </c>
      <c r="BJ557" s="18" t="s">
        <v>87</v>
      </c>
      <c r="BK557" s="201">
        <f>ROUND(I557*H557,2)</f>
        <v>0</v>
      </c>
      <c r="BL557" s="18" t="s">
        <v>563</v>
      </c>
      <c r="BM557" s="200" t="s">
        <v>1059</v>
      </c>
    </row>
    <row r="558" spans="1:65" s="14" customFormat="1" ht="20.399999999999999">
      <c r="B558" s="213"/>
      <c r="C558" s="214"/>
      <c r="D558" s="204" t="s">
        <v>137</v>
      </c>
      <c r="E558" s="215" t="s">
        <v>1</v>
      </c>
      <c r="F558" s="216" t="s">
        <v>1060</v>
      </c>
      <c r="G558" s="214"/>
      <c r="H558" s="217">
        <v>5</v>
      </c>
      <c r="I558" s="218"/>
      <c r="J558" s="214"/>
      <c r="K558" s="214"/>
      <c r="L558" s="219"/>
      <c r="M558" s="220"/>
      <c r="N558" s="221"/>
      <c r="O558" s="221"/>
      <c r="P558" s="221"/>
      <c r="Q558" s="221"/>
      <c r="R558" s="221"/>
      <c r="S558" s="221"/>
      <c r="T558" s="222"/>
      <c r="AT558" s="223" t="s">
        <v>137</v>
      </c>
      <c r="AU558" s="223" t="s">
        <v>89</v>
      </c>
      <c r="AV558" s="14" t="s">
        <v>89</v>
      </c>
      <c r="AW558" s="14" t="s">
        <v>36</v>
      </c>
      <c r="AX558" s="14" t="s">
        <v>87</v>
      </c>
      <c r="AY558" s="223" t="s">
        <v>129</v>
      </c>
    </row>
    <row r="559" spans="1:65" s="2" customFormat="1" ht="33" customHeight="1">
      <c r="A559" s="35"/>
      <c r="B559" s="36"/>
      <c r="C559" s="188" t="s">
        <v>698</v>
      </c>
      <c r="D559" s="188" t="s">
        <v>131</v>
      </c>
      <c r="E559" s="189" t="s">
        <v>726</v>
      </c>
      <c r="F559" s="190" t="s">
        <v>727</v>
      </c>
      <c r="G559" s="191" t="s">
        <v>632</v>
      </c>
      <c r="H559" s="192">
        <v>12</v>
      </c>
      <c r="I559" s="193"/>
      <c r="J559" s="194">
        <f>ROUND(I559*H559,2)</f>
        <v>0</v>
      </c>
      <c r="K559" s="195"/>
      <c r="L559" s="40"/>
      <c r="M559" s="196" t="s">
        <v>1</v>
      </c>
      <c r="N559" s="197" t="s">
        <v>44</v>
      </c>
      <c r="O559" s="72"/>
      <c r="P559" s="198">
        <f>O559*H559</f>
        <v>0</v>
      </c>
      <c r="Q559" s="198">
        <v>0</v>
      </c>
      <c r="R559" s="198">
        <f>Q559*H559</f>
        <v>0</v>
      </c>
      <c r="S559" s="198">
        <v>0</v>
      </c>
      <c r="T559" s="19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0" t="s">
        <v>563</v>
      </c>
      <c r="AT559" s="200" t="s">
        <v>131</v>
      </c>
      <c r="AU559" s="200" t="s">
        <v>89</v>
      </c>
      <c r="AY559" s="18" t="s">
        <v>129</v>
      </c>
      <c r="BE559" s="201">
        <f>IF(N559="základní",J559,0)</f>
        <v>0</v>
      </c>
      <c r="BF559" s="201">
        <f>IF(N559="snížená",J559,0)</f>
        <v>0</v>
      </c>
      <c r="BG559" s="201">
        <f>IF(N559="zákl. přenesená",J559,0)</f>
        <v>0</v>
      </c>
      <c r="BH559" s="201">
        <f>IF(N559="sníž. přenesená",J559,0)</f>
        <v>0</v>
      </c>
      <c r="BI559" s="201">
        <f>IF(N559="nulová",J559,0)</f>
        <v>0</v>
      </c>
      <c r="BJ559" s="18" t="s">
        <v>87</v>
      </c>
      <c r="BK559" s="201">
        <f>ROUND(I559*H559,2)</f>
        <v>0</v>
      </c>
      <c r="BL559" s="18" t="s">
        <v>563</v>
      </c>
      <c r="BM559" s="200" t="s">
        <v>1061</v>
      </c>
    </row>
    <row r="560" spans="1:65" s="2" customFormat="1" ht="16.5" customHeight="1">
      <c r="A560" s="35"/>
      <c r="B560" s="36"/>
      <c r="C560" s="246" t="s">
        <v>705</v>
      </c>
      <c r="D560" s="246" t="s">
        <v>397</v>
      </c>
      <c r="E560" s="247" t="s">
        <v>730</v>
      </c>
      <c r="F560" s="248" t="s">
        <v>731</v>
      </c>
      <c r="G560" s="249" t="s">
        <v>544</v>
      </c>
      <c r="H560" s="250">
        <v>2</v>
      </c>
      <c r="I560" s="251"/>
      <c r="J560" s="252">
        <f>ROUND(I560*H560,2)</f>
        <v>0</v>
      </c>
      <c r="K560" s="253"/>
      <c r="L560" s="254"/>
      <c r="M560" s="255" t="s">
        <v>1</v>
      </c>
      <c r="N560" s="256" t="s">
        <v>44</v>
      </c>
      <c r="O560" s="72"/>
      <c r="P560" s="198">
        <f>O560*H560</f>
        <v>0</v>
      </c>
      <c r="Q560" s="198">
        <v>0</v>
      </c>
      <c r="R560" s="198">
        <f>Q560*H560</f>
        <v>0</v>
      </c>
      <c r="S560" s="198">
        <v>0</v>
      </c>
      <c r="T560" s="199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0" t="s">
        <v>653</v>
      </c>
      <c r="AT560" s="200" t="s">
        <v>397</v>
      </c>
      <c r="AU560" s="200" t="s">
        <v>89</v>
      </c>
      <c r="AY560" s="18" t="s">
        <v>129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18" t="s">
        <v>87</v>
      </c>
      <c r="BK560" s="201">
        <f>ROUND(I560*H560,2)</f>
        <v>0</v>
      </c>
      <c r="BL560" s="18" t="s">
        <v>563</v>
      </c>
      <c r="BM560" s="200" t="s">
        <v>1062</v>
      </c>
    </row>
    <row r="561" spans="1:65" s="14" customFormat="1" ht="20.399999999999999">
      <c r="B561" s="213"/>
      <c r="C561" s="214"/>
      <c r="D561" s="204" t="s">
        <v>137</v>
      </c>
      <c r="E561" s="215" t="s">
        <v>1</v>
      </c>
      <c r="F561" s="216" t="s">
        <v>733</v>
      </c>
      <c r="G561" s="214"/>
      <c r="H561" s="217">
        <v>2</v>
      </c>
      <c r="I561" s="218"/>
      <c r="J561" s="214"/>
      <c r="K561" s="214"/>
      <c r="L561" s="219"/>
      <c r="M561" s="220"/>
      <c r="N561" s="221"/>
      <c r="O561" s="221"/>
      <c r="P561" s="221"/>
      <c r="Q561" s="221"/>
      <c r="R561" s="221"/>
      <c r="S561" s="221"/>
      <c r="T561" s="222"/>
      <c r="AT561" s="223" t="s">
        <v>137</v>
      </c>
      <c r="AU561" s="223" t="s">
        <v>89</v>
      </c>
      <c r="AV561" s="14" t="s">
        <v>89</v>
      </c>
      <c r="AW561" s="14" t="s">
        <v>36</v>
      </c>
      <c r="AX561" s="14" t="s">
        <v>87</v>
      </c>
      <c r="AY561" s="223" t="s">
        <v>129</v>
      </c>
    </row>
    <row r="562" spans="1:65" s="2" customFormat="1" ht="16.5" customHeight="1">
      <c r="A562" s="35"/>
      <c r="B562" s="36"/>
      <c r="C562" s="246" t="s">
        <v>711</v>
      </c>
      <c r="D562" s="246" t="s">
        <v>397</v>
      </c>
      <c r="E562" s="247" t="s">
        <v>735</v>
      </c>
      <c r="F562" s="248" t="s">
        <v>736</v>
      </c>
      <c r="G562" s="249" t="s">
        <v>544</v>
      </c>
      <c r="H562" s="250">
        <v>2</v>
      </c>
      <c r="I562" s="251"/>
      <c r="J562" s="252">
        <f>ROUND(I562*H562,2)</f>
        <v>0</v>
      </c>
      <c r="K562" s="253"/>
      <c r="L562" s="254"/>
      <c r="M562" s="255" t="s">
        <v>1</v>
      </c>
      <c r="N562" s="256" t="s">
        <v>44</v>
      </c>
      <c r="O562" s="72"/>
      <c r="P562" s="198">
        <f>O562*H562</f>
        <v>0</v>
      </c>
      <c r="Q562" s="198">
        <v>0</v>
      </c>
      <c r="R562" s="198">
        <f>Q562*H562</f>
        <v>0</v>
      </c>
      <c r="S562" s="198">
        <v>0</v>
      </c>
      <c r="T562" s="199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0" t="s">
        <v>653</v>
      </c>
      <c r="AT562" s="200" t="s">
        <v>397</v>
      </c>
      <c r="AU562" s="200" t="s">
        <v>89</v>
      </c>
      <c r="AY562" s="18" t="s">
        <v>129</v>
      </c>
      <c r="BE562" s="201">
        <f>IF(N562="základní",J562,0)</f>
        <v>0</v>
      </c>
      <c r="BF562" s="201">
        <f>IF(N562="snížená",J562,0)</f>
        <v>0</v>
      </c>
      <c r="BG562" s="201">
        <f>IF(N562="zákl. přenesená",J562,0)</f>
        <v>0</v>
      </c>
      <c r="BH562" s="201">
        <f>IF(N562="sníž. přenesená",J562,0)</f>
        <v>0</v>
      </c>
      <c r="BI562" s="201">
        <f>IF(N562="nulová",J562,0)</f>
        <v>0</v>
      </c>
      <c r="BJ562" s="18" t="s">
        <v>87</v>
      </c>
      <c r="BK562" s="201">
        <f>ROUND(I562*H562,2)</f>
        <v>0</v>
      </c>
      <c r="BL562" s="18" t="s">
        <v>563</v>
      </c>
      <c r="BM562" s="200" t="s">
        <v>1063</v>
      </c>
    </row>
    <row r="563" spans="1:65" s="14" customFormat="1" ht="20.399999999999999">
      <c r="B563" s="213"/>
      <c r="C563" s="214"/>
      <c r="D563" s="204" t="s">
        <v>137</v>
      </c>
      <c r="E563" s="215" t="s">
        <v>1</v>
      </c>
      <c r="F563" s="216" t="s">
        <v>738</v>
      </c>
      <c r="G563" s="214"/>
      <c r="H563" s="217">
        <v>2</v>
      </c>
      <c r="I563" s="218"/>
      <c r="J563" s="214"/>
      <c r="K563" s="214"/>
      <c r="L563" s="219"/>
      <c r="M563" s="220"/>
      <c r="N563" s="221"/>
      <c r="O563" s="221"/>
      <c r="P563" s="221"/>
      <c r="Q563" s="221"/>
      <c r="R563" s="221"/>
      <c r="S563" s="221"/>
      <c r="T563" s="222"/>
      <c r="AT563" s="223" t="s">
        <v>137</v>
      </c>
      <c r="AU563" s="223" t="s">
        <v>89</v>
      </c>
      <c r="AV563" s="14" t="s">
        <v>89</v>
      </c>
      <c r="AW563" s="14" t="s">
        <v>36</v>
      </c>
      <c r="AX563" s="14" t="s">
        <v>87</v>
      </c>
      <c r="AY563" s="223" t="s">
        <v>129</v>
      </c>
    </row>
    <row r="564" spans="1:65" s="2" customFormat="1" ht="16.5" customHeight="1">
      <c r="A564" s="35"/>
      <c r="B564" s="36"/>
      <c r="C564" s="246" t="s">
        <v>715</v>
      </c>
      <c r="D564" s="246" t="s">
        <v>397</v>
      </c>
      <c r="E564" s="247" t="s">
        <v>740</v>
      </c>
      <c r="F564" s="248" t="s">
        <v>741</v>
      </c>
      <c r="G564" s="249" t="s">
        <v>544</v>
      </c>
      <c r="H564" s="250">
        <v>5</v>
      </c>
      <c r="I564" s="251"/>
      <c r="J564" s="252">
        <f>ROUND(I564*H564,2)</f>
        <v>0</v>
      </c>
      <c r="K564" s="253"/>
      <c r="L564" s="254"/>
      <c r="M564" s="255" t="s">
        <v>1</v>
      </c>
      <c r="N564" s="256" t="s">
        <v>44</v>
      </c>
      <c r="O564" s="72"/>
      <c r="P564" s="198">
        <f>O564*H564</f>
        <v>0</v>
      </c>
      <c r="Q564" s="198">
        <v>0</v>
      </c>
      <c r="R564" s="198">
        <f>Q564*H564</f>
        <v>0</v>
      </c>
      <c r="S564" s="198">
        <v>0</v>
      </c>
      <c r="T564" s="199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0" t="s">
        <v>653</v>
      </c>
      <c r="AT564" s="200" t="s">
        <v>397</v>
      </c>
      <c r="AU564" s="200" t="s">
        <v>89</v>
      </c>
      <c r="AY564" s="18" t="s">
        <v>129</v>
      </c>
      <c r="BE564" s="201">
        <f>IF(N564="základní",J564,0)</f>
        <v>0</v>
      </c>
      <c r="BF564" s="201">
        <f>IF(N564="snížená",J564,0)</f>
        <v>0</v>
      </c>
      <c r="BG564" s="201">
        <f>IF(N564="zákl. přenesená",J564,0)</f>
        <v>0</v>
      </c>
      <c r="BH564" s="201">
        <f>IF(N564="sníž. přenesená",J564,0)</f>
        <v>0</v>
      </c>
      <c r="BI564" s="201">
        <f>IF(N564="nulová",J564,0)</f>
        <v>0</v>
      </c>
      <c r="BJ564" s="18" t="s">
        <v>87</v>
      </c>
      <c r="BK564" s="201">
        <f>ROUND(I564*H564,2)</f>
        <v>0</v>
      </c>
      <c r="BL564" s="18" t="s">
        <v>563</v>
      </c>
      <c r="BM564" s="200" t="s">
        <v>1064</v>
      </c>
    </row>
    <row r="565" spans="1:65" s="14" customFormat="1" ht="10.199999999999999">
      <c r="B565" s="213"/>
      <c r="C565" s="214"/>
      <c r="D565" s="204" t="s">
        <v>137</v>
      </c>
      <c r="E565" s="215" t="s">
        <v>1</v>
      </c>
      <c r="F565" s="216" t="s">
        <v>1065</v>
      </c>
      <c r="G565" s="214"/>
      <c r="H565" s="217">
        <v>5</v>
      </c>
      <c r="I565" s="218"/>
      <c r="J565" s="214"/>
      <c r="K565" s="214"/>
      <c r="L565" s="219"/>
      <c r="M565" s="220"/>
      <c r="N565" s="221"/>
      <c r="O565" s="221"/>
      <c r="P565" s="221"/>
      <c r="Q565" s="221"/>
      <c r="R565" s="221"/>
      <c r="S565" s="221"/>
      <c r="T565" s="222"/>
      <c r="AT565" s="223" t="s">
        <v>137</v>
      </c>
      <c r="AU565" s="223" t="s">
        <v>89</v>
      </c>
      <c r="AV565" s="14" t="s">
        <v>89</v>
      </c>
      <c r="AW565" s="14" t="s">
        <v>36</v>
      </c>
      <c r="AX565" s="14" t="s">
        <v>87</v>
      </c>
      <c r="AY565" s="223" t="s">
        <v>129</v>
      </c>
    </row>
    <row r="566" spans="1:65" s="2" customFormat="1" ht="16.5" customHeight="1">
      <c r="A566" s="35"/>
      <c r="B566" s="36"/>
      <c r="C566" s="246" t="s">
        <v>720</v>
      </c>
      <c r="D566" s="246" t="s">
        <v>397</v>
      </c>
      <c r="E566" s="247" t="s">
        <v>1066</v>
      </c>
      <c r="F566" s="248" t="s">
        <v>1067</v>
      </c>
      <c r="G566" s="249" t="s">
        <v>544</v>
      </c>
      <c r="H566" s="250">
        <v>3</v>
      </c>
      <c r="I566" s="251"/>
      <c r="J566" s="252">
        <f>ROUND(I566*H566,2)</f>
        <v>0</v>
      </c>
      <c r="K566" s="253"/>
      <c r="L566" s="254"/>
      <c r="M566" s="255" t="s">
        <v>1</v>
      </c>
      <c r="N566" s="256" t="s">
        <v>44</v>
      </c>
      <c r="O566" s="72"/>
      <c r="P566" s="198">
        <f>O566*H566</f>
        <v>0</v>
      </c>
      <c r="Q566" s="198">
        <v>0</v>
      </c>
      <c r="R566" s="198">
        <f>Q566*H566</f>
        <v>0</v>
      </c>
      <c r="S566" s="198">
        <v>0</v>
      </c>
      <c r="T566" s="199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0" t="s">
        <v>653</v>
      </c>
      <c r="AT566" s="200" t="s">
        <v>397</v>
      </c>
      <c r="AU566" s="200" t="s">
        <v>89</v>
      </c>
      <c r="AY566" s="18" t="s">
        <v>129</v>
      </c>
      <c r="BE566" s="201">
        <f>IF(N566="základní",J566,0)</f>
        <v>0</v>
      </c>
      <c r="BF566" s="201">
        <f>IF(N566="snížená",J566,0)</f>
        <v>0</v>
      </c>
      <c r="BG566" s="201">
        <f>IF(N566="zákl. přenesená",J566,0)</f>
        <v>0</v>
      </c>
      <c r="BH566" s="201">
        <f>IF(N566="sníž. přenesená",J566,0)</f>
        <v>0</v>
      </c>
      <c r="BI566" s="201">
        <f>IF(N566="nulová",J566,0)</f>
        <v>0</v>
      </c>
      <c r="BJ566" s="18" t="s">
        <v>87</v>
      </c>
      <c r="BK566" s="201">
        <f>ROUND(I566*H566,2)</f>
        <v>0</v>
      </c>
      <c r="BL566" s="18" t="s">
        <v>563</v>
      </c>
      <c r="BM566" s="200" t="s">
        <v>1068</v>
      </c>
    </row>
    <row r="567" spans="1:65" s="14" customFormat="1" ht="10.199999999999999">
      <c r="B567" s="213"/>
      <c r="C567" s="214"/>
      <c r="D567" s="204" t="s">
        <v>137</v>
      </c>
      <c r="E567" s="215" t="s">
        <v>1</v>
      </c>
      <c r="F567" s="216" t="s">
        <v>1069</v>
      </c>
      <c r="G567" s="214"/>
      <c r="H567" s="217">
        <v>3</v>
      </c>
      <c r="I567" s="218"/>
      <c r="J567" s="214"/>
      <c r="K567" s="214"/>
      <c r="L567" s="219"/>
      <c r="M567" s="220"/>
      <c r="N567" s="221"/>
      <c r="O567" s="221"/>
      <c r="P567" s="221"/>
      <c r="Q567" s="221"/>
      <c r="R567" s="221"/>
      <c r="S567" s="221"/>
      <c r="T567" s="222"/>
      <c r="AT567" s="223" t="s">
        <v>137</v>
      </c>
      <c r="AU567" s="223" t="s">
        <v>89</v>
      </c>
      <c r="AV567" s="14" t="s">
        <v>89</v>
      </c>
      <c r="AW567" s="14" t="s">
        <v>36</v>
      </c>
      <c r="AX567" s="14" t="s">
        <v>87</v>
      </c>
      <c r="AY567" s="223" t="s">
        <v>129</v>
      </c>
    </row>
    <row r="568" spans="1:65" s="2" customFormat="1" ht="21.75" customHeight="1">
      <c r="A568" s="35"/>
      <c r="B568" s="36"/>
      <c r="C568" s="188" t="s">
        <v>725</v>
      </c>
      <c r="D568" s="188" t="s">
        <v>131</v>
      </c>
      <c r="E568" s="189" t="s">
        <v>745</v>
      </c>
      <c r="F568" s="190" t="s">
        <v>746</v>
      </c>
      <c r="G568" s="191" t="s">
        <v>167</v>
      </c>
      <c r="H568" s="192">
        <v>96.2</v>
      </c>
      <c r="I568" s="193"/>
      <c r="J568" s="194">
        <f>ROUND(I568*H568,2)</f>
        <v>0</v>
      </c>
      <c r="K568" s="195"/>
      <c r="L568" s="40"/>
      <c r="M568" s="196" t="s">
        <v>1</v>
      </c>
      <c r="N568" s="197" t="s">
        <v>44</v>
      </c>
      <c r="O568" s="72"/>
      <c r="P568" s="198">
        <f>O568*H568</f>
        <v>0</v>
      </c>
      <c r="Q568" s="198">
        <v>0</v>
      </c>
      <c r="R568" s="198">
        <f>Q568*H568</f>
        <v>0</v>
      </c>
      <c r="S568" s="198">
        <v>0</v>
      </c>
      <c r="T568" s="199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00" t="s">
        <v>563</v>
      </c>
      <c r="AT568" s="200" t="s">
        <v>131</v>
      </c>
      <c r="AU568" s="200" t="s">
        <v>89</v>
      </c>
      <c r="AY568" s="18" t="s">
        <v>129</v>
      </c>
      <c r="BE568" s="201">
        <f>IF(N568="základní",J568,0)</f>
        <v>0</v>
      </c>
      <c r="BF568" s="201">
        <f>IF(N568="snížená",J568,0)</f>
        <v>0</v>
      </c>
      <c r="BG568" s="201">
        <f>IF(N568="zákl. přenesená",J568,0)</f>
        <v>0</v>
      </c>
      <c r="BH568" s="201">
        <f>IF(N568="sníž. přenesená",J568,0)</f>
        <v>0</v>
      </c>
      <c r="BI568" s="201">
        <f>IF(N568="nulová",J568,0)</f>
        <v>0</v>
      </c>
      <c r="BJ568" s="18" t="s">
        <v>87</v>
      </c>
      <c r="BK568" s="201">
        <f>ROUND(I568*H568,2)</f>
        <v>0</v>
      </c>
      <c r="BL568" s="18" t="s">
        <v>563</v>
      </c>
      <c r="BM568" s="200" t="s">
        <v>1070</v>
      </c>
    </row>
    <row r="569" spans="1:65" s="14" customFormat="1" ht="20.399999999999999">
      <c r="B569" s="213"/>
      <c r="C569" s="214"/>
      <c r="D569" s="204" t="s">
        <v>137</v>
      </c>
      <c r="E569" s="215" t="s">
        <v>1</v>
      </c>
      <c r="F569" s="216" t="s">
        <v>1071</v>
      </c>
      <c r="G569" s="214"/>
      <c r="H569" s="217">
        <v>88</v>
      </c>
      <c r="I569" s="218"/>
      <c r="J569" s="214"/>
      <c r="K569" s="214"/>
      <c r="L569" s="219"/>
      <c r="M569" s="220"/>
      <c r="N569" s="221"/>
      <c r="O569" s="221"/>
      <c r="P569" s="221"/>
      <c r="Q569" s="221"/>
      <c r="R569" s="221"/>
      <c r="S569" s="221"/>
      <c r="T569" s="222"/>
      <c r="AT569" s="223" t="s">
        <v>137</v>
      </c>
      <c r="AU569" s="223" t="s">
        <v>89</v>
      </c>
      <c r="AV569" s="14" t="s">
        <v>89</v>
      </c>
      <c r="AW569" s="14" t="s">
        <v>36</v>
      </c>
      <c r="AX569" s="14" t="s">
        <v>79</v>
      </c>
      <c r="AY569" s="223" t="s">
        <v>129</v>
      </c>
    </row>
    <row r="570" spans="1:65" s="14" customFormat="1" ht="20.399999999999999">
      <c r="B570" s="213"/>
      <c r="C570" s="214"/>
      <c r="D570" s="204" t="s">
        <v>137</v>
      </c>
      <c r="E570" s="215" t="s">
        <v>1</v>
      </c>
      <c r="F570" s="216" t="s">
        <v>1072</v>
      </c>
      <c r="G570" s="214"/>
      <c r="H570" s="217">
        <v>8.1999999999999993</v>
      </c>
      <c r="I570" s="218"/>
      <c r="J570" s="214"/>
      <c r="K570" s="214"/>
      <c r="L570" s="219"/>
      <c r="M570" s="220"/>
      <c r="N570" s="221"/>
      <c r="O570" s="221"/>
      <c r="P570" s="221"/>
      <c r="Q570" s="221"/>
      <c r="R570" s="221"/>
      <c r="S570" s="221"/>
      <c r="T570" s="222"/>
      <c r="AT570" s="223" t="s">
        <v>137</v>
      </c>
      <c r="AU570" s="223" t="s">
        <v>89</v>
      </c>
      <c r="AV570" s="14" t="s">
        <v>89</v>
      </c>
      <c r="AW570" s="14" t="s">
        <v>36</v>
      </c>
      <c r="AX570" s="14" t="s">
        <v>79</v>
      </c>
      <c r="AY570" s="223" t="s">
        <v>129</v>
      </c>
    </row>
    <row r="571" spans="1:65" s="15" customFormat="1" ht="10.199999999999999">
      <c r="B571" s="224"/>
      <c r="C571" s="225"/>
      <c r="D571" s="204" t="s">
        <v>137</v>
      </c>
      <c r="E571" s="226" t="s">
        <v>1</v>
      </c>
      <c r="F571" s="227" t="s">
        <v>142</v>
      </c>
      <c r="G571" s="225"/>
      <c r="H571" s="228">
        <v>96.2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AT571" s="234" t="s">
        <v>137</v>
      </c>
      <c r="AU571" s="234" t="s">
        <v>89</v>
      </c>
      <c r="AV571" s="15" t="s">
        <v>135</v>
      </c>
      <c r="AW571" s="15" t="s">
        <v>36</v>
      </c>
      <c r="AX571" s="15" t="s">
        <v>87</v>
      </c>
      <c r="AY571" s="234" t="s">
        <v>129</v>
      </c>
    </row>
    <row r="572" spans="1:65" s="2" customFormat="1" ht="16.5" customHeight="1">
      <c r="A572" s="35"/>
      <c r="B572" s="36"/>
      <c r="C572" s="188" t="s">
        <v>729</v>
      </c>
      <c r="D572" s="188" t="s">
        <v>131</v>
      </c>
      <c r="E572" s="189" t="s">
        <v>751</v>
      </c>
      <c r="F572" s="190" t="s">
        <v>752</v>
      </c>
      <c r="G572" s="191" t="s">
        <v>167</v>
      </c>
      <c r="H572" s="192">
        <v>99</v>
      </c>
      <c r="I572" s="193"/>
      <c r="J572" s="194">
        <f>ROUND(I572*H572,2)</f>
        <v>0</v>
      </c>
      <c r="K572" s="195"/>
      <c r="L572" s="40"/>
      <c r="M572" s="196" t="s">
        <v>1</v>
      </c>
      <c r="N572" s="197" t="s">
        <v>44</v>
      </c>
      <c r="O572" s="72"/>
      <c r="P572" s="198">
        <f>O572*H572</f>
        <v>0</v>
      </c>
      <c r="Q572" s="198">
        <v>0</v>
      </c>
      <c r="R572" s="198">
        <f>Q572*H572</f>
        <v>0</v>
      </c>
      <c r="S572" s="198">
        <v>0</v>
      </c>
      <c r="T572" s="199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0" t="s">
        <v>563</v>
      </c>
      <c r="AT572" s="200" t="s">
        <v>131</v>
      </c>
      <c r="AU572" s="200" t="s">
        <v>89</v>
      </c>
      <c r="AY572" s="18" t="s">
        <v>129</v>
      </c>
      <c r="BE572" s="201">
        <f>IF(N572="základní",J572,0)</f>
        <v>0</v>
      </c>
      <c r="BF572" s="201">
        <f>IF(N572="snížená",J572,0)</f>
        <v>0</v>
      </c>
      <c r="BG572" s="201">
        <f>IF(N572="zákl. přenesená",J572,0)</f>
        <v>0</v>
      </c>
      <c r="BH572" s="201">
        <f>IF(N572="sníž. přenesená",J572,0)</f>
        <v>0</v>
      </c>
      <c r="BI572" s="201">
        <f>IF(N572="nulová",J572,0)</f>
        <v>0</v>
      </c>
      <c r="BJ572" s="18" t="s">
        <v>87</v>
      </c>
      <c r="BK572" s="201">
        <f>ROUND(I572*H572,2)</f>
        <v>0</v>
      </c>
      <c r="BL572" s="18" t="s">
        <v>563</v>
      </c>
      <c r="BM572" s="200" t="s">
        <v>1073</v>
      </c>
    </row>
    <row r="573" spans="1:65" s="13" customFormat="1" ht="20.399999999999999">
      <c r="B573" s="202"/>
      <c r="C573" s="203"/>
      <c r="D573" s="204" t="s">
        <v>137</v>
      </c>
      <c r="E573" s="205" t="s">
        <v>1</v>
      </c>
      <c r="F573" s="206" t="s">
        <v>702</v>
      </c>
      <c r="G573" s="203"/>
      <c r="H573" s="205" t="s">
        <v>1</v>
      </c>
      <c r="I573" s="207"/>
      <c r="J573" s="203"/>
      <c r="K573" s="203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137</v>
      </c>
      <c r="AU573" s="212" t="s">
        <v>89</v>
      </c>
      <c r="AV573" s="13" t="s">
        <v>87</v>
      </c>
      <c r="AW573" s="13" t="s">
        <v>36</v>
      </c>
      <c r="AX573" s="13" t="s">
        <v>79</v>
      </c>
      <c r="AY573" s="212" t="s">
        <v>129</v>
      </c>
    </row>
    <row r="574" spans="1:65" s="14" customFormat="1" ht="10.199999999999999">
      <c r="B574" s="213"/>
      <c r="C574" s="214"/>
      <c r="D574" s="204" t="s">
        <v>137</v>
      </c>
      <c r="E574" s="215" t="s">
        <v>1</v>
      </c>
      <c r="F574" s="216" t="s">
        <v>1074</v>
      </c>
      <c r="G574" s="214"/>
      <c r="H574" s="217">
        <v>8</v>
      </c>
      <c r="I574" s="218"/>
      <c r="J574" s="214"/>
      <c r="K574" s="214"/>
      <c r="L574" s="219"/>
      <c r="M574" s="220"/>
      <c r="N574" s="221"/>
      <c r="O574" s="221"/>
      <c r="P574" s="221"/>
      <c r="Q574" s="221"/>
      <c r="R574" s="221"/>
      <c r="S574" s="221"/>
      <c r="T574" s="222"/>
      <c r="AT574" s="223" t="s">
        <v>137</v>
      </c>
      <c r="AU574" s="223" t="s">
        <v>89</v>
      </c>
      <c r="AV574" s="14" t="s">
        <v>89</v>
      </c>
      <c r="AW574" s="14" t="s">
        <v>36</v>
      </c>
      <c r="AX574" s="14" t="s">
        <v>79</v>
      </c>
      <c r="AY574" s="223" t="s">
        <v>129</v>
      </c>
    </row>
    <row r="575" spans="1:65" s="14" customFormat="1" ht="20.399999999999999">
      <c r="B575" s="213"/>
      <c r="C575" s="214"/>
      <c r="D575" s="204" t="s">
        <v>137</v>
      </c>
      <c r="E575" s="215" t="s">
        <v>1</v>
      </c>
      <c r="F575" s="216" t="s">
        <v>1075</v>
      </c>
      <c r="G575" s="214"/>
      <c r="H575" s="217">
        <v>91</v>
      </c>
      <c r="I575" s="218"/>
      <c r="J575" s="214"/>
      <c r="K575" s="214"/>
      <c r="L575" s="219"/>
      <c r="M575" s="220"/>
      <c r="N575" s="221"/>
      <c r="O575" s="221"/>
      <c r="P575" s="221"/>
      <c r="Q575" s="221"/>
      <c r="R575" s="221"/>
      <c r="S575" s="221"/>
      <c r="T575" s="222"/>
      <c r="AT575" s="223" t="s">
        <v>137</v>
      </c>
      <c r="AU575" s="223" t="s">
        <v>89</v>
      </c>
      <c r="AV575" s="14" t="s">
        <v>89</v>
      </c>
      <c r="AW575" s="14" t="s">
        <v>36</v>
      </c>
      <c r="AX575" s="14" t="s">
        <v>79</v>
      </c>
      <c r="AY575" s="223" t="s">
        <v>129</v>
      </c>
    </row>
    <row r="576" spans="1:65" s="15" customFormat="1" ht="10.199999999999999">
      <c r="B576" s="224"/>
      <c r="C576" s="225"/>
      <c r="D576" s="204" t="s">
        <v>137</v>
      </c>
      <c r="E576" s="226" t="s">
        <v>1</v>
      </c>
      <c r="F576" s="227" t="s">
        <v>142</v>
      </c>
      <c r="G576" s="225"/>
      <c r="H576" s="228">
        <v>99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AT576" s="234" t="s">
        <v>137</v>
      </c>
      <c r="AU576" s="234" t="s">
        <v>89</v>
      </c>
      <c r="AV576" s="15" t="s">
        <v>135</v>
      </c>
      <c r="AW576" s="15" t="s">
        <v>36</v>
      </c>
      <c r="AX576" s="15" t="s">
        <v>87</v>
      </c>
      <c r="AY576" s="234" t="s">
        <v>129</v>
      </c>
    </row>
    <row r="577" spans="1:65" s="2" customFormat="1" ht="16.5" customHeight="1">
      <c r="A577" s="35"/>
      <c r="B577" s="36"/>
      <c r="C577" s="188" t="s">
        <v>734</v>
      </c>
      <c r="D577" s="188" t="s">
        <v>131</v>
      </c>
      <c r="E577" s="189" t="s">
        <v>754</v>
      </c>
      <c r="F577" s="190" t="s">
        <v>755</v>
      </c>
      <c r="G577" s="191" t="s">
        <v>544</v>
      </c>
      <c r="H577" s="192">
        <v>7</v>
      </c>
      <c r="I577" s="193"/>
      <c r="J577" s="194">
        <f>ROUND(I577*H577,2)</f>
        <v>0</v>
      </c>
      <c r="K577" s="195"/>
      <c r="L577" s="40"/>
      <c r="M577" s="196" t="s">
        <v>1</v>
      </c>
      <c r="N577" s="197" t="s">
        <v>44</v>
      </c>
      <c r="O577" s="72"/>
      <c r="P577" s="198">
        <f>O577*H577</f>
        <v>0</v>
      </c>
      <c r="Q577" s="198">
        <v>0</v>
      </c>
      <c r="R577" s="198">
        <f>Q577*H577</f>
        <v>0</v>
      </c>
      <c r="S577" s="198">
        <v>0</v>
      </c>
      <c r="T577" s="199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0" t="s">
        <v>563</v>
      </c>
      <c r="AT577" s="200" t="s">
        <v>131</v>
      </c>
      <c r="AU577" s="200" t="s">
        <v>89</v>
      </c>
      <c r="AY577" s="18" t="s">
        <v>129</v>
      </c>
      <c r="BE577" s="201">
        <f>IF(N577="základní",J577,0)</f>
        <v>0</v>
      </c>
      <c r="BF577" s="201">
        <f>IF(N577="snížená",J577,0)</f>
        <v>0</v>
      </c>
      <c r="BG577" s="201">
        <f>IF(N577="zákl. přenesená",J577,0)</f>
        <v>0</v>
      </c>
      <c r="BH577" s="201">
        <f>IF(N577="sníž. přenesená",J577,0)</f>
        <v>0</v>
      </c>
      <c r="BI577" s="201">
        <f>IF(N577="nulová",J577,0)</f>
        <v>0</v>
      </c>
      <c r="BJ577" s="18" t="s">
        <v>87</v>
      </c>
      <c r="BK577" s="201">
        <f>ROUND(I577*H577,2)</f>
        <v>0</v>
      </c>
      <c r="BL577" s="18" t="s">
        <v>563</v>
      </c>
      <c r="BM577" s="200" t="s">
        <v>1076</v>
      </c>
    </row>
    <row r="578" spans="1:65" s="14" customFormat="1" ht="20.399999999999999">
      <c r="B578" s="213"/>
      <c r="C578" s="214"/>
      <c r="D578" s="204" t="s">
        <v>137</v>
      </c>
      <c r="E578" s="215" t="s">
        <v>1</v>
      </c>
      <c r="F578" s="216" t="s">
        <v>757</v>
      </c>
      <c r="G578" s="214"/>
      <c r="H578" s="217">
        <v>2</v>
      </c>
      <c r="I578" s="218"/>
      <c r="J578" s="214"/>
      <c r="K578" s="214"/>
      <c r="L578" s="219"/>
      <c r="M578" s="220"/>
      <c r="N578" s="221"/>
      <c r="O578" s="221"/>
      <c r="P578" s="221"/>
      <c r="Q578" s="221"/>
      <c r="R578" s="221"/>
      <c r="S578" s="221"/>
      <c r="T578" s="222"/>
      <c r="AT578" s="223" t="s">
        <v>137</v>
      </c>
      <c r="AU578" s="223" t="s">
        <v>89</v>
      </c>
      <c r="AV578" s="14" t="s">
        <v>89</v>
      </c>
      <c r="AW578" s="14" t="s">
        <v>36</v>
      </c>
      <c r="AX578" s="14" t="s">
        <v>79</v>
      </c>
      <c r="AY578" s="223" t="s">
        <v>129</v>
      </c>
    </row>
    <row r="579" spans="1:65" s="14" customFormat="1" ht="30.6">
      <c r="B579" s="213"/>
      <c r="C579" s="214"/>
      <c r="D579" s="204" t="s">
        <v>137</v>
      </c>
      <c r="E579" s="215" t="s">
        <v>1</v>
      </c>
      <c r="F579" s="216" t="s">
        <v>1077</v>
      </c>
      <c r="G579" s="214"/>
      <c r="H579" s="217">
        <v>5</v>
      </c>
      <c r="I579" s="218"/>
      <c r="J579" s="214"/>
      <c r="K579" s="214"/>
      <c r="L579" s="219"/>
      <c r="M579" s="220"/>
      <c r="N579" s="221"/>
      <c r="O579" s="221"/>
      <c r="P579" s="221"/>
      <c r="Q579" s="221"/>
      <c r="R579" s="221"/>
      <c r="S579" s="221"/>
      <c r="T579" s="222"/>
      <c r="AT579" s="223" t="s">
        <v>137</v>
      </c>
      <c r="AU579" s="223" t="s">
        <v>89</v>
      </c>
      <c r="AV579" s="14" t="s">
        <v>89</v>
      </c>
      <c r="AW579" s="14" t="s">
        <v>36</v>
      </c>
      <c r="AX579" s="14" t="s">
        <v>79</v>
      </c>
      <c r="AY579" s="223" t="s">
        <v>129</v>
      </c>
    </row>
    <row r="580" spans="1:65" s="15" customFormat="1" ht="10.199999999999999">
      <c r="B580" s="224"/>
      <c r="C580" s="225"/>
      <c r="D580" s="204" t="s">
        <v>137</v>
      </c>
      <c r="E580" s="226" t="s">
        <v>1</v>
      </c>
      <c r="F580" s="227" t="s">
        <v>142</v>
      </c>
      <c r="G580" s="225"/>
      <c r="H580" s="228">
        <v>7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AT580" s="234" t="s">
        <v>137</v>
      </c>
      <c r="AU580" s="234" t="s">
        <v>89</v>
      </c>
      <c r="AV580" s="15" t="s">
        <v>135</v>
      </c>
      <c r="AW580" s="15" t="s">
        <v>36</v>
      </c>
      <c r="AX580" s="15" t="s">
        <v>87</v>
      </c>
      <c r="AY580" s="234" t="s">
        <v>129</v>
      </c>
    </row>
    <row r="581" spans="1:65" s="2" customFormat="1" ht="16.5" customHeight="1">
      <c r="A581" s="35"/>
      <c r="B581" s="36"/>
      <c r="C581" s="188" t="s">
        <v>739</v>
      </c>
      <c r="D581" s="188" t="s">
        <v>131</v>
      </c>
      <c r="E581" s="189" t="s">
        <v>760</v>
      </c>
      <c r="F581" s="190" t="s">
        <v>761</v>
      </c>
      <c r="G581" s="191" t="s">
        <v>762</v>
      </c>
      <c r="H581" s="192">
        <v>4</v>
      </c>
      <c r="I581" s="193"/>
      <c r="J581" s="194">
        <f>ROUND(I581*H581,2)</f>
        <v>0</v>
      </c>
      <c r="K581" s="195"/>
      <c r="L581" s="40"/>
      <c r="M581" s="196" t="s">
        <v>1</v>
      </c>
      <c r="N581" s="197" t="s">
        <v>44</v>
      </c>
      <c r="O581" s="72"/>
      <c r="P581" s="198">
        <f>O581*H581</f>
        <v>0</v>
      </c>
      <c r="Q581" s="198">
        <v>0</v>
      </c>
      <c r="R581" s="198">
        <f>Q581*H581</f>
        <v>0</v>
      </c>
      <c r="S581" s="198">
        <v>0</v>
      </c>
      <c r="T581" s="199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0" t="s">
        <v>563</v>
      </c>
      <c r="AT581" s="200" t="s">
        <v>131</v>
      </c>
      <c r="AU581" s="200" t="s">
        <v>89</v>
      </c>
      <c r="AY581" s="18" t="s">
        <v>129</v>
      </c>
      <c r="BE581" s="201">
        <f>IF(N581="základní",J581,0)</f>
        <v>0</v>
      </c>
      <c r="BF581" s="201">
        <f>IF(N581="snížená",J581,0)</f>
        <v>0</v>
      </c>
      <c r="BG581" s="201">
        <f>IF(N581="zákl. přenesená",J581,0)</f>
        <v>0</v>
      </c>
      <c r="BH581" s="201">
        <f>IF(N581="sníž. přenesená",J581,0)</f>
        <v>0</v>
      </c>
      <c r="BI581" s="201">
        <f>IF(N581="nulová",J581,0)</f>
        <v>0</v>
      </c>
      <c r="BJ581" s="18" t="s">
        <v>87</v>
      </c>
      <c r="BK581" s="201">
        <f>ROUND(I581*H581,2)</f>
        <v>0</v>
      </c>
      <c r="BL581" s="18" t="s">
        <v>563</v>
      </c>
      <c r="BM581" s="200" t="s">
        <v>1078</v>
      </c>
    </row>
    <row r="582" spans="1:65" s="14" customFormat="1" ht="20.399999999999999">
      <c r="B582" s="213"/>
      <c r="C582" s="214"/>
      <c r="D582" s="204" t="s">
        <v>137</v>
      </c>
      <c r="E582" s="215" t="s">
        <v>1</v>
      </c>
      <c r="F582" s="216" t="s">
        <v>764</v>
      </c>
      <c r="G582" s="214"/>
      <c r="H582" s="217">
        <v>4</v>
      </c>
      <c r="I582" s="218"/>
      <c r="J582" s="214"/>
      <c r="K582" s="214"/>
      <c r="L582" s="219"/>
      <c r="M582" s="220"/>
      <c r="N582" s="221"/>
      <c r="O582" s="221"/>
      <c r="P582" s="221"/>
      <c r="Q582" s="221"/>
      <c r="R582" s="221"/>
      <c r="S582" s="221"/>
      <c r="T582" s="222"/>
      <c r="AT582" s="223" t="s">
        <v>137</v>
      </c>
      <c r="AU582" s="223" t="s">
        <v>89</v>
      </c>
      <c r="AV582" s="14" t="s">
        <v>89</v>
      </c>
      <c r="AW582" s="14" t="s">
        <v>36</v>
      </c>
      <c r="AX582" s="14" t="s">
        <v>87</v>
      </c>
      <c r="AY582" s="223" t="s">
        <v>129</v>
      </c>
    </row>
    <row r="583" spans="1:65" s="13" customFormat="1" ht="20.399999999999999">
      <c r="B583" s="202"/>
      <c r="C583" s="203"/>
      <c r="D583" s="204" t="s">
        <v>137</v>
      </c>
      <c r="E583" s="205" t="s">
        <v>1</v>
      </c>
      <c r="F583" s="206" t="s">
        <v>765</v>
      </c>
      <c r="G583" s="203"/>
      <c r="H583" s="205" t="s">
        <v>1</v>
      </c>
      <c r="I583" s="207"/>
      <c r="J583" s="203"/>
      <c r="K583" s="203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137</v>
      </c>
      <c r="AU583" s="212" t="s">
        <v>89</v>
      </c>
      <c r="AV583" s="13" t="s">
        <v>87</v>
      </c>
      <c r="AW583" s="13" t="s">
        <v>36</v>
      </c>
      <c r="AX583" s="13" t="s">
        <v>79</v>
      </c>
      <c r="AY583" s="212" t="s">
        <v>129</v>
      </c>
    </row>
    <row r="584" spans="1:65" s="12" customFormat="1" ht="25.95" customHeight="1">
      <c r="B584" s="172"/>
      <c r="C584" s="173"/>
      <c r="D584" s="174" t="s">
        <v>78</v>
      </c>
      <c r="E584" s="175" t="s">
        <v>766</v>
      </c>
      <c r="F584" s="175" t="s">
        <v>1079</v>
      </c>
      <c r="G584" s="173"/>
      <c r="H584" s="173"/>
      <c r="I584" s="176"/>
      <c r="J584" s="177">
        <f>BK584</f>
        <v>0</v>
      </c>
      <c r="K584" s="173"/>
      <c r="L584" s="178"/>
      <c r="M584" s="179"/>
      <c r="N584" s="180"/>
      <c r="O584" s="180"/>
      <c r="P584" s="181">
        <f>P585</f>
        <v>0</v>
      </c>
      <c r="Q584" s="180"/>
      <c r="R584" s="181">
        <f>R585</f>
        <v>0</v>
      </c>
      <c r="S584" s="180"/>
      <c r="T584" s="182">
        <f>T585</f>
        <v>0</v>
      </c>
      <c r="AR584" s="183" t="s">
        <v>135</v>
      </c>
      <c r="AT584" s="184" t="s">
        <v>78</v>
      </c>
      <c r="AU584" s="184" t="s">
        <v>79</v>
      </c>
      <c r="AY584" s="183" t="s">
        <v>129</v>
      </c>
      <c r="BK584" s="185">
        <f>BK585</f>
        <v>0</v>
      </c>
    </row>
    <row r="585" spans="1:65" s="12" customFormat="1" ht="22.8" customHeight="1">
      <c r="B585" s="172"/>
      <c r="C585" s="173"/>
      <c r="D585" s="174" t="s">
        <v>78</v>
      </c>
      <c r="E585" s="186" t="s">
        <v>768</v>
      </c>
      <c r="F585" s="186" t="s">
        <v>769</v>
      </c>
      <c r="G585" s="173"/>
      <c r="H585" s="173"/>
      <c r="I585" s="176"/>
      <c r="J585" s="187">
        <f>BK585</f>
        <v>0</v>
      </c>
      <c r="K585" s="173"/>
      <c r="L585" s="178"/>
      <c r="M585" s="179"/>
      <c r="N585" s="180"/>
      <c r="O585" s="180"/>
      <c r="P585" s="181">
        <f>SUM(P586:P596)</f>
        <v>0</v>
      </c>
      <c r="Q585" s="180"/>
      <c r="R585" s="181">
        <f>SUM(R586:R596)</f>
        <v>0</v>
      </c>
      <c r="S585" s="180"/>
      <c r="T585" s="182">
        <f>SUM(T586:T596)</f>
        <v>0</v>
      </c>
      <c r="AR585" s="183" t="s">
        <v>135</v>
      </c>
      <c r="AT585" s="184" t="s">
        <v>78</v>
      </c>
      <c r="AU585" s="184" t="s">
        <v>87</v>
      </c>
      <c r="AY585" s="183" t="s">
        <v>129</v>
      </c>
      <c r="BK585" s="185">
        <f>SUM(BK586:BK596)</f>
        <v>0</v>
      </c>
    </row>
    <row r="586" spans="1:65" s="2" customFormat="1" ht="16.5" customHeight="1">
      <c r="A586" s="35"/>
      <c r="B586" s="36"/>
      <c r="C586" s="188" t="s">
        <v>744</v>
      </c>
      <c r="D586" s="188" t="s">
        <v>131</v>
      </c>
      <c r="E586" s="189" t="s">
        <v>771</v>
      </c>
      <c r="F586" s="190" t="s">
        <v>772</v>
      </c>
      <c r="G586" s="191" t="s">
        <v>708</v>
      </c>
      <c r="H586" s="192">
        <v>1</v>
      </c>
      <c r="I586" s="193"/>
      <c r="J586" s="194">
        <f>ROUND(I586*H586,2)</f>
        <v>0</v>
      </c>
      <c r="K586" s="195"/>
      <c r="L586" s="40"/>
      <c r="M586" s="196" t="s">
        <v>1</v>
      </c>
      <c r="N586" s="197" t="s">
        <v>44</v>
      </c>
      <c r="O586" s="72"/>
      <c r="P586" s="198">
        <f>O586*H586</f>
        <v>0</v>
      </c>
      <c r="Q586" s="198">
        <v>0</v>
      </c>
      <c r="R586" s="198">
        <f>Q586*H586</f>
        <v>0</v>
      </c>
      <c r="S586" s="198">
        <v>0</v>
      </c>
      <c r="T586" s="199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0" t="s">
        <v>229</v>
      </c>
      <c r="AT586" s="200" t="s">
        <v>131</v>
      </c>
      <c r="AU586" s="200" t="s">
        <v>89</v>
      </c>
      <c r="AY586" s="18" t="s">
        <v>129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18" t="s">
        <v>87</v>
      </c>
      <c r="BK586" s="201">
        <f>ROUND(I586*H586,2)</f>
        <v>0</v>
      </c>
      <c r="BL586" s="18" t="s">
        <v>229</v>
      </c>
      <c r="BM586" s="200" t="s">
        <v>1080</v>
      </c>
    </row>
    <row r="587" spans="1:65" s="2" customFormat="1" ht="16.5" customHeight="1">
      <c r="A587" s="35"/>
      <c r="B587" s="36"/>
      <c r="C587" s="188" t="s">
        <v>750</v>
      </c>
      <c r="D587" s="188" t="s">
        <v>131</v>
      </c>
      <c r="E587" s="189" t="s">
        <v>775</v>
      </c>
      <c r="F587" s="190" t="s">
        <v>776</v>
      </c>
      <c r="G587" s="191" t="s">
        <v>777</v>
      </c>
      <c r="H587" s="192">
        <v>30</v>
      </c>
      <c r="I587" s="193"/>
      <c r="J587" s="194">
        <f>ROUND(I587*H587,2)</f>
        <v>0</v>
      </c>
      <c r="K587" s="195"/>
      <c r="L587" s="40"/>
      <c r="M587" s="196" t="s">
        <v>1</v>
      </c>
      <c r="N587" s="197" t="s">
        <v>44</v>
      </c>
      <c r="O587" s="72"/>
      <c r="P587" s="198">
        <f>O587*H587</f>
        <v>0</v>
      </c>
      <c r="Q587" s="198">
        <v>0</v>
      </c>
      <c r="R587" s="198">
        <f>Q587*H587</f>
        <v>0</v>
      </c>
      <c r="S587" s="198">
        <v>0</v>
      </c>
      <c r="T587" s="199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0" t="s">
        <v>229</v>
      </c>
      <c r="AT587" s="200" t="s">
        <v>131</v>
      </c>
      <c r="AU587" s="200" t="s">
        <v>89</v>
      </c>
      <c r="AY587" s="18" t="s">
        <v>129</v>
      </c>
      <c r="BE587" s="201">
        <f>IF(N587="základní",J587,0)</f>
        <v>0</v>
      </c>
      <c r="BF587" s="201">
        <f>IF(N587="snížená",J587,0)</f>
        <v>0</v>
      </c>
      <c r="BG587" s="201">
        <f>IF(N587="zákl. přenesená",J587,0)</f>
        <v>0</v>
      </c>
      <c r="BH587" s="201">
        <f>IF(N587="sníž. přenesená",J587,0)</f>
        <v>0</v>
      </c>
      <c r="BI587" s="201">
        <f>IF(N587="nulová",J587,0)</f>
        <v>0</v>
      </c>
      <c r="BJ587" s="18" t="s">
        <v>87</v>
      </c>
      <c r="BK587" s="201">
        <f>ROUND(I587*H587,2)</f>
        <v>0</v>
      </c>
      <c r="BL587" s="18" t="s">
        <v>229</v>
      </c>
      <c r="BM587" s="200" t="s">
        <v>1081</v>
      </c>
    </row>
    <row r="588" spans="1:65" s="2" customFormat="1" ht="16.5" customHeight="1">
      <c r="A588" s="35"/>
      <c r="B588" s="36"/>
      <c r="C588" s="188" t="s">
        <v>547</v>
      </c>
      <c r="D588" s="188" t="s">
        <v>131</v>
      </c>
      <c r="E588" s="189" t="s">
        <v>780</v>
      </c>
      <c r="F588" s="190" t="s">
        <v>781</v>
      </c>
      <c r="G588" s="191" t="s">
        <v>708</v>
      </c>
      <c r="H588" s="192">
        <v>1</v>
      </c>
      <c r="I588" s="193"/>
      <c r="J588" s="194">
        <f>ROUND(I588*H588,2)</f>
        <v>0</v>
      </c>
      <c r="K588" s="195"/>
      <c r="L588" s="40"/>
      <c r="M588" s="196" t="s">
        <v>1</v>
      </c>
      <c r="N588" s="197" t="s">
        <v>44</v>
      </c>
      <c r="O588" s="72"/>
      <c r="P588" s="198">
        <f>O588*H588</f>
        <v>0</v>
      </c>
      <c r="Q588" s="198">
        <v>0</v>
      </c>
      <c r="R588" s="198">
        <f>Q588*H588</f>
        <v>0</v>
      </c>
      <c r="S588" s="198">
        <v>0</v>
      </c>
      <c r="T588" s="199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0" t="s">
        <v>229</v>
      </c>
      <c r="AT588" s="200" t="s">
        <v>131</v>
      </c>
      <c r="AU588" s="200" t="s">
        <v>89</v>
      </c>
      <c r="AY588" s="18" t="s">
        <v>129</v>
      </c>
      <c r="BE588" s="201">
        <f>IF(N588="základní",J588,0)</f>
        <v>0</v>
      </c>
      <c r="BF588" s="201">
        <f>IF(N588="snížená",J588,0)</f>
        <v>0</v>
      </c>
      <c r="BG588" s="201">
        <f>IF(N588="zákl. přenesená",J588,0)</f>
        <v>0</v>
      </c>
      <c r="BH588" s="201">
        <f>IF(N588="sníž. přenesená",J588,0)</f>
        <v>0</v>
      </c>
      <c r="BI588" s="201">
        <f>IF(N588="nulová",J588,0)</f>
        <v>0</v>
      </c>
      <c r="BJ588" s="18" t="s">
        <v>87</v>
      </c>
      <c r="BK588" s="201">
        <f>ROUND(I588*H588,2)</f>
        <v>0</v>
      </c>
      <c r="BL588" s="18" t="s">
        <v>229</v>
      </c>
      <c r="BM588" s="200" t="s">
        <v>1082</v>
      </c>
    </row>
    <row r="589" spans="1:65" s="2" customFormat="1" ht="16.5" customHeight="1">
      <c r="A589" s="35"/>
      <c r="B589" s="36"/>
      <c r="C589" s="188" t="s">
        <v>759</v>
      </c>
      <c r="D589" s="188" t="s">
        <v>131</v>
      </c>
      <c r="E589" s="189" t="s">
        <v>784</v>
      </c>
      <c r="F589" s="190" t="s">
        <v>785</v>
      </c>
      <c r="G589" s="191" t="s">
        <v>544</v>
      </c>
      <c r="H589" s="192">
        <v>2</v>
      </c>
      <c r="I589" s="193"/>
      <c r="J589" s="194">
        <f>ROUND(I589*H589,2)</f>
        <v>0</v>
      </c>
      <c r="K589" s="195"/>
      <c r="L589" s="40"/>
      <c r="M589" s="196" t="s">
        <v>1</v>
      </c>
      <c r="N589" s="197" t="s">
        <v>44</v>
      </c>
      <c r="O589" s="72"/>
      <c r="P589" s="198">
        <f>O589*H589</f>
        <v>0</v>
      </c>
      <c r="Q589" s="198">
        <v>0</v>
      </c>
      <c r="R589" s="198">
        <f>Q589*H589</f>
        <v>0</v>
      </c>
      <c r="S589" s="198">
        <v>0</v>
      </c>
      <c r="T589" s="199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0" t="s">
        <v>229</v>
      </c>
      <c r="AT589" s="200" t="s">
        <v>131</v>
      </c>
      <c r="AU589" s="200" t="s">
        <v>89</v>
      </c>
      <c r="AY589" s="18" t="s">
        <v>129</v>
      </c>
      <c r="BE589" s="201">
        <f>IF(N589="základní",J589,0)</f>
        <v>0</v>
      </c>
      <c r="BF589" s="201">
        <f>IF(N589="snížená",J589,0)</f>
        <v>0</v>
      </c>
      <c r="BG589" s="201">
        <f>IF(N589="zákl. přenesená",J589,0)</f>
        <v>0</v>
      </c>
      <c r="BH589" s="201">
        <f>IF(N589="sníž. přenesená",J589,0)</f>
        <v>0</v>
      </c>
      <c r="BI589" s="201">
        <f>IF(N589="nulová",J589,0)</f>
        <v>0</v>
      </c>
      <c r="BJ589" s="18" t="s">
        <v>87</v>
      </c>
      <c r="BK589" s="201">
        <f>ROUND(I589*H589,2)</f>
        <v>0</v>
      </c>
      <c r="BL589" s="18" t="s">
        <v>229</v>
      </c>
      <c r="BM589" s="200" t="s">
        <v>1083</v>
      </c>
    </row>
    <row r="590" spans="1:65" s="14" customFormat="1" ht="10.199999999999999">
      <c r="B590" s="213"/>
      <c r="C590" s="214"/>
      <c r="D590" s="204" t="s">
        <v>137</v>
      </c>
      <c r="E590" s="215" t="s">
        <v>1</v>
      </c>
      <c r="F590" s="216" t="s">
        <v>1084</v>
      </c>
      <c r="G590" s="214"/>
      <c r="H590" s="217">
        <v>2</v>
      </c>
      <c r="I590" s="218"/>
      <c r="J590" s="214"/>
      <c r="K590" s="214"/>
      <c r="L590" s="219"/>
      <c r="M590" s="220"/>
      <c r="N590" s="221"/>
      <c r="O590" s="221"/>
      <c r="P590" s="221"/>
      <c r="Q590" s="221"/>
      <c r="R590" s="221"/>
      <c r="S590" s="221"/>
      <c r="T590" s="222"/>
      <c r="AT590" s="223" t="s">
        <v>137</v>
      </c>
      <c r="AU590" s="223" t="s">
        <v>89</v>
      </c>
      <c r="AV590" s="14" t="s">
        <v>89</v>
      </c>
      <c r="AW590" s="14" t="s">
        <v>36</v>
      </c>
      <c r="AX590" s="14" t="s">
        <v>87</v>
      </c>
      <c r="AY590" s="223" t="s">
        <v>129</v>
      </c>
    </row>
    <row r="591" spans="1:65" s="2" customFormat="1" ht="16.5" customHeight="1">
      <c r="A591" s="35"/>
      <c r="B591" s="36"/>
      <c r="C591" s="188" t="s">
        <v>770</v>
      </c>
      <c r="D591" s="188" t="s">
        <v>131</v>
      </c>
      <c r="E591" s="189" t="s">
        <v>789</v>
      </c>
      <c r="F591" s="190" t="s">
        <v>790</v>
      </c>
      <c r="G591" s="191" t="s">
        <v>544</v>
      </c>
      <c r="H591" s="192">
        <v>5</v>
      </c>
      <c r="I591" s="193"/>
      <c r="J591" s="194">
        <f>ROUND(I591*H591,2)</f>
        <v>0</v>
      </c>
      <c r="K591" s="195"/>
      <c r="L591" s="40"/>
      <c r="M591" s="196" t="s">
        <v>1</v>
      </c>
      <c r="N591" s="197" t="s">
        <v>44</v>
      </c>
      <c r="O591" s="72"/>
      <c r="P591" s="198">
        <f>O591*H591</f>
        <v>0</v>
      </c>
      <c r="Q591" s="198">
        <v>0</v>
      </c>
      <c r="R591" s="198">
        <f>Q591*H591</f>
        <v>0</v>
      </c>
      <c r="S591" s="198">
        <v>0</v>
      </c>
      <c r="T591" s="199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0" t="s">
        <v>229</v>
      </c>
      <c r="AT591" s="200" t="s">
        <v>131</v>
      </c>
      <c r="AU591" s="200" t="s">
        <v>89</v>
      </c>
      <c r="AY591" s="18" t="s">
        <v>129</v>
      </c>
      <c r="BE591" s="201">
        <f>IF(N591="základní",J591,0)</f>
        <v>0</v>
      </c>
      <c r="BF591" s="201">
        <f>IF(N591="snížená",J591,0)</f>
        <v>0</v>
      </c>
      <c r="BG591" s="201">
        <f>IF(N591="zákl. přenesená",J591,0)</f>
        <v>0</v>
      </c>
      <c r="BH591" s="201">
        <f>IF(N591="sníž. přenesená",J591,0)</f>
        <v>0</v>
      </c>
      <c r="BI591" s="201">
        <f>IF(N591="nulová",J591,0)</f>
        <v>0</v>
      </c>
      <c r="BJ591" s="18" t="s">
        <v>87</v>
      </c>
      <c r="BK591" s="201">
        <f>ROUND(I591*H591,2)</f>
        <v>0</v>
      </c>
      <c r="BL591" s="18" t="s">
        <v>229</v>
      </c>
      <c r="BM591" s="200" t="s">
        <v>1085</v>
      </c>
    </row>
    <row r="592" spans="1:65" s="14" customFormat="1" ht="10.199999999999999">
      <c r="B592" s="213"/>
      <c r="C592" s="214"/>
      <c r="D592" s="204" t="s">
        <v>137</v>
      </c>
      <c r="E592" s="215" t="s">
        <v>1</v>
      </c>
      <c r="F592" s="216" t="s">
        <v>1086</v>
      </c>
      <c r="G592" s="214"/>
      <c r="H592" s="217">
        <v>5</v>
      </c>
      <c r="I592" s="218"/>
      <c r="J592" s="214"/>
      <c r="K592" s="214"/>
      <c r="L592" s="219"/>
      <c r="M592" s="220"/>
      <c r="N592" s="221"/>
      <c r="O592" s="221"/>
      <c r="P592" s="221"/>
      <c r="Q592" s="221"/>
      <c r="R592" s="221"/>
      <c r="S592" s="221"/>
      <c r="T592" s="222"/>
      <c r="AT592" s="223" t="s">
        <v>137</v>
      </c>
      <c r="AU592" s="223" t="s">
        <v>89</v>
      </c>
      <c r="AV592" s="14" t="s">
        <v>89</v>
      </c>
      <c r="AW592" s="14" t="s">
        <v>36</v>
      </c>
      <c r="AX592" s="14" t="s">
        <v>87</v>
      </c>
      <c r="AY592" s="223" t="s">
        <v>129</v>
      </c>
    </row>
    <row r="593" spans="1:65" s="2" customFormat="1" ht="16.5" customHeight="1">
      <c r="A593" s="35"/>
      <c r="B593" s="36"/>
      <c r="C593" s="188" t="s">
        <v>774</v>
      </c>
      <c r="D593" s="188" t="s">
        <v>131</v>
      </c>
      <c r="E593" s="189" t="s">
        <v>794</v>
      </c>
      <c r="F593" s="190" t="s">
        <v>795</v>
      </c>
      <c r="G593" s="191" t="s">
        <v>167</v>
      </c>
      <c r="H593" s="192">
        <v>99</v>
      </c>
      <c r="I593" s="193"/>
      <c r="J593" s="194">
        <f>ROUND(I593*H593,2)</f>
        <v>0</v>
      </c>
      <c r="K593" s="195"/>
      <c r="L593" s="40"/>
      <c r="M593" s="196" t="s">
        <v>1</v>
      </c>
      <c r="N593" s="197" t="s">
        <v>44</v>
      </c>
      <c r="O593" s="72"/>
      <c r="P593" s="198">
        <f>O593*H593</f>
        <v>0</v>
      </c>
      <c r="Q593" s="198">
        <v>0</v>
      </c>
      <c r="R593" s="198">
        <f>Q593*H593</f>
        <v>0</v>
      </c>
      <c r="S593" s="198">
        <v>0</v>
      </c>
      <c r="T593" s="199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0" t="s">
        <v>229</v>
      </c>
      <c r="AT593" s="200" t="s">
        <v>131</v>
      </c>
      <c r="AU593" s="200" t="s">
        <v>89</v>
      </c>
      <c r="AY593" s="18" t="s">
        <v>129</v>
      </c>
      <c r="BE593" s="201">
        <f>IF(N593="základní",J593,0)</f>
        <v>0</v>
      </c>
      <c r="BF593" s="201">
        <f>IF(N593="snížená",J593,0)</f>
        <v>0</v>
      </c>
      <c r="BG593" s="201">
        <f>IF(N593="zákl. přenesená",J593,0)</f>
        <v>0</v>
      </c>
      <c r="BH593" s="201">
        <f>IF(N593="sníž. přenesená",J593,0)</f>
        <v>0</v>
      </c>
      <c r="BI593" s="201">
        <f>IF(N593="nulová",J593,0)</f>
        <v>0</v>
      </c>
      <c r="BJ593" s="18" t="s">
        <v>87</v>
      </c>
      <c r="BK593" s="201">
        <f>ROUND(I593*H593,2)</f>
        <v>0</v>
      </c>
      <c r="BL593" s="18" t="s">
        <v>229</v>
      </c>
      <c r="BM593" s="200" t="s">
        <v>1087</v>
      </c>
    </row>
    <row r="594" spans="1:65" s="14" customFormat="1" ht="10.199999999999999">
      <c r="B594" s="213"/>
      <c r="C594" s="214"/>
      <c r="D594" s="204" t="s">
        <v>137</v>
      </c>
      <c r="E594" s="215" t="s">
        <v>1</v>
      </c>
      <c r="F594" s="216" t="s">
        <v>1088</v>
      </c>
      <c r="G594" s="214"/>
      <c r="H594" s="217">
        <v>99</v>
      </c>
      <c r="I594" s="218"/>
      <c r="J594" s="214"/>
      <c r="K594" s="214"/>
      <c r="L594" s="219"/>
      <c r="M594" s="220"/>
      <c r="N594" s="221"/>
      <c r="O594" s="221"/>
      <c r="P594" s="221"/>
      <c r="Q594" s="221"/>
      <c r="R594" s="221"/>
      <c r="S594" s="221"/>
      <c r="T594" s="222"/>
      <c r="AT594" s="223" t="s">
        <v>137</v>
      </c>
      <c r="AU594" s="223" t="s">
        <v>89</v>
      </c>
      <c r="AV594" s="14" t="s">
        <v>89</v>
      </c>
      <c r="AW594" s="14" t="s">
        <v>36</v>
      </c>
      <c r="AX594" s="14" t="s">
        <v>87</v>
      </c>
      <c r="AY594" s="223" t="s">
        <v>129</v>
      </c>
    </row>
    <row r="595" spans="1:65" s="2" customFormat="1" ht="16.5" customHeight="1">
      <c r="A595" s="35"/>
      <c r="B595" s="36"/>
      <c r="C595" s="188" t="s">
        <v>779</v>
      </c>
      <c r="D595" s="188" t="s">
        <v>131</v>
      </c>
      <c r="E595" s="189" t="s">
        <v>799</v>
      </c>
      <c r="F595" s="190" t="s">
        <v>800</v>
      </c>
      <c r="G595" s="191" t="s">
        <v>708</v>
      </c>
      <c r="H595" s="192">
        <v>1</v>
      </c>
      <c r="I595" s="193"/>
      <c r="J595" s="194">
        <f>ROUND(I595*H595,2)</f>
        <v>0</v>
      </c>
      <c r="K595" s="195"/>
      <c r="L595" s="40"/>
      <c r="M595" s="196" t="s">
        <v>1</v>
      </c>
      <c r="N595" s="197" t="s">
        <v>44</v>
      </c>
      <c r="O595" s="72"/>
      <c r="P595" s="198">
        <f>O595*H595</f>
        <v>0</v>
      </c>
      <c r="Q595" s="198">
        <v>0</v>
      </c>
      <c r="R595" s="198">
        <f>Q595*H595</f>
        <v>0</v>
      </c>
      <c r="S595" s="198">
        <v>0</v>
      </c>
      <c r="T595" s="199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00" t="s">
        <v>229</v>
      </c>
      <c r="AT595" s="200" t="s">
        <v>131</v>
      </c>
      <c r="AU595" s="200" t="s">
        <v>89</v>
      </c>
      <c r="AY595" s="18" t="s">
        <v>129</v>
      </c>
      <c r="BE595" s="201">
        <f>IF(N595="základní",J595,0)</f>
        <v>0</v>
      </c>
      <c r="BF595" s="201">
        <f>IF(N595="snížená",J595,0)</f>
        <v>0</v>
      </c>
      <c r="BG595" s="201">
        <f>IF(N595="zákl. přenesená",J595,0)</f>
        <v>0</v>
      </c>
      <c r="BH595" s="201">
        <f>IF(N595="sníž. přenesená",J595,0)</f>
        <v>0</v>
      </c>
      <c r="BI595" s="201">
        <f>IF(N595="nulová",J595,0)</f>
        <v>0</v>
      </c>
      <c r="BJ595" s="18" t="s">
        <v>87</v>
      </c>
      <c r="BK595" s="201">
        <f>ROUND(I595*H595,2)</f>
        <v>0</v>
      </c>
      <c r="BL595" s="18" t="s">
        <v>229</v>
      </c>
      <c r="BM595" s="200" t="s">
        <v>1089</v>
      </c>
    </row>
    <row r="596" spans="1:65" s="2" customFormat="1" ht="16.5" customHeight="1">
      <c r="A596" s="35"/>
      <c r="B596" s="36"/>
      <c r="C596" s="188" t="s">
        <v>783</v>
      </c>
      <c r="D596" s="188" t="s">
        <v>131</v>
      </c>
      <c r="E596" s="189" t="s">
        <v>814</v>
      </c>
      <c r="F596" s="190" t="s">
        <v>815</v>
      </c>
      <c r="G596" s="191" t="s">
        <v>777</v>
      </c>
      <c r="H596" s="192">
        <v>30</v>
      </c>
      <c r="I596" s="193"/>
      <c r="J596" s="194">
        <f>ROUND(I596*H596,2)</f>
        <v>0</v>
      </c>
      <c r="K596" s="195"/>
      <c r="L596" s="40"/>
      <c r="M596" s="257" t="s">
        <v>1</v>
      </c>
      <c r="N596" s="258" t="s">
        <v>44</v>
      </c>
      <c r="O596" s="259"/>
      <c r="P596" s="260">
        <f>O596*H596</f>
        <v>0</v>
      </c>
      <c r="Q596" s="260">
        <v>0</v>
      </c>
      <c r="R596" s="260">
        <f>Q596*H596</f>
        <v>0</v>
      </c>
      <c r="S596" s="260">
        <v>0</v>
      </c>
      <c r="T596" s="261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0" t="s">
        <v>229</v>
      </c>
      <c r="AT596" s="200" t="s">
        <v>131</v>
      </c>
      <c r="AU596" s="200" t="s">
        <v>89</v>
      </c>
      <c r="AY596" s="18" t="s">
        <v>129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18" t="s">
        <v>87</v>
      </c>
      <c r="BK596" s="201">
        <f>ROUND(I596*H596,2)</f>
        <v>0</v>
      </c>
      <c r="BL596" s="18" t="s">
        <v>229</v>
      </c>
      <c r="BM596" s="200" t="s">
        <v>1090</v>
      </c>
    </row>
    <row r="597" spans="1:65" s="2" customFormat="1" ht="6.9" customHeight="1">
      <c r="A597" s="35"/>
      <c r="B597" s="55"/>
      <c r="C597" s="56"/>
      <c r="D597" s="56"/>
      <c r="E597" s="56"/>
      <c r="F597" s="56"/>
      <c r="G597" s="56"/>
      <c r="H597" s="56"/>
      <c r="I597" s="56"/>
      <c r="J597" s="56"/>
      <c r="K597" s="56"/>
      <c r="L597" s="40"/>
      <c r="M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</row>
  </sheetData>
  <sheetProtection algorithmName="SHA-512" hashValue="04QLULe1kMp469VXcxlnun3BPN3yDf3pywkWmXrb3t6hA4gSD5qWWa2FzViF6gqYdajuQ9SY7jLQdelv3CCybw==" saltValue="iaB6wByXge2/ZTgn0s9HkRad2+lzy8Sok/Fp65qob/gg8VVFkvizEKFBPBvOOWNEby3ASB8mc1LRNGraZqXM/Q==" spinCount="100000" sheet="1" objects="1" scenarios="1" formatColumns="0" formatRows="0" autoFilter="0"/>
  <autoFilter ref="C124:K59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4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94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89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3" t="str">
        <f>'Rekapitulace stavby'!K6</f>
        <v>Medlešice - splašková kanalizace D.1.2.1  SO 02 Přeložky plynovodu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45" customHeight="1">
      <c r="A9" s="35"/>
      <c r="B9" s="40"/>
      <c r="C9" s="35"/>
      <c r="D9" s="35"/>
      <c r="E9" s="305" t="s">
        <v>1091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26. 8. 2020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28</v>
      </c>
      <c r="J21" s="11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37</v>
      </c>
      <c r="E23" s="35"/>
      <c r="F23" s="35"/>
      <c r="G23" s="35"/>
      <c r="H23" s="35"/>
      <c r="I23" s="113" t="s">
        <v>25</v>
      </c>
      <c r="J23" s="114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28</v>
      </c>
      <c r="J24" s="114" t="s">
        <v>35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ROUND((SUM(BE125:BE739)),  2)</f>
        <v>0</v>
      </c>
      <c r="G33" s="35"/>
      <c r="H33" s="35"/>
      <c r="I33" s="125">
        <v>0.21</v>
      </c>
      <c r="J33" s="124">
        <f>ROUND(((SUM(BE125:BE739))*I33),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ROUND((SUM(BF125:BF739)),  2)</f>
        <v>0</v>
      </c>
      <c r="G34" s="35"/>
      <c r="H34" s="35"/>
      <c r="I34" s="125">
        <v>0.15</v>
      </c>
      <c r="J34" s="124">
        <f>ROUND(((SUM(BF125:BF739))*I34),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ROUND((SUM(BG125:BG739)),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ROUND((SUM(BH125:BH739)),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ROUND((SUM(BI125:BI739)),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52</v>
      </c>
      <c r="E50" s="134"/>
      <c r="F50" s="134"/>
      <c r="G50" s="133" t="s">
        <v>53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54</v>
      </c>
      <c r="E61" s="136"/>
      <c r="F61" s="137" t="s">
        <v>55</v>
      </c>
      <c r="G61" s="135" t="s">
        <v>54</v>
      </c>
      <c r="H61" s="136"/>
      <c r="I61" s="136"/>
      <c r="J61" s="138" t="s">
        <v>55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56</v>
      </c>
      <c r="E65" s="139"/>
      <c r="F65" s="139"/>
      <c r="G65" s="133" t="s">
        <v>57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54</v>
      </c>
      <c r="E76" s="136"/>
      <c r="F76" s="137" t="s">
        <v>55</v>
      </c>
      <c r="G76" s="135" t="s">
        <v>54</v>
      </c>
      <c r="H76" s="136"/>
      <c r="I76" s="136"/>
      <c r="J76" s="138" t="s">
        <v>55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Medlešice - splašková kanalizace D.1.2.1  SO 02 Přeložky plynovodu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45" customHeight="1">
      <c r="A87" s="35"/>
      <c r="B87" s="36"/>
      <c r="C87" s="37"/>
      <c r="D87" s="37"/>
      <c r="E87" s="262" t="str">
        <f>E9</f>
        <v>Přeložka č.3 - Přeložka STL Plynovodu PE d 63 SDR 11, PE d 90 SDR 17 a STL plynové přípojky PE d 32 SDR 11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Medlešice</v>
      </c>
      <c r="G89" s="37"/>
      <c r="H89" s="37"/>
      <c r="I89" s="30" t="s">
        <v>22</v>
      </c>
      <c r="J89" s="67" t="str">
        <f>IF(J12="","",J12)</f>
        <v>26. 8. 2020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Vodárenská společnost Chrudim, a.s.</v>
      </c>
      <c r="G91" s="37"/>
      <c r="H91" s="37"/>
      <c r="I91" s="30" t="s">
        <v>32</v>
      </c>
      <c r="J91" s="33" t="str">
        <f>E21</f>
        <v>VK CAD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VK CAD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" customHeight="1">
      <c r="B97" s="148"/>
      <c r="C97" s="149"/>
      <c r="D97" s="150" t="s">
        <v>105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95" customHeight="1">
      <c r="B98" s="154"/>
      <c r="C98" s="155"/>
      <c r="D98" s="156" t="s">
        <v>106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95" customHeight="1">
      <c r="B99" s="154"/>
      <c r="C99" s="155"/>
      <c r="D99" s="156" t="s">
        <v>107</v>
      </c>
      <c r="E99" s="157"/>
      <c r="F99" s="157"/>
      <c r="G99" s="157"/>
      <c r="H99" s="157"/>
      <c r="I99" s="157"/>
      <c r="J99" s="158">
        <f>J423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108</v>
      </c>
      <c r="E100" s="157"/>
      <c r="F100" s="157"/>
      <c r="G100" s="157"/>
      <c r="H100" s="157"/>
      <c r="I100" s="157"/>
      <c r="J100" s="158">
        <f>J521</f>
        <v>0</v>
      </c>
      <c r="K100" s="155"/>
      <c r="L100" s="159"/>
    </row>
    <row r="101" spans="1:31" s="9" customFormat="1" ht="24.9" customHeight="1">
      <c r="B101" s="148"/>
      <c r="C101" s="149"/>
      <c r="D101" s="150" t="s">
        <v>109</v>
      </c>
      <c r="E101" s="151"/>
      <c r="F101" s="151"/>
      <c r="G101" s="151"/>
      <c r="H101" s="151"/>
      <c r="I101" s="151"/>
      <c r="J101" s="152">
        <f>J579</f>
        <v>0</v>
      </c>
      <c r="K101" s="149"/>
      <c r="L101" s="153"/>
    </row>
    <row r="102" spans="1:31" s="10" customFormat="1" ht="19.95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J580</f>
        <v>0</v>
      </c>
      <c r="K102" s="155"/>
      <c r="L102" s="159"/>
    </row>
    <row r="103" spans="1:31" s="10" customFormat="1" ht="19.95" customHeight="1">
      <c r="B103" s="154"/>
      <c r="C103" s="155"/>
      <c r="D103" s="156" t="s">
        <v>111</v>
      </c>
      <c r="E103" s="157"/>
      <c r="F103" s="157"/>
      <c r="G103" s="157"/>
      <c r="H103" s="157"/>
      <c r="I103" s="157"/>
      <c r="J103" s="158">
        <f>J597</f>
        <v>0</v>
      </c>
      <c r="K103" s="155"/>
      <c r="L103" s="159"/>
    </row>
    <row r="104" spans="1:31" s="9" customFormat="1" ht="24.9" customHeight="1">
      <c r="B104" s="148"/>
      <c r="C104" s="149"/>
      <c r="D104" s="150" t="s">
        <v>818</v>
      </c>
      <c r="E104" s="151"/>
      <c r="F104" s="151"/>
      <c r="G104" s="151"/>
      <c r="H104" s="151"/>
      <c r="I104" s="151"/>
      <c r="J104" s="152">
        <f>J725</f>
        <v>0</v>
      </c>
      <c r="K104" s="149"/>
      <c r="L104" s="153"/>
    </row>
    <row r="105" spans="1:31" s="10" customFormat="1" ht="19.95" customHeight="1">
      <c r="B105" s="154"/>
      <c r="C105" s="155"/>
      <c r="D105" s="156" t="s">
        <v>113</v>
      </c>
      <c r="E105" s="157"/>
      <c r="F105" s="157"/>
      <c r="G105" s="157"/>
      <c r="H105" s="157"/>
      <c r="I105" s="157"/>
      <c r="J105" s="158">
        <f>J726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114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6.25" customHeight="1">
      <c r="A115" s="35"/>
      <c r="B115" s="36"/>
      <c r="C115" s="37"/>
      <c r="D115" s="37"/>
      <c r="E115" s="310" t="str">
        <f>E7</f>
        <v>Medlešice - splašková kanalizace D.1.2.1  SO 02 Přeložky plynovodu</v>
      </c>
      <c r="F115" s="311"/>
      <c r="G115" s="311"/>
      <c r="H115" s="311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45" customHeight="1">
      <c r="A117" s="35"/>
      <c r="B117" s="36"/>
      <c r="C117" s="37"/>
      <c r="D117" s="37"/>
      <c r="E117" s="262" t="str">
        <f>E9</f>
        <v>Přeložka č.3 - Přeložka STL Plynovodu PE d 63 SDR 11, PE d 90 SDR 17 a STL plynové přípojky PE d 32 SDR 11</v>
      </c>
      <c r="F117" s="312"/>
      <c r="G117" s="312"/>
      <c r="H117" s="312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Medlešice</v>
      </c>
      <c r="G119" s="37"/>
      <c r="H119" s="37"/>
      <c r="I119" s="30" t="s">
        <v>22</v>
      </c>
      <c r="J119" s="67" t="str">
        <f>IF(J12="","",J12)</f>
        <v>26. 8. 2020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24</v>
      </c>
      <c r="D121" s="37"/>
      <c r="E121" s="37"/>
      <c r="F121" s="28" t="str">
        <f>E15</f>
        <v>Vodárenská společnost Chrudim, a.s.</v>
      </c>
      <c r="G121" s="37"/>
      <c r="H121" s="37"/>
      <c r="I121" s="30" t="s">
        <v>32</v>
      </c>
      <c r="J121" s="33" t="str">
        <f>E21</f>
        <v>VK CAD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37</v>
      </c>
      <c r="J122" s="33" t="str">
        <f>E24</f>
        <v>VK CAD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115</v>
      </c>
      <c r="D124" s="163" t="s">
        <v>64</v>
      </c>
      <c r="E124" s="163" t="s">
        <v>60</v>
      </c>
      <c r="F124" s="163" t="s">
        <v>61</v>
      </c>
      <c r="G124" s="163" t="s">
        <v>116</v>
      </c>
      <c r="H124" s="163" t="s">
        <v>117</v>
      </c>
      <c r="I124" s="163" t="s">
        <v>118</v>
      </c>
      <c r="J124" s="164" t="s">
        <v>102</v>
      </c>
      <c r="K124" s="165" t="s">
        <v>119</v>
      </c>
      <c r="L124" s="166"/>
      <c r="M124" s="76" t="s">
        <v>1</v>
      </c>
      <c r="N124" s="77" t="s">
        <v>43</v>
      </c>
      <c r="O124" s="77" t="s">
        <v>120</v>
      </c>
      <c r="P124" s="77" t="s">
        <v>121</v>
      </c>
      <c r="Q124" s="77" t="s">
        <v>122</v>
      </c>
      <c r="R124" s="77" t="s">
        <v>123</v>
      </c>
      <c r="S124" s="77" t="s">
        <v>124</v>
      </c>
      <c r="T124" s="78" t="s">
        <v>125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8" customHeight="1">
      <c r="A125" s="35"/>
      <c r="B125" s="36"/>
      <c r="C125" s="83" t="s">
        <v>126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P126+P579+P725</f>
        <v>0</v>
      </c>
      <c r="Q125" s="80"/>
      <c r="R125" s="169">
        <f>R126+R579+R725</f>
        <v>123.90367579526999</v>
      </c>
      <c r="S125" s="80"/>
      <c r="T125" s="170">
        <f>T126+T579+T725</f>
        <v>94.692639999999997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78</v>
      </c>
      <c r="AU125" s="18" t="s">
        <v>104</v>
      </c>
      <c r="BK125" s="171">
        <f>BK126+BK579+BK725</f>
        <v>0</v>
      </c>
    </row>
    <row r="126" spans="1:65" s="12" customFormat="1" ht="25.95" customHeight="1">
      <c r="B126" s="172"/>
      <c r="C126" s="173"/>
      <c r="D126" s="174" t="s">
        <v>78</v>
      </c>
      <c r="E126" s="175" t="s">
        <v>127</v>
      </c>
      <c r="F126" s="175" t="s">
        <v>128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P127+P423+P521</f>
        <v>0</v>
      </c>
      <c r="Q126" s="180"/>
      <c r="R126" s="181">
        <f>R127+R423+R521</f>
        <v>123.77360579526999</v>
      </c>
      <c r="S126" s="180"/>
      <c r="T126" s="182">
        <f>T127+T423+T521</f>
        <v>94.692639999999997</v>
      </c>
      <c r="AR126" s="183" t="s">
        <v>87</v>
      </c>
      <c r="AT126" s="184" t="s">
        <v>78</v>
      </c>
      <c r="AU126" s="184" t="s">
        <v>79</v>
      </c>
      <c r="AY126" s="183" t="s">
        <v>129</v>
      </c>
      <c r="BK126" s="185">
        <f>BK127+BK423+BK521</f>
        <v>0</v>
      </c>
    </row>
    <row r="127" spans="1:65" s="12" customFormat="1" ht="22.8" customHeight="1">
      <c r="B127" s="172"/>
      <c r="C127" s="173"/>
      <c r="D127" s="174" t="s">
        <v>78</v>
      </c>
      <c r="E127" s="186" t="s">
        <v>87</v>
      </c>
      <c r="F127" s="186" t="s">
        <v>130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SUM(P128:P422)</f>
        <v>0</v>
      </c>
      <c r="Q127" s="180"/>
      <c r="R127" s="181">
        <f>SUM(R128:R422)</f>
        <v>121.99618913526999</v>
      </c>
      <c r="S127" s="180"/>
      <c r="T127" s="182">
        <f>SUM(T128:T422)</f>
        <v>94.692639999999997</v>
      </c>
      <c r="AR127" s="183" t="s">
        <v>87</v>
      </c>
      <c r="AT127" s="184" t="s">
        <v>78</v>
      </c>
      <c r="AU127" s="184" t="s">
        <v>87</v>
      </c>
      <c r="AY127" s="183" t="s">
        <v>129</v>
      </c>
      <c r="BK127" s="185">
        <f>SUM(BK128:BK422)</f>
        <v>0</v>
      </c>
    </row>
    <row r="128" spans="1:65" s="2" customFormat="1" ht="21.75" customHeight="1">
      <c r="A128" s="35"/>
      <c r="B128" s="36"/>
      <c r="C128" s="188" t="s">
        <v>87</v>
      </c>
      <c r="D128" s="188" t="s">
        <v>131</v>
      </c>
      <c r="E128" s="189" t="s">
        <v>1092</v>
      </c>
      <c r="F128" s="190" t="s">
        <v>1093</v>
      </c>
      <c r="G128" s="191" t="s">
        <v>134</v>
      </c>
      <c r="H128" s="192">
        <v>7.02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44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0.41699999999999998</v>
      </c>
      <c r="T128" s="199">
        <f>S128*H128</f>
        <v>2.9273399999999996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135</v>
      </c>
      <c r="AT128" s="200" t="s">
        <v>131</v>
      </c>
      <c r="AU128" s="200" t="s">
        <v>89</v>
      </c>
      <c r="AY128" s="18" t="s">
        <v>129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87</v>
      </c>
      <c r="BK128" s="201">
        <f>ROUND(I128*H128,2)</f>
        <v>0</v>
      </c>
      <c r="BL128" s="18" t="s">
        <v>135</v>
      </c>
      <c r="BM128" s="200" t="s">
        <v>1094</v>
      </c>
    </row>
    <row r="129" spans="1:65" s="13" customFormat="1" ht="10.199999999999999">
      <c r="B129" s="202"/>
      <c r="C129" s="203"/>
      <c r="D129" s="204" t="s">
        <v>137</v>
      </c>
      <c r="E129" s="205" t="s">
        <v>1</v>
      </c>
      <c r="F129" s="206" t="s">
        <v>138</v>
      </c>
      <c r="G129" s="203"/>
      <c r="H129" s="205" t="s">
        <v>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137</v>
      </c>
      <c r="AU129" s="212" t="s">
        <v>89</v>
      </c>
      <c r="AV129" s="13" t="s">
        <v>87</v>
      </c>
      <c r="AW129" s="13" t="s">
        <v>36</v>
      </c>
      <c r="AX129" s="13" t="s">
        <v>79</v>
      </c>
      <c r="AY129" s="212" t="s">
        <v>129</v>
      </c>
    </row>
    <row r="130" spans="1:65" s="13" customFormat="1" ht="10.199999999999999">
      <c r="B130" s="202"/>
      <c r="C130" s="203"/>
      <c r="D130" s="204" t="s">
        <v>137</v>
      </c>
      <c r="E130" s="205" t="s">
        <v>1</v>
      </c>
      <c r="F130" s="206" t="s">
        <v>139</v>
      </c>
      <c r="G130" s="203"/>
      <c r="H130" s="205" t="s">
        <v>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137</v>
      </c>
      <c r="AU130" s="212" t="s">
        <v>89</v>
      </c>
      <c r="AV130" s="13" t="s">
        <v>87</v>
      </c>
      <c r="AW130" s="13" t="s">
        <v>36</v>
      </c>
      <c r="AX130" s="13" t="s">
        <v>79</v>
      </c>
      <c r="AY130" s="212" t="s">
        <v>129</v>
      </c>
    </row>
    <row r="131" spans="1:65" s="14" customFormat="1" ht="20.399999999999999">
      <c r="B131" s="213"/>
      <c r="C131" s="214"/>
      <c r="D131" s="204" t="s">
        <v>137</v>
      </c>
      <c r="E131" s="215" t="s">
        <v>1</v>
      </c>
      <c r="F131" s="216" t="s">
        <v>1095</v>
      </c>
      <c r="G131" s="214"/>
      <c r="H131" s="217">
        <v>7.02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137</v>
      </c>
      <c r="AU131" s="223" t="s">
        <v>89</v>
      </c>
      <c r="AV131" s="14" t="s">
        <v>89</v>
      </c>
      <c r="AW131" s="14" t="s">
        <v>36</v>
      </c>
      <c r="AX131" s="14" t="s">
        <v>87</v>
      </c>
      <c r="AY131" s="223" t="s">
        <v>129</v>
      </c>
    </row>
    <row r="132" spans="1:65" s="2" customFormat="1" ht="21.75" customHeight="1">
      <c r="A132" s="35"/>
      <c r="B132" s="36"/>
      <c r="C132" s="188" t="s">
        <v>89</v>
      </c>
      <c r="D132" s="188" t="s">
        <v>131</v>
      </c>
      <c r="E132" s="189" t="s">
        <v>1096</v>
      </c>
      <c r="F132" s="190" t="s">
        <v>1097</v>
      </c>
      <c r="G132" s="191" t="s">
        <v>134</v>
      </c>
      <c r="H132" s="192">
        <v>73.69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44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0.3</v>
      </c>
      <c r="T132" s="199">
        <f>S132*H132</f>
        <v>22.106999999999999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135</v>
      </c>
      <c r="AT132" s="200" t="s">
        <v>131</v>
      </c>
      <c r="AU132" s="200" t="s">
        <v>89</v>
      </c>
      <c r="AY132" s="18" t="s">
        <v>129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87</v>
      </c>
      <c r="BK132" s="201">
        <f>ROUND(I132*H132,2)</f>
        <v>0</v>
      </c>
      <c r="BL132" s="18" t="s">
        <v>135</v>
      </c>
      <c r="BM132" s="200" t="s">
        <v>1098</v>
      </c>
    </row>
    <row r="133" spans="1:65" s="13" customFormat="1" ht="10.199999999999999">
      <c r="B133" s="202"/>
      <c r="C133" s="203"/>
      <c r="D133" s="204" t="s">
        <v>137</v>
      </c>
      <c r="E133" s="205" t="s">
        <v>1</v>
      </c>
      <c r="F133" s="206" t="s">
        <v>146</v>
      </c>
      <c r="G133" s="203"/>
      <c r="H133" s="205" t="s">
        <v>1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137</v>
      </c>
      <c r="AU133" s="212" t="s">
        <v>89</v>
      </c>
      <c r="AV133" s="13" t="s">
        <v>87</v>
      </c>
      <c r="AW133" s="13" t="s">
        <v>36</v>
      </c>
      <c r="AX133" s="13" t="s">
        <v>79</v>
      </c>
      <c r="AY133" s="212" t="s">
        <v>129</v>
      </c>
    </row>
    <row r="134" spans="1:65" s="13" customFormat="1" ht="10.199999999999999">
      <c r="B134" s="202"/>
      <c r="C134" s="203"/>
      <c r="D134" s="204" t="s">
        <v>137</v>
      </c>
      <c r="E134" s="205" t="s">
        <v>1</v>
      </c>
      <c r="F134" s="206" t="s">
        <v>139</v>
      </c>
      <c r="G134" s="203"/>
      <c r="H134" s="205" t="s">
        <v>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137</v>
      </c>
      <c r="AU134" s="212" t="s">
        <v>89</v>
      </c>
      <c r="AV134" s="13" t="s">
        <v>87</v>
      </c>
      <c r="AW134" s="13" t="s">
        <v>36</v>
      </c>
      <c r="AX134" s="13" t="s">
        <v>79</v>
      </c>
      <c r="AY134" s="212" t="s">
        <v>129</v>
      </c>
    </row>
    <row r="135" spans="1:65" s="14" customFormat="1" ht="10.199999999999999">
      <c r="B135" s="213"/>
      <c r="C135" s="214"/>
      <c r="D135" s="204" t="s">
        <v>137</v>
      </c>
      <c r="E135" s="215" t="s">
        <v>1</v>
      </c>
      <c r="F135" s="216" t="s">
        <v>1099</v>
      </c>
      <c r="G135" s="214"/>
      <c r="H135" s="217">
        <v>5.04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137</v>
      </c>
      <c r="AU135" s="223" t="s">
        <v>89</v>
      </c>
      <c r="AV135" s="14" t="s">
        <v>89</v>
      </c>
      <c r="AW135" s="14" t="s">
        <v>36</v>
      </c>
      <c r="AX135" s="14" t="s">
        <v>79</v>
      </c>
      <c r="AY135" s="223" t="s">
        <v>129</v>
      </c>
    </row>
    <row r="136" spans="1:65" s="14" customFormat="1" ht="10.199999999999999">
      <c r="B136" s="213"/>
      <c r="C136" s="214"/>
      <c r="D136" s="204" t="s">
        <v>137</v>
      </c>
      <c r="E136" s="215" t="s">
        <v>1</v>
      </c>
      <c r="F136" s="216" t="s">
        <v>1100</v>
      </c>
      <c r="G136" s="214"/>
      <c r="H136" s="217">
        <v>45.89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137</v>
      </c>
      <c r="AU136" s="223" t="s">
        <v>89</v>
      </c>
      <c r="AV136" s="14" t="s">
        <v>89</v>
      </c>
      <c r="AW136" s="14" t="s">
        <v>36</v>
      </c>
      <c r="AX136" s="14" t="s">
        <v>79</v>
      </c>
      <c r="AY136" s="223" t="s">
        <v>129</v>
      </c>
    </row>
    <row r="137" spans="1:65" s="14" customFormat="1" ht="10.199999999999999">
      <c r="B137" s="213"/>
      <c r="C137" s="214"/>
      <c r="D137" s="204" t="s">
        <v>137</v>
      </c>
      <c r="E137" s="215" t="s">
        <v>1</v>
      </c>
      <c r="F137" s="216" t="s">
        <v>1101</v>
      </c>
      <c r="G137" s="214"/>
      <c r="H137" s="217">
        <v>2.6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137</v>
      </c>
      <c r="AU137" s="223" t="s">
        <v>89</v>
      </c>
      <c r="AV137" s="14" t="s">
        <v>89</v>
      </c>
      <c r="AW137" s="14" t="s">
        <v>36</v>
      </c>
      <c r="AX137" s="14" t="s">
        <v>79</v>
      </c>
      <c r="AY137" s="223" t="s">
        <v>129</v>
      </c>
    </row>
    <row r="138" spans="1:65" s="13" customFormat="1" ht="10.199999999999999">
      <c r="B138" s="202"/>
      <c r="C138" s="203"/>
      <c r="D138" s="204" t="s">
        <v>137</v>
      </c>
      <c r="E138" s="205" t="s">
        <v>1</v>
      </c>
      <c r="F138" s="206" t="s">
        <v>1102</v>
      </c>
      <c r="G138" s="203"/>
      <c r="H138" s="205" t="s">
        <v>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137</v>
      </c>
      <c r="AU138" s="212" t="s">
        <v>89</v>
      </c>
      <c r="AV138" s="13" t="s">
        <v>87</v>
      </c>
      <c r="AW138" s="13" t="s">
        <v>36</v>
      </c>
      <c r="AX138" s="13" t="s">
        <v>79</v>
      </c>
      <c r="AY138" s="212" t="s">
        <v>129</v>
      </c>
    </row>
    <row r="139" spans="1:65" s="13" customFormat="1" ht="10.199999999999999">
      <c r="B139" s="202"/>
      <c r="C139" s="203"/>
      <c r="D139" s="204" t="s">
        <v>137</v>
      </c>
      <c r="E139" s="205" t="s">
        <v>1</v>
      </c>
      <c r="F139" s="206" t="s">
        <v>139</v>
      </c>
      <c r="G139" s="203"/>
      <c r="H139" s="205" t="s">
        <v>1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137</v>
      </c>
      <c r="AU139" s="212" t="s">
        <v>89</v>
      </c>
      <c r="AV139" s="13" t="s">
        <v>87</v>
      </c>
      <c r="AW139" s="13" t="s">
        <v>36</v>
      </c>
      <c r="AX139" s="13" t="s">
        <v>79</v>
      </c>
      <c r="AY139" s="212" t="s">
        <v>129</v>
      </c>
    </row>
    <row r="140" spans="1:65" s="14" customFormat="1" ht="10.199999999999999">
      <c r="B140" s="213"/>
      <c r="C140" s="214"/>
      <c r="D140" s="204" t="s">
        <v>137</v>
      </c>
      <c r="E140" s="215" t="s">
        <v>1</v>
      </c>
      <c r="F140" s="216" t="s">
        <v>1103</v>
      </c>
      <c r="G140" s="214"/>
      <c r="H140" s="217">
        <v>20.16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137</v>
      </c>
      <c r="AU140" s="223" t="s">
        <v>89</v>
      </c>
      <c r="AV140" s="14" t="s">
        <v>89</v>
      </c>
      <c r="AW140" s="14" t="s">
        <v>36</v>
      </c>
      <c r="AX140" s="14" t="s">
        <v>79</v>
      </c>
      <c r="AY140" s="223" t="s">
        <v>129</v>
      </c>
    </row>
    <row r="141" spans="1:65" s="15" customFormat="1" ht="10.199999999999999">
      <c r="B141" s="224"/>
      <c r="C141" s="225"/>
      <c r="D141" s="204" t="s">
        <v>137</v>
      </c>
      <c r="E141" s="226" t="s">
        <v>1</v>
      </c>
      <c r="F141" s="227" t="s">
        <v>142</v>
      </c>
      <c r="G141" s="225"/>
      <c r="H141" s="228">
        <v>73.69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137</v>
      </c>
      <c r="AU141" s="234" t="s">
        <v>89</v>
      </c>
      <c r="AV141" s="15" t="s">
        <v>135</v>
      </c>
      <c r="AW141" s="15" t="s">
        <v>36</v>
      </c>
      <c r="AX141" s="15" t="s">
        <v>87</v>
      </c>
      <c r="AY141" s="234" t="s">
        <v>129</v>
      </c>
    </row>
    <row r="142" spans="1:65" s="2" customFormat="1" ht="21.75" customHeight="1">
      <c r="A142" s="35"/>
      <c r="B142" s="36"/>
      <c r="C142" s="188" t="s">
        <v>149</v>
      </c>
      <c r="D142" s="188" t="s">
        <v>131</v>
      </c>
      <c r="E142" s="189" t="s">
        <v>1104</v>
      </c>
      <c r="F142" s="190" t="s">
        <v>1105</v>
      </c>
      <c r="G142" s="191" t="s">
        <v>134</v>
      </c>
      <c r="H142" s="192">
        <v>72.61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44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0.28999999999999998</v>
      </c>
      <c r="T142" s="199">
        <f>S142*H142</f>
        <v>21.056899999999999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135</v>
      </c>
      <c r="AT142" s="200" t="s">
        <v>131</v>
      </c>
      <c r="AU142" s="200" t="s">
        <v>89</v>
      </c>
      <c r="AY142" s="18" t="s">
        <v>129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87</v>
      </c>
      <c r="BK142" s="201">
        <f>ROUND(I142*H142,2)</f>
        <v>0</v>
      </c>
      <c r="BL142" s="18" t="s">
        <v>135</v>
      </c>
      <c r="BM142" s="200" t="s">
        <v>1106</v>
      </c>
    </row>
    <row r="143" spans="1:65" s="13" customFormat="1" ht="10.199999999999999">
      <c r="B143" s="202"/>
      <c r="C143" s="203"/>
      <c r="D143" s="204" t="s">
        <v>137</v>
      </c>
      <c r="E143" s="205" t="s">
        <v>1</v>
      </c>
      <c r="F143" s="206" t="s">
        <v>146</v>
      </c>
      <c r="G143" s="203"/>
      <c r="H143" s="205" t="s">
        <v>1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137</v>
      </c>
      <c r="AU143" s="212" t="s">
        <v>89</v>
      </c>
      <c r="AV143" s="13" t="s">
        <v>87</v>
      </c>
      <c r="AW143" s="13" t="s">
        <v>36</v>
      </c>
      <c r="AX143" s="13" t="s">
        <v>79</v>
      </c>
      <c r="AY143" s="212" t="s">
        <v>129</v>
      </c>
    </row>
    <row r="144" spans="1:65" s="13" customFormat="1" ht="10.199999999999999">
      <c r="B144" s="202"/>
      <c r="C144" s="203"/>
      <c r="D144" s="204" t="s">
        <v>137</v>
      </c>
      <c r="E144" s="205" t="s">
        <v>1</v>
      </c>
      <c r="F144" s="206" t="s">
        <v>139</v>
      </c>
      <c r="G144" s="203"/>
      <c r="H144" s="205" t="s">
        <v>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137</v>
      </c>
      <c r="AU144" s="212" t="s">
        <v>89</v>
      </c>
      <c r="AV144" s="13" t="s">
        <v>87</v>
      </c>
      <c r="AW144" s="13" t="s">
        <v>36</v>
      </c>
      <c r="AX144" s="13" t="s">
        <v>79</v>
      </c>
      <c r="AY144" s="212" t="s">
        <v>129</v>
      </c>
    </row>
    <row r="145" spans="1:65" s="14" customFormat="1" ht="10.199999999999999">
      <c r="B145" s="213"/>
      <c r="C145" s="214"/>
      <c r="D145" s="204" t="s">
        <v>137</v>
      </c>
      <c r="E145" s="215" t="s">
        <v>1</v>
      </c>
      <c r="F145" s="216" t="s">
        <v>1100</v>
      </c>
      <c r="G145" s="214"/>
      <c r="H145" s="217">
        <v>45.89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137</v>
      </c>
      <c r="AU145" s="223" t="s">
        <v>89</v>
      </c>
      <c r="AV145" s="14" t="s">
        <v>89</v>
      </c>
      <c r="AW145" s="14" t="s">
        <v>36</v>
      </c>
      <c r="AX145" s="14" t="s">
        <v>79</v>
      </c>
      <c r="AY145" s="223" t="s">
        <v>129</v>
      </c>
    </row>
    <row r="146" spans="1:65" s="14" customFormat="1" ht="10.199999999999999">
      <c r="B146" s="213"/>
      <c r="C146" s="214"/>
      <c r="D146" s="204" t="s">
        <v>137</v>
      </c>
      <c r="E146" s="215" t="s">
        <v>1</v>
      </c>
      <c r="F146" s="216" t="s">
        <v>1101</v>
      </c>
      <c r="G146" s="214"/>
      <c r="H146" s="217">
        <v>2.6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137</v>
      </c>
      <c r="AU146" s="223" t="s">
        <v>89</v>
      </c>
      <c r="AV146" s="14" t="s">
        <v>89</v>
      </c>
      <c r="AW146" s="14" t="s">
        <v>36</v>
      </c>
      <c r="AX146" s="14" t="s">
        <v>79</v>
      </c>
      <c r="AY146" s="223" t="s">
        <v>129</v>
      </c>
    </row>
    <row r="147" spans="1:65" s="13" customFormat="1" ht="10.199999999999999">
      <c r="B147" s="202"/>
      <c r="C147" s="203"/>
      <c r="D147" s="204" t="s">
        <v>137</v>
      </c>
      <c r="E147" s="205" t="s">
        <v>1</v>
      </c>
      <c r="F147" s="206" t="s">
        <v>1107</v>
      </c>
      <c r="G147" s="203"/>
      <c r="H147" s="205" t="s">
        <v>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137</v>
      </c>
      <c r="AU147" s="212" t="s">
        <v>89</v>
      </c>
      <c r="AV147" s="13" t="s">
        <v>87</v>
      </c>
      <c r="AW147" s="13" t="s">
        <v>36</v>
      </c>
      <c r="AX147" s="13" t="s">
        <v>79</v>
      </c>
      <c r="AY147" s="212" t="s">
        <v>129</v>
      </c>
    </row>
    <row r="148" spans="1:65" s="13" customFormat="1" ht="10.199999999999999">
      <c r="B148" s="202"/>
      <c r="C148" s="203"/>
      <c r="D148" s="204" t="s">
        <v>137</v>
      </c>
      <c r="E148" s="205" t="s">
        <v>1</v>
      </c>
      <c r="F148" s="206" t="s">
        <v>139</v>
      </c>
      <c r="G148" s="203"/>
      <c r="H148" s="205" t="s">
        <v>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137</v>
      </c>
      <c r="AU148" s="212" t="s">
        <v>89</v>
      </c>
      <c r="AV148" s="13" t="s">
        <v>87</v>
      </c>
      <c r="AW148" s="13" t="s">
        <v>36</v>
      </c>
      <c r="AX148" s="13" t="s">
        <v>79</v>
      </c>
      <c r="AY148" s="212" t="s">
        <v>129</v>
      </c>
    </row>
    <row r="149" spans="1:65" s="14" customFormat="1" ht="10.199999999999999">
      <c r="B149" s="213"/>
      <c r="C149" s="214"/>
      <c r="D149" s="204" t="s">
        <v>137</v>
      </c>
      <c r="E149" s="215" t="s">
        <v>1</v>
      </c>
      <c r="F149" s="216" t="s">
        <v>1108</v>
      </c>
      <c r="G149" s="214"/>
      <c r="H149" s="217">
        <v>24.12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137</v>
      </c>
      <c r="AU149" s="223" t="s">
        <v>89</v>
      </c>
      <c r="AV149" s="14" t="s">
        <v>89</v>
      </c>
      <c r="AW149" s="14" t="s">
        <v>36</v>
      </c>
      <c r="AX149" s="14" t="s">
        <v>79</v>
      </c>
      <c r="AY149" s="223" t="s">
        <v>129</v>
      </c>
    </row>
    <row r="150" spans="1:65" s="15" customFormat="1" ht="10.199999999999999">
      <c r="B150" s="224"/>
      <c r="C150" s="225"/>
      <c r="D150" s="204" t="s">
        <v>137</v>
      </c>
      <c r="E150" s="226" t="s">
        <v>1</v>
      </c>
      <c r="F150" s="227" t="s">
        <v>142</v>
      </c>
      <c r="G150" s="225"/>
      <c r="H150" s="228">
        <v>72.61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AT150" s="234" t="s">
        <v>137</v>
      </c>
      <c r="AU150" s="234" t="s">
        <v>89</v>
      </c>
      <c r="AV150" s="15" t="s">
        <v>135</v>
      </c>
      <c r="AW150" s="15" t="s">
        <v>36</v>
      </c>
      <c r="AX150" s="15" t="s">
        <v>87</v>
      </c>
      <c r="AY150" s="234" t="s">
        <v>129</v>
      </c>
    </row>
    <row r="151" spans="1:65" s="2" customFormat="1" ht="21.75" customHeight="1">
      <c r="A151" s="35"/>
      <c r="B151" s="36"/>
      <c r="C151" s="188" t="s">
        <v>135</v>
      </c>
      <c r="D151" s="188" t="s">
        <v>131</v>
      </c>
      <c r="E151" s="189" t="s">
        <v>1109</v>
      </c>
      <c r="F151" s="190" t="s">
        <v>1110</v>
      </c>
      <c r="G151" s="191" t="s">
        <v>134</v>
      </c>
      <c r="H151" s="192">
        <v>107.19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44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0.22</v>
      </c>
      <c r="T151" s="199">
        <f>S151*H151</f>
        <v>23.581800000000001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135</v>
      </c>
      <c r="AT151" s="200" t="s">
        <v>131</v>
      </c>
      <c r="AU151" s="200" t="s">
        <v>89</v>
      </c>
      <c r="AY151" s="18" t="s">
        <v>129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87</v>
      </c>
      <c r="BK151" s="201">
        <f>ROUND(I151*H151,2)</f>
        <v>0</v>
      </c>
      <c r="BL151" s="18" t="s">
        <v>135</v>
      </c>
      <c r="BM151" s="200" t="s">
        <v>1111</v>
      </c>
    </row>
    <row r="152" spans="1:65" s="13" customFormat="1" ht="10.199999999999999">
      <c r="B152" s="202"/>
      <c r="C152" s="203"/>
      <c r="D152" s="204" t="s">
        <v>137</v>
      </c>
      <c r="E152" s="205" t="s">
        <v>1</v>
      </c>
      <c r="F152" s="206" t="s">
        <v>146</v>
      </c>
      <c r="G152" s="203"/>
      <c r="H152" s="205" t="s">
        <v>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137</v>
      </c>
      <c r="AU152" s="212" t="s">
        <v>89</v>
      </c>
      <c r="AV152" s="13" t="s">
        <v>87</v>
      </c>
      <c r="AW152" s="13" t="s">
        <v>36</v>
      </c>
      <c r="AX152" s="13" t="s">
        <v>79</v>
      </c>
      <c r="AY152" s="212" t="s">
        <v>129</v>
      </c>
    </row>
    <row r="153" spans="1:65" s="13" customFormat="1" ht="10.199999999999999">
      <c r="B153" s="202"/>
      <c r="C153" s="203"/>
      <c r="D153" s="204" t="s">
        <v>137</v>
      </c>
      <c r="E153" s="205" t="s">
        <v>1</v>
      </c>
      <c r="F153" s="206" t="s">
        <v>139</v>
      </c>
      <c r="G153" s="203"/>
      <c r="H153" s="205" t="s">
        <v>1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137</v>
      </c>
      <c r="AU153" s="212" t="s">
        <v>89</v>
      </c>
      <c r="AV153" s="13" t="s">
        <v>87</v>
      </c>
      <c r="AW153" s="13" t="s">
        <v>36</v>
      </c>
      <c r="AX153" s="13" t="s">
        <v>79</v>
      </c>
      <c r="AY153" s="212" t="s">
        <v>129</v>
      </c>
    </row>
    <row r="154" spans="1:65" s="14" customFormat="1" ht="10.199999999999999">
      <c r="B154" s="213"/>
      <c r="C154" s="214"/>
      <c r="D154" s="204" t="s">
        <v>137</v>
      </c>
      <c r="E154" s="215" t="s">
        <v>1</v>
      </c>
      <c r="F154" s="216" t="s">
        <v>1112</v>
      </c>
      <c r="G154" s="214"/>
      <c r="H154" s="217">
        <v>45.89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137</v>
      </c>
      <c r="AU154" s="223" t="s">
        <v>89</v>
      </c>
      <c r="AV154" s="14" t="s">
        <v>89</v>
      </c>
      <c r="AW154" s="14" t="s">
        <v>36</v>
      </c>
      <c r="AX154" s="14" t="s">
        <v>79</v>
      </c>
      <c r="AY154" s="223" t="s">
        <v>129</v>
      </c>
    </row>
    <row r="155" spans="1:65" s="14" customFormat="1" ht="10.199999999999999">
      <c r="B155" s="213"/>
      <c r="C155" s="214"/>
      <c r="D155" s="204" t="s">
        <v>137</v>
      </c>
      <c r="E155" s="215" t="s">
        <v>1</v>
      </c>
      <c r="F155" s="216" t="s">
        <v>1113</v>
      </c>
      <c r="G155" s="214"/>
      <c r="H155" s="217">
        <v>2.6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137</v>
      </c>
      <c r="AU155" s="223" t="s">
        <v>89</v>
      </c>
      <c r="AV155" s="14" t="s">
        <v>89</v>
      </c>
      <c r="AW155" s="14" t="s">
        <v>36</v>
      </c>
      <c r="AX155" s="14" t="s">
        <v>79</v>
      </c>
      <c r="AY155" s="223" t="s">
        <v>129</v>
      </c>
    </row>
    <row r="156" spans="1:65" s="14" customFormat="1" ht="10.199999999999999">
      <c r="B156" s="213"/>
      <c r="C156" s="214"/>
      <c r="D156" s="204" t="s">
        <v>137</v>
      </c>
      <c r="E156" s="215" t="s">
        <v>1</v>
      </c>
      <c r="F156" s="216" t="s">
        <v>1114</v>
      </c>
      <c r="G156" s="214"/>
      <c r="H156" s="217">
        <v>31.2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137</v>
      </c>
      <c r="AU156" s="223" t="s">
        <v>89</v>
      </c>
      <c r="AV156" s="14" t="s">
        <v>89</v>
      </c>
      <c r="AW156" s="14" t="s">
        <v>36</v>
      </c>
      <c r="AX156" s="14" t="s">
        <v>79</v>
      </c>
      <c r="AY156" s="223" t="s">
        <v>129</v>
      </c>
    </row>
    <row r="157" spans="1:65" s="13" customFormat="1" ht="10.199999999999999">
      <c r="B157" s="202"/>
      <c r="C157" s="203"/>
      <c r="D157" s="204" t="s">
        <v>137</v>
      </c>
      <c r="E157" s="205" t="s">
        <v>1</v>
      </c>
      <c r="F157" s="206" t="s">
        <v>193</v>
      </c>
      <c r="G157" s="203"/>
      <c r="H157" s="205" t="s">
        <v>1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137</v>
      </c>
      <c r="AU157" s="212" t="s">
        <v>89</v>
      </c>
      <c r="AV157" s="13" t="s">
        <v>87</v>
      </c>
      <c r="AW157" s="13" t="s">
        <v>36</v>
      </c>
      <c r="AX157" s="13" t="s">
        <v>79</v>
      </c>
      <c r="AY157" s="212" t="s">
        <v>129</v>
      </c>
    </row>
    <row r="158" spans="1:65" s="13" customFormat="1" ht="10.199999999999999">
      <c r="B158" s="202"/>
      <c r="C158" s="203"/>
      <c r="D158" s="204" t="s">
        <v>137</v>
      </c>
      <c r="E158" s="205" t="s">
        <v>1</v>
      </c>
      <c r="F158" s="206" t="s">
        <v>139</v>
      </c>
      <c r="G158" s="203"/>
      <c r="H158" s="205" t="s">
        <v>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137</v>
      </c>
      <c r="AU158" s="212" t="s">
        <v>89</v>
      </c>
      <c r="AV158" s="13" t="s">
        <v>87</v>
      </c>
      <c r="AW158" s="13" t="s">
        <v>36</v>
      </c>
      <c r="AX158" s="13" t="s">
        <v>79</v>
      </c>
      <c r="AY158" s="212" t="s">
        <v>129</v>
      </c>
    </row>
    <row r="159" spans="1:65" s="14" customFormat="1" ht="10.199999999999999">
      <c r="B159" s="213"/>
      <c r="C159" s="214"/>
      <c r="D159" s="204" t="s">
        <v>137</v>
      </c>
      <c r="E159" s="215" t="s">
        <v>1</v>
      </c>
      <c r="F159" s="216" t="s">
        <v>1115</v>
      </c>
      <c r="G159" s="214"/>
      <c r="H159" s="217">
        <v>27.5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137</v>
      </c>
      <c r="AU159" s="223" t="s">
        <v>89</v>
      </c>
      <c r="AV159" s="14" t="s">
        <v>89</v>
      </c>
      <c r="AW159" s="14" t="s">
        <v>36</v>
      </c>
      <c r="AX159" s="14" t="s">
        <v>79</v>
      </c>
      <c r="AY159" s="223" t="s">
        <v>129</v>
      </c>
    </row>
    <row r="160" spans="1:65" s="15" customFormat="1" ht="10.199999999999999">
      <c r="B160" s="224"/>
      <c r="C160" s="225"/>
      <c r="D160" s="204" t="s">
        <v>137</v>
      </c>
      <c r="E160" s="226" t="s">
        <v>1</v>
      </c>
      <c r="F160" s="227" t="s">
        <v>142</v>
      </c>
      <c r="G160" s="225"/>
      <c r="H160" s="228">
        <v>107.19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137</v>
      </c>
      <c r="AU160" s="234" t="s">
        <v>89</v>
      </c>
      <c r="AV160" s="15" t="s">
        <v>135</v>
      </c>
      <c r="AW160" s="15" t="s">
        <v>36</v>
      </c>
      <c r="AX160" s="15" t="s">
        <v>87</v>
      </c>
      <c r="AY160" s="234" t="s">
        <v>129</v>
      </c>
    </row>
    <row r="161" spans="1:65" s="2" customFormat="1" ht="21.75" customHeight="1">
      <c r="A161" s="35"/>
      <c r="B161" s="36"/>
      <c r="C161" s="188" t="s">
        <v>158</v>
      </c>
      <c r="D161" s="188" t="s">
        <v>131</v>
      </c>
      <c r="E161" s="189" t="s">
        <v>159</v>
      </c>
      <c r="F161" s="190" t="s">
        <v>1116</v>
      </c>
      <c r="G161" s="191" t="s">
        <v>134</v>
      </c>
      <c r="H161" s="192">
        <v>96.6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44</v>
      </c>
      <c r="O161" s="72"/>
      <c r="P161" s="198">
        <f>O161*H161</f>
        <v>0</v>
      </c>
      <c r="Q161" s="198">
        <v>9.0000000000000006E-5</v>
      </c>
      <c r="R161" s="198">
        <f>Q161*H161</f>
        <v>8.6940000000000003E-3</v>
      </c>
      <c r="S161" s="198">
        <v>0.25600000000000001</v>
      </c>
      <c r="T161" s="199">
        <f>S161*H161</f>
        <v>24.729599999999998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135</v>
      </c>
      <c r="AT161" s="200" t="s">
        <v>131</v>
      </c>
      <c r="AU161" s="200" t="s">
        <v>89</v>
      </c>
      <c r="AY161" s="18" t="s">
        <v>129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87</v>
      </c>
      <c r="BK161" s="201">
        <f>ROUND(I161*H161,2)</f>
        <v>0</v>
      </c>
      <c r="BL161" s="18" t="s">
        <v>135</v>
      </c>
      <c r="BM161" s="200" t="s">
        <v>1117</v>
      </c>
    </row>
    <row r="162" spans="1:65" s="13" customFormat="1" ht="10.199999999999999">
      <c r="B162" s="202"/>
      <c r="C162" s="203"/>
      <c r="D162" s="204" t="s">
        <v>137</v>
      </c>
      <c r="E162" s="205" t="s">
        <v>1</v>
      </c>
      <c r="F162" s="206" t="s">
        <v>138</v>
      </c>
      <c r="G162" s="203"/>
      <c r="H162" s="205" t="s">
        <v>1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137</v>
      </c>
      <c r="AU162" s="212" t="s">
        <v>89</v>
      </c>
      <c r="AV162" s="13" t="s">
        <v>87</v>
      </c>
      <c r="AW162" s="13" t="s">
        <v>36</v>
      </c>
      <c r="AX162" s="13" t="s">
        <v>79</v>
      </c>
      <c r="AY162" s="212" t="s">
        <v>129</v>
      </c>
    </row>
    <row r="163" spans="1:65" s="13" customFormat="1" ht="10.199999999999999">
      <c r="B163" s="202"/>
      <c r="C163" s="203"/>
      <c r="D163" s="204" t="s">
        <v>137</v>
      </c>
      <c r="E163" s="205" t="s">
        <v>1</v>
      </c>
      <c r="F163" s="206" t="s">
        <v>139</v>
      </c>
      <c r="G163" s="203"/>
      <c r="H163" s="205" t="s">
        <v>1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137</v>
      </c>
      <c r="AU163" s="212" t="s">
        <v>89</v>
      </c>
      <c r="AV163" s="13" t="s">
        <v>87</v>
      </c>
      <c r="AW163" s="13" t="s">
        <v>36</v>
      </c>
      <c r="AX163" s="13" t="s">
        <v>79</v>
      </c>
      <c r="AY163" s="212" t="s">
        <v>129</v>
      </c>
    </row>
    <row r="164" spans="1:65" s="14" customFormat="1" ht="10.199999999999999">
      <c r="B164" s="213"/>
      <c r="C164" s="214"/>
      <c r="D164" s="204" t="s">
        <v>137</v>
      </c>
      <c r="E164" s="215" t="s">
        <v>1</v>
      </c>
      <c r="F164" s="216" t="s">
        <v>1118</v>
      </c>
      <c r="G164" s="214"/>
      <c r="H164" s="217">
        <v>58.86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137</v>
      </c>
      <c r="AU164" s="223" t="s">
        <v>89</v>
      </c>
      <c r="AV164" s="14" t="s">
        <v>89</v>
      </c>
      <c r="AW164" s="14" t="s">
        <v>36</v>
      </c>
      <c r="AX164" s="14" t="s">
        <v>79</v>
      </c>
      <c r="AY164" s="223" t="s">
        <v>129</v>
      </c>
    </row>
    <row r="165" spans="1:65" s="14" customFormat="1" ht="10.199999999999999">
      <c r="B165" s="213"/>
      <c r="C165" s="214"/>
      <c r="D165" s="204" t="s">
        <v>137</v>
      </c>
      <c r="E165" s="215" t="s">
        <v>1</v>
      </c>
      <c r="F165" s="216" t="s">
        <v>1119</v>
      </c>
      <c r="G165" s="214"/>
      <c r="H165" s="217">
        <v>3.24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137</v>
      </c>
      <c r="AU165" s="223" t="s">
        <v>89</v>
      </c>
      <c r="AV165" s="14" t="s">
        <v>89</v>
      </c>
      <c r="AW165" s="14" t="s">
        <v>36</v>
      </c>
      <c r="AX165" s="14" t="s">
        <v>79</v>
      </c>
      <c r="AY165" s="223" t="s">
        <v>129</v>
      </c>
    </row>
    <row r="166" spans="1:65" s="14" customFormat="1" ht="10.199999999999999">
      <c r="B166" s="213"/>
      <c r="C166" s="214"/>
      <c r="D166" s="204" t="s">
        <v>137</v>
      </c>
      <c r="E166" s="215" t="s">
        <v>1</v>
      </c>
      <c r="F166" s="216" t="s">
        <v>1120</v>
      </c>
      <c r="G166" s="214"/>
      <c r="H166" s="217">
        <v>34.5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137</v>
      </c>
      <c r="AU166" s="223" t="s">
        <v>89</v>
      </c>
      <c r="AV166" s="14" t="s">
        <v>89</v>
      </c>
      <c r="AW166" s="14" t="s">
        <v>36</v>
      </c>
      <c r="AX166" s="14" t="s">
        <v>79</v>
      </c>
      <c r="AY166" s="223" t="s">
        <v>129</v>
      </c>
    </row>
    <row r="167" spans="1:65" s="15" customFormat="1" ht="10.199999999999999">
      <c r="B167" s="224"/>
      <c r="C167" s="225"/>
      <c r="D167" s="204" t="s">
        <v>137</v>
      </c>
      <c r="E167" s="226" t="s">
        <v>1</v>
      </c>
      <c r="F167" s="227" t="s">
        <v>142</v>
      </c>
      <c r="G167" s="225"/>
      <c r="H167" s="228">
        <v>96.6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137</v>
      </c>
      <c r="AU167" s="234" t="s">
        <v>89</v>
      </c>
      <c r="AV167" s="15" t="s">
        <v>135</v>
      </c>
      <c r="AW167" s="15" t="s">
        <v>36</v>
      </c>
      <c r="AX167" s="15" t="s">
        <v>87</v>
      </c>
      <c r="AY167" s="234" t="s">
        <v>129</v>
      </c>
    </row>
    <row r="168" spans="1:65" s="2" customFormat="1" ht="16.5" customHeight="1">
      <c r="A168" s="35"/>
      <c r="B168" s="36"/>
      <c r="C168" s="188" t="s">
        <v>164</v>
      </c>
      <c r="D168" s="188" t="s">
        <v>131</v>
      </c>
      <c r="E168" s="189" t="s">
        <v>165</v>
      </c>
      <c r="F168" s="190" t="s">
        <v>166</v>
      </c>
      <c r="G168" s="191" t="s">
        <v>167</v>
      </c>
      <c r="H168" s="192">
        <v>1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44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0.28999999999999998</v>
      </c>
      <c r="T168" s="199">
        <f>S168*H168</f>
        <v>0.28999999999999998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135</v>
      </c>
      <c r="AT168" s="200" t="s">
        <v>131</v>
      </c>
      <c r="AU168" s="200" t="s">
        <v>89</v>
      </c>
      <c r="AY168" s="18" t="s">
        <v>129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87</v>
      </c>
      <c r="BK168" s="201">
        <f>ROUND(I168*H168,2)</f>
        <v>0</v>
      </c>
      <c r="BL168" s="18" t="s">
        <v>135</v>
      </c>
      <c r="BM168" s="200" t="s">
        <v>1121</v>
      </c>
    </row>
    <row r="169" spans="1:65" s="14" customFormat="1" ht="20.399999999999999">
      <c r="B169" s="213"/>
      <c r="C169" s="214"/>
      <c r="D169" s="204" t="s">
        <v>137</v>
      </c>
      <c r="E169" s="215" t="s">
        <v>1</v>
      </c>
      <c r="F169" s="216" t="s">
        <v>1122</v>
      </c>
      <c r="G169" s="214"/>
      <c r="H169" s="217">
        <v>1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137</v>
      </c>
      <c r="AU169" s="223" t="s">
        <v>89</v>
      </c>
      <c r="AV169" s="14" t="s">
        <v>89</v>
      </c>
      <c r="AW169" s="14" t="s">
        <v>36</v>
      </c>
      <c r="AX169" s="14" t="s">
        <v>87</v>
      </c>
      <c r="AY169" s="223" t="s">
        <v>129</v>
      </c>
    </row>
    <row r="170" spans="1:65" s="2" customFormat="1" ht="21.75" customHeight="1">
      <c r="A170" s="35"/>
      <c r="B170" s="36"/>
      <c r="C170" s="188" t="s">
        <v>171</v>
      </c>
      <c r="D170" s="188" t="s">
        <v>131</v>
      </c>
      <c r="E170" s="189" t="s">
        <v>178</v>
      </c>
      <c r="F170" s="190" t="s">
        <v>179</v>
      </c>
      <c r="G170" s="191" t="s">
        <v>180</v>
      </c>
      <c r="H170" s="192">
        <v>2.6080000000000001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44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135</v>
      </c>
      <c r="AT170" s="200" t="s">
        <v>131</v>
      </c>
      <c r="AU170" s="200" t="s">
        <v>89</v>
      </c>
      <c r="AY170" s="18" t="s">
        <v>129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87</v>
      </c>
      <c r="BK170" s="201">
        <f>ROUND(I170*H170,2)</f>
        <v>0</v>
      </c>
      <c r="BL170" s="18" t="s">
        <v>135</v>
      </c>
      <c r="BM170" s="200" t="s">
        <v>1123</v>
      </c>
    </row>
    <row r="171" spans="1:65" s="13" customFormat="1" ht="10.199999999999999">
      <c r="B171" s="202"/>
      <c r="C171" s="203"/>
      <c r="D171" s="204" t="s">
        <v>137</v>
      </c>
      <c r="E171" s="205" t="s">
        <v>1</v>
      </c>
      <c r="F171" s="206" t="s">
        <v>146</v>
      </c>
      <c r="G171" s="203"/>
      <c r="H171" s="205" t="s">
        <v>1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137</v>
      </c>
      <c r="AU171" s="212" t="s">
        <v>89</v>
      </c>
      <c r="AV171" s="13" t="s">
        <v>87</v>
      </c>
      <c r="AW171" s="13" t="s">
        <v>36</v>
      </c>
      <c r="AX171" s="13" t="s">
        <v>79</v>
      </c>
      <c r="AY171" s="212" t="s">
        <v>129</v>
      </c>
    </row>
    <row r="172" spans="1:65" s="13" customFormat="1" ht="10.199999999999999">
      <c r="B172" s="202"/>
      <c r="C172" s="203"/>
      <c r="D172" s="204" t="s">
        <v>137</v>
      </c>
      <c r="E172" s="205" t="s">
        <v>1</v>
      </c>
      <c r="F172" s="206" t="s">
        <v>182</v>
      </c>
      <c r="G172" s="203"/>
      <c r="H172" s="205" t="s">
        <v>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137</v>
      </c>
      <c r="AU172" s="212" t="s">
        <v>89</v>
      </c>
      <c r="AV172" s="13" t="s">
        <v>87</v>
      </c>
      <c r="AW172" s="13" t="s">
        <v>36</v>
      </c>
      <c r="AX172" s="13" t="s">
        <v>79</v>
      </c>
      <c r="AY172" s="212" t="s">
        <v>129</v>
      </c>
    </row>
    <row r="173" spans="1:65" s="14" customFormat="1" ht="10.199999999999999">
      <c r="B173" s="213"/>
      <c r="C173" s="214"/>
      <c r="D173" s="204" t="s">
        <v>137</v>
      </c>
      <c r="E173" s="215" t="s">
        <v>1</v>
      </c>
      <c r="F173" s="216" t="s">
        <v>1124</v>
      </c>
      <c r="G173" s="214"/>
      <c r="H173" s="217">
        <v>2.3199999999999998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137</v>
      </c>
      <c r="AU173" s="223" t="s">
        <v>89</v>
      </c>
      <c r="AV173" s="14" t="s">
        <v>89</v>
      </c>
      <c r="AW173" s="14" t="s">
        <v>36</v>
      </c>
      <c r="AX173" s="14" t="s">
        <v>79</v>
      </c>
      <c r="AY173" s="223" t="s">
        <v>129</v>
      </c>
    </row>
    <row r="174" spans="1:65" s="14" customFormat="1" ht="20.399999999999999">
      <c r="B174" s="213"/>
      <c r="C174" s="214"/>
      <c r="D174" s="204" t="s">
        <v>137</v>
      </c>
      <c r="E174" s="215" t="s">
        <v>1</v>
      </c>
      <c r="F174" s="216" t="s">
        <v>1125</v>
      </c>
      <c r="G174" s="214"/>
      <c r="H174" s="217">
        <v>0.28799999999999998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137</v>
      </c>
      <c r="AU174" s="223" t="s">
        <v>89</v>
      </c>
      <c r="AV174" s="14" t="s">
        <v>89</v>
      </c>
      <c r="AW174" s="14" t="s">
        <v>36</v>
      </c>
      <c r="AX174" s="14" t="s">
        <v>79</v>
      </c>
      <c r="AY174" s="223" t="s">
        <v>129</v>
      </c>
    </row>
    <row r="175" spans="1:65" s="15" customFormat="1" ht="10.199999999999999">
      <c r="B175" s="224"/>
      <c r="C175" s="225"/>
      <c r="D175" s="204" t="s">
        <v>137</v>
      </c>
      <c r="E175" s="226" t="s">
        <v>1</v>
      </c>
      <c r="F175" s="227" t="s">
        <v>142</v>
      </c>
      <c r="G175" s="225"/>
      <c r="H175" s="228">
        <v>2.6080000000000001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137</v>
      </c>
      <c r="AU175" s="234" t="s">
        <v>89</v>
      </c>
      <c r="AV175" s="15" t="s">
        <v>135</v>
      </c>
      <c r="AW175" s="15" t="s">
        <v>36</v>
      </c>
      <c r="AX175" s="15" t="s">
        <v>87</v>
      </c>
      <c r="AY175" s="234" t="s">
        <v>129</v>
      </c>
    </row>
    <row r="176" spans="1:65" s="2" customFormat="1" ht="16.5" customHeight="1">
      <c r="A176" s="35"/>
      <c r="B176" s="36"/>
      <c r="C176" s="188" t="s">
        <v>177</v>
      </c>
      <c r="D176" s="188" t="s">
        <v>131</v>
      </c>
      <c r="E176" s="189" t="s">
        <v>185</v>
      </c>
      <c r="F176" s="190" t="s">
        <v>186</v>
      </c>
      <c r="G176" s="191" t="s">
        <v>180</v>
      </c>
      <c r="H176" s="192">
        <v>30.72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44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135</v>
      </c>
      <c r="AT176" s="200" t="s">
        <v>131</v>
      </c>
      <c r="AU176" s="200" t="s">
        <v>89</v>
      </c>
      <c r="AY176" s="18" t="s">
        <v>129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87</v>
      </c>
      <c r="BK176" s="201">
        <f>ROUND(I176*H176,2)</f>
        <v>0</v>
      </c>
      <c r="BL176" s="18" t="s">
        <v>135</v>
      </c>
      <c r="BM176" s="200" t="s">
        <v>1126</v>
      </c>
    </row>
    <row r="177" spans="1:65" s="14" customFormat="1" ht="20.399999999999999">
      <c r="B177" s="213"/>
      <c r="C177" s="214"/>
      <c r="D177" s="204" t="s">
        <v>137</v>
      </c>
      <c r="E177" s="215" t="s">
        <v>1</v>
      </c>
      <c r="F177" s="216" t="s">
        <v>1127</v>
      </c>
      <c r="G177" s="214"/>
      <c r="H177" s="217">
        <v>30.72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137</v>
      </c>
      <c r="AU177" s="223" t="s">
        <v>89</v>
      </c>
      <c r="AV177" s="14" t="s">
        <v>89</v>
      </c>
      <c r="AW177" s="14" t="s">
        <v>36</v>
      </c>
      <c r="AX177" s="14" t="s">
        <v>87</v>
      </c>
      <c r="AY177" s="223" t="s">
        <v>129</v>
      </c>
    </row>
    <row r="178" spans="1:65" s="2" customFormat="1" ht="21.75" customHeight="1">
      <c r="A178" s="35"/>
      <c r="B178" s="36"/>
      <c r="C178" s="188" t="s">
        <v>184</v>
      </c>
      <c r="D178" s="188" t="s">
        <v>131</v>
      </c>
      <c r="E178" s="189" t="s">
        <v>190</v>
      </c>
      <c r="F178" s="190" t="s">
        <v>191</v>
      </c>
      <c r="G178" s="191" t="s">
        <v>180</v>
      </c>
      <c r="H178" s="192">
        <v>5.9320000000000004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44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135</v>
      </c>
      <c r="AT178" s="200" t="s">
        <v>131</v>
      </c>
      <c r="AU178" s="200" t="s">
        <v>89</v>
      </c>
      <c r="AY178" s="18" t="s">
        <v>129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87</v>
      </c>
      <c r="BK178" s="201">
        <f>ROUND(I178*H178,2)</f>
        <v>0</v>
      </c>
      <c r="BL178" s="18" t="s">
        <v>135</v>
      </c>
      <c r="BM178" s="200" t="s">
        <v>1128</v>
      </c>
    </row>
    <row r="179" spans="1:65" s="13" customFormat="1" ht="10.199999999999999">
      <c r="B179" s="202"/>
      <c r="C179" s="203"/>
      <c r="D179" s="204" t="s">
        <v>137</v>
      </c>
      <c r="E179" s="205" t="s">
        <v>1</v>
      </c>
      <c r="F179" s="206" t="s">
        <v>193</v>
      </c>
      <c r="G179" s="203"/>
      <c r="H179" s="205" t="s">
        <v>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137</v>
      </c>
      <c r="AU179" s="212" t="s">
        <v>89</v>
      </c>
      <c r="AV179" s="13" t="s">
        <v>87</v>
      </c>
      <c r="AW179" s="13" t="s">
        <v>36</v>
      </c>
      <c r="AX179" s="13" t="s">
        <v>79</v>
      </c>
      <c r="AY179" s="212" t="s">
        <v>129</v>
      </c>
    </row>
    <row r="180" spans="1:65" s="13" customFormat="1" ht="10.199999999999999">
      <c r="B180" s="202"/>
      <c r="C180" s="203"/>
      <c r="D180" s="204" t="s">
        <v>137</v>
      </c>
      <c r="E180" s="205" t="s">
        <v>1</v>
      </c>
      <c r="F180" s="206" t="s">
        <v>194</v>
      </c>
      <c r="G180" s="203"/>
      <c r="H180" s="205" t="s">
        <v>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137</v>
      </c>
      <c r="AU180" s="212" t="s">
        <v>89</v>
      </c>
      <c r="AV180" s="13" t="s">
        <v>87</v>
      </c>
      <c r="AW180" s="13" t="s">
        <v>36</v>
      </c>
      <c r="AX180" s="13" t="s">
        <v>79</v>
      </c>
      <c r="AY180" s="212" t="s">
        <v>129</v>
      </c>
    </row>
    <row r="181" spans="1:65" s="14" customFormat="1" ht="20.399999999999999">
      <c r="B181" s="213"/>
      <c r="C181" s="214"/>
      <c r="D181" s="204" t="s">
        <v>137</v>
      </c>
      <c r="E181" s="215" t="s">
        <v>1</v>
      </c>
      <c r="F181" s="216" t="s">
        <v>1129</v>
      </c>
      <c r="G181" s="214"/>
      <c r="H181" s="217">
        <v>1.2669999999999999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137</v>
      </c>
      <c r="AU181" s="223" t="s">
        <v>89</v>
      </c>
      <c r="AV181" s="14" t="s">
        <v>89</v>
      </c>
      <c r="AW181" s="14" t="s">
        <v>36</v>
      </c>
      <c r="AX181" s="14" t="s">
        <v>79</v>
      </c>
      <c r="AY181" s="223" t="s">
        <v>129</v>
      </c>
    </row>
    <row r="182" spans="1:65" s="14" customFormat="1" ht="20.399999999999999">
      <c r="B182" s="213"/>
      <c r="C182" s="214"/>
      <c r="D182" s="204" t="s">
        <v>137</v>
      </c>
      <c r="E182" s="215" t="s">
        <v>1</v>
      </c>
      <c r="F182" s="216" t="s">
        <v>1130</v>
      </c>
      <c r="G182" s="214"/>
      <c r="H182" s="217">
        <v>2.851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137</v>
      </c>
      <c r="AU182" s="223" t="s">
        <v>89</v>
      </c>
      <c r="AV182" s="14" t="s">
        <v>89</v>
      </c>
      <c r="AW182" s="14" t="s">
        <v>36</v>
      </c>
      <c r="AX182" s="14" t="s">
        <v>79</v>
      </c>
      <c r="AY182" s="223" t="s">
        <v>129</v>
      </c>
    </row>
    <row r="183" spans="1:65" s="14" customFormat="1" ht="20.399999999999999">
      <c r="B183" s="213"/>
      <c r="C183" s="214"/>
      <c r="D183" s="204" t="s">
        <v>137</v>
      </c>
      <c r="E183" s="215" t="s">
        <v>1</v>
      </c>
      <c r="F183" s="216" t="s">
        <v>1131</v>
      </c>
      <c r="G183" s="214"/>
      <c r="H183" s="217">
        <v>3.133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137</v>
      </c>
      <c r="AU183" s="223" t="s">
        <v>89</v>
      </c>
      <c r="AV183" s="14" t="s">
        <v>89</v>
      </c>
      <c r="AW183" s="14" t="s">
        <v>36</v>
      </c>
      <c r="AX183" s="14" t="s">
        <v>79</v>
      </c>
      <c r="AY183" s="223" t="s">
        <v>129</v>
      </c>
    </row>
    <row r="184" spans="1:65" s="14" customFormat="1" ht="10.199999999999999">
      <c r="B184" s="213"/>
      <c r="C184" s="214"/>
      <c r="D184" s="204" t="s">
        <v>137</v>
      </c>
      <c r="E184" s="215" t="s">
        <v>1</v>
      </c>
      <c r="F184" s="216" t="s">
        <v>1132</v>
      </c>
      <c r="G184" s="214"/>
      <c r="H184" s="217">
        <v>3.552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137</v>
      </c>
      <c r="AU184" s="223" t="s">
        <v>89</v>
      </c>
      <c r="AV184" s="14" t="s">
        <v>89</v>
      </c>
      <c r="AW184" s="14" t="s">
        <v>36</v>
      </c>
      <c r="AX184" s="14" t="s">
        <v>79</v>
      </c>
      <c r="AY184" s="223" t="s">
        <v>129</v>
      </c>
    </row>
    <row r="185" spans="1:65" s="14" customFormat="1" ht="20.399999999999999">
      <c r="B185" s="213"/>
      <c r="C185" s="214"/>
      <c r="D185" s="204" t="s">
        <v>137</v>
      </c>
      <c r="E185" s="215" t="s">
        <v>1</v>
      </c>
      <c r="F185" s="216" t="s">
        <v>1133</v>
      </c>
      <c r="G185" s="214"/>
      <c r="H185" s="217">
        <v>6.1230000000000002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137</v>
      </c>
      <c r="AU185" s="223" t="s">
        <v>89</v>
      </c>
      <c r="AV185" s="14" t="s">
        <v>89</v>
      </c>
      <c r="AW185" s="14" t="s">
        <v>36</v>
      </c>
      <c r="AX185" s="14" t="s">
        <v>79</v>
      </c>
      <c r="AY185" s="223" t="s">
        <v>129</v>
      </c>
    </row>
    <row r="186" spans="1:65" s="14" customFormat="1" ht="20.399999999999999">
      <c r="B186" s="213"/>
      <c r="C186" s="214"/>
      <c r="D186" s="204" t="s">
        <v>137</v>
      </c>
      <c r="E186" s="215" t="s">
        <v>1</v>
      </c>
      <c r="F186" s="216" t="s">
        <v>1134</v>
      </c>
      <c r="G186" s="214"/>
      <c r="H186" s="217">
        <v>2.8479999999999999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137</v>
      </c>
      <c r="AU186" s="223" t="s">
        <v>89</v>
      </c>
      <c r="AV186" s="14" t="s">
        <v>89</v>
      </c>
      <c r="AW186" s="14" t="s">
        <v>36</v>
      </c>
      <c r="AX186" s="14" t="s">
        <v>79</v>
      </c>
      <c r="AY186" s="223" t="s">
        <v>129</v>
      </c>
    </row>
    <row r="187" spans="1:65" s="16" customFormat="1" ht="10.199999999999999">
      <c r="B187" s="235"/>
      <c r="C187" s="236"/>
      <c r="D187" s="204" t="s">
        <v>137</v>
      </c>
      <c r="E187" s="237" t="s">
        <v>1</v>
      </c>
      <c r="F187" s="238" t="s">
        <v>197</v>
      </c>
      <c r="G187" s="236"/>
      <c r="H187" s="239">
        <v>19.774000000000001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137</v>
      </c>
      <c r="AU187" s="245" t="s">
        <v>89</v>
      </c>
      <c r="AV187" s="16" t="s">
        <v>149</v>
      </c>
      <c r="AW187" s="16" t="s">
        <v>36</v>
      </c>
      <c r="AX187" s="16" t="s">
        <v>79</v>
      </c>
      <c r="AY187" s="245" t="s">
        <v>129</v>
      </c>
    </row>
    <row r="188" spans="1:65" s="13" customFormat="1" ht="10.199999999999999">
      <c r="B188" s="202"/>
      <c r="C188" s="203"/>
      <c r="D188" s="204" t="s">
        <v>137</v>
      </c>
      <c r="E188" s="205" t="s">
        <v>1</v>
      </c>
      <c r="F188" s="206" t="s">
        <v>198</v>
      </c>
      <c r="G188" s="203"/>
      <c r="H188" s="205" t="s">
        <v>1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137</v>
      </c>
      <c r="AU188" s="212" t="s">
        <v>89</v>
      </c>
      <c r="AV188" s="13" t="s">
        <v>87</v>
      </c>
      <c r="AW188" s="13" t="s">
        <v>36</v>
      </c>
      <c r="AX188" s="13" t="s">
        <v>79</v>
      </c>
      <c r="AY188" s="212" t="s">
        <v>129</v>
      </c>
    </row>
    <row r="189" spans="1:65" s="14" customFormat="1" ht="10.199999999999999">
      <c r="B189" s="213"/>
      <c r="C189" s="214"/>
      <c r="D189" s="204" t="s">
        <v>137</v>
      </c>
      <c r="E189" s="215" t="s">
        <v>1</v>
      </c>
      <c r="F189" s="216" t="s">
        <v>1135</v>
      </c>
      <c r="G189" s="214"/>
      <c r="H189" s="217">
        <v>5.9320000000000004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137</v>
      </c>
      <c r="AU189" s="223" t="s">
        <v>89</v>
      </c>
      <c r="AV189" s="14" t="s">
        <v>89</v>
      </c>
      <c r="AW189" s="14" t="s">
        <v>36</v>
      </c>
      <c r="AX189" s="14" t="s">
        <v>87</v>
      </c>
      <c r="AY189" s="223" t="s">
        <v>129</v>
      </c>
    </row>
    <row r="190" spans="1:65" s="2" customFormat="1" ht="21.75" customHeight="1">
      <c r="A190" s="35"/>
      <c r="B190" s="36"/>
      <c r="C190" s="188" t="s">
        <v>189</v>
      </c>
      <c r="D190" s="188" t="s">
        <v>131</v>
      </c>
      <c r="E190" s="189" t="s">
        <v>201</v>
      </c>
      <c r="F190" s="190" t="s">
        <v>202</v>
      </c>
      <c r="G190" s="191" t="s">
        <v>180</v>
      </c>
      <c r="H190" s="192">
        <v>1.1859999999999999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44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135</v>
      </c>
      <c r="AT190" s="200" t="s">
        <v>131</v>
      </c>
      <c r="AU190" s="200" t="s">
        <v>89</v>
      </c>
      <c r="AY190" s="18" t="s">
        <v>129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87</v>
      </c>
      <c r="BK190" s="201">
        <f>ROUND(I190*H190,2)</f>
        <v>0</v>
      </c>
      <c r="BL190" s="18" t="s">
        <v>135</v>
      </c>
      <c r="BM190" s="200" t="s">
        <v>1136</v>
      </c>
    </row>
    <row r="191" spans="1:65" s="13" customFormat="1" ht="20.399999999999999">
      <c r="B191" s="202"/>
      <c r="C191" s="203"/>
      <c r="D191" s="204" t="s">
        <v>137</v>
      </c>
      <c r="E191" s="205" t="s">
        <v>1</v>
      </c>
      <c r="F191" s="206" t="s">
        <v>204</v>
      </c>
      <c r="G191" s="203"/>
      <c r="H191" s="205" t="s">
        <v>1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137</v>
      </c>
      <c r="AU191" s="212" t="s">
        <v>89</v>
      </c>
      <c r="AV191" s="13" t="s">
        <v>87</v>
      </c>
      <c r="AW191" s="13" t="s">
        <v>36</v>
      </c>
      <c r="AX191" s="13" t="s">
        <v>79</v>
      </c>
      <c r="AY191" s="212" t="s">
        <v>129</v>
      </c>
    </row>
    <row r="192" spans="1:65" s="14" customFormat="1" ht="10.199999999999999">
      <c r="B192" s="213"/>
      <c r="C192" s="214"/>
      <c r="D192" s="204" t="s">
        <v>137</v>
      </c>
      <c r="E192" s="215" t="s">
        <v>1</v>
      </c>
      <c r="F192" s="216" t="s">
        <v>1137</v>
      </c>
      <c r="G192" s="214"/>
      <c r="H192" s="217">
        <v>1.1859999999999999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137</v>
      </c>
      <c r="AU192" s="223" t="s">
        <v>89</v>
      </c>
      <c r="AV192" s="14" t="s">
        <v>89</v>
      </c>
      <c r="AW192" s="14" t="s">
        <v>36</v>
      </c>
      <c r="AX192" s="14" t="s">
        <v>87</v>
      </c>
      <c r="AY192" s="223" t="s">
        <v>129</v>
      </c>
    </row>
    <row r="193" spans="1:65" s="2" customFormat="1" ht="21.75" customHeight="1">
      <c r="A193" s="35"/>
      <c r="B193" s="36"/>
      <c r="C193" s="188" t="s">
        <v>200</v>
      </c>
      <c r="D193" s="188" t="s">
        <v>131</v>
      </c>
      <c r="E193" s="189" t="s">
        <v>207</v>
      </c>
      <c r="F193" s="190" t="s">
        <v>208</v>
      </c>
      <c r="G193" s="191" t="s">
        <v>180</v>
      </c>
      <c r="H193" s="192">
        <v>3.9550000000000001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44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135</v>
      </c>
      <c r="AT193" s="200" t="s">
        <v>131</v>
      </c>
      <c r="AU193" s="200" t="s">
        <v>89</v>
      </c>
      <c r="AY193" s="18" t="s">
        <v>129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87</v>
      </c>
      <c r="BK193" s="201">
        <f>ROUND(I193*H193,2)</f>
        <v>0</v>
      </c>
      <c r="BL193" s="18" t="s">
        <v>135</v>
      </c>
      <c r="BM193" s="200" t="s">
        <v>1138</v>
      </c>
    </row>
    <row r="194" spans="1:65" s="13" customFormat="1" ht="10.199999999999999">
      <c r="B194" s="202"/>
      <c r="C194" s="203"/>
      <c r="D194" s="204" t="s">
        <v>137</v>
      </c>
      <c r="E194" s="205" t="s">
        <v>1</v>
      </c>
      <c r="F194" s="206" t="s">
        <v>210</v>
      </c>
      <c r="G194" s="203"/>
      <c r="H194" s="205" t="s">
        <v>1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137</v>
      </c>
      <c r="AU194" s="212" t="s">
        <v>89</v>
      </c>
      <c r="AV194" s="13" t="s">
        <v>87</v>
      </c>
      <c r="AW194" s="13" t="s">
        <v>36</v>
      </c>
      <c r="AX194" s="13" t="s">
        <v>79</v>
      </c>
      <c r="AY194" s="212" t="s">
        <v>129</v>
      </c>
    </row>
    <row r="195" spans="1:65" s="14" customFormat="1" ht="10.199999999999999">
      <c r="B195" s="213"/>
      <c r="C195" s="214"/>
      <c r="D195" s="204" t="s">
        <v>137</v>
      </c>
      <c r="E195" s="215" t="s">
        <v>1</v>
      </c>
      <c r="F195" s="216" t="s">
        <v>1139</v>
      </c>
      <c r="G195" s="214"/>
      <c r="H195" s="217">
        <v>3.9550000000000001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137</v>
      </c>
      <c r="AU195" s="223" t="s">
        <v>89</v>
      </c>
      <c r="AV195" s="14" t="s">
        <v>89</v>
      </c>
      <c r="AW195" s="14" t="s">
        <v>36</v>
      </c>
      <c r="AX195" s="14" t="s">
        <v>87</v>
      </c>
      <c r="AY195" s="223" t="s">
        <v>129</v>
      </c>
    </row>
    <row r="196" spans="1:65" s="2" customFormat="1" ht="21.75" customHeight="1">
      <c r="A196" s="35"/>
      <c r="B196" s="36"/>
      <c r="C196" s="188" t="s">
        <v>206</v>
      </c>
      <c r="D196" s="188" t="s">
        <v>131</v>
      </c>
      <c r="E196" s="189" t="s">
        <v>213</v>
      </c>
      <c r="F196" s="190" t="s">
        <v>214</v>
      </c>
      <c r="G196" s="191" t="s">
        <v>180</v>
      </c>
      <c r="H196" s="192">
        <v>0.79100000000000004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44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135</v>
      </c>
      <c r="AT196" s="200" t="s">
        <v>131</v>
      </c>
      <c r="AU196" s="200" t="s">
        <v>89</v>
      </c>
      <c r="AY196" s="18" t="s">
        <v>129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87</v>
      </c>
      <c r="BK196" s="201">
        <f>ROUND(I196*H196,2)</f>
        <v>0</v>
      </c>
      <c r="BL196" s="18" t="s">
        <v>135</v>
      </c>
      <c r="BM196" s="200" t="s">
        <v>1140</v>
      </c>
    </row>
    <row r="197" spans="1:65" s="13" customFormat="1" ht="20.399999999999999">
      <c r="B197" s="202"/>
      <c r="C197" s="203"/>
      <c r="D197" s="204" t="s">
        <v>137</v>
      </c>
      <c r="E197" s="205" t="s">
        <v>1</v>
      </c>
      <c r="F197" s="206" t="s">
        <v>216</v>
      </c>
      <c r="G197" s="203"/>
      <c r="H197" s="205" t="s">
        <v>1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137</v>
      </c>
      <c r="AU197" s="212" t="s">
        <v>89</v>
      </c>
      <c r="AV197" s="13" t="s">
        <v>87</v>
      </c>
      <c r="AW197" s="13" t="s">
        <v>36</v>
      </c>
      <c r="AX197" s="13" t="s">
        <v>79</v>
      </c>
      <c r="AY197" s="212" t="s">
        <v>129</v>
      </c>
    </row>
    <row r="198" spans="1:65" s="14" customFormat="1" ht="10.199999999999999">
      <c r="B198" s="213"/>
      <c r="C198" s="214"/>
      <c r="D198" s="204" t="s">
        <v>137</v>
      </c>
      <c r="E198" s="215" t="s">
        <v>1</v>
      </c>
      <c r="F198" s="216" t="s">
        <v>1141</v>
      </c>
      <c r="G198" s="214"/>
      <c r="H198" s="217">
        <v>0.79100000000000004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137</v>
      </c>
      <c r="AU198" s="223" t="s">
        <v>89</v>
      </c>
      <c r="AV198" s="14" t="s">
        <v>89</v>
      </c>
      <c r="AW198" s="14" t="s">
        <v>36</v>
      </c>
      <c r="AX198" s="14" t="s">
        <v>87</v>
      </c>
      <c r="AY198" s="223" t="s">
        <v>129</v>
      </c>
    </row>
    <row r="199" spans="1:65" s="2" customFormat="1" ht="21.75" customHeight="1">
      <c r="A199" s="35"/>
      <c r="B199" s="36"/>
      <c r="C199" s="188" t="s">
        <v>212</v>
      </c>
      <c r="D199" s="188" t="s">
        <v>131</v>
      </c>
      <c r="E199" s="189" t="s">
        <v>219</v>
      </c>
      <c r="F199" s="190" t="s">
        <v>220</v>
      </c>
      <c r="G199" s="191" t="s">
        <v>180</v>
      </c>
      <c r="H199" s="192">
        <v>3.9550000000000001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44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135</v>
      </c>
      <c r="AT199" s="200" t="s">
        <v>131</v>
      </c>
      <c r="AU199" s="200" t="s">
        <v>89</v>
      </c>
      <c r="AY199" s="18" t="s">
        <v>129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87</v>
      </c>
      <c r="BK199" s="201">
        <f>ROUND(I199*H199,2)</f>
        <v>0</v>
      </c>
      <c r="BL199" s="18" t="s">
        <v>135</v>
      </c>
      <c r="BM199" s="200" t="s">
        <v>1142</v>
      </c>
    </row>
    <row r="200" spans="1:65" s="13" customFormat="1" ht="10.199999999999999">
      <c r="B200" s="202"/>
      <c r="C200" s="203"/>
      <c r="D200" s="204" t="s">
        <v>137</v>
      </c>
      <c r="E200" s="205" t="s">
        <v>1</v>
      </c>
      <c r="F200" s="206" t="s">
        <v>1143</v>
      </c>
      <c r="G200" s="203"/>
      <c r="H200" s="205" t="s">
        <v>1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137</v>
      </c>
      <c r="AU200" s="212" t="s">
        <v>89</v>
      </c>
      <c r="AV200" s="13" t="s">
        <v>87</v>
      </c>
      <c r="AW200" s="13" t="s">
        <v>36</v>
      </c>
      <c r="AX200" s="13" t="s">
        <v>79</v>
      </c>
      <c r="AY200" s="212" t="s">
        <v>129</v>
      </c>
    </row>
    <row r="201" spans="1:65" s="14" customFormat="1" ht="10.199999999999999">
      <c r="B201" s="213"/>
      <c r="C201" s="214"/>
      <c r="D201" s="204" t="s">
        <v>137</v>
      </c>
      <c r="E201" s="215" t="s">
        <v>1</v>
      </c>
      <c r="F201" s="216" t="s">
        <v>1139</v>
      </c>
      <c r="G201" s="214"/>
      <c r="H201" s="217">
        <v>3.9550000000000001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137</v>
      </c>
      <c r="AU201" s="223" t="s">
        <v>89</v>
      </c>
      <c r="AV201" s="14" t="s">
        <v>89</v>
      </c>
      <c r="AW201" s="14" t="s">
        <v>36</v>
      </c>
      <c r="AX201" s="14" t="s">
        <v>87</v>
      </c>
      <c r="AY201" s="223" t="s">
        <v>129</v>
      </c>
    </row>
    <row r="202" spans="1:65" s="2" customFormat="1" ht="21.75" customHeight="1">
      <c r="A202" s="35"/>
      <c r="B202" s="36"/>
      <c r="C202" s="188" t="s">
        <v>218</v>
      </c>
      <c r="D202" s="188" t="s">
        <v>131</v>
      </c>
      <c r="E202" s="189" t="s">
        <v>224</v>
      </c>
      <c r="F202" s="190" t="s">
        <v>225</v>
      </c>
      <c r="G202" s="191" t="s">
        <v>180</v>
      </c>
      <c r="H202" s="192">
        <v>1.1859999999999999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44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135</v>
      </c>
      <c r="AT202" s="200" t="s">
        <v>131</v>
      </c>
      <c r="AU202" s="200" t="s">
        <v>89</v>
      </c>
      <c r="AY202" s="18" t="s">
        <v>129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87</v>
      </c>
      <c r="BK202" s="201">
        <f>ROUND(I202*H202,2)</f>
        <v>0</v>
      </c>
      <c r="BL202" s="18" t="s">
        <v>135</v>
      </c>
      <c r="BM202" s="200" t="s">
        <v>1144</v>
      </c>
    </row>
    <row r="203" spans="1:65" s="13" customFormat="1" ht="20.399999999999999">
      <c r="B203" s="202"/>
      <c r="C203" s="203"/>
      <c r="D203" s="204" t="s">
        <v>137</v>
      </c>
      <c r="E203" s="205" t="s">
        <v>1</v>
      </c>
      <c r="F203" s="206" t="s">
        <v>204</v>
      </c>
      <c r="G203" s="203"/>
      <c r="H203" s="205" t="s">
        <v>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137</v>
      </c>
      <c r="AU203" s="212" t="s">
        <v>89</v>
      </c>
      <c r="AV203" s="13" t="s">
        <v>87</v>
      </c>
      <c r="AW203" s="13" t="s">
        <v>36</v>
      </c>
      <c r="AX203" s="13" t="s">
        <v>79</v>
      </c>
      <c r="AY203" s="212" t="s">
        <v>129</v>
      </c>
    </row>
    <row r="204" spans="1:65" s="14" customFormat="1" ht="10.199999999999999">
      <c r="B204" s="213"/>
      <c r="C204" s="214"/>
      <c r="D204" s="204" t="s">
        <v>137</v>
      </c>
      <c r="E204" s="215" t="s">
        <v>1</v>
      </c>
      <c r="F204" s="216" t="s">
        <v>1137</v>
      </c>
      <c r="G204" s="214"/>
      <c r="H204" s="217">
        <v>1.1859999999999999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137</v>
      </c>
      <c r="AU204" s="223" t="s">
        <v>89</v>
      </c>
      <c r="AV204" s="14" t="s">
        <v>89</v>
      </c>
      <c r="AW204" s="14" t="s">
        <v>36</v>
      </c>
      <c r="AX204" s="14" t="s">
        <v>87</v>
      </c>
      <c r="AY204" s="223" t="s">
        <v>129</v>
      </c>
    </row>
    <row r="205" spans="1:65" s="2" customFormat="1" ht="21.75" customHeight="1">
      <c r="A205" s="35"/>
      <c r="B205" s="36"/>
      <c r="C205" s="188" t="s">
        <v>8</v>
      </c>
      <c r="D205" s="188" t="s">
        <v>131</v>
      </c>
      <c r="E205" s="189" t="s">
        <v>230</v>
      </c>
      <c r="F205" s="190" t="s">
        <v>231</v>
      </c>
      <c r="G205" s="191" t="s">
        <v>180</v>
      </c>
      <c r="H205" s="192">
        <v>3.9550000000000001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44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135</v>
      </c>
      <c r="AT205" s="200" t="s">
        <v>131</v>
      </c>
      <c r="AU205" s="200" t="s">
        <v>89</v>
      </c>
      <c r="AY205" s="18" t="s">
        <v>129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87</v>
      </c>
      <c r="BK205" s="201">
        <f>ROUND(I205*H205,2)</f>
        <v>0</v>
      </c>
      <c r="BL205" s="18" t="s">
        <v>135</v>
      </c>
      <c r="BM205" s="200" t="s">
        <v>1145</v>
      </c>
    </row>
    <row r="206" spans="1:65" s="13" customFormat="1" ht="10.199999999999999">
      <c r="B206" s="202"/>
      <c r="C206" s="203"/>
      <c r="D206" s="204" t="s">
        <v>137</v>
      </c>
      <c r="E206" s="205" t="s">
        <v>1</v>
      </c>
      <c r="F206" s="206" t="s">
        <v>1143</v>
      </c>
      <c r="G206" s="203"/>
      <c r="H206" s="205" t="s">
        <v>1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137</v>
      </c>
      <c r="AU206" s="212" t="s">
        <v>89</v>
      </c>
      <c r="AV206" s="13" t="s">
        <v>87</v>
      </c>
      <c r="AW206" s="13" t="s">
        <v>36</v>
      </c>
      <c r="AX206" s="13" t="s">
        <v>79</v>
      </c>
      <c r="AY206" s="212" t="s">
        <v>129</v>
      </c>
    </row>
    <row r="207" spans="1:65" s="14" customFormat="1" ht="10.199999999999999">
      <c r="B207" s="213"/>
      <c r="C207" s="214"/>
      <c r="D207" s="204" t="s">
        <v>137</v>
      </c>
      <c r="E207" s="215" t="s">
        <v>1</v>
      </c>
      <c r="F207" s="216" t="s">
        <v>1139</v>
      </c>
      <c r="G207" s="214"/>
      <c r="H207" s="217">
        <v>3.9550000000000001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137</v>
      </c>
      <c r="AU207" s="223" t="s">
        <v>89</v>
      </c>
      <c r="AV207" s="14" t="s">
        <v>89</v>
      </c>
      <c r="AW207" s="14" t="s">
        <v>36</v>
      </c>
      <c r="AX207" s="14" t="s">
        <v>87</v>
      </c>
      <c r="AY207" s="223" t="s">
        <v>129</v>
      </c>
    </row>
    <row r="208" spans="1:65" s="2" customFormat="1" ht="21.75" customHeight="1">
      <c r="A208" s="35"/>
      <c r="B208" s="36"/>
      <c r="C208" s="188" t="s">
        <v>229</v>
      </c>
      <c r="D208" s="188" t="s">
        <v>131</v>
      </c>
      <c r="E208" s="189" t="s">
        <v>236</v>
      </c>
      <c r="F208" s="190" t="s">
        <v>237</v>
      </c>
      <c r="G208" s="191" t="s">
        <v>180</v>
      </c>
      <c r="H208" s="192">
        <v>0.79100000000000004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44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135</v>
      </c>
      <c r="AT208" s="200" t="s">
        <v>131</v>
      </c>
      <c r="AU208" s="200" t="s">
        <v>89</v>
      </c>
      <c r="AY208" s="18" t="s">
        <v>129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87</v>
      </c>
      <c r="BK208" s="201">
        <f>ROUND(I208*H208,2)</f>
        <v>0</v>
      </c>
      <c r="BL208" s="18" t="s">
        <v>135</v>
      </c>
      <c r="BM208" s="200" t="s">
        <v>1146</v>
      </c>
    </row>
    <row r="209" spans="1:65" s="13" customFormat="1" ht="20.399999999999999">
      <c r="B209" s="202"/>
      <c r="C209" s="203"/>
      <c r="D209" s="204" t="s">
        <v>137</v>
      </c>
      <c r="E209" s="205" t="s">
        <v>1</v>
      </c>
      <c r="F209" s="206" t="s">
        <v>216</v>
      </c>
      <c r="G209" s="203"/>
      <c r="H209" s="205" t="s">
        <v>1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137</v>
      </c>
      <c r="AU209" s="212" t="s">
        <v>89</v>
      </c>
      <c r="AV209" s="13" t="s">
        <v>87</v>
      </c>
      <c r="AW209" s="13" t="s">
        <v>36</v>
      </c>
      <c r="AX209" s="13" t="s">
        <v>79</v>
      </c>
      <c r="AY209" s="212" t="s">
        <v>129</v>
      </c>
    </row>
    <row r="210" spans="1:65" s="14" customFormat="1" ht="10.199999999999999">
      <c r="B210" s="213"/>
      <c r="C210" s="214"/>
      <c r="D210" s="204" t="s">
        <v>137</v>
      </c>
      <c r="E210" s="215" t="s">
        <v>1</v>
      </c>
      <c r="F210" s="216" t="s">
        <v>1141</v>
      </c>
      <c r="G210" s="214"/>
      <c r="H210" s="217">
        <v>0.79100000000000004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137</v>
      </c>
      <c r="AU210" s="223" t="s">
        <v>89</v>
      </c>
      <c r="AV210" s="14" t="s">
        <v>89</v>
      </c>
      <c r="AW210" s="14" t="s">
        <v>36</v>
      </c>
      <c r="AX210" s="14" t="s">
        <v>87</v>
      </c>
      <c r="AY210" s="223" t="s">
        <v>129</v>
      </c>
    </row>
    <row r="211" spans="1:65" s="2" customFormat="1" ht="21.75" customHeight="1">
      <c r="A211" s="35"/>
      <c r="B211" s="36"/>
      <c r="C211" s="188" t="s">
        <v>235</v>
      </c>
      <c r="D211" s="188" t="s">
        <v>131</v>
      </c>
      <c r="E211" s="189" t="s">
        <v>242</v>
      </c>
      <c r="F211" s="190" t="s">
        <v>243</v>
      </c>
      <c r="G211" s="191" t="s">
        <v>180</v>
      </c>
      <c r="H211" s="192">
        <v>5.9320000000000004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44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135</v>
      </c>
      <c r="AT211" s="200" t="s">
        <v>131</v>
      </c>
      <c r="AU211" s="200" t="s">
        <v>89</v>
      </c>
      <c r="AY211" s="18" t="s">
        <v>129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87</v>
      </c>
      <c r="BK211" s="201">
        <f>ROUND(I211*H211,2)</f>
        <v>0</v>
      </c>
      <c r="BL211" s="18" t="s">
        <v>135</v>
      </c>
      <c r="BM211" s="200" t="s">
        <v>1147</v>
      </c>
    </row>
    <row r="212" spans="1:65" s="13" customFormat="1" ht="10.199999999999999">
      <c r="B212" s="202"/>
      <c r="C212" s="203"/>
      <c r="D212" s="204" t="s">
        <v>137</v>
      </c>
      <c r="E212" s="205" t="s">
        <v>1</v>
      </c>
      <c r="F212" s="206" t="s">
        <v>1148</v>
      </c>
      <c r="G212" s="203"/>
      <c r="H212" s="205" t="s">
        <v>1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137</v>
      </c>
      <c r="AU212" s="212" t="s">
        <v>89</v>
      </c>
      <c r="AV212" s="13" t="s">
        <v>87</v>
      </c>
      <c r="AW212" s="13" t="s">
        <v>36</v>
      </c>
      <c r="AX212" s="13" t="s">
        <v>79</v>
      </c>
      <c r="AY212" s="212" t="s">
        <v>129</v>
      </c>
    </row>
    <row r="213" spans="1:65" s="14" customFormat="1" ht="10.199999999999999">
      <c r="B213" s="213"/>
      <c r="C213" s="214"/>
      <c r="D213" s="204" t="s">
        <v>137</v>
      </c>
      <c r="E213" s="215" t="s">
        <v>1</v>
      </c>
      <c r="F213" s="216" t="s">
        <v>1135</v>
      </c>
      <c r="G213" s="214"/>
      <c r="H213" s="217">
        <v>5.9320000000000004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137</v>
      </c>
      <c r="AU213" s="223" t="s">
        <v>89</v>
      </c>
      <c r="AV213" s="14" t="s">
        <v>89</v>
      </c>
      <c r="AW213" s="14" t="s">
        <v>36</v>
      </c>
      <c r="AX213" s="14" t="s">
        <v>87</v>
      </c>
      <c r="AY213" s="223" t="s">
        <v>129</v>
      </c>
    </row>
    <row r="214" spans="1:65" s="2" customFormat="1" ht="21.75" customHeight="1">
      <c r="A214" s="35"/>
      <c r="B214" s="36"/>
      <c r="C214" s="188" t="s">
        <v>241</v>
      </c>
      <c r="D214" s="188" t="s">
        <v>131</v>
      </c>
      <c r="E214" s="189" t="s">
        <v>248</v>
      </c>
      <c r="F214" s="190" t="s">
        <v>249</v>
      </c>
      <c r="G214" s="191" t="s">
        <v>180</v>
      </c>
      <c r="H214" s="192">
        <v>1.1859999999999999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44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135</v>
      </c>
      <c r="AT214" s="200" t="s">
        <v>131</v>
      </c>
      <c r="AU214" s="200" t="s">
        <v>89</v>
      </c>
      <c r="AY214" s="18" t="s">
        <v>129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87</v>
      </c>
      <c r="BK214" s="201">
        <f>ROUND(I214*H214,2)</f>
        <v>0</v>
      </c>
      <c r="BL214" s="18" t="s">
        <v>135</v>
      </c>
      <c r="BM214" s="200" t="s">
        <v>1149</v>
      </c>
    </row>
    <row r="215" spans="1:65" s="13" customFormat="1" ht="20.399999999999999">
      <c r="B215" s="202"/>
      <c r="C215" s="203"/>
      <c r="D215" s="204" t="s">
        <v>137</v>
      </c>
      <c r="E215" s="205" t="s">
        <v>1</v>
      </c>
      <c r="F215" s="206" t="s">
        <v>204</v>
      </c>
      <c r="G215" s="203"/>
      <c r="H215" s="205" t="s">
        <v>1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137</v>
      </c>
      <c r="AU215" s="212" t="s">
        <v>89</v>
      </c>
      <c r="AV215" s="13" t="s">
        <v>87</v>
      </c>
      <c r="AW215" s="13" t="s">
        <v>36</v>
      </c>
      <c r="AX215" s="13" t="s">
        <v>79</v>
      </c>
      <c r="AY215" s="212" t="s">
        <v>129</v>
      </c>
    </row>
    <row r="216" spans="1:65" s="14" customFormat="1" ht="10.199999999999999">
      <c r="B216" s="213"/>
      <c r="C216" s="214"/>
      <c r="D216" s="204" t="s">
        <v>137</v>
      </c>
      <c r="E216" s="215" t="s">
        <v>1</v>
      </c>
      <c r="F216" s="216" t="s">
        <v>1137</v>
      </c>
      <c r="G216" s="214"/>
      <c r="H216" s="217">
        <v>1.1859999999999999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137</v>
      </c>
      <c r="AU216" s="223" t="s">
        <v>89</v>
      </c>
      <c r="AV216" s="14" t="s">
        <v>89</v>
      </c>
      <c r="AW216" s="14" t="s">
        <v>36</v>
      </c>
      <c r="AX216" s="14" t="s">
        <v>87</v>
      </c>
      <c r="AY216" s="223" t="s">
        <v>129</v>
      </c>
    </row>
    <row r="217" spans="1:65" s="2" customFormat="1" ht="21.75" customHeight="1">
      <c r="A217" s="35"/>
      <c r="B217" s="36"/>
      <c r="C217" s="188" t="s">
        <v>247</v>
      </c>
      <c r="D217" s="188" t="s">
        <v>131</v>
      </c>
      <c r="E217" s="189" t="s">
        <v>254</v>
      </c>
      <c r="F217" s="190" t="s">
        <v>255</v>
      </c>
      <c r="G217" s="191" t="s">
        <v>180</v>
      </c>
      <c r="H217" s="192">
        <v>3.9550000000000001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44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135</v>
      </c>
      <c r="AT217" s="200" t="s">
        <v>131</v>
      </c>
      <c r="AU217" s="200" t="s">
        <v>89</v>
      </c>
      <c r="AY217" s="18" t="s">
        <v>129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87</v>
      </c>
      <c r="BK217" s="201">
        <f>ROUND(I217*H217,2)</f>
        <v>0</v>
      </c>
      <c r="BL217" s="18" t="s">
        <v>135</v>
      </c>
      <c r="BM217" s="200" t="s">
        <v>1150</v>
      </c>
    </row>
    <row r="218" spans="1:65" s="13" customFormat="1" ht="10.199999999999999">
      <c r="B218" s="202"/>
      <c r="C218" s="203"/>
      <c r="D218" s="204" t="s">
        <v>137</v>
      </c>
      <c r="E218" s="205" t="s">
        <v>1</v>
      </c>
      <c r="F218" s="206" t="s">
        <v>1151</v>
      </c>
      <c r="G218" s="203"/>
      <c r="H218" s="205" t="s">
        <v>1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137</v>
      </c>
      <c r="AU218" s="212" t="s">
        <v>89</v>
      </c>
      <c r="AV218" s="13" t="s">
        <v>87</v>
      </c>
      <c r="AW218" s="13" t="s">
        <v>36</v>
      </c>
      <c r="AX218" s="13" t="s">
        <v>79</v>
      </c>
      <c r="AY218" s="212" t="s">
        <v>129</v>
      </c>
    </row>
    <row r="219" spans="1:65" s="14" customFormat="1" ht="10.199999999999999">
      <c r="B219" s="213"/>
      <c r="C219" s="214"/>
      <c r="D219" s="204" t="s">
        <v>137</v>
      </c>
      <c r="E219" s="215" t="s">
        <v>1</v>
      </c>
      <c r="F219" s="216" t="s">
        <v>1139</v>
      </c>
      <c r="G219" s="214"/>
      <c r="H219" s="217">
        <v>3.9550000000000001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137</v>
      </c>
      <c r="AU219" s="223" t="s">
        <v>89</v>
      </c>
      <c r="AV219" s="14" t="s">
        <v>89</v>
      </c>
      <c r="AW219" s="14" t="s">
        <v>36</v>
      </c>
      <c r="AX219" s="14" t="s">
        <v>87</v>
      </c>
      <c r="AY219" s="223" t="s">
        <v>129</v>
      </c>
    </row>
    <row r="220" spans="1:65" s="2" customFormat="1" ht="21.75" customHeight="1">
      <c r="A220" s="35"/>
      <c r="B220" s="36"/>
      <c r="C220" s="188" t="s">
        <v>253</v>
      </c>
      <c r="D220" s="188" t="s">
        <v>131</v>
      </c>
      <c r="E220" s="189" t="s">
        <v>259</v>
      </c>
      <c r="F220" s="190" t="s">
        <v>260</v>
      </c>
      <c r="G220" s="191" t="s">
        <v>180</v>
      </c>
      <c r="H220" s="192">
        <v>0.79100000000000004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44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135</v>
      </c>
      <c r="AT220" s="200" t="s">
        <v>131</v>
      </c>
      <c r="AU220" s="200" t="s">
        <v>89</v>
      </c>
      <c r="AY220" s="18" t="s">
        <v>129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87</v>
      </c>
      <c r="BK220" s="201">
        <f>ROUND(I220*H220,2)</f>
        <v>0</v>
      </c>
      <c r="BL220" s="18" t="s">
        <v>135</v>
      </c>
      <c r="BM220" s="200" t="s">
        <v>1152</v>
      </c>
    </row>
    <row r="221" spans="1:65" s="13" customFormat="1" ht="20.399999999999999">
      <c r="B221" s="202"/>
      <c r="C221" s="203"/>
      <c r="D221" s="204" t="s">
        <v>137</v>
      </c>
      <c r="E221" s="205" t="s">
        <v>1</v>
      </c>
      <c r="F221" s="206" t="s">
        <v>216</v>
      </c>
      <c r="G221" s="203"/>
      <c r="H221" s="205" t="s">
        <v>1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137</v>
      </c>
      <c r="AU221" s="212" t="s">
        <v>89</v>
      </c>
      <c r="AV221" s="13" t="s">
        <v>87</v>
      </c>
      <c r="AW221" s="13" t="s">
        <v>36</v>
      </c>
      <c r="AX221" s="13" t="s">
        <v>79</v>
      </c>
      <c r="AY221" s="212" t="s">
        <v>129</v>
      </c>
    </row>
    <row r="222" spans="1:65" s="14" customFormat="1" ht="10.199999999999999">
      <c r="B222" s="213"/>
      <c r="C222" s="214"/>
      <c r="D222" s="204" t="s">
        <v>137</v>
      </c>
      <c r="E222" s="215" t="s">
        <v>1</v>
      </c>
      <c r="F222" s="216" t="s">
        <v>1141</v>
      </c>
      <c r="G222" s="214"/>
      <c r="H222" s="217">
        <v>0.79100000000000004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137</v>
      </c>
      <c r="AU222" s="223" t="s">
        <v>89</v>
      </c>
      <c r="AV222" s="14" t="s">
        <v>89</v>
      </c>
      <c r="AW222" s="14" t="s">
        <v>36</v>
      </c>
      <c r="AX222" s="14" t="s">
        <v>87</v>
      </c>
      <c r="AY222" s="223" t="s">
        <v>129</v>
      </c>
    </row>
    <row r="223" spans="1:65" s="2" customFormat="1" ht="21.75" customHeight="1">
      <c r="A223" s="35"/>
      <c r="B223" s="36"/>
      <c r="C223" s="188" t="s">
        <v>7</v>
      </c>
      <c r="D223" s="188" t="s">
        <v>131</v>
      </c>
      <c r="E223" s="189" t="s">
        <v>265</v>
      </c>
      <c r="F223" s="190" t="s">
        <v>266</v>
      </c>
      <c r="G223" s="191" t="s">
        <v>180</v>
      </c>
      <c r="H223" s="192">
        <v>7.7640000000000002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44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135</v>
      </c>
      <c r="AT223" s="200" t="s">
        <v>131</v>
      </c>
      <c r="AU223" s="200" t="s">
        <v>89</v>
      </c>
      <c r="AY223" s="18" t="s">
        <v>129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87</v>
      </c>
      <c r="BK223" s="201">
        <f>ROUND(I223*H223,2)</f>
        <v>0</v>
      </c>
      <c r="BL223" s="18" t="s">
        <v>135</v>
      </c>
      <c r="BM223" s="200" t="s">
        <v>1153</v>
      </c>
    </row>
    <row r="224" spans="1:65" s="13" customFormat="1" ht="10.199999999999999">
      <c r="B224" s="202"/>
      <c r="C224" s="203"/>
      <c r="D224" s="204" t="s">
        <v>137</v>
      </c>
      <c r="E224" s="205" t="s">
        <v>1</v>
      </c>
      <c r="F224" s="206" t="s">
        <v>193</v>
      </c>
      <c r="G224" s="203"/>
      <c r="H224" s="205" t="s">
        <v>1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137</v>
      </c>
      <c r="AU224" s="212" t="s">
        <v>89</v>
      </c>
      <c r="AV224" s="13" t="s">
        <v>87</v>
      </c>
      <c r="AW224" s="13" t="s">
        <v>36</v>
      </c>
      <c r="AX224" s="13" t="s">
        <v>79</v>
      </c>
      <c r="AY224" s="212" t="s">
        <v>129</v>
      </c>
    </row>
    <row r="225" spans="1:65" s="13" customFormat="1" ht="10.199999999999999">
      <c r="B225" s="202"/>
      <c r="C225" s="203"/>
      <c r="D225" s="204" t="s">
        <v>137</v>
      </c>
      <c r="E225" s="205" t="s">
        <v>1</v>
      </c>
      <c r="F225" s="206" t="s">
        <v>268</v>
      </c>
      <c r="G225" s="203"/>
      <c r="H225" s="205" t="s">
        <v>1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137</v>
      </c>
      <c r="AU225" s="212" t="s">
        <v>89</v>
      </c>
      <c r="AV225" s="13" t="s">
        <v>87</v>
      </c>
      <c r="AW225" s="13" t="s">
        <v>36</v>
      </c>
      <c r="AX225" s="13" t="s">
        <v>79</v>
      </c>
      <c r="AY225" s="212" t="s">
        <v>129</v>
      </c>
    </row>
    <row r="226" spans="1:65" s="14" customFormat="1" ht="20.399999999999999">
      <c r="B226" s="213"/>
      <c r="C226" s="214"/>
      <c r="D226" s="204" t="s">
        <v>137</v>
      </c>
      <c r="E226" s="215" t="s">
        <v>1</v>
      </c>
      <c r="F226" s="216" t="s">
        <v>1154</v>
      </c>
      <c r="G226" s="214"/>
      <c r="H226" s="217">
        <v>0.74399999999999999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137</v>
      </c>
      <c r="AU226" s="223" t="s">
        <v>89</v>
      </c>
      <c r="AV226" s="14" t="s">
        <v>89</v>
      </c>
      <c r="AW226" s="14" t="s">
        <v>36</v>
      </c>
      <c r="AX226" s="14" t="s">
        <v>79</v>
      </c>
      <c r="AY226" s="223" t="s">
        <v>129</v>
      </c>
    </row>
    <row r="227" spans="1:65" s="14" customFormat="1" ht="10.199999999999999">
      <c r="B227" s="213"/>
      <c r="C227" s="214"/>
      <c r="D227" s="204" t="s">
        <v>137</v>
      </c>
      <c r="E227" s="215" t="s">
        <v>1</v>
      </c>
      <c r="F227" s="216" t="s">
        <v>1155</v>
      </c>
      <c r="G227" s="214"/>
      <c r="H227" s="217">
        <v>19.099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137</v>
      </c>
      <c r="AU227" s="223" t="s">
        <v>89</v>
      </c>
      <c r="AV227" s="14" t="s">
        <v>89</v>
      </c>
      <c r="AW227" s="14" t="s">
        <v>36</v>
      </c>
      <c r="AX227" s="14" t="s">
        <v>79</v>
      </c>
      <c r="AY227" s="223" t="s">
        <v>129</v>
      </c>
    </row>
    <row r="228" spans="1:65" s="14" customFormat="1" ht="10.199999999999999">
      <c r="B228" s="213"/>
      <c r="C228" s="214"/>
      <c r="D228" s="204" t="s">
        <v>137</v>
      </c>
      <c r="E228" s="215" t="s">
        <v>1</v>
      </c>
      <c r="F228" s="216" t="s">
        <v>1156</v>
      </c>
      <c r="G228" s="214"/>
      <c r="H228" s="217">
        <v>1.214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137</v>
      </c>
      <c r="AU228" s="223" t="s">
        <v>89</v>
      </c>
      <c r="AV228" s="14" t="s">
        <v>89</v>
      </c>
      <c r="AW228" s="14" t="s">
        <v>36</v>
      </c>
      <c r="AX228" s="14" t="s">
        <v>79</v>
      </c>
      <c r="AY228" s="223" t="s">
        <v>129</v>
      </c>
    </row>
    <row r="229" spans="1:65" s="14" customFormat="1" ht="20.399999999999999">
      <c r="B229" s="213"/>
      <c r="C229" s="214"/>
      <c r="D229" s="204" t="s">
        <v>137</v>
      </c>
      <c r="E229" s="215" t="s">
        <v>1</v>
      </c>
      <c r="F229" s="216" t="s">
        <v>1157</v>
      </c>
      <c r="G229" s="214"/>
      <c r="H229" s="217">
        <v>0.997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137</v>
      </c>
      <c r="AU229" s="223" t="s">
        <v>89</v>
      </c>
      <c r="AV229" s="14" t="s">
        <v>89</v>
      </c>
      <c r="AW229" s="14" t="s">
        <v>36</v>
      </c>
      <c r="AX229" s="14" t="s">
        <v>79</v>
      </c>
      <c r="AY229" s="223" t="s">
        <v>129</v>
      </c>
    </row>
    <row r="230" spans="1:65" s="14" customFormat="1" ht="20.399999999999999">
      <c r="B230" s="213"/>
      <c r="C230" s="214"/>
      <c r="D230" s="204" t="s">
        <v>137</v>
      </c>
      <c r="E230" s="215" t="s">
        <v>1</v>
      </c>
      <c r="F230" s="216" t="s">
        <v>1158</v>
      </c>
      <c r="G230" s="214"/>
      <c r="H230" s="217">
        <v>3.827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137</v>
      </c>
      <c r="AU230" s="223" t="s">
        <v>89</v>
      </c>
      <c r="AV230" s="14" t="s">
        <v>89</v>
      </c>
      <c r="AW230" s="14" t="s">
        <v>36</v>
      </c>
      <c r="AX230" s="14" t="s">
        <v>79</v>
      </c>
      <c r="AY230" s="223" t="s">
        <v>129</v>
      </c>
    </row>
    <row r="231" spans="1:65" s="16" customFormat="1" ht="10.199999999999999">
      <c r="B231" s="235"/>
      <c r="C231" s="236"/>
      <c r="D231" s="204" t="s">
        <v>137</v>
      </c>
      <c r="E231" s="237" t="s">
        <v>1</v>
      </c>
      <c r="F231" s="238" t="s">
        <v>197</v>
      </c>
      <c r="G231" s="236"/>
      <c r="H231" s="239">
        <v>25.881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137</v>
      </c>
      <c r="AU231" s="245" t="s">
        <v>89</v>
      </c>
      <c r="AV231" s="16" t="s">
        <v>149</v>
      </c>
      <c r="AW231" s="16" t="s">
        <v>36</v>
      </c>
      <c r="AX231" s="16" t="s">
        <v>79</v>
      </c>
      <c r="AY231" s="245" t="s">
        <v>129</v>
      </c>
    </row>
    <row r="232" spans="1:65" s="13" customFormat="1" ht="10.199999999999999">
      <c r="B232" s="202"/>
      <c r="C232" s="203"/>
      <c r="D232" s="204" t="s">
        <v>137</v>
      </c>
      <c r="E232" s="205" t="s">
        <v>1</v>
      </c>
      <c r="F232" s="206" t="s">
        <v>274</v>
      </c>
      <c r="G232" s="203"/>
      <c r="H232" s="205" t="s">
        <v>1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137</v>
      </c>
      <c r="AU232" s="212" t="s">
        <v>89</v>
      </c>
      <c r="AV232" s="13" t="s">
        <v>87</v>
      </c>
      <c r="AW232" s="13" t="s">
        <v>36</v>
      </c>
      <c r="AX232" s="13" t="s">
        <v>79</v>
      </c>
      <c r="AY232" s="212" t="s">
        <v>129</v>
      </c>
    </row>
    <row r="233" spans="1:65" s="14" customFormat="1" ht="10.199999999999999">
      <c r="B233" s="213"/>
      <c r="C233" s="214"/>
      <c r="D233" s="204" t="s">
        <v>137</v>
      </c>
      <c r="E233" s="215" t="s">
        <v>1</v>
      </c>
      <c r="F233" s="216" t="s">
        <v>1159</v>
      </c>
      <c r="G233" s="214"/>
      <c r="H233" s="217">
        <v>7.7640000000000002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137</v>
      </c>
      <c r="AU233" s="223" t="s">
        <v>89</v>
      </c>
      <c r="AV233" s="14" t="s">
        <v>89</v>
      </c>
      <c r="AW233" s="14" t="s">
        <v>36</v>
      </c>
      <c r="AX233" s="14" t="s">
        <v>87</v>
      </c>
      <c r="AY233" s="223" t="s">
        <v>129</v>
      </c>
    </row>
    <row r="234" spans="1:65" s="2" customFormat="1" ht="21.75" customHeight="1">
      <c r="A234" s="35"/>
      <c r="B234" s="36"/>
      <c r="C234" s="188" t="s">
        <v>264</v>
      </c>
      <c r="D234" s="188" t="s">
        <v>131</v>
      </c>
      <c r="E234" s="189" t="s">
        <v>277</v>
      </c>
      <c r="F234" s="190" t="s">
        <v>278</v>
      </c>
      <c r="G234" s="191" t="s">
        <v>180</v>
      </c>
      <c r="H234" s="192">
        <v>1.5529999999999999</v>
      </c>
      <c r="I234" s="193"/>
      <c r="J234" s="194">
        <f>ROUND(I234*H234,2)</f>
        <v>0</v>
      </c>
      <c r="K234" s="195"/>
      <c r="L234" s="40"/>
      <c r="M234" s="196" t="s">
        <v>1</v>
      </c>
      <c r="N234" s="197" t="s">
        <v>44</v>
      </c>
      <c r="O234" s="72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135</v>
      </c>
      <c r="AT234" s="200" t="s">
        <v>131</v>
      </c>
      <c r="AU234" s="200" t="s">
        <v>89</v>
      </c>
      <c r="AY234" s="18" t="s">
        <v>129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87</v>
      </c>
      <c r="BK234" s="201">
        <f>ROUND(I234*H234,2)</f>
        <v>0</v>
      </c>
      <c r="BL234" s="18" t="s">
        <v>135</v>
      </c>
      <c r="BM234" s="200" t="s">
        <v>1160</v>
      </c>
    </row>
    <row r="235" spans="1:65" s="13" customFormat="1" ht="20.399999999999999">
      <c r="B235" s="202"/>
      <c r="C235" s="203"/>
      <c r="D235" s="204" t="s">
        <v>137</v>
      </c>
      <c r="E235" s="205" t="s">
        <v>1</v>
      </c>
      <c r="F235" s="206" t="s">
        <v>280</v>
      </c>
      <c r="G235" s="203"/>
      <c r="H235" s="205" t="s">
        <v>1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137</v>
      </c>
      <c r="AU235" s="212" t="s">
        <v>89</v>
      </c>
      <c r="AV235" s="13" t="s">
        <v>87</v>
      </c>
      <c r="AW235" s="13" t="s">
        <v>36</v>
      </c>
      <c r="AX235" s="13" t="s">
        <v>79</v>
      </c>
      <c r="AY235" s="212" t="s">
        <v>129</v>
      </c>
    </row>
    <row r="236" spans="1:65" s="14" customFormat="1" ht="10.199999999999999">
      <c r="B236" s="213"/>
      <c r="C236" s="214"/>
      <c r="D236" s="204" t="s">
        <v>137</v>
      </c>
      <c r="E236" s="215" t="s">
        <v>1</v>
      </c>
      <c r="F236" s="216" t="s">
        <v>1161</v>
      </c>
      <c r="G236" s="214"/>
      <c r="H236" s="217">
        <v>1.5529999999999999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137</v>
      </c>
      <c r="AU236" s="223" t="s">
        <v>89</v>
      </c>
      <c r="AV236" s="14" t="s">
        <v>89</v>
      </c>
      <c r="AW236" s="14" t="s">
        <v>36</v>
      </c>
      <c r="AX236" s="14" t="s">
        <v>87</v>
      </c>
      <c r="AY236" s="223" t="s">
        <v>129</v>
      </c>
    </row>
    <row r="237" spans="1:65" s="2" customFormat="1" ht="21.75" customHeight="1">
      <c r="A237" s="35"/>
      <c r="B237" s="36"/>
      <c r="C237" s="188" t="s">
        <v>276</v>
      </c>
      <c r="D237" s="188" t="s">
        <v>131</v>
      </c>
      <c r="E237" s="189" t="s">
        <v>283</v>
      </c>
      <c r="F237" s="190" t="s">
        <v>284</v>
      </c>
      <c r="G237" s="191" t="s">
        <v>180</v>
      </c>
      <c r="H237" s="192">
        <v>5.1760000000000002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44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135</v>
      </c>
      <c r="AT237" s="200" t="s">
        <v>131</v>
      </c>
      <c r="AU237" s="200" t="s">
        <v>89</v>
      </c>
      <c r="AY237" s="18" t="s">
        <v>129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87</v>
      </c>
      <c r="BK237" s="201">
        <f>ROUND(I237*H237,2)</f>
        <v>0</v>
      </c>
      <c r="BL237" s="18" t="s">
        <v>135</v>
      </c>
      <c r="BM237" s="200" t="s">
        <v>1162</v>
      </c>
    </row>
    <row r="238" spans="1:65" s="13" customFormat="1" ht="10.199999999999999">
      <c r="B238" s="202"/>
      <c r="C238" s="203"/>
      <c r="D238" s="204" t="s">
        <v>137</v>
      </c>
      <c r="E238" s="205" t="s">
        <v>1</v>
      </c>
      <c r="F238" s="206" t="s">
        <v>286</v>
      </c>
      <c r="G238" s="203"/>
      <c r="H238" s="205" t="s">
        <v>1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137</v>
      </c>
      <c r="AU238" s="212" t="s">
        <v>89</v>
      </c>
      <c r="AV238" s="13" t="s">
        <v>87</v>
      </c>
      <c r="AW238" s="13" t="s">
        <v>36</v>
      </c>
      <c r="AX238" s="13" t="s">
        <v>79</v>
      </c>
      <c r="AY238" s="212" t="s">
        <v>129</v>
      </c>
    </row>
    <row r="239" spans="1:65" s="14" customFormat="1" ht="10.199999999999999">
      <c r="B239" s="213"/>
      <c r="C239" s="214"/>
      <c r="D239" s="204" t="s">
        <v>137</v>
      </c>
      <c r="E239" s="215" t="s">
        <v>1</v>
      </c>
      <c r="F239" s="216" t="s">
        <v>1163</v>
      </c>
      <c r="G239" s="214"/>
      <c r="H239" s="217">
        <v>5.1760000000000002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137</v>
      </c>
      <c r="AU239" s="223" t="s">
        <v>89</v>
      </c>
      <c r="AV239" s="14" t="s">
        <v>89</v>
      </c>
      <c r="AW239" s="14" t="s">
        <v>36</v>
      </c>
      <c r="AX239" s="14" t="s">
        <v>87</v>
      </c>
      <c r="AY239" s="223" t="s">
        <v>129</v>
      </c>
    </row>
    <row r="240" spans="1:65" s="2" customFormat="1" ht="33" customHeight="1">
      <c r="A240" s="35"/>
      <c r="B240" s="36"/>
      <c r="C240" s="188" t="s">
        <v>282</v>
      </c>
      <c r="D240" s="188" t="s">
        <v>131</v>
      </c>
      <c r="E240" s="189" t="s">
        <v>289</v>
      </c>
      <c r="F240" s="190" t="s">
        <v>290</v>
      </c>
      <c r="G240" s="191" t="s">
        <v>180</v>
      </c>
      <c r="H240" s="192">
        <v>1.0349999999999999</v>
      </c>
      <c r="I240" s="193"/>
      <c r="J240" s="194">
        <f>ROUND(I240*H240,2)</f>
        <v>0</v>
      </c>
      <c r="K240" s="195"/>
      <c r="L240" s="40"/>
      <c r="M240" s="196" t="s">
        <v>1</v>
      </c>
      <c r="N240" s="197" t="s">
        <v>44</v>
      </c>
      <c r="O240" s="72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135</v>
      </c>
      <c r="AT240" s="200" t="s">
        <v>131</v>
      </c>
      <c r="AU240" s="200" t="s">
        <v>89</v>
      </c>
      <c r="AY240" s="18" t="s">
        <v>129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87</v>
      </c>
      <c r="BK240" s="201">
        <f>ROUND(I240*H240,2)</f>
        <v>0</v>
      </c>
      <c r="BL240" s="18" t="s">
        <v>135</v>
      </c>
      <c r="BM240" s="200" t="s">
        <v>1164</v>
      </c>
    </row>
    <row r="241" spans="1:65" s="13" customFormat="1" ht="20.399999999999999">
      <c r="B241" s="202"/>
      <c r="C241" s="203"/>
      <c r="D241" s="204" t="s">
        <v>137</v>
      </c>
      <c r="E241" s="205" t="s">
        <v>1</v>
      </c>
      <c r="F241" s="206" t="s">
        <v>292</v>
      </c>
      <c r="G241" s="203"/>
      <c r="H241" s="205" t="s">
        <v>1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137</v>
      </c>
      <c r="AU241" s="212" t="s">
        <v>89</v>
      </c>
      <c r="AV241" s="13" t="s">
        <v>87</v>
      </c>
      <c r="AW241" s="13" t="s">
        <v>36</v>
      </c>
      <c r="AX241" s="13" t="s">
        <v>79</v>
      </c>
      <c r="AY241" s="212" t="s">
        <v>129</v>
      </c>
    </row>
    <row r="242" spans="1:65" s="14" customFormat="1" ht="10.199999999999999">
      <c r="B242" s="213"/>
      <c r="C242" s="214"/>
      <c r="D242" s="204" t="s">
        <v>137</v>
      </c>
      <c r="E242" s="215" t="s">
        <v>1</v>
      </c>
      <c r="F242" s="216" t="s">
        <v>1165</v>
      </c>
      <c r="G242" s="214"/>
      <c r="H242" s="217">
        <v>1.0349999999999999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137</v>
      </c>
      <c r="AU242" s="223" t="s">
        <v>89</v>
      </c>
      <c r="AV242" s="14" t="s">
        <v>89</v>
      </c>
      <c r="AW242" s="14" t="s">
        <v>36</v>
      </c>
      <c r="AX242" s="14" t="s">
        <v>87</v>
      </c>
      <c r="AY242" s="223" t="s">
        <v>129</v>
      </c>
    </row>
    <row r="243" spans="1:65" s="2" customFormat="1" ht="21.75" customHeight="1">
      <c r="A243" s="35"/>
      <c r="B243" s="36"/>
      <c r="C243" s="188" t="s">
        <v>288</v>
      </c>
      <c r="D243" s="188" t="s">
        <v>131</v>
      </c>
      <c r="E243" s="189" t="s">
        <v>295</v>
      </c>
      <c r="F243" s="190" t="s">
        <v>296</v>
      </c>
      <c r="G243" s="191" t="s">
        <v>180</v>
      </c>
      <c r="H243" s="192">
        <v>3.1059999999999999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44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135</v>
      </c>
      <c r="AT243" s="200" t="s">
        <v>131</v>
      </c>
      <c r="AU243" s="200" t="s">
        <v>89</v>
      </c>
      <c r="AY243" s="18" t="s">
        <v>129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87</v>
      </c>
      <c r="BK243" s="201">
        <f>ROUND(I243*H243,2)</f>
        <v>0</v>
      </c>
      <c r="BL243" s="18" t="s">
        <v>135</v>
      </c>
      <c r="BM243" s="200" t="s">
        <v>1166</v>
      </c>
    </row>
    <row r="244" spans="1:65" s="13" customFormat="1" ht="10.199999999999999">
      <c r="B244" s="202"/>
      <c r="C244" s="203"/>
      <c r="D244" s="204" t="s">
        <v>137</v>
      </c>
      <c r="E244" s="205" t="s">
        <v>1</v>
      </c>
      <c r="F244" s="206" t="s">
        <v>309</v>
      </c>
      <c r="G244" s="203"/>
      <c r="H244" s="205" t="s">
        <v>1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137</v>
      </c>
      <c r="AU244" s="212" t="s">
        <v>89</v>
      </c>
      <c r="AV244" s="13" t="s">
        <v>87</v>
      </c>
      <c r="AW244" s="13" t="s">
        <v>36</v>
      </c>
      <c r="AX244" s="13" t="s">
        <v>79</v>
      </c>
      <c r="AY244" s="212" t="s">
        <v>129</v>
      </c>
    </row>
    <row r="245" spans="1:65" s="14" customFormat="1" ht="10.199999999999999">
      <c r="B245" s="213"/>
      <c r="C245" s="214"/>
      <c r="D245" s="204" t="s">
        <v>137</v>
      </c>
      <c r="E245" s="215" t="s">
        <v>1</v>
      </c>
      <c r="F245" s="216" t="s">
        <v>1167</v>
      </c>
      <c r="G245" s="214"/>
      <c r="H245" s="217">
        <v>3.1059999999999999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137</v>
      </c>
      <c r="AU245" s="223" t="s">
        <v>89</v>
      </c>
      <c r="AV245" s="14" t="s">
        <v>89</v>
      </c>
      <c r="AW245" s="14" t="s">
        <v>36</v>
      </c>
      <c r="AX245" s="14" t="s">
        <v>87</v>
      </c>
      <c r="AY245" s="223" t="s">
        <v>129</v>
      </c>
    </row>
    <row r="246" spans="1:65" s="2" customFormat="1" ht="21.75" customHeight="1">
      <c r="A246" s="35"/>
      <c r="B246" s="36"/>
      <c r="C246" s="188" t="s">
        <v>294</v>
      </c>
      <c r="D246" s="188" t="s">
        <v>131</v>
      </c>
      <c r="E246" s="189" t="s">
        <v>301</v>
      </c>
      <c r="F246" s="190" t="s">
        <v>278</v>
      </c>
      <c r="G246" s="191" t="s">
        <v>180</v>
      </c>
      <c r="H246" s="192">
        <v>0.93200000000000005</v>
      </c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44</v>
      </c>
      <c r="O246" s="72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135</v>
      </c>
      <c r="AT246" s="200" t="s">
        <v>131</v>
      </c>
      <c r="AU246" s="200" t="s">
        <v>89</v>
      </c>
      <c r="AY246" s="18" t="s">
        <v>129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8" t="s">
        <v>87</v>
      </c>
      <c r="BK246" s="201">
        <f>ROUND(I246*H246,2)</f>
        <v>0</v>
      </c>
      <c r="BL246" s="18" t="s">
        <v>135</v>
      </c>
      <c r="BM246" s="200" t="s">
        <v>1168</v>
      </c>
    </row>
    <row r="247" spans="1:65" s="13" customFormat="1" ht="20.399999999999999">
      <c r="B247" s="202"/>
      <c r="C247" s="203"/>
      <c r="D247" s="204" t="s">
        <v>137</v>
      </c>
      <c r="E247" s="205" t="s">
        <v>1</v>
      </c>
      <c r="F247" s="206" t="s">
        <v>303</v>
      </c>
      <c r="G247" s="203"/>
      <c r="H247" s="205" t="s">
        <v>1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137</v>
      </c>
      <c r="AU247" s="212" t="s">
        <v>89</v>
      </c>
      <c r="AV247" s="13" t="s">
        <v>87</v>
      </c>
      <c r="AW247" s="13" t="s">
        <v>36</v>
      </c>
      <c r="AX247" s="13" t="s">
        <v>79</v>
      </c>
      <c r="AY247" s="212" t="s">
        <v>129</v>
      </c>
    </row>
    <row r="248" spans="1:65" s="14" customFormat="1" ht="10.199999999999999">
      <c r="B248" s="213"/>
      <c r="C248" s="214"/>
      <c r="D248" s="204" t="s">
        <v>137</v>
      </c>
      <c r="E248" s="215" t="s">
        <v>1</v>
      </c>
      <c r="F248" s="216" t="s">
        <v>1169</v>
      </c>
      <c r="G248" s="214"/>
      <c r="H248" s="217">
        <v>0.93200000000000005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137</v>
      </c>
      <c r="AU248" s="223" t="s">
        <v>89</v>
      </c>
      <c r="AV248" s="14" t="s">
        <v>89</v>
      </c>
      <c r="AW248" s="14" t="s">
        <v>36</v>
      </c>
      <c r="AX248" s="14" t="s">
        <v>87</v>
      </c>
      <c r="AY248" s="223" t="s">
        <v>129</v>
      </c>
    </row>
    <row r="249" spans="1:65" s="2" customFormat="1" ht="33" customHeight="1">
      <c r="A249" s="35"/>
      <c r="B249" s="36"/>
      <c r="C249" s="188" t="s">
        <v>300</v>
      </c>
      <c r="D249" s="188" t="s">
        <v>131</v>
      </c>
      <c r="E249" s="189" t="s">
        <v>306</v>
      </c>
      <c r="F249" s="190" t="s">
        <v>307</v>
      </c>
      <c r="G249" s="191" t="s">
        <v>180</v>
      </c>
      <c r="H249" s="192">
        <v>3.1059999999999999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44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135</v>
      </c>
      <c r="AT249" s="200" t="s">
        <v>131</v>
      </c>
      <c r="AU249" s="200" t="s">
        <v>89</v>
      </c>
      <c r="AY249" s="18" t="s">
        <v>129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87</v>
      </c>
      <c r="BK249" s="201">
        <f>ROUND(I249*H249,2)</f>
        <v>0</v>
      </c>
      <c r="BL249" s="18" t="s">
        <v>135</v>
      </c>
      <c r="BM249" s="200" t="s">
        <v>1170</v>
      </c>
    </row>
    <row r="250" spans="1:65" s="13" customFormat="1" ht="10.199999999999999">
      <c r="B250" s="202"/>
      <c r="C250" s="203"/>
      <c r="D250" s="204" t="s">
        <v>137</v>
      </c>
      <c r="E250" s="205" t="s">
        <v>1</v>
      </c>
      <c r="F250" s="206" t="s">
        <v>309</v>
      </c>
      <c r="G250" s="203"/>
      <c r="H250" s="205" t="s">
        <v>1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137</v>
      </c>
      <c r="AU250" s="212" t="s">
        <v>89</v>
      </c>
      <c r="AV250" s="13" t="s">
        <v>87</v>
      </c>
      <c r="AW250" s="13" t="s">
        <v>36</v>
      </c>
      <c r="AX250" s="13" t="s">
        <v>79</v>
      </c>
      <c r="AY250" s="212" t="s">
        <v>129</v>
      </c>
    </row>
    <row r="251" spans="1:65" s="14" customFormat="1" ht="10.199999999999999">
      <c r="B251" s="213"/>
      <c r="C251" s="214"/>
      <c r="D251" s="204" t="s">
        <v>137</v>
      </c>
      <c r="E251" s="215" t="s">
        <v>1</v>
      </c>
      <c r="F251" s="216" t="s">
        <v>1167</v>
      </c>
      <c r="G251" s="214"/>
      <c r="H251" s="217">
        <v>3.1059999999999999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137</v>
      </c>
      <c r="AU251" s="223" t="s">
        <v>89</v>
      </c>
      <c r="AV251" s="14" t="s">
        <v>89</v>
      </c>
      <c r="AW251" s="14" t="s">
        <v>36</v>
      </c>
      <c r="AX251" s="14" t="s">
        <v>87</v>
      </c>
      <c r="AY251" s="223" t="s">
        <v>129</v>
      </c>
    </row>
    <row r="252" spans="1:65" s="2" customFormat="1" ht="33" customHeight="1">
      <c r="A252" s="35"/>
      <c r="B252" s="36"/>
      <c r="C252" s="188" t="s">
        <v>305</v>
      </c>
      <c r="D252" s="188" t="s">
        <v>131</v>
      </c>
      <c r="E252" s="189" t="s">
        <v>312</v>
      </c>
      <c r="F252" s="190" t="s">
        <v>313</v>
      </c>
      <c r="G252" s="191" t="s">
        <v>180</v>
      </c>
      <c r="H252" s="192">
        <v>0.621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44</v>
      </c>
      <c r="O252" s="72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135</v>
      </c>
      <c r="AT252" s="200" t="s">
        <v>131</v>
      </c>
      <c r="AU252" s="200" t="s">
        <v>89</v>
      </c>
      <c r="AY252" s="18" t="s">
        <v>129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87</v>
      </c>
      <c r="BK252" s="201">
        <f>ROUND(I252*H252,2)</f>
        <v>0</v>
      </c>
      <c r="BL252" s="18" t="s">
        <v>135</v>
      </c>
      <c r="BM252" s="200" t="s">
        <v>1171</v>
      </c>
    </row>
    <row r="253" spans="1:65" s="13" customFormat="1" ht="20.399999999999999">
      <c r="B253" s="202"/>
      <c r="C253" s="203"/>
      <c r="D253" s="204" t="s">
        <v>137</v>
      </c>
      <c r="E253" s="205" t="s">
        <v>1</v>
      </c>
      <c r="F253" s="206" t="s">
        <v>315</v>
      </c>
      <c r="G253" s="203"/>
      <c r="H253" s="205" t="s">
        <v>1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137</v>
      </c>
      <c r="AU253" s="212" t="s">
        <v>89</v>
      </c>
      <c r="AV253" s="13" t="s">
        <v>87</v>
      </c>
      <c r="AW253" s="13" t="s">
        <v>36</v>
      </c>
      <c r="AX253" s="13" t="s">
        <v>79</v>
      </c>
      <c r="AY253" s="212" t="s">
        <v>129</v>
      </c>
    </row>
    <row r="254" spans="1:65" s="14" customFormat="1" ht="10.199999999999999">
      <c r="B254" s="213"/>
      <c r="C254" s="214"/>
      <c r="D254" s="204" t="s">
        <v>137</v>
      </c>
      <c r="E254" s="215" t="s">
        <v>1</v>
      </c>
      <c r="F254" s="216" t="s">
        <v>1172</v>
      </c>
      <c r="G254" s="214"/>
      <c r="H254" s="217">
        <v>0.621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137</v>
      </c>
      <c r="AU254" s="223" t="s">
        <v>89</v>
      </c>
      <c r="AV254" s="14" t="s">
        <v>89</v>
      </c>
      <c r="AW254" s="14" t="s">
        <v>36</v>
      </c>
      <c r="AX254" s="14" t="s">
        <v>87</v>
      </c>
      <c r="AY254" s="223" t="s">
        <v>129</v>
      </c>
    </row>
    <row r="255" spans="1:65" s="2" customFormat="1" ht="21.75" customHeight="1">
      <c r="A255" s="35"/>
      <c r="B255" s="36"/>
      <c r="C255" s="188" t="s">
        <v>311</v>
      </c>
      <c r="D255" s="188" t="s">
        <v>131</v>
      </c>
      <c r="E255" s="189" t="s">
        <v>318</v>
      </c>
      <c r="F255" s="190" t="s">
        <v>319</v>
      </c>
      <c r="G255" s="191" t="s">
        <v>180</v>
      </c>
      <c r="H255" s="192">
        <v>3.1059999999999999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44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135</v>
      </c>
      <c r="AT255" s="200" t="s">
        <v>131</v>
      </c>
      <c r="AU255" s="200" t="s">
        <v>89</v>
      </c>
      <c r="AY255" s="18" t="s">
        <v>129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87</v>
      </c>
      <c r="BK255" s="201">
        <f>ROUND(I255*H255,2)</f>
        <v>0</v>
      </c>
      <c r="BL255" s="18" t="s">
        <v>135</v>
      </c>
      <c r="BM255" s="200" t="s">
        <v>1173</v>
      </c>
    </row>
    <row r="256" spans="1:65" s="13" customFormat="1" ht="10.199999999999999">
      <c r="B256" s="202"/>
      <c r="C256" s="203"/>
      <c r="D256" s="204" t="s">
        <v>137</v>
      </c>
      <c r="E256" s="205" t="s">
        <v>1</v>
      </c>
      <c r="F256" s="206" t="s">
        <v>321</v>
      </c>
      <c r="G256" s="203"/>
      <c r="H256" s="205" t="s">
        <v>1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137</v>
      </c>
      <c r="AU256" s="212" t="s">
        <v>89</v>
      </c>
      <c r="AV256" s="13" t="s">
        <v>87</v>
      </c>
      <c r="AW256" s="13" t="s">
        <v>36</v>
      </c>
      <c r="AX256" s="13" t="s">
        <v>79</v>
      </c>
      <c r="AY256" s="212" t="s">
        <v>129</v>
      </c>
    </row>
    <row r="257" spans="1:65" s="14" customFormat="1" ht="10.199999999999999">
      <c r="B257" s="213"/>
      <c r="C257" s="214"/>
      <c r="D257" s="204" t="s">
        <v>137</v>
      </c>
      <c r="E257" s="215" t="s">
        <v>1</v>
      </c>
      <c r="F257" s="216" t="s">
        <v>1174</v>
      </c>
      <c r="G257" s="214"/>
      <c r="H257" s="217">
        <v>3.1059999999999999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137</v>
      </c>
      <c r="AU257" s="223" t="s">
        <v>89</v>
      </c>
      <c r="AV257" s="14" t="s">
        <v>89</v>
      </c>
      <c r="AW257" s="14" t="s">
        <v>36</v>
      </c>
      <c r="AX257" s="14" t="s">
        <v>87</v>
      </c>
      <c r="AY257" s="223" t="s">
        <v>129</v>
      </c>
    </row>
    <row r="258" spans="1:65" s="2" customFormat="1" ht="21.75" customHeight="1">
      <c r="A258" s="35"/>
      <c r="B258" s="36"/>
      <c r="C258" s="188" t="s">
        <v>317</v>
      </c>
      <c r="D258" s="188" t="s">
        <v>131</v>
      </c>
      <c r="E258" s="189" t="s">
        <v>324</v>
      </c>
      <c r="F258" s="190" t="s">
        <v>325</v>
      </c>
      <c r="G258" s="191" t="s">
        <v>180</v>
      </c>
      <c r="H258" s="192">
        <v>0.621</v>
      </c>
      <c r="I258" s="193"/>
      <c r="J258" s="194">
        <f>ROUND(I258*H258,2)</f>
        <v>0</v>
      </c>
      <c r="K258" s="195"/>
      <c r="L258" s="40"/>
      <c r="M258" s="196" t="s">
        <v>1</v>
      </c>
      <c r="N258" s="197" t="s">
        <v>44</v>
      </c>
      <c r="O258" s="72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135</v>
      </c>
      <c r="AT258" s="200" t="s">
        <v>131</v>
      </c>
      <c r="AU258" s="200" t="s">
        <v>89</v>
      </c>
      <c r="AY258" s="18" t="s">
        <v>129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8" t="s">
        <v>87</v>
      </c>
      <c r="BK258" s="201">
        <f>ROUND(I258*H258,2)</f>
        <v>0</v>
      </c>
      <c r="BL258" s="18" t="s">
        <v>135</v>
      </c>
      <c r="BM258" s="200" t="s">
        <v>1175</v>
      </c>
    </row>
    <row r="259" spans="1:65" s="13" customFormat="1" ht="20.399999999999999">
      <c r="B259" s="202"/>
      <c r="C259" s="203"/>
      <c r="D259" s="204" t="s">
        <v>137</v>
      </c>
      <c r="E259" s="205" t="s">
        <v>1</v>
      </c>
      <c r="F259" s="206" t="s">
        <v>327</v>
      </c>
      <c r="G259" s="203"/>
      <c r="H259" s="205" t="s">
        <v>1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137</v>
      </c>
      <c r="AU259" s="212" t="s">
        <v>89</v>
      </c>
      <c r="AV259" s="13" t="s">
        <v>87</v>
      </c>
      <c r="AW259" s="13" t="s">
        <v>36</v>
      </c>
      <c r="AX259" s="13" t="s">
        <v>79</v>
      </c>
      <c r="AY259" s="212" t="s">
        <v>129</v>
      </c>
    </row>
    <row r="260" spans="1:65" s="14" customFormat="1" ht="10.199999999999999">
      <c r="B260" s="213"/>
      <c r="C260" s="214"/>
      <c r="D260" s="204" t="s">
        <v>137</v>
      </c>
      <c r="E260" s="215" t="s">
        <v>1</v>
      </c>
      <c r="F260" s="216" t="s">
        <v>1176</v>
      </c>
      <c r="G260" s="214"/>
      <c r="H260" s="217">
        <v>0.621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137</v>
      </c>
      <c r="AU260" s="223" t="s">
        <v>89</v>
      </c>
      <c r="AV260" s="14" t="s">
        <v>89</v>
      </c>
      <c r="AW260" s="14" t="s">
        <v>36</v>
      </c>
      <c r="AX260" s="14" t="s">
        <v>87</v>
      </c>
      <c r="AY260" s="223" t="s">
        <v>129</v>
      </c>
    </row>
    <row r="261" spans="1:65" s="2" customFormat="1" ht="33" customHeight="1">
      <c r="A261" s="35"/>
      <c r="B261" s="36"/>
      <c r="C261" s="188" t="s">
        <v>323</v>
      </c>
      <c r="D261" s="188" t="s">
        <v>131</v>
      </c>
      <c r="E261" s="189" t="s">
        <v>330</v>
      </c>
      <c r="F261" s="190" t="s">
        <v>331</v>
      </c>
      <c r="G261" s="191" t="s">
        <v>180</v>
      </c>
      <c r="H261" s="192">
        <v>2.0699999999999998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44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135</v>
      </c>
      <c r="AT261" s="200" t="s">
        <v>131</v>
      </c>
      <c r="AU261" s="200" t="s">
        <v>89</v>
      </c>
      <c r="AY261" s="18" t="s">
        <v>129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87</v>
      </c>
      <c r="BK261" s="201">
        <f>ROUND(I261*H261,2)</f>
        <v>0</v>
      </c>
      <c r="BL261" s="18" t="s">
        <v>135</v>
      </c>
      <c r="BM261" s="200" t="s">
        <v>1177</v>
      </c>
    </row>
    <row r="262" spans="1:65" s="13" customFormat="1" ht="10.199999999999999">
      <c r="B262" s="202"/>
      <c r="C262" s="203"/>
      <c r="D262" s="204" t="s">
        <v>137</v>
      </c>
      <c r="E262" s="205" t="s">
        <v>1</v>
      </c>
      <c r="F262" s="206" t="s">
        <v>333</v>
      </c>
      <c r="G262" s="203"/>
      <c r="H262" s="205" t="s">
        <v>1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137</v>
      </c>
      <c r="AU262" s="212" t="s">
        <v>89</v>
      </c>
      <c r="AV262" s="13" t="s">
        <v>87</v>
      </c>
      <c r="AW262" s="13" t="s">
        <v>36</v>
      </c>
      <c r="AX262" s="13" t="s">
        <v>79</v>
      </c>
      <c r="AY262" s="212" t="s">
        <v>129</v>
      </c>
    </row>
    <row r="263" spans="1:65" s="14" customFormat="1" ht="10.199999999999999">
      <c r="B263" s="213"/>
      <c r="C263" s="214"/>
      <c r="D263" s="204" t="s">
        <v>137</v>
      </c>
      <c r="E263" s="215" t="s">
        <v>1</v>
      </c>
      <c r="F263" s="216" t="s">
        <v>1178</v>
      </c>
      <c r="G263" s="214"/>
      <c r="H263" s="217">
        <v>2.0699999999999998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137</v>
      </c>
      <c r="AU263" s="223" t="s">
        <v>89</v>
      </c>
      <c r="AV263" s="14" t="s">
        <v>89</v>
      </c>
      <c r="AW263" s="14" t="s">
        <v>36</v>
      </c>
      <c r="AX263" s="14" t="s">
        <v>87</v>
      </c>
      <c r="AY263" s="223" t="s">
        <v>129</v>
      </c>
    </row>
    <row r="264" spans="1:65" s="2" customFormat="1" ht="33" customHeight="1">
      <c r="A264" s="35"/>
      <c r="B264" s="36"/>
      <c r="C264" s="188" t="s">
        <v>329</v>
      </c>
      <c r="D264" s="188" t="s">
        <v>131</v>
      </c>
      <c r="E264" s="189" t="s">
        <v>336</v>
      </c>
      <c r="F264" s="190" t="s">
        <v>337</v>
      </c>
      <c r="G264" s="191" t="s">
        <v>180</v>
      </c>
      <c r="H264" s="192">
        <v>0.41399999999999998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44</v>
      </c>
      <c r="O264" s="72"/>
      <c r="P264" s="198">
        <f>O264*H264</f>
        <v>0</v>
      </c>
      <c r="Q264" s="198">
        <v>0</v>
      </c>
      <c r="R264" s="198">
        <f>Q264*H264</f>
        <v>0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135</v>
      </c>
      <c r="AT264" s="200" t="s">
        <v>131</v>
      </c>
      <c r="AU264" s="200" t="s">
        <v>89</v>
      </c>
      <c r="AY264" s="18" t="s">
        <v>129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87</v>
      </c>
      <c r="BK264" s="201">
        <f>ROUND(I264*H264,2)</f>
        <v>0</v>
      </c>
      <c r="BL264" s="18" t="s">
        <v>135</v>
      </c>
      <c r="BM264" s="200" t="s">
        <v>1179</v>
      </c>
    </row>
    <row r="265" spans="1:65" s="13" customFormat="1" ht="20.399999999999999">
      <c r="B265" s="202"/>
      <c r="C265" s="203"/>
      <c r="D265" s="204" t="s">
        <v>137</v>
      </c>
      <c r="E265" s="205" t="s">
        <v>1</v>
      </c>
      <c r="F265" s="206" t="s">
        <v>339</v>
      </c>
      <c r="G265" s="203"/>
      <c r="H265" s="205" t="s">
        <v>1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137</v>
      </c>
      <c r="AU265" s="212" t="s">
        <v>89</v>
      </c>
      <c r="AV265" s="13" t="s">
        <v>87</v>
      </c>
      <c r="AW265" s="13" t="s">
        <v>36</v>
      </c>
      <c r="AX265" s="13" t="s">
        <v>79</v>
      </c>
      <c r="AY265" s="212" t="s">
        <v>129</v>
      </c>
    </row>
    <row r="266" spans="1:65" s="14" customFormat="1" ht="10.199999999999999">
      <c r="B266" s="213"/>
      <c r="C266" s="214"/>
      <c r="D266" s="204" t="s">
        <v>137</v>
      </c>
      <c r="E266" s="215" t="s">
        <v>1</v>
      </c>
      <c r="F266" s="216" t="s">
        <v>1180</v>
      </c>
      <c r="G266" s="214"/>
      <c r="H266" s="217">
        <v>0.41399999999999998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137</v>
      </c>
      <c r="AU266" s="223" t="s">
        <v>89</v>
      </c>
      <c r="AV266" s="14" t="s">
        <v>89</v>
      </c>
      <c r="AW266" s="14" t="s">
        <v>36</v>
      </c>
      <c r="AX266" s="14" t="s">
        <v>87</v>
      </c>
      <c r="AY266" s="223" t="s">
        <v>129</v>
      </c>
    </row>
    <row r="267" spans="1:65" s="2" customFormat="1" ht="21.75" customHeight="1">
      <c r="A267" s="35"/>
      <c r="B267" s="36"/>
      <c r="C267" s="188" t="s">
        <v>335</v>
      </c>
      <c r="D267" s="188" t="s">
        <v>131</v>
      </c>
      <c r="E267" s="189" t="s">
        <v>342</v>
      </c>
      <c r="F267" s="190" t="s">
        <v>343</v>
      </c>
      <c r="G267" s="191" t="s">
        <v>134</v>
      </c>
      <c r="H267" s="192">
        <v>87.376999999999995</v>
      </c>
      <c r="I267" s="193"/>
      <c r="J267" s="194">
        <f>ROUND(I267*H267,2)</f>
        <v>0</v>
      </c>
      <c r="K267" s="195"/>
      <c r="L267" s="40"/>
      <c r="M267" s="196" t="s">
        <v>1</v>
      </c>
      <c r="N267" s="197" t="s">
        <v>44</v>
      </c>
      <c r="O267" s="72"/>
      <c r="P267" s="198">
        <f>O267*H267</f>
        <v>0</v>
      </c>
      <c r="Q267" s="198">
        <v>8.3850999999999999E-4</v>
      </c>
      <c r="R267" s="198">
        <f>Q267*H267</f>
        <v>7.3266488269999999E-2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135</v>
      </c>
      <c r="AT267" s="200" t="s">
        <v>131</v>
      </c>
      <c r="AU267" s="200" t="s">
        <v>89</v>
      </c>
      <c r="AY267" s="18" t="s">
        <v>129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87</v>
      </c>
      <c r="BK267" s="201">
        <f>ROUND(I267*H267,2)</f>
        <v>0</v>
      </c>
      <c r="BL267" s="18" t="s">
        <v>135</v>
      </c>
      <c r="BM267" s="200" t="s">
        <v>1181</v>
      </c>
    </row>
    <row r="268" spans="1:65" s="13" customFormat="1" ht="10.199999999999999">
      <c r="B268" s="202"/>
      <c r="C268" s="203"/>
      <c r="D268" s="204" t="s">
        <v>137</v>
      </c>
      <c r="E268" s="205" t="s">
        <v>1</v>
      </c>
      <c r="F268" s="206" t="s">
        <v>345</v>
      </c>
      <c r="G268" s="203"/>
      <c r="H268" s="205" t="s">
        <v>1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137</v>
      </c>
      <c r="AU268" s="212" t="s">
        <v>89</v>
      </c>
      <c r="AV268" s="13" t="s">
        <v>87</v>
      </c>
      <c r="AW268" s="13" t="s">
        <v>36</v>
      </c>
      <c r="AX268" s="13" t="s">
        <v>79</v>
      </c>
      <c r="AY268" s="212" t="s">
        <v>129</v>
      </c>
    </row>
    <row r="269" spans="1:65" s="14" customFormat="1" ht="10.199999999999999">
      <c r="B269" s="213"/>
      <c r="C269" s="214"/>
      <c r="D269" s="204" t="s">
        <v>137</v>
      </c>
      <c r="E269" s="215" t="s">
        <v>1</v>
      </c>
      <c r="F269" s="216" t="s">
        <v>1182</v>
      </c>
      <c r="G269" s="214"/>
      <c r="H269" s="217">
        <v>1.9530000000000001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137</v>
      </c>
      <c r="AU269" s="223" t="s">
        <v>89</v>
      </c>
      <c r="AV269" s="14" t="s">
        <v>89</v>
      </c>
      <c r="AW269" s="14" t="s">
        <v>36</v>
      </c>
      <c r="AX269" s="14" t="s">
        <v>79</v>
      </c>
      <c r="AY269" s="223" t="s">
        <v>129</v>
      </c>
    </row>
    <row r="270" spans="1:65" s="14" customFormat="1" ht="10.199999999999999">
      <c r="B270" s="213"/>
      <c r="C270" s="214"/>
      <c r="D270" s="204" t="s">
        <v>137</v>
      </c>
      <c r="E270" s="215" t="s">
        <v>1</v>
      </c>
      <c r="F270" s="216" t="s">
        <v>1183</v>
      </c>
      <c r="G270" s="214"/>
      <c r="H270" s="217">
        <v>47.679000000000002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137</v>
      </c>
      <c r="AU270" s="223" t="s">
        <v>89</v>
      </c>
      <c r="AV270" s="14" t="s">
        <v>89</v>
      </c>
      <c r="AW270" s="14" t="s">
        <v>36</v>
      </c>
      <c r="AX270" s="14" t="s">
        <v>79</v>
      </c>
      <c r="AY270" s="223" t="s">
        <v>129</v>
      </c>
    </row>
    <row r="271" spans="1:65" s="14" customFormat="1" ht="10.199999999999999">
      <c r="B271" s="213"/>
      <c r="C271" s="214"/>
      <c r="D271" s="204" t="s">
        <v>137</v>
      </c>
      <c r="E271" s="215" t="s">
        <v>1</v>
      </c>
      <c r="F271" s="216" t="s">
        <v>1184</v>
      </c>
      <c r="G271" s="214"/>
      <c r="H271" s="217">
        <v>2.97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137</v>
      </c>
      <c r="AU271" s="223" t="s">
        <v>89</v>
      </c>
      <c r="AV271" s="14" t="s">
        <v>89</v>
      </c>
      <c r="AW271" s="14" t="s">
        <v>36</v>
      </c>
      <c r="AX271" s="14" t="s">
        <v>79</v>
      </c>
      <c r="AY271" s="223" t="s">
        <v>129</v>
      </c>
    </row>
    <row r="272" spans="1:65" s="14" customFormat="1" ht="10.199999999999999">
      <c r="B272" s="213"/>
      <c r="C272" s="214"/>
      <c r="D272" s="204" t="s">
        <v>137</v>
      </c>
      <c r="E272" s="215" t="s">
        <v>1</v>
      </c>
      <c r="F272" s="216" t="s">
        <v>1185</v>
      </c>
      <c r="G272" s="214"/>
      <c r="H272" s="217">
        <v>10.057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137</v>
      </c>
      <c r="AU272" s="223" t="s">
        <v>89</v>
      </c>
      <c r="AV272" s="14" t="s">
        <v>89</v>
      </c>
      <c r="AW272" s="14" t="s">
        <v>36</v>
      </c>
      <c r="AX272" s="14" t="s">
        <v>79</v>
      </c>
      <c r="AY272" s="223" t="s">
        <v>129</v>
      </c>
    </row>
    <row r="273" spans="1:65" s="13" customFormat="1" ht="10.199999999999999">
      <c r="B273" s="202"/>
      <c r="C273" s="203"/>
      <c r="D273" s="204" t="s">
        <v>137</v>
      </c>
      <c r="E273" s="205" t="s">
        <v>1</v>
      </c>
      <c r="F273" s="206" t="s">
        <v>351</v>
      </c>
      <c r="G273" s="203"/>
      <c r="H273" s="205" t="s">
        <v>1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137</v>
      </c>
      <c r="AU273" s="212" t="s">
        <v>89</v>
      </c>
      <c r="AV273" s="13" t="s">
        <v>87</v>
      </c>
      <c r="AW273" s="13" t="s">
        <v>36</v>
      </c>
      <c r="AX273" s="13" t="s">
        <v>79</v>
      </c>
      <c r="AY273" s="212" t="s">
        <v>129</v>
      </c>
    </row>
    <row r="274" spans="1:65" s="14" customFormat="1" ht="20.399999999999999">
      <c r="B274" s="213"/>
      <c r="C274" s="214"/>
      <c r="D274" s="204" t="s">
        <v>137</v>
      </c>
      <c r="E274" s="215" t="s">
        <v>1</v>
      </c>
      <c r="F274" s="216" t="s">
        <v>1186</v>
      </c>
      <c r="G274" s="214"/>
      <c r="H274" s="217">
        <v>1.4850000000000001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137</v>
      </c>
      <c r="AU274" s="223" t="s">
        <v>89</v>
      </c>
      <c r="AV274" s="14" t="s">
        <v>89</v>
      </c>
      <c r="AW274" s="14" t="s">
        <v>36</v>
      </c>
      <c r="AX274" s="14" t="s">
        <v>79</v>
      </c>
      <c r="AY274" s="223" t="s">
        <v>129</v>
      </c>
    </row>
    <row r="275" spans="1:65" s="14" customFormat="1" ht="20.399999999999999">
      <c r="B275" s="213"/>
      <c r="C275" s="214"/>
      <c r="D275" s="204" t="s">
        <v>137</v>
      </c>
      <c r="E275" s="215" t="s">
        <v>1</v>
      </c>
      <c r="F275" s="216" t="s">
        <v>1187</v>
      </c>
      <c r="G275" s="214"/>
      <c r="H275" s="217">
        <v>3.6629999999999998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137</v>
      </c>
      <c r="AU275" s="223" t="s">
        <v>89</v>
      </c>
      <c r="AV275" s="14" t="s">
        <v>89</v>
      </c>
      <c r="AW275" s="14" t="s">
        <v>36</v>
      </c>
      <c r="AX275" s="14" t="s">
        <v>79</v>
      </c>
      <c r="AY275" s="223" t="s">
        <v>129</v>
      </c>
    </row>
    <row r="276" spans="1:65" s="14" customFormat="1" ht="20.399999999999999">
      <c r="B276" s="213"/>
      <c r="C276" s="214"/>
      <c r="D276" s="204" t="s">
        <v>137</v>
      </c>
      <c r="E276" s="215" t="s">
        <v>1</v>
      </c>
      <c r="F276" s="216" t="s">
        <v>1188</v>
      </c>
      <c r="G276" s="214"/>
      <c r="H276" s="217">
        <v>3.827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137</v>
      </c>
      <c r="AU276" s="223" t="s">
        <v>89</v>
      </c>
      <c r="AV276" s="14" t="s">
        <v>89</v>
      </c>
      <c r="AW276" s="14" t="s">
        <v>36</v>
      </c>
      <c r="AX276" s="14" t="s">
        <v>79</v>
      </c>
      <c r="AY276" s="223" t="s">
        <v>129</v>
      </c>
    </row>
    <row r="277" spans="1:65" s="14" customFormat="1" ht="10.199999999999999">
      <c r="B277" s="213"/>
      <c r="C277" s="214"/>
      <c r="D277" s="204" t="s">
        <v>137</v>
      </c>
      <c r="E277" s="215" t="s">
        <v>1</v>
      </c>
      <c r="F277" s="216" t="s">
        <v>1189</v>
      </c>
      <c r="G277" s="214"/>
      <c r="H277" s="217">
        <v>4.4400000000000004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137</v>
      </c>
      <c r="AU277" s="223" t="s">
        <v>89</v>
      </c>
      <c r="AV277" s="14" t="s">
        <v>89</v>
      </c>
      <c r="AW277" s="14" t="s">
        <v>36</v>
      </c>
      <c r="AX277" s="14" t="s">
        <v>79</v>
      </c>
      <c r="AY277" s="223" t="s">
        <v>129</v>
      </c>
    </row>
    <row r="278" spans="1:65" s="14" customFormat="1" ht="20.399999999999999">
      <c r="B278" s="213"/>
      <c r="C278" s="214"/>
      <c r="D278" s="204" t="s">
        <v>137</v>
      </c>
      <c r="E278" s="215" t="s">
        <v>1</v>
      </c>
      <c r="F278" s="216" t="s">
        <v>1190</v>
      </c>
      <c r="G278" s="214"/>
      <c r="H278" s="217">
        <v>7.7430000000000003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137</v>
      </c>
      <c r="AU278" s="223" t="s">
        <v>89</v>
      </c>
      <c r="AV278" s="14" t="s">
        <v>89</v>
      </c>
      <c r="AW278" s="14" t="s">
        <v>36</v>
      </c>
      <c r="AX278" s="14" t="s">
        <v>79</v>
      </c>
      <c r="AY278" s="223" t="s">
        <v>129</v>
      </c>
    </row>
    <row r="279" spans="1:65" s="14" customFormat="1" ht="20.399999999999999">
      <c r="B279" s="213"/>
      <c r="C279" s="214"/>
      <c r="D279" s="204" t="s">
        <v>137</v>
      </c>
      <c r="E279" s="215" t="s">
        <v>1</v>
      </c>
      <c r="F279" s="216" t="s">
        <v>1191</v>
      </c>
      <c r="G279" s="214"/>
      <c r="H279" s="217">
        <v>3.56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137</v>
      </c>
      <c r="AU279" s="223" t="s">
        <v>89</v>
      </c>
      <c r="AV279" s="14" t="s">
        <v>89</v>
      </c>
      <c r="AW279" s="14" t="s">
        <v>36</v>
      </c>
      <c r="AX279" s="14" t="s">
        <v>79</v>
      </c>
      <c r="AY279" s="223" t="s">
        <v>129</v>
      </c>
    </row>
    <row r="280" spans="1:65" s="15" customFormat="1" ht="10.199999999999999">
      <c r="B280" s="224"/>
      <c r="C280" s="225"/>
      <c r="D280" s="204" t="s">
        <v>137</v>
      </c>
      <c r="E280" s="226" t="s">
        <v>1</v>
      </c>
      <c r="F280" s="227" t="s">
        <v>142</v>
      </c>
      <c r="G280" s="225"/>
      <c r="H280" s="228">
        <v>87.376999999999995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137</v>
      </c>
      <c r="AU280" s="234" t="s">
        <v>89</v>
      </c>
      <c r="AV280" s="15" t="s">
        <v>135</v>
      </c>
      <c r="AW280" s="15" t="s">
        <v>36</v>
      </c>
      <c r="AX280" s="15" t="s">
        <v>87</v>
      </c>
      <c r="AY280" s="234" t="s">
        <v>129</v>
      </c>
    </row>
    <row r="281" spans="1:65" s="2" customFormat="1" ht="16.5" customHeight="1">
      <c r="A281" s="35"/>
      <c r="B281" s="36"/>
      <c r="C281" s="188" t="s">
        <v>341</v>
      </c>
      <c r="D281" s="188" t="s">
        <v>131</v>
      </c>
      <c r="E281" s="189" t="s">
        <v>355</v>
      </c>
      <c r="F281" s="190" t="s">
        <v>356</v>
      </c>
      <c r="G281" s="191" t="s">
        <v>134</v>
      </c>
      <c r="H281" s="192">
        <v>87.376999999999995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44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135</v>
      </c>
      <c r="AT281" s="200" t="s">
        <v>131</v>
      </c>
      <c r="AU281" s="200" t="s">
        <v>89</v>
      </c>
      <c r="AY281" s="18" t="s">
        <v>129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87</v>
      </c>
      <c r="BK281" s="201">
        <f>ROUND(I281*H281,2)</f>
        <v>0</v>
      </c>
      <c r="BL281" s="18" t="s">
        <v>135</v>
      </c>
      <c r="BM281" s="200" t="s">
        <v>1192</v>
      </c>
    </row>
    <row r="282" spans="1:65" s="14" customFormat="1" ht="20.399999999999999">
      <c r="B282" s="213"/>
      <c r="C282" s="214"/>
      <c r="D282" s="204" t="s">
        <v>137</v>
      </c>
      <c r="E282" s="215" t="s">
        <v>1</v>
      </c>
      <c r="F282" s="216" t="s">
        <v>1193</v>
      </c>
      <c r="G282" s="214"/>
      <c r="H282" s="217">
        <v>87.376999999999995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137</v>
      </c>
      <c r="AU282" s="223" t="s">
        <v>89</v>
      </c>
      <c r="AV282" s="14" t="s">
        <v>89</v>
      </c>
      <c r="AW282" s="14" t="s">
        <v>36</v>
      </c>
      <c r="AX282" s="14" t="s">
        <v>87</v>
      </c>
      <c r="AY282" s="223" t="s">
        <v>129</v>
      </c>
    </row>
    <row r="283" spans="1:65" s="2" customFormat="1" ht="21.75" customHeight="1">
      <c r="A283" s="35"/>
      <c r="B283" s="36"/>
      <c r="C283" s="188" t="s">
        <v>354</v>
      </c>
      <c r="D283" s="188" t="s">
        <v>131</v>
      </c>
      <c r="E283" s="189" t="s">
        <v>360</v>
      </c>
      <c r="F283" s="190" t="s">
        <v>361</v>
      </c>
      <c r="G283" s="191" t="s">
        <v>180</v>
      </c>
      <c r="H283" s="192">
        <v>13.284000000000001</v>
      </c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44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135</v>
      </c>
      <c r="AT283" s="200" t="s">
        <v>131</v>
      </c>
      <c r="AU283" s="200" t="s">
        <v>89</v>
      </c>
      <c r="AY283" s="18" t="s">
        <v>129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87</v>
      </c>
      <c r="BK283" s="201">
        <f>ROUND(I283*H283,2)</f>
        <v>0</v>
      </c>
      <c r="BL283" s="18" t="s">
        <v>135</v>
      </c>
      <c r="BM283" s="200" t="s">
        <v>1194</v>
      </c>
    </row>
    <row r="284" spans="1:65" s="14" customFormat="1" ht="20.399999999999999">
      <c r="B284" s="213"/>
      <c r="C284" s="214"/>
      <c r="D284" s="204" t="s">
        <v>137</v>
      </c>
      <c r="E284" s="215" t="s">
        <v>1</v>
      </c>
      <c r="F284" s="216" t="s">
        <v>1195</v>
      </c>
      <c r="G284" s="214"/>
      <c r="H284" s="217">
        <v>0.104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137</v>
      </c>
      <c r="AU284" s="223" t="s">
        <v>89</v>
      </c>
      <c r="AV284" s="14" t="s">
        <v>89</v>
      </c>
      <c r="AW284" s="14" t="s">
        <v>36</v>
      </c>
      <c r="AX284" s="14" t="s">
        <v>79</v>
      </c>
      <c r="AY284" s="223" t="s">
        <v>129</v>
      </c>
    </row>
    <row r="285" spans="1:65" s="14" customFormat="1" ht="20.399999999999999">
      <c r="B285" s="213"/>
      <c r="C285" s="214"/>
      <c r="D285" s="204" t="s">
        <v>137</v>
      </c>
      <c r="E285" s="215" t="s">
        <v>1</v>
      </c>
      <c r="F285" s="216" t="s">
        <v>1196</v>
      </c>
      <c r="G285" s="214"/>
      <c r="H285" s="217">
        <v>4.4290000000000003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137</v>
      </c>
      <c r="AU285" s="223" t="s">
        <v>89</v>
      </c>
      <c r="AV285" s="14" t="s">
        <v>89</v>
      </c>
      <c r="AW285" s="14" t="s">
        <v>36</v>
      </c>
      <c r="AX285" s="14" t="s">
        <v>79</v>
      </c>
      <c r="AY285" s="223" t="s">
        <v>129</v>
      </c>
    </row>
    <row r="286" spans="1:65" s="14" customFormat="1" ht="20.399999999999999">
      <c r="B286" s="213"/>
      <c r="C286" s="214"/>
      <c r="D286" s="204" t="s">
        <v>137</v>
      </c>
      <c r="E286" s="215" t="s">
        <v>1</v>
      </c>
      <c r="F286" s="216" t="s">
        <v>1197</v>
      </c>
      <c r="G286" s="214"/>
      <c r="H286" s="217">
        <v>0.23899999999999999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137</v>
      </c>
      <c r="AU286" s="223" t="s">
        <v>89</v>
      </c>
      <c r="AV286" s="14" t="s">
        <v>89</v>
      </c>
      <c r="AW286" s="14" t="s">
        <v>36</v>
      </c>
      <c r="AX286" s="14" t="s">
        <v>79</v>
      </c>
      <c r="AY286" s="223" t="s">
        <v>129</v>
      </c>
    </row>
    <row r="287" spans="1:65" s="14" customFormat="1" ht="20.399999999999999">
      <c r="B287" s="213"/>
      <c r="C287" s="214"/>
      <c r="D287" s="204" t="s">
        <v>137</v>
      </c>
      <c r="E287" s="215" t="s">
        <v>1</v>
      </c>
      <c r="F287" s="216" t="s">
        <v>1198</v>
      </c>
      <c r="G287" s="214"/>
      <c r="H287" s="217">
        <v>0.437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137</v>
      </c>
      <c r="AU287" s="223" t="s">
        <v>89</v>
      </c>
      <c r="AV287" s="14" t="s">
        <v>89</v>
      </c>
      <c r="AW287" s="14" t="s">
        <v>36</v>
      </c>
      <c r="AX287" s="14" t="s">
        <v>79</v>
      </c>
      <c r="AY287" s="223" t="s">
        <v>129</v>
      </c>
    </row>
    <row r="288" spans="1:65" s="14" customFormat="1" ht="20.399999999999999">
      <c r="B288" s="213"/>
      <c r="C288" s="214"/>
      <c r="D288" s="204" t="s">
        <v>137</v>
      </c>
      <c r="E288" s="215" t="s">
        <v>1</v>
      </c>
      <c r="F288" s="216" t="s">
        <v>1199</v>
      </c>
      <c r="G288" s="214"/>
      <c r="H288" s="217">
        <v>1.677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137</v>
      </c>
      <c r="AU288" s="223" t="s">
        <v>89</v>
      </c>
      <c r="AV288" s="14" t="s">
        <v>89</v>
      </c>
      <c r="AW288" s="14" t="s">
        <v>36</v>
      </c>
      <c r="AX288" s="14" t="s">
        <v>79</v>
      </c>
      <c r="AY288" s="223" t="s">
        <v>129</v>
      </c>
    </row>
    <row r="289" spans="1:65" s="14" customFormat="1" ht="20.399999999999999">
      <c r="B289" s="213"/>
      <c r="C289" s="214"/>
      <c r="D289" s="204" t="s">
        <v>137</v>
      </c>
      <c r="E289" s="215" t="s">
        <v>1</v>
      </c>
      <c r="F289" s="216" t="s">
        <v>1200</v>
      </c>
      <c r="G289" s="214"/>
      <c r="H289" s="217">
        <v>0.24299999999999999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137</v>
      </c>
      <c r="AU289" s="223" t="s">
        <v>89</v>
      </c>
      <c r="AV289" s="14" t="s">
        <v>89</v>
      </c>
      <c r="AW289" s="14" t="s">
        <v>36</v>
      </c>
      <c r="AX289" s="14" t="s">
        <v>79</v>
      </c>
      <c r="AY289" s="223" t="s">
        <v>129</v>
      </c>
    </row>
    <row r="290" spans="1:65" s="14" customFormat="1" ht="20.399999999999999">
      <c r="B290" s="213"/>
      <c r="C290" s="214"/>
      <c r="D290" s="204" t="s">
        <v>137</v>
      </c>
      <c r="E290" s="215" t="s">
        <v>1</v>
      </c>
      <c r="F290" s="216" t="s">
        <v>1201</v>
      </c>
      <c r="G290" s="214"/>
      <c r="H290" s="217">
        <v>0.54700000000000004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137</v>
      </c>
      <c r="AU290" s="223" t="s">
        <v>89</v>
      </c>
      <c r="AV290" s="14" t="s">
        <v>89</v>
      </c>
      <c r="AW290" s="14" t="s">
        <v>36</v>
      </c>
      <c r="AX290" s="14" t="s">
        <v>79</v>
      </c>
      <c r="AY290" s="223" t="s">
        <v>129</v>
      </c>
    </row>
    <row r="291" spans="1:65" s="14" customFormat="1" ht="20.399999999999999">
      <c r="B291" s="213"/>
      <c r="C291" s="214"/>
      <c r="D291" s="204" t="s">
        <v>137</v>
      </c>
      <c r="E291" s="215" t="s">
        <v>1</v>
      </c>
      <c r="F291" s="216" t="s">
        <v>1202</v>
      </c>
      <c r="G291" s="214"/>
      <c r="H291" s="217">
        <v>0.66900000000000004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137</v>
      </c>
      <c r="AU291" s="223" t="s">
        <v>89</v>
      </c>
      <c r="AV291" s="14" t="s">
        <v>89</v>
      </c>
      <c r="AW291" s="14" t="s">
        <v>36</v>
      </c>
      <c r="AX291" s="14" t="s">
        <v>79</v>
      </c>
      <c r="AY291" s="223" t="s">
        <v>129</v>
      </c>
    </row>
    <row r="292" spans="1:65" s="14" customFormat="1" ht="20.399999999999999">
      <c r="B292" s="213"/>
      <c r="C292" s="214"/>
      <c r="D292" s="204" t="s">
        <v>137</v>
      </c>
      <c r="E292" s="215" t="s">
        <v>1</v>
      </c>
      <c r="F292" s="216" t="s">
        <v>1203</v>
      </c>
      <c r="G292" s="214"/>
      <c r="H292" s="217">
        <v>1.008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137</v>
      </c>
      <c r="AU292" s="223" t="s">
        <v>89</v>
      </c>
      <c r="AV292" s="14" t="s">
        <v>89</v>
      </c>
      <c r="AW292" s="14" t="s">
        <v>36</v>
      </c>
      <c r="AX292" s="14" t="s">
        <v>79</v>
      </c>
      <c r="AY292" s="223" t="s">
        <v>129</v>
      </c>
    </row>
    <row r="293" spans="1:65" s="14" customFormat="1" ht="30.6">
      <c r="B293" s="213"/>
      <c r="C293" s="214"/>
      <c r="D293" s="204" t="s">
        <v>137</v>
      </c>
      <c r="E293" s="215" t="s">
        <v>1</v>
      </c>
      <c r="F293" s="216" t="s">
        <v>1204</v>
      </c>
      <c r="G293" s="214"/>
      <c r="H293" s="217">
        <v>2.6829999999999998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137</v>
      </c>
      <c r="AU293" s="223" t="s">
        <v>89</v>
      </c>
      <c r="AV293" s="14" t="s">
        <v>89</v>
      </c>
      <c r="AW293" s="14" t="s">
        <v>36</v>
      </c>
      <c r="AX293" s="14" t="s">
        <v>79</v>
      </c>
      <c r="AY293" s="223" t="s">
        <v>129</v>
      </c>
    </row>
    <row r="294" spans="1:65" s="14" customFormat="1" ht="30.6">
      <c r="B294" s="213"/>
      <c r="C294" s="214"/>
      <c r="D294" s="204" t="s">
        <v>137</v>
      </c>
      <c r="E294" s="215" t="s">
        <v>1</v>
      </c>
      <c r="F294" s="216" t="s">
        <v>1205</v>
      </c>
      <c r="G294" s="214"/>
      <c r="H294" s="217">
        <v>1.248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137</v>
      </c>
      <c r="AU294" s="223" t="s">
        <v>89</v>
      </c>
      <c r="AV294" s="14" t="s">
        <v>89</v>
      </c>
      <c r="AW294" s="14" t="s">
        <v>36</v>
      </c>
      <c r="AX294" s="14" t="s">
        <v>79</v>
      </c>
      <c r="AY294" s="223" t="s">
        <v>129</v>
      </c>
    </row>
    <row r="295" spans="1:65" s="15" customFormat="1" ht="10.199999999999999">
      <c r="B295" s="224"/>
      <c r="C295" s="225"/>
      <c r="D295" s="204" t="s">
        <v>137</v>
      </c>
      <c r="E295" s="226" t="s">
        <v>1</v>
      </c>
      <c r="F295" s="227" t="s">
        <v>142</v>
      </c>
      <c r="G295" s="225"/>
      <c r="H295" s="228">
        <v>13.284000000000001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137</v>
      </c>
      <c r="AU295" s="234" t="s">
        <v>89</v>
      </c>
      <c r="AV295" s="15" t="s">
        <v>135</v>
      </c>
      <c r="AW295" s="15" t="s">
        <v>36</v>
      </c>
      <c r="AX295" s="15" t="s">
        <v>87</v>
      </c>
      <c r="AY295" s="234" t="s">
        <v>129</v>
      </c>
    </row>
    <row r="296" spans="1:65" s="2" customFormat="1" ht="21.75" customHeight="1">
      <c r="A296" s="35"/>
      <c r="B296" s="36"/>
      <c r="C296" s="188" t="s">
        <v>359</v>
      </c>
      <c r="D296" s="188" t="s">
        <v>131</v>
      </c>
      <c r="E296" s="189" t="s">
        <v>371</v>
      </c>
      <c r="F296" s="190" t="s">
        <v>372</v>
      </c>
      <c r="G296" s="191" t="s">
        <v>180</v>
      </c>
      <c r="H296" s="192">
        <v>43.174999999999997</v>
      </c>
      <c r="I296" s="193"/>
      <c r="J296" s="194">
        <f>ROUND(I296*H296,2)</f>
        <v>0</v>
      </c>
      <c r="K296" s="195"/>
      <c r="L296" s="40"/>
      <c r="M296" s="196" t="s">
        <v>1</v>
      </c>
      <c r="N296" s="197" t="s">
        <v>44</v>
      </c>
      <c r="O296" s="72"/>
      <c r="P296" s="198">
        <f>O296*H296</f>
        <v>0</v>
      </c>
      <c r="Q296" s="198">
        <v>0</v>
      </c>
      <c r="R296" s="198">
        <f>Q296*H296</f>
        <v>0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135</v>
      </c>
      <c r="AT296" s="200" t="s">
        <v>131</v>
      </c>
      <c r="AU296" s="200" t="s">
        <v>89</v>
      </c>
      <c r="AY296" s="18" t="s">
        <v>129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87</v>
      </c>
      <c r="BK296" s="201">
        <f>ROUND(I296*H296,2)</f>
        <v>0</v>
      </c>
      <c r="BL296" s="18" t="s">
        <v>135</v>
      </c>
      <c r="BM296" s="200" t="s">
        <v>1206</v>
      </c>
    </row>
    <row r="297" spans="1:65" s="13" customFormat="1" ht="20.399999999999999">
      <c r="B297" s="202"/>
      <c r="C297" s="203"/>
      <c r="D297" s="204" t="s">
        <v>137</v>
      </c>
      <c r="E297" s="205" t="s">
        <v>1</v>
      </c>
      <c r="F297" s="206" t="s">
        <v>374</v>
      </c>
      <c r="G297" s="203"/>
      <c r="H297" s="205" t="s">
        <v>1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137</v>
      </c>
      <c r="AU297" s="212" t="s">
        <v>89</v>
      </c>
      <c r="AV297" s="13" t="s">
        <v>87</v>
      </c>
      <c r="AW297" s="13" t="s">
        <v>36</v>
      </c>
      <c r="AX297" s="13" t="s">
        <v>79</v>
      </c>
      <c r="AY297" s="212" t="s">
        <v>129</v>
      </c>
    </row>
    <row r="298" spans="1:65" s="14" customFormat="1" ht="20.399999999999999">
      <c r="B298" s="213"/>
      <c r="C298" s="214"/>
      <c r="D298" s="204" t="s">
        <v>137</v>
      </c>
      <c r="E298" s="215" t="s">
        <v>1</v>
      </c>
      <c r="F298" s="216" t="s">
        <v>1207</v>
      </c>
      <c r="G298" s="214"/>
      <c r="H298" s="217">
        <v>0.34399999999999997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137</v>
      </c>
      <c r="AU298" s="223" t="s">
        <v>89</v>
      </c>
      <c r="AV298" s="14" t="s">
        <v>89</v>
      </c>
      <c r="AW298" s="14" t="s">
        <v>36</v>
      </c>
      <c r="AX298" s="14" t="s">
        <v>79</v>
      </c>
      <c r="AY298" s="223" t="s">
        <v>129</v>
      </c>
    </row>
    <row r="299" spans="1:65" s="14" customFormat="1" ht="20.399999999999999">
      <c r="B299" s="213"/>
      <c r="C299" s="214"/>
      <c r="D299" s="204" t="s">
        <v>137</v>
      </c>
      <c r="E299" s="215" t="s">
        <v>1</v>
      </c>
      <c r="F299" s="216" t="s">
        <v>1208</v>
      </c>
      <c r="G299" s="214"/>
      <c r="H299" s="217">
        <v>0.627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137</v>
      </c>
      <c r="AU299" s="223" t="s">
        <v>89</v>
      </c>
      <c r="AV299" s="14" t="s">
        <v>89</v>
      </c>
      <c r="AW299" s="14" t="s">
        <v>36</v>
      </c>
      <c r="AX299" s="14" t="s">
        <v>79</v>
      </c>
      <c r="AY299" s="223" t="s">
        <v>129</v>
      </c>
    </row>
    <row r="300" spans="1:65" s="14" customFormat="1" ht="20.399999999999999">
      <c r="B300" s="213"/>
      <c r="C300" s="214"/>
      <c r="D300" s="204" t="s">
        <v>137</v>
      </c>
      <c r="E300" s="215" t="s">
        <v>1</v>
      </c>
      <c r="F300" s="216" t="s">
        <v>1209</v>
      </c>
      <c r="G300" s="214"/>
      <c r="H300" s="217">
        <v>1.411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137</v>
      </c>
      <c r="AU300" s="223" t="s">
        <v>89</v>
      </c>
      <c r="AV300" s="14" t="s">
        <v>89</v>
      </c>
      <c r="AW300" s="14" t="s">
        <v>36</v>
      </c>
      <c r="AX300" s="14" t="s">
        <v>79</v>
      </c>
      <c r="AY300" s="223" t="s">
        <v>129</v>
      </c>
    </row>
    <row r="301" spans="1:65" s="13" customFormat="1" ht="10.199999999999999">
      <c r="B301" s="202"/>
      <c r="C301" s="203"/>
      <c r="D301" s="204" t="s">
        <v>137</v>
      </c>
      <c r="E301" s="205" t="s">
        <v>1</v>
      </c>
      <c r="F301" s="206" t="s">
        <v>376</v>
      </c>
      <c r="G301" s="203"/>
      <c r="H301" s="205" t="s">
        <v>1</v>
      </c>
      <c r="I301" s="207"/>
      <c r="J301" s="203"/>
      <c r="K301" s="203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137</v>
      </c>
      <c r="AU301" s="212" t="s">
        <v>89</v>
      </c>
      <c r="AV301" s="13" t="s">
        <v>87</v>
      </c>
      <c r="AW301" s="13" t="s">
        <v>36</v>
      </c>
      <c r="AX301" s="13" t="s">
        <v>79</v>
      </c>
      <c r="AY301" s="212" t="s">
        <v>129</v>
      </c>
    </row>
    <row r="302" spans="1:65" s="14" customFormat="1" ht="10.199999999999999">
      <c r="B302" s="213"/>
      <c r="C302" s="214"/>
      <c r="D302" s="204" t="s">
        <v>137</v>
      </c>
      <c r="E302" s="215" t="s">
        <v>1</v>
      </c>
      <c r="F302" s="216" t="s">
        <v>1210</v>
      </c>
      <c r="G302" s="214"/>
      <c r="H302" s="217">
        <v>19.099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137</v>
      </c>
      <c r="AU302" s="223" t="s">
        <v>89</v>
      </c>
      <c r="AV302" s="14" t="s">
        <v>89</v>
      </c>
      <c r="AW302" s="14" t="s">
        <v>36</v>
      </c>
      <c r="AX302" s="14" t="s">
        <v>79</v>
      </c>
      <c r="AY302" s="223" t="s">
        <v>129</v>
      </c>
    </row>
    <row r="303" spans="1:65" s="14" customFormat="1" ht="20.399999999999999">
      <c r="B303" s="213"/>
      <c r="C303" s="214"/>
      <c r="D303" s="204" t="s">
        <v>137</v>
      </c>
      <c r="E303" s="215" t="s">
        <v>1</v>
      </c>
      <c r="F303" s="216" t="s">
        <v>1211</v>
      </c>
      <c r="G303" s="214"/>
      <c r="H303" s="217">
        <v>1.214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137</v>
      </c>
      <c r="AU303" s="223" t="s">
        <v>89</v>
      </c>
      <c r="AV303" s="14" t="s">
        <v>89</v>
      </c>
      <c r="AW303" s="14" t="s">
        <v>36</v>
      </c>
      <c r="AX303" s="14" t="s">
        <v>79</v>
      </c>
      <c r="AY303" s="223" t="s">
        <v>129</v>
      </c>
    </row>
    <row r="304" spans="1:65" s="14" customFormat="1" ht="20.399999999999999">
      <c r="B304" s="213"/>
      <c r="C304" s="214"/>
      <c r="D304" s="204" t="s">
        <v>137</v>
      </c>
      <c r="E304" s="215" t="s">
        <v>1</v>
      </c>
      <c r="F304" s="216" t="s">
        <v>1212</v>
      </c>
      <c r="G304" s="214"/>
      <c r="H304" s="217">
        <v>0.997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137</v>
      </c>
      <c r="AU304" s="223" t="s">
        <v>89</v>
      </c>
      <c r="AV304" s="14" t="s">
        <v>89</v>
      </c>
      <c r="AW304" s="14" t="s">
        <v>36</v>
      </c>
      <c r="AX304" s="14" t="s">
        <v>79</v>
      </c>
      <c r="AY304" s="223" t="s">
        <v>129</v>
      </c>
    </row>
    <row r="305" spans="1:65" s="14" customFormat="1" ht="20.399999999999999">
      <c r="B305" s="213"/>
      <c r="C305" s="214"/>
      <c r="D305" s="204" t="s">
        <v>137</v>
      </c>
      <c r="E305" s="215" t="s">
        <v>1</v>
      </c>
      <c r="F305" s="216" t="s">
        <v>1213</v>
      </c>
      <c r="G305" s="214"/>
      <c r="H305" s="217">
        <v>3.827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AT305" s="223" t="s">
        <v>137</v>
      </c>
      <c r="AU305" s="223" t="s">
        <v>89</v>
      </c>
      <c r="AV305" s="14" t="s">
        <v>89</v>
      </c>
      <c r="AW305" s="14" t="s">
        <v>36</v>
      </c>
      <c r="AX305" s="14" t="s">
        <v>79</v>
      </c>
      <c r="AY305" s="223" t="s">
        <v>129</v>
      </c>
    </row>
    <row r="306" spans="1:65" s="14" customFormat="1" ht="20.399999999999999">
      <c r="B306" s="213"/>
      <c r="C306" s="214"/>
      <c r="D306" s="204" t="s">
        <v>137</v>
      </c>
      <c r="E306" s="215" t="s">
        <v>1</v>
      </c>
      <c r="F306" s="216" t="s">
        <v>1214</v>
      </c>
      <c r="G306" s="214"/>
      <c r="H306" s="217">
        <v>3.133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137</v>
      </c>
      <c r="AU306" s="223" t="s">
        <v>89</v>
      </c>
      <c r="AV306" s="14" t="s">
        <v>89</v>
      </c>
      <c r="AW306" s="14" t="s">
        <v>36</v>
      </c>
      <c r="AX306" s="14" t="s">
        <v>79</v>
      </c>
      <c r="AY306" s="223" t="s">
        <v>129</v>
      </c>
    </row>
    <row r="307" spans="1:65" s="14" customFormat="1" ht="20.399999999999999">
      <c r="B307" s="213"/>
      <c r="C307" s="214"/>
      <c r="D307" s="204" t="s">
        <v>137</v>
      </c>
      <c r="E307" s="215" t="s">
        <v>1</v>
      </c>
      <c r="F307" s="216" t="s">
        <v>1215</v>
      </c>
      <c r="G307" s="214"/>
      <c r="H307" s="217">
        <v>3.552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137</v>
      </c>
      <c r="AU307" s="223" t="s">
        <v>89</v>
      </c>
      <c r="AV307" s="14" t="s">
        <v>89</v>
      </c>
      <c r="AW307" s="14" t="s">
        <v>36</v>
      </c>
      <c r="AX307" s="14" t="s">
        <v>79</v>
      </c>
      <c r="AY307" s="223" t="s">
        <v>129</v>
      </c>
    </row>
    <row r="308" spans="1:65" s="14" customFormat="1" ht="20.399999999999999">
      <c r="B308" s="213"/>
      <c r="C308" s="214"/>
      <c r="D308" s="204" t="s">
        <v>137</v>
      </c>
      <c r="E308" s="215" t="s">
        <v>1</v>
      </c>
      <c r="F308" s="216" t="s">
        <v>1216</v>
      </c>
      <c r="G308" s="214"/>
      <c r="H308" s="217">
        <v>6.1230000000000002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137</v>
      </c>
      <c r="AU308" s="223" t="s">
        <v>89</v>
      </c>
      <c r="AV308" s="14" t="s">
        <v>89</v>
      </c>
      <c r="AW308" s="14" t="s">
        <v>36</v>
      </c>
      <c r="AX308" s="14" t="s">
        <v>79</v>
      </c>
      <c r="AY308" s="223" t="s">
        <v>129</v>
      </c>
    </row>
    <row r="309" spans="1:65" s="14" customFormat="1" ht="20.399999999999999">
      <c r="B309" s="213"/>
      <c r="C309" s="214"/>
      <c r="D309" s="204" t="s">
        <v>137</v>
      </c>
      <c r="E309" s="215" t="s">
        <v>1</v>
      </c>
      <c r="F309" s="216" t="s">
        <v>1217</v>
      </c>
      <c r="G309" s="214"/>
      <c r="H309" s="217">
        <v>2.8479999999999999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137</v>
      </c>
      <c r="AU309" s="223" t="s">
        <v>89</v>
      </c>
      <c r="AV309" s="14" t="s">
        <v>89</v>
      </c>
      <c r="AW309" s="14" t="s">
        <v>36</v>
      </c>
      <c r="AX309" s="14" t="s">
        <v>79</v>
      </c>
      <c r="AY309" s="223" t="s">
        <v>129</v>
      </c>
    </row>
    <row r="310" spans="1:65" s="15" customFormat="1" ht="10.199999999999999">
      <c r="B310" s="224"/>
      <c r="C310" s="225"/>
      <c r="D310" s="204" t="s">
        <v>137</v>
      </c>
      <c r="E310" s="226" t="s">
        <v>1</v>
      </c>
      <c r="F310" s="227" t="s">
        <v>142</v>
      </c>
      <c r="G310" s="225"/>
      <c r="H310" s="228">
        <v>43.174999999999997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AT310" s="234" t="s">
        <v>137</v>
      </c>
      <c r="AU310" s="234" t="s">
        <v>89</v>
      </c>
      <c r="AV310" s="15" t="s">
        <v>135</v>
      </c>
      <c r="AW310" s="15" t="s">
        <v>36</v>
      </c>
      <c r="AX310" s="15" t="s">
        <v>87</v>
      </c>
      <c r="AY310" s="234" t="s">
        <v>129</v>
      </c>
    </row>
    <row r="311" spans="1:65" s="2" customFormat="1" ht="21.75" customHeight="1">
      <c r="A311" s="35"/>
      <c r="B311" s="36"/>
      <c r="C311" s="188" t="s">
        <v>370</v>
      </c>
      <c r="D311" s="188" t="s">
        <v>131</v>
      </c>
      <c r="E311" s="189" t="s">
        <v>384</v>
      </c>
      <c r="F311" s="190" t="s">
        <v>385</v>
      </c>
      <c r="G311" s="191" t="s">
        <v>386</v>
      </c>
      <c r="H311" s="192">
        <v>77.715000000000003</v>
      </c>
      <c r="I311" s="193"/>
      <c r="J311" s="194">
        <f>ROUND(I311*H311,2)</f>
        <v>0</v>
      </c>
      <c r="K311" s="195"/>
      <c r="L311" s="40"/>
      <c r="M311" s="196" t="s">
        <v>1</v>
      </c>
      <c r="N311" s="197" t="s">
        <v>44</v>
      </c>
      <c r="O311" s="72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135</v>
      </c>
      <c r="AT311" s="200" t="s">
        <v>131</v>
      </c>
      <c r="AU311" s="200" t="s">
        <v>89</v>
      </c>
      <c r="AY311" s="18" t="s">
        <v>129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87</v>
      </c>
      <c r="BK311" s="201">
        <f>ROUND(I311*H311,2)</f>
        <v>0</v>
      </c>
      <c r="BL311" s="18" t="s">
        <v>135</v>
      </c>
      <c r="BM311" s="200" t="s">
        <v>1218</v>
      </c>
    </row>
    <row r="312" spans="1:65" s="14" customFormat="1" ht="20.399999999999999">
      <c r="B312" s="213"/>
      <c r="C312" s="214"/>
      <c r="D312" s="204" t="s">
        <v>137</v>
      </c>
      <c r="E312" s="215" t="s">
        <v>1</v>
      </c>
      <c r="F312" s="216" t="s">
        <v>1219</v>
      </c>
      <c r="G312" s="214"/>
      <c r="H312" s="217">
        <v>77.715000000000003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137</v>
      </c>
      <c r="AU312" s="223" t="s">
        <v>89</v>
      </c>
      <c r="AV312" s="14" t="s">
        <v>89</v>
      </c>
      <c r="AW312" s="14" t="s">
        <v>36</v>
      </c>
      <c r="AX312" s="14" t="s">
        <v>87</v>
      </c>
      <c r="AY312" s="223" t="s">
        <v>129</v>
      </c>
    </row>
    <row r="313" spans="1:65" s="2" customFormat="1" ht="16.5" customHeight="1">
      <c r="A313" s="35"/>
      <c r="B313" s="36"/>
      <c r="C313" s="188" t="s">
        <v>383</v>
      </c>
      <c r="D313" s="188" t="s">
        <v>131</v>
      </c>
      <c r="E313" s="189" t="s">
        <v>390</v>
      </c>
      <c r="F313" s="190" t="s">
        <v>391</v>
      </c>
      <c r="G313" s="191" t="s">
        <v>180</v>
      </c>
      <c r="H313" s="192">
        <v>14.137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44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135</v>
      </c>
      <c r="AT313" s="200" t="s">
        <v>131</v>
      </c>
      <c r="AU313" s="200" t="s">
        <v>89</v>
      </c>
      <c r="AY313" s="18" t="s">
        <v>129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87</v>
      </c>
      <c r="BK313" s="201">
        <f>ROUND(I313*H313,2)</f>
        <v>0</v>
      </c>
      <c r="BL313" s="18" t="s">
        <v>135</v>
      </c>
      <c r="BM313" s="200" t="s">
        <v>1220</v>
      </c>
    </row>
    <row r="314" spans="1:65" s="13" customFormat="1" ht="10.199999999999999">
      <c r="B314" s="202"/>
      <c r="C314" s="203"/>
      <c r="D314" s="204" t="s">
        <v>137</v>
      </c>
      <c r="E314" s="205" t="s">
        <v>1</v>
      </c>
      <c r="F314" s="206" t="s">
        <v>393</v>
      </c>
      <c r="G314" s="203"/>
      <c r="H314" s="205" t="s">
        <v>1</v>
      </c>
      <c r="I314" s="207"/>
      <c r="J314" s="203"/>
      <c r="K314" s="203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137</v>
      </c>
      <c r="AU314" s="212" t="s">
        <v>89</v>
      </c>
      <c r="AV314" s="13" t="s">
        <v>87</v>
      </c>
      <c r="AW314" s="13" t="s">
        <v>36</v>
      </c>
      <c r="AX314" s="13" t="s">
        <v>79</v>
      </c>
      <c r="AY314" s="212" t="s">
        <v>129</v>
      </c>
    </row>
    <row r="315" spans="1:65" s="14" customFormat="1" ht="20.399999999999999">
      <c r="B315" s="213"/>
      <c r="C315" s="214"/>
      <c r="D315" s="204" t="s">
        <v>137</v>
      </c>
      <c r="E315" s="215" t="s">
        <v>1</v>
      </c>
      <c r="F315" s="216" t="s">
        <v>1221</v>
      </c>
      <c r="G315" s="214"/>
      <c r="H315" s="217">
        <v>0.74399999999999999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137</v>
      </c>
      <c r="AU315" s="223" t="s">
        <v>89</v>
      </c>
      <c r="AV315" s="14" t="s">
        <v>89</v>
      </c>
      <c r="AW315" s="14" t="s">
        <v>36</v>
      </c>
      <c r="AX315" s="14" t="s">
        <v>79</v>
      </c>
      <c r="AY315" s="223" t="s">
        <v>129</v>
      </c>
    </row>
    <row r="316" spans="1:65" s="14" customFormat="1" ht="10.199999999999999">
      <c r="B316" s="213"/>
      <c r="C316" s="214"/>
      <c r="D316" s="204" t="s">
        <v>137</v>
      </c>
      <c r="E316" s="215" t="s">
        <v>1</v>
      </c>
      <c r="F316" s="216" t="s">
        <v>1210</v>
      </c>
      <c r="G316" s="214"/>
      <c r="H316" s="217">
        <v>19.099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137</v>
      </c>
      <c r="AU316" s="223" t="s">
        <v>89</v>
      </c>
      <c r="AV316" s="14" t="s">
        <v>89</v>
      </c>
      <c r="AW316" s="14" t="s">
        <v>36</v>
      </c>
      <c r="AX316" s="14" t="s">
        <v>79</v>
      </c>
      <c r="AY316" s="223" t="s">
        <v>129</v>
      </c>
    </row>
    <row r="317" spans="1:65" s="14" customFormat="1" ht="20.399999999999999">
      <c r="B317" s="213"/>
      <c r="C317" s="214"/>
      <c r="D317" s="204" t="s">
        <v>137</v>
      </c>
      <c r="E317" s="215" t="s">
        <v>1</v>
      </c>
      <c r="F317" s="216" t="s">
        <v>1211</v>
      </c>
      <c r="G317" s="214"/>
      <c r="H317" s="217">
        <v>1.214</v>
      </c>
      <c r="I317" s="218"/>
      <c r="J317" s="214"/>
      <c r="K317" s="214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137</v>
      </c>
      <c r="AU317" s="223" t="s">
        <v>89</v>
      </c>
      <c r="AV317" s="14" t="s">
        <v>89</v>
      </c>
      <c r="AW317" s="14" t="s">
        <v>36</v>
      </c>
      <c r="AX317" s="14" t="s">
        <v>79</v>
      </c>
      <c r="AY317" s="223" t="s">
        <v>129</v>
      </c>
    </row>
    <row r="318" spans="1:65" s="14" customFormat="1" ht="20.399999999999999">
      <c r="B318" s="213"/>
      <c r="C318" s="214"/>
      <c r="D318" s="204" t="s">
        <v>137</v>
      </c>
      <c r="E318" s="215" t="s">
        <v>1</v>
      </c>
      <c r="F318" s="216" t="s">
        <v>1212</v>
      </c>
      <c r="G318" s="214"/>
      <c r="H318" s="217">
        <v>0.997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137</v>
      </c>
      <c r="AU318" s="223" t="s">
        <v>89</v>
      </c>
      <c r="AV318" s="14" t="s">
        <v>89</v>
      </c>
      <c r="AW318" s="14" t="s">
        <v>36</v>
      </c>
      <c r="AX318" s="14" t="s">
        <v>79</v>
      </c>
      <c r="AY318" s="223" t="s">
        <v>129</v>
      </c>
    </row>
    <row r="319" spans="1:65" s="14" customFormat="1" ht="20.399999999999999">
      <c r="B319" s="213"/>
      <c r="C319" s="214"/>
      <c r="D319" s="204" t="s">
        <v>137</v>
      </c>
      <c r="E319" s="215" t="s">
        <v>1</v>
      </c>
      <c r="F319" s="216" t="s">
        <v>1213</v>
      </c>
      <c r="G319" s="214"/>
      <c r="H319" s="217">
        <v>3.827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137</v>
      </c>
      <c r="AU319" s="223" t="s">
        <v>89</v>
      </c>
      <c r="AV319" s="14" t="s">
        <v>89</v>
      </c>
      <c r="AW319" s="14" t="s">
        <v>36</v>
      </c>
      <c r="AX319" s="14" t="s">
        <v>79</v>
      </c>
      <c r="AY319" s="223" t="s">
        <v>129</v>
      </c>
    </row>
    <row r="320" spans="1:65" s="14" customFormat="1" ht="20.399999999999999">
      <c r="B320" s="213"/>
      <c r="C320" s="214"/>
      <c r="D320" s="204" t="s">
        <v>137</v>
      </c>
      <c r="E320" s="215" t="s">
        <v>1</v>
      </c>
      <c r="F320" s="216" t="s">
        <v>1214</v>
      </c>
      <c r="G320" s="214"/>
      <c r="H320" s="217">
        <v>3.133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137</v>
      </c>
      <c r="AU320" s="223" t="s">
        <v>89</v>
      </c>
      <c r="AV320" s="14" t="s">
        <v>89</v>
      </c>
      <c r="AW320" s="14" t="s">
        <v>36</v>
      </c>
      <c r="AX320" s="14" t="s">
        <v>79</v>
      </c>
      <c r="AY320" s="223" t="s">
        <v>129</v>
      </c>
    </row>
    <row r="321" spans="1:65" s="14" customFormat="1" ht="20.399999999999999">
      <c r="B321" s="213"/>
      <c r="C321" s="214"/>
      <c r="D321" s="204" t="s">
        <v>137</v>
      </c>
      <c r="E321" s="215" t="s">
        <v>1</v>
      </c>
      <c r="F321" s="216" t="s">
        <v>1215</v>
      </c>
      <c r="G321" s="214"/>
      <c r="H321" s="217">
        <v>3.552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137</v>
      </c>
      <c r="AU321" s="223" t="s">
        <v>89</v>
      </c>
      <c r="AV321" s="14" t="s">
        <v>89</v>
      </c>
      <c r="AW321" s="14" t="s">
        <v>36</v>
      </c>
      <c r="AX321" s="14" t="s">
        <v>79</v>
      </c>
      <c r="AY321" s="223" t="s">
        <v>129</v>
      </c>
    </row>
    <row r="322" spans="1:65" s="14" customFormat="1" ht="20.399999999999999">
      <c r="B322" s="213"/>
      <c r="C322" s="214"/>
      <c r="D322" s="204" t="s">
        <v>137</v>
      </c>
      <c r="E322" s="215" t="s">
        <v>1</v>
      </c>
      <c r="F322" s="216" t="s">
        <v>1216</v>
      </c>
      <c r="G322" s="214"/>
      <c r="H322" s="217">
        <v>6.1230000000000002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137</v>
      </c>
      <c r="AU322" s="223" t="s">
        <v>89</v>
      </c>
      <c r="AV322" s="14" t="s">
        <v>89</v>
      </c>
      <c r="AW322" s="14" t="s">
        <v>36</v>
      </c>
      <c r="AX322" s="14" t="s">
        <v>79</v>
      </c>
      <c r="AY322" s="223" t="s">
        <v>129</v>
      </c>
    </row>
    <row r="323" spans="1:65" s="14" customFormat="1" ht="20.399999999999999">
      <c r="B323" s="213"/>
      <c r="C323" s="214"/>
      <c r="D323" s="204" t="s">
        <v>137</v>
      </c>
      <c r="E323" s="215" t="s">
        <v>1</v>
      </c>
      <c r="F323" s="216" t="s">
        <v>1217</v>
      </c>
      <c r="G323" s="214"/>
      <c r="H323" s="217">
        <v>2.8479999999999999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137</v>
      </c>
      <c r="AU323" s="223" t="s">
        <v>89</v>
      </c>
      <c r="AV323" s="14" t="s">
        <v>89</v>
      </c>
      <c r="AW323" s="14" t="s">
        <v>36</v>
      </c>
      <c r="AX323" s="14" t="s">
        <v>79</v>
      </c>
      <c r="AY323" s="223" t="s">
        <v>129</v>
      </c>
    </row>
    <row r="324" spans="1:65" s="16" customFormat="1" ht="10.199999999999999">
      <c r="B324" s="235"/>
      <c r="C324" s="236"/>
      <c r="D324" s="204" t="s">
        <v>137</v>
      </c>
      <c r="E324" s="237" t="s">
        <v>1</v>
      </c>
      <c r="F324" s="238" t="s">
        <v>197</v>
      </c>
      <c r="G324" s="236"/>
      <c r="H324" s="239">
        <v>41.536999999999999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137</v>
      </c>
      <c r="AU324" s="245" t="s">
        <v>89</v>
      </c>
      <c r="AV324" s="16" t="s">
        <v>149</v>
      </c>
      <c r="AW324" s="16" t="s">
        <v>36</v>
      </c>
      <c r="AX324" s="16" t="s">
        <v>79</v>
      </c>
      <c r="AY324" s="245" t="s">
        <v>129</v>
      </c>
    </row>
    <row r="325" spans="1:65" s="14" customFormat="1" ht="20.399999999999999">
      <c r="B325" s="213"/>
      <c r="C325" s="214"/>
      <c r="D325" s="204" t="s">
        <v>137</v>
      </c>
      <c r="E325" s="215" t="s">
        <v>1</v>
      </c>
      <c r="F325" s="216" t="s">
        <v>1222</v>
      </c>
      <c r="G325" s="214"/>
      <c r="H325" s="217">
        <v>-27.4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137</v>
      </c>
      <c r="AU325" s="223" t="s">
        <v>89</v>
      </c>
      <c r="AV325" s="14" t="s">
        <v>89</v>
      </c>
      <c r="AW325" s="14" t="s">
        <v>36</v>
      </c>
      <c r="AX325" s="14" t="s">
        <v>79</v>
      </c>
      <c r="AY325" s="223" t="s">
        <v>129</v>
      </c>
    </row>
    <row r="326" spans="1:65" s="15" customFormat="1" ht="10.199999999999999">
      <c r="B326" s="224"/>
      <c r="C326" s="225"/>
      <c r="D326" s="204" t="s">
        <v>137</v>
      </c>
      <c r="E326" s="226" t="s">
        <v>1</v>
      </c>
      <c r="F326" s="227" t="s">
        <v>142</v>
      </c>
      <c r="G326" s="225"/>
      <c r="H326" s="228">
        <v>14.137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AT326" s="234" t="s">
        <v>137</v>
      </c>
      <c r="AU326" s="234" t="s">
        <v>89</v>
      </c>
      <c r="AV326" s="15" t="s">
        <v>135</v>
      </c>
      <c r="AW326" s="15" t="s">
        <v>36</v>
      </c>
      <c r="AX326" s="15" t="s">
        <v>87</v>
      </c>
      <c r="AY326" s="234" t="s">
        <v>129</v>
      </c>
    </row>
    <row r="327" spans="1:65" s="2" customFormat="1" ht="16.5" customHeight="1">
      <c r="A327" s="35"/>
      <c r="B327" s="36"/>
      <c r="C327" s="246" t="s">
        <v>389</v>
      </c>
      <c r="D327" s="246" t="s">
        <v>397</v>
      </c>
      <c r="E327" s="247" t="s">
        <v>398</v>
      </c>
      <c r="F327" s="248" t="s">
        <v>399</v>
      </c>
      <c r="G327" s="249" t="s">
        <v>386</v>
      </c>
      <c r="H327" s="250">
        <v>28.396999999999998</v>
      </c>
      <c r="I327" s="251"/>
      <c r="J327" s="252">
        <f>ROUND(I327*H327,2)</f>
        <v>0</v>
      </c>
      <c r="K327" s="253"/>
      <c r="L327" s="254"/>
      <c r="M327" s="255" t="s">
        <v>1</v>
      </c>
      <c r="N327" s="256" t="s">
        <v>44</v>
      </c>
      <c r="O327" s="72"/>
      <c r="P327" s="198">
        <f>O327*H327</f>
        <v>0</v>
      </c>
      <c r="Q327" s="198">
        <v>1</v>
      </c>
      <c r="R327" s="198">
        <f>Q327*H327</f>
        <v>28.396999999999998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177</v>
      </c>
      <c r="AT327" s="200" t="s">
        <v>397</v>
      </c>
      <c r="AU327" s="200" t="s">
        <v>89</v>
      </c>
      <c r="AY327" s="18" t="s">
        <v>129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87</v>
      </c>
      <c r="BK327" s="201">
        <f>ROUND(I327*H327,2)</f>
        <v>0</v>
      </c>
      <c r="BL327" s="18" t="s">
        <v>135</v>
      </c>
      <c r="BM327" s="200" t="s">
        <v>1223</v>
      </c>
    </row>
    <row r="328" spans="1:65" s="13" customFormat="1" ht="10.199999999999999">
      <c r="B328" s="202"/>
      <c r="C328" s="203"/>
      <c r="D328" s="204" t="s">
        <v>137</v>
      </c>
      <c r="E328" s="205" t="s">
        <v>1</v>
      </c>
      <c r="F328" s="206" t="s">
        <v>401</v>
      </c>
      <c r="G328" s="203"/>
      <c r="H328" s="205" t="s">
        <v>1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137</v>
      </c>
      <c r="AU328" s="212" t="s">
        <v>89</v>
      </c>
      <c r="AV328" s="13" t="s">
        <v>87</v>
      </c>
      <c r="AW328" s="13" t="s">
        <v>36</v>
      </c>
      <c r="AX328" s="13" t="s">
        <v>79</v>
      </c>
      <c r="AY328" s="212" t="s">
        <v>129</v>
      </c>
    </row>
    <row r="329" spans="1:65" s="14" customFormat="1" ht="10.199999999999999">
      <c r="B329" s="213"/>
      <c r="C329" s="214"/>
      <c r="D329" s="204" t="s">
        <v>137</v>
      </c>
      <c r="E329" s="215" t="s">
        <v>1</v>
      </c>
      <c r="F329" s="216" t="s">
        <v>1224</v>
      </c>
      <c r="G329" s="214"/>
      <c r="H329" s="217">
        <v>34.378999999999998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137</v>
      </c>
      <c r="AU329" s="223" t="s">
        <v>89</v>
      </c>
      <c r="AV329" s="14" t="s">
        <v>89</v>
      </c>
      <c r="AW329" s="14" t="s">
        <v>36</v>
      </c>
      <c r="AX329" s="14" t="s">
        <v>79</v>
      </c>
      <c r="AY329" s="223" t="s">
        <v>129</v>
      </c>
    </row>
    <row r="330" spans="1:65" s="14" customFormat="1" ht="20.399999999999999">
      <c r="B330" s="213"/>
      <c r="C330" s="214"/>
      <c r="D330" s="204" t="s">
        <v>137</v>
      </c>
      <c r="E330" s="215" t="s">
        <v>1</v>
      </c>
      <c r="F330" s="216" t="s">
        <v>1225</v>
      </c>
      <c r="G330" s="214"/>
      <c r="H330" s="217">
        <v>2.1859999999999999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137</v>
      </c>
      <c r="AU330" s="223" t="s">
        <v>89</v>
      </c>
      <c r="AV330" s="14" t="s">
        <v>89</v>
      </c>
      <c r="AW330" s="14" t="s">
        <v>36</v>
      </c>
      <c r="AX330" s="14" t="s">
        <v>79</v>
      </c>
      <c r="AY330" s="223" t="s">
        <v>129</v>
      </c>
    </row>
    <row r="331" spans="1:65" s="14" customFormat="1" ht="20.399999999999999">
      <c r="B331" s="213"/>
      <c r="C331" s="214"/>
      <c r="D331" s="204" t="s">
        <v>137</v>
      </c>
      <c r="E331" s="215" t="s">
        <v>1</v>
      </c>
      <c r="F331" s="216" t="s">
        <v>1226</v>
      </c>
      <c r="G331" s="214"/>
      <c r="H331" s="217">
        <v>1.794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137</v>
      </c>
      <c r="AU331" s="223" t="s">
        <v>89</v>
      </c>
      <c r="AV331" s="14" t="s">
        <v>89</v>
      </c>
      <c r="AW331" s="14" t="s">
        <v>36</v>
      </c>
      <c r="AX331" s="14" t="s">
        <v>79</v>
      </c>
      <c r="AY331" s="223" t="s">
        <v>129</v>
      </c>
    </row>
    <row r="332" spans="1:65" s="14" customFormat="1" ht="20.399999999999999">
      <c r="B332" s="213"/>
      <c r="C332" s="214"/>
      <c r="D332" s="204" t="s">
        <v>137</v>
      </c>
      <c r="E332" s="215" t="s">
        <v>1</v>
      </c>
      <c r="F332" s="216" t="s">
        <v>1227</v>
      </c>
      <c r="G332" s="214"/>
      <c r="H332" s="217">
        <v>6.8890000000000002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137</v>
      </c>
      <c r="AU332" s="223" t="s">
        <v>89</v>
      </c>
      <c r="AV332" s="14" t="s">
        <v>89</v>
      </c>
      <c r="AW332" s="14" t="s">
        <v>36</v>
      </c>
      <c r="AX332" s="14" t="s">
        <v>79</v>
      </c>
      <c r="AY332" s="223" t="s">
        <v>129</v>
      </c>
    </row>
    <row r="333" spans="1:65" s="14" customFormat="1" ht="20.399999999999999">
      <c r="B333" s="213"/>
      <c r="C333" s="214"/>
      <c r="D333" s="204" t="s">
        <v>137</v>
      </c>
      <c r="E333" s="215" t="s">
        <v>1</v>
      </c>
      <c r="F333" s="216" t="s">
        <v>1228</v>
      </c>
      <c r="G333" s="214"/>
      <c r="H333" s="217">
        <v>5.6390000000000002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137</v>
      </c>
      <c r="AU333" s="223" t="s">
        <v>89</v>
      </c>
      <c r="AV333" s="14" t="s">
        <v>89</v>
      </c>
      <c r="AW333" s="14" t="s">
        <v>36</v>
      </c>
      <c r="AX333" s="14" t="s">
        <v>79</v>
      </c>
      <c r="AY333" s="223" t="s">
        <v>129</v>
      </c>
    </row>
    <row r="334" spans="1:65" s="14" customFormat="1" ht="20.399999999999999">
      <c r="B334" s="213"/>
      <c r="C334" s="214"/>
      <c r="D334" s="204" t="s">
        <v>137</v>
      </c>
      <c r="E334" s="215" t="s">
        <v>1</v>
      </c>
      <c r="F334" s="216" t="s">
        <v>1229</v>
      </c>
      <c r="G334" s="214"/>
      <c r="H334" s="217">
        <v>6.3940000000000001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137</v>
      </c>
      <c r="AU334" s="223" t="s">
        <v>89</v>
      </c>
      <c r="AV334" s="14" t="s">
        <v>89</v>
      </c>
      <c r="AW334" s="14" t="s">
        <v>36</v>
      </c>
      <c r="AX334" s="14" t="s">
        <v>79</v>
      </c>
      <c r="AY334" s="223" t="s">
        <v>129</v>
      </c>
    </row>
    <row r="335" spans="1:65" s="14" customFormat="1" ht="20.399999999999999">
      <c r="B335" s="213"/>
      <c r="C335" s="214"/>
      <c r="D335" s="204" t="s">
        <v>137</v>
      </c>
      <c r="E335" s="215" t="s">
        <v>1</v>
      </c>
      <c r="F335" s="216" t="s">
        <v>1230</v>
      </c>
      <c r="G335" s="214"/>
      <c r="H335" s="217">
        <v>11.022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137</v>
      </c>
      <c r="AU335" s="223" t="s">
        <v>89</v>
      </c>
      <c r="AV335" s="14" t="s">
        <v>89</v>
      </c>
      <c r="AW335" s="14" t="s">
        <v>36</v>
      </c>
      <c r="AX335" s="14" t="s">
        <v>79</v>
      </c>
      <c r="AY335" s="223" t="s">
        <v>129</v>
      </c>
    </row>
    <row r="336" spans="1:65" s="14" customFormat="1" ht="20.399999999999999">
      <c r="B336" s="213"/>
      <c r="C336" s="214"/>
      <c r="D336" s="204" t="s">
        <v>137</v>
      </c>
      <c r="E336" s="215" t="s">
        <v>1</v>
      </c>
      <c r="F336" s="216" t="s">
        <v>1231</v>
      </c>
      <c r="G336" s="214"/>
      <c r="H336" s="217">
        <v>5.1260000000000003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137</v>
      </c>
      <c r="AU336" s="223" t="s">
        <v>89</v>
      </c>
      <c r="AV336" s="14" t="s">
        <v>89</v>
      </c>
      <c r="AW336" s="14" t="s">
        <v>36</v>
      </c>
      <c r="AX336" s="14" t="s">
        <v>79</v>
      </c>
      <c r="AY336" s="223" t="s">
        <v>129</v>
      </c>
    </row>
    <row r="337" spans="1:65" s="16" customFormat="1" ht="10.199999999999999">
      <c r="B337" s="235"/>
      <c r="C337" s="236"/>
      <c r="D337" s="204" t="s">
        <v>137</v>
      </c>
      <c r="E337" s="237" t="s">
        <v>1</v>
      </c>
      <c r="F337" s="238" t="s">
        <v>197</v>
      </c>
      <c r="G337" s="236"/>
      <c r="H337" s="239">
        <v>73.429000000000002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137</v>
      </c>
      <c r="AU337" s="245" t="s">
        <v>89</v>
      </c>
      <c r="AV337" s="16" t="s">
        <v>149</v>
      </c>
      <c r="AW337" s="16" t="s">
        <v>36</v>
      </c>
      <c r="AX337" s="16" t="s">
        <v>79</v>
      </c>
      <c r="AY337" s="245" t="s">
        <v>129</v>
      </c>
    </row>
    <row r="338" spans="1:65" s="13" customFormat="1" ht="10.199999999999999">
      <c r="B338" s="202"/>
      <c r="C338" s="203"/>
      <c r="D338" s="204" t="s">
        <v>137</v>
      </c>
      <c r="E338" s="205" t="s">
        <v>1</v>
      </c>
      <c r="F338" s="206" t="s">
        <v>408</v>
      </c>
      <c r="G338" s="203"/>
      <c r="H338" s="205" t="s">
        <v>1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137</v>
      </c>
      <c r="AU338" s="212" t="s">
        <v>89</v>
      </c>
      <c r="AV338" s="13" t="s">
        <v>87</v>
      </c>
      <c r="AW338" s="13" t="s">
        <v>36</v>
      </c>
      <c r="AX338" s="13" t="s">
        <v>79</v>
      </c>
      <c r="AY338" s="212" t="s">
        <v>129</v>
      </c>
    </row>
    <row r="339" spans="1:65" s="14" customFormat="1" ht="20.399999999999999">
      <c r="B339" s="213"/>
      <c r="C339" s="214"/>
      <c r="D339" s="204" t="s">
        <v>137</v>
      </c>
      <c r="E339" s="215" t="s">
        <v>1</v>
      </c>
      <c r="F339" s="216" t="s">
        <v>1232</v>
      </c>
      <c r="G339" s="214"/>
      <c r="H339" s="217">
        <v>-22.919</v>
      </c>
      <c r="I339" s="218"/>
      <c r="J339" s="214"/>
      <c r="K339" s="214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137</v>
      </c>
      <c r="AU339" s="223" t="s">
        <v>89</v>
      </c>
      <c r="AV339" s="14" t="s">
        <v>89</v>
      </c>
      <c r="AW339" s="14" t="s">
        <v>36</v>
      </c>
      <c r="AX339" s="14" t="s">
        <v>79</v>
      </c>
      <c r="AY339" s="223" t="s">
        <v>129</v>
      </c>
    </row>
    <row r="340" spans="1:65" s="14" customFormat="1" ht="20.399999999999999">
      <c r="B340" s="213"/>
      <c r="C340" s="214"/>
      <c r="D340" s="204" t="s">
        <v>137</v>
      </c>
      <c r="E340" s="215" t="s">
        <v>1</v>
      </c>
      <c r="F340" s="216" t="s">
        <v>1233</v>
      </c>
      <c r="G340" s="214"/>
      <c r="H340" s="217">
        <v>-1.4239999999999999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137</v>
      </c>
      <c r="AU340" s="223" t="s">
        <v>89</v>
      </c>
      <c r="AV340" s="14" t="s">
        <v>89</v>
      </c>
      <c r="AW340" s="14" t="s">
        <v>36</v>
      </c>
      <c r="AX340" s="14" t="s">
        <v>79</v>
      </c>
      <c r="AY340" s="223" t="s">
        <v>129</v>
      </c>
    </row>
    <row r="341" spans="1:65" s="14" customFormat="1" ht="20.399999999999999">
      <c r="B341" s="213"/>
      <c r="C341" s="214"/>
      <c r="D341" s="204" t="s">
        <v>137</v>
      </c>
      <c r="E341" s="215" t="s">
        <v>1</v>
      </c>
      <c r="F341" s="216" t="s">
        <v>1234</v>
      </c>
      <c r="G341" s="214"/>
      <c r="H341" s="217">
        <v>-0.92700000000000005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137</v>
      </c>
      <c r="AU341" s="223" t="s">
        <v>89</v>
      </c>
      <c r="AV341" s="14" t="s">
        <v>89</v>
      </c>
      <c r="AW341" s="14" t="s">
        <v>36</v>
      </c>
      <c r="AX341" s="14" t="s">
        <v>79</v>
      </c>
      <c r="AY341" s="223" t="s">
        <v>129</v>
      </c>
    </row>
    <row r="342" spans="1:65" s="14" customFormat="1" ht="20.399999999999999">
      <c r="B342" s="213"/>
      <c r="C342" s="214"/>
      <c r="D342" s="204" t="s">
        <v>137</v>
      </c>
      <c r="E342" s="215" t="s">
        <v>1</v>
      </c>
      <c r="F342" s="216" t="s">
        <v>1235</v>
      </c>
      <c r="G342" s="214"/>
      <c r="H342" s="217">
        <v>-3.7930000000000001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137</v>
      </c>
      <c r="AU342" s="223" t="s">
        <v>89</v>
      </c>
      <c r="AV342" s="14" t="s">
        <v>89</v>
      </c>
      <c r="AW342" s="14" t="s">
        <v>36</v>
      </c>
      <c r="AX342" s="14" t="s">
        <v>79</v>
      </c>
      <c r="AY342" s="223" t="s">
        <v>129</v>
      </c>
    </row>
    <row r="343" spans="1:65" s="14" customFormat="1" ht="20.399999999999999">
      <c r="B343" s="213"/>
      <c r="C343" s="214"/>
      <c r="D343" s="204" t="s">
        <v>137</v>
      </c>
      <c r="E343" s="215" t="s">
        <v>1</v>
      </c>
      <c r="F343" s="216" t="s">
        <v>1236</v>
      </c>
      <c r="G343" s="214"/>
      <c r="H343" s="217">
        <v>-3.105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137</v>
      </c>
      <c r="AU343" s="223" t="s">
        <v>89</v>
      </c>
      <c r="AV343" s="14" t="s">
        <v>89</v>
      </c>
      <c r="AW343" s="14" t="s">
        <v>36</v>
      </c>
      <c r="AX343" s="14" t="s">
        <v>79</v>
      </c>
      <c r="AY343" s="223" t="s">
        <v>129</v>
      </c>
    </row>
    <row r="344" spans="1:65" s="14" customFormat="1" ht="20.399999999999999">
      <c r="B344" s="213"/>
      <c r="C344" s="214"/>
      <c r="D344" s="204" t="s">
        <v>137</v>
      </c>
      <c r="E344" s="215" t="s">
        <v>1</v>
      </c>
      <c r="F344" s="216" t="s">
        <v>1237</v>
      </c>
      <c r="G344" s="214"/>
      <c r="H344" s="217">
        <v>-3.9740000000000002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137</v>
      </c>
      <c r="AU344" s="223" t="s">
        <v>89</v>
      </c>
      <c r="AV344" s="14" t="s">
        <v>89</v>
      </c>
      <c r="AW344" s="14" t="s">
        <v>36</v>
      </c>
      <c r="AX344" s="14" t="s">
        <v>79</v>
      </c>
      <c r="AY344" s="223" t="s">
        <v>129</v>
      </c>
    </row>
    <row r="345" spans="1:65" s="14" customFormat="1" ht="20.399999999999999">
      <c r="B345" s="213"/>
      <c r="C345" s="214"/>
      <c r="D345" s="204" t="s">
        <v>137</v>
      </c>
      <c r="E345" s="215" t="s">
        <v>1</v>
      </c>
      <c r="F345" s="216" t="s">
        <v>1238</v>
      </c>
      <c r="G345" s="214"/>
      <c r="H345" s="217">
        <v>-6.0679999999999996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137</v>
      </c>
      <c r="AU345" s="223" t="s">
        <v>89</v>
      </c>
      <c r="AV345" s="14" t="s">
        <v>89</v>
      </c>
      <c r="AW345" s="14" t="s">
        <v>36</v>
      </c>
      <c r="AX345" s="14" t="s">
        <v>79</v>
      </c>
      <c r="AY345" s="223" t="s">
        <v>129</v>
      </c>
    </row>
    <row r="346" spans="1:65" s="14" customFormat="1" ht="20.399999999999999">
      <c r="B346" s="213"/>
      <c r="C346" s="214"/>
      <c r="D346" s="204" t="s">
        <v>137</v>
      </c>
      <c r="E346" s="215" t="s">
        <v>1</v>
      </c>
      <c r="F346" s="216" t="s">
        <v>1239</v>
      </c>
      <c r="G346" s="214"/>
      <c r="H346" s="217">
        <v>-2.8220000000000001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137</v>
      </c>
      <c r="AU346" s="223" t="s">
        <v>89</v>
      </c>
      <c r="AV346" s="14" t="s">
        <v>89</v>
      </c>
      <c r="AW346" s="14" t="s">
        <v>36</v>
      </c>
      <c r="AX346" s="14" t="s">
        <v>79</v>
      </c>
      <c r="AY346" s="223" t="s">
        <v>129</v>
      </c>
    </row>
    <row r="347" spans="1:65" s="15" customFormat="1" ht="10.199999999999999">
      <c r="B347" s="224"/>
      <c r="C347" s="225"/>
      <c r="D347" s="204" t="s">
        <v>137</v>
      </c>
      <c r="E347" s="226" t="s">
        <v>1</v>
      </c>
      <c r="F347" s="227" t="s">
        <v>142</v>
      </c>
      <c r="G347" s="225"/>
      <c r="H347" s="228">
        <v>28.396999999999998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AT347" s="234" t="s">
        <v>137</v>
      </c>
      <c r="AU347" s="234" t="s">
        <v>89</v>
      </c>
      <c r="AV347" s="15" t="s">
        <v>135</v>
      </c>
      <c r="AW347" s="15" t="s">
        <v>36</v>
      </c>
      <c r="AX347" s="15" t="s">
        <v>87</v>
      </c>
      <c r="AY347" s="234" t="s">
        <v>129</v>
      </c>
    </row>
    <row r="348" spans="1:65" s="13" customFormat="1" ht="20.399999999999999">
      <c r="B348" s="202"/>
      <c r="C348" s="203"/>
      <c r="D348" s="204" t="s">
        <v>137</v>
      </c>
      <c r="E348" s="205" t="s">
        <v>1</v>
      </c>
      <c r="F348" s="206" t="s">
        <v>415</v>
      </c>
      <c r="G348" s="203"/>
      <c r="H348" s="205" t="s">
        <v>1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137</v>
      </c>
      <c r="AU348" s="212" t="s">
        <v>89</v>
      </c>
      <c r="AV348" s="13" t="s">
        <v>87</v>
      </c>
      <c r="AW348" s="13" t="s">
        <v>36</v>
      </c>
      <c r="AX348" s="13" t="s">
        <v>79</v>
      </c>
      <c r="AY348" s="212" t="s">
        <v>129</v>
      </c>
    </row>
    <row r="349" spans="1:65" s="14" customFormat="1" ht="10.199999999999999">
      <c r="B349" s="213"/>
      <c r="C349" s="214"/>
      <c r="D349" s="204" t="s">
        <v>137</v>
      </c>
      <c r="E349" s="215" t="s">
        <v>1</v>
      </c>
      <c r="F349" s="216" t="s">
        <v>1240</v>
      </c>
      <c r="G349" s="214"/>
      <c r="H349" s="217">
        <v>15.776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137</v>
      </c>
      <c r="AU349" s="223" t="s">
        <v>89</v>
      </c>
      <c r="AV349" s="14" t="s">
        <v>89</v>
      </c>
      <c r="AW349" s="14" t="s">
        <v>36</v>
      </c>
      <c r="AX349" s="14" t="s">
        <v>79</v>
      </c>
      <c r="AY349" s="223" t="s">
        <v>129</v>
      </c>
    </row>
    <row r="350" spans="1:65" s="14" customFormat="1" ht="20.399999999999999">
      <c r="B350" s="213"/>
      <c r="C350" s="214"/>
      <c r="D350" s="204" t="s">
        <v>137</v>
      </c>
      <c r="E350" s="215" t="s">
        <v>1</v>
      </c>
      <c r="F350" s="216" t="s">
        <v>1241</v>
      </c>
      <c r="G350" s="214"/>
      <c r="H350" s="217">
        <v>15.775</v>
      </c>
      <c r="I350" s="218"/>
      <c r="J350" s="214"/>
      <c r="K350" s="214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137</v>
      </c>
      <c r="AU350" s="223" t="s">
        <v>89</v>
      </c>
      <c r="AV350" s="14" t="s">
        <v>89</v>
      </c>
      <c r="AW350" s="14" t="s">
        <v>36</v>
      </c>
      <c r="AX350" s="14" t="s">
        <v>79</v>
      </c>
      <c r="AY350" s="223" t="s">
        <v>129</v>
      </c>
    </row>
    <row r="351" spans="1:65" s="2" customFormat="1" ht="16.5" customHeight="1">
      <c r="A351" s="35"/>
      <c r="B351" s="36"/>
      <c r="C351" s="246" t="s">
        <v>396</v>
      </c>
      <c r="D351" s="246" t="s">
        <v>397</v>
      </c>
      <c r="E351" s="247" t="s">
        <v>419</v>
      </c>
      <c r="F351" s="248" t="s">
        <v>420</v>
      </c>
      <c r="G351" s="249" t="s">
        <v>386</v>
      </c>
      <c r="H351" s="250">
        <v>44.195999999999998</v>
      </c>
      <c r="I351" s="251"/>
      <c r="J351" s="252">
        <f>ROUND(I351*H351,2)</f>
        <v>0</v>
      </c>
      <c r="K351" s="253"/>
      <c r="L351" s="254"/>
      <c r="M351" s="255" t="s">
        <v>1</v>
      </c>
      <c r="N351" s="256" t="s">
        <v>44</v>
      </c>
      <c r="O351" s="72"/>
      <c r="P351" s="198">
        <f>O351*H351</f>
        <v>0</v>
      </c>
      <c r="Q351" s="198">
        <v>1</v>
      </c>
      <c r="R351" s="198">
        <f>Q351*H351</f>
        <v>44.195999999999998</v>
      </c>
      <c r="S351" s="198">
        <v>0</v>
      </c>
      <c r="T351" s="19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177</v>
      </c>
      <c r="AT351" s="200" t="s">
        <v>397</v>
      </c>
      <c r="AU351" s="200" t="s">
        <v>89</v>
      </c>
      <c r="AY351" s="18" t="s">
        <v>129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87</v>
      </c>
      <c r="BK351" s="201">
        <f>ROUND(I351*H351,2)</f>
        <v>0</v>
      </c>
      <c r="BL351" s="18" t="s">
        <v>135</v>
      </c>
      <c r="BM351" s="200" t="s">
        <v>1242</v>
      </c>
    </row>
    <row r="352" spans="1:65" s="13" customFormat="1" ht="10.199999999999999">
      <c r="B352" s="202"/>
      <c r="C352" s="203"/>
      <c r="D352" s="204" t="s">
        <v>137</v>
      </c>
      <c r="E352" s="205" t="s">
        <v>1</v>
      </c>
      <c r="F352" s="206" t="s">
        <v>1243</v>
      </c>
      <c r="G352" s="203"/>
      <c r="H352" s="205" t="s">
        <v>1</v>
      </c>
      <c r="I352" s="207"/>
      <c r="J352" s="203"/>
      <c r="K352" s="203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137</v>
      </c>
      <c r="AU352" s="212" t="s">
        <v>89</v>
      </c>
      <c r="AV352" s="13" t="s">
        <v>87</v>
      </c>
      <c r="AW352" s="13" t="s">
        <v>36</v>
      </c>
      <c r="AX352" s="13" t="s">
        <v>79</v>
      </c>
      <c r="AY352" s="212" t="s">
        <v>129</v>
      </c>
    </row>
    <row r="353" spans="2:51" s="13" customFormat="1" ht="10.199999999999999">
      <c r="B353" s="202"/>
      <c r="C353" s="203"/>
      <c r="D353" s="204" t="s">
        <v>137</v>
      </c>
      <c r="E353" s="205" t="s">
        <v>1</v>
      </c>
      <c r="F353" s="206" t="s">
        <v>422</v>
      </c>
      <c r="G353" s="203"/>
      <c r="H353" s="205" t="s">
        <v>1</v>
      </c>
      <c r="I353" s="207"/>
      <c r="J353" s="203"/>
      <c r="K353" s="203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137</v>
      </c>
      <c r="AU353" s="212" t="s">
        <v>89</v>
      </c>
      <c r="AV353" s="13" t="s">
        <v>87</v>
      </c>
      <c r="AW353" s="13" t="s">
        <v>36</v>
      </c>
      <c r="AX353" s="13" t="s">
        <v>79</v>
      </c>
      <c r="AY353" s="212" t="s">
        <v>129</v>
      </c>
    </row>
    <row r="354" spans="2:51" s="14" customFormat="1" ht="20.399999999999999">
      <c r="B354" s="213"/>
      <c r="C354" s="214"/>
      <c r="D354" s="204" t="s">
        <v>137</v>
      </c>
      <c r="E354" s="215" t="s">
        <v>1</v>
      </c>
      <c r="F354" s="216" t="s">
        <v>1244</v>
      </c>
      <c r="G354" s="214"/>
      <c r="H354" s="217">
        <v>1.516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AT354" s="223" t="s">
        <v>137</v>
      </c>
      <c r="AU354" s="223" t="s">
        <v>89</v>
      </c>
      <c r="AV354" s="14" t="s">
        <v>89</v>
      </c>
      <c r="AW354" s="14" t="s">
        <v>36</v>
      </c>
      <c r="AX354" s="14" t="s">
        <v>79</v>
      </c>
      <c r="AY354" s="223" t="s">
        <v>129</v>
      </c>
    </row>
    <row r="355" spans="2:51" s="14" customFormat="1" ht="10.199999999999999">
      <c r="B355" s="213"/>
      <c r="C355" s="214"/>
      <c r="D355" s="204" t="s">
        <v>137</v>
      </c>
      <c r="E355" s="215" t="s">
        <v>1</v>
      </c>
      <c r="F355" s="216" t="s">
        <v>1245</v>
      </c>
      <c r="G355" s="214"/>
      <c r="H355" s="217">
        <v>4.2380000000000004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137</v>
      </c>
      <c r="AU355" s="223" t="s">
        <v>89</v>
      </c>
      <c r="AV355" s="14" t="s">
        <v>89</v>
      </c>
      <c r="AW355" s="14" t="s">
        <v>36</v>
      </c>
      <c r="AX355" s="14" t="s">
        <v>79</v>
      </c>
      <c r="AY355" s="223" t="s">
        <v>129</v>
      </c>
    </row>
    <row r="356" spans="2:51" s="14" customFormat="1" ht="10.199999999999999">
      <c r="B356" s="213"/>
      <c r="C356" s="214"/>
      <c r="D356" s="204" t="s">
        <v>137</v>
      </c>
      <c r="E356" s="215" t="s">
        <v>1</v>
      </c>
      <c r="F356" s="216" t="s">
        <v>1246</v>
      </c>
      <c r="G356" s="214"/>
      <c r="H356" s="217">
        <v>0.23300000000000001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137</v>
      </c>
      <c r="AU356" s="223" t="s">
        <v>89</v>
      </c>
      <c r="AV356" s="14" t="s">
        <v>89</v>
      </c>
      <c r="AW356" s="14" t="s">
        <v>36</v>
      </c>
      <c r="AX356" s="14" t="s">
        <v>79</v>
      </c>
      <c r="AY356" s="223" t="s">
        <v>129</v>
      </c>
    </row>
    <row r="357" spans="2:51" s="14" customFormat="1" ht="20.399999999999999">
      <c r="B357" s="213"/>
      <c r="C357" s="214"/>
      <c r="D357" s="204" t="s">
        <v>137</v>
      </c>
      <c r="E357" s="215" t="s">
        <v>1</v>
      </c>
      <c r="F357" s="216" t="s">
        <v>1247</v>
      </c>
      <c r="G357" s="214"/>
      <c r="H357" s="217">
        <v>2.484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137</v>
      </c>
      <c r="AU357" s="223" t="s">
        <v>89</v>
      </c>
      <c r="AV357" s="14" t="s">
        <v>89</v>
      </c>
      <c r="AW357" s="14" t="s">
        <v>36</v>
      </c>
      <c r="AX357" s="14" t="s">
        <v>79</v>
      </c>
      <c r="AY357" s="223" t="s">
        <v>129</v>
      </c>
    </row>
    <row r="358" spans="2:51" s="13" customFormat="1" ht="10.199999999999999">
      <c r="B358" s="202"/>
      <c r="C358" s="203"/>
      <c r="D358" s="204" t="s">
        <v>137</v>
      </c>
      <c r="E358" s="205" t="s">
        <v>1</v>
      </c>
      <c r="F358" s="206" t="s">
        <v>1248</v>
      </c>
      <c r="G358" s="203"/>
      <c r="H358" s="205" t="s">
        <v>1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137</v>
      </c>
      <c r="AU358" s="212" t="s">
        <v>89</v>
      </c>
      <c r="AV358" s="13" t="s">
        <v>87</v>
      </c>
      <c r="AW358" s="13" t="s">
        <v>36</v>
      </c>
      <c r="AX358" s="13" t="s">
        <v>79</v>
      </c>
      <c r="AY358" s="212" t="s">
        <v>129</v>
      </c>
    </row>
    <row r="359" spans="2:51" s="13" customFormat="1" ht="10.199999999999999">
      <c r="B359" s="202"/>
      <c r="C359" s="203"/>
      <c r="D359" s="204" t="s">
        <v>137</v>
      </c>
      <c r="E359" s="205" t="s">
        <v>1</v>
      </c>
      <c r="F359" s="206" t="s">
        <v>422</v>
      </c>
      <c r="G359" s="203"/>
      <c r="H359" s="205" t="s">
        <v>1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137</v>
      </c>
      <c r="AU359" s="212" t="s">
        <v>89</v>
      </c>
      <c r="AV359" s="13" t="s">
        <v>87</v>
      </c>
      <c r="AW359" s="13" t="s">
        <v>36</v>
      </c>
      <c r="AX359" s="13" t="s">
        <v>79</v>
      </c>
      <c r="AY359" s="212" t="s">
        <v>129</v>
      </c>
    </row>
    <row r="360" spans="2:51" s="14" customFormat="1" ht="20.399999999999999">
      <c r="B360" s="213"/>
      <c r="C360" s="214"/>
      <c r="D360" s="204" t="s">
        <v>137</v>
      </c>
      <c r="E360" s="215" t="s">
        <v>1</v>
      </c>
      <c r="F360" s="216" t="s">
        <v>1249</v>
      </c>
      <c r="G360" s="214"/>
      <c r="H360" s="217">
        <v>1.542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137</v>
      </c>
      <c r="AU360" s="223" t="s">
        <v>89</v>
      </c>
      <c r="AV360" s="14" t="s">
        <v>89</v>
      </c>
      <c r="AW360" s="14" t="s">
        <v>36</v>
      </c>
      <c r="AX360" s="14" t="s">
        <v>79</v>
      </c>
      <c r="AY360" s="223" t="s">
        <v>129</v>
      </c>
    </row>
    <row r="361" spans="2:51" s="14" customFormat="1" ht="10.199999999999999">
      <c r="B361" s="213"/>
      <c r="C361" s="214"/>
      <c r="D361" s="204" t="s">
        <v>137</v>
      </c>
      <c r="E361" s="215" t="s">
        <v>1</v>
      </c>
      <c r="F361" s="216" t="s">
        <v>1250</v>
      </c>
      <c r="G361" s="214"/>
      <c r="H361" s="217">
        <v>21.477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137</v>
      </c>
      <c r="AU361" s="223" t="s">
        <v>89</v>
      </c>
      <c r="AV361" s="14" t="s">
        <v>89</v>
      </c>
      <c r="AW361" s="14" t="s">
        <v>36</v>
      </c>
      <c r="AX361" s="14" t="s">
        <v>79</v>
      </c>
      <c r="AY361" s="223" t="s">
        <v>129</v>
      </c>
    </row>
    <row r="362" spans="2:51" s="14" customFormat="1" ht="20.399999999999999">
      <c r="B362" s="213"/>
      <c r="C362" s="214"/>
      <c r="D362" s="204" t="s">
        <v>137</v>
      </c>
      <c r="E362" s="215" t="s">
        <v>1</v>
      </c>
      <c r="F362" s="216" t="s">
        <v>1251</v>
      </c>
      <c r="G362" s="214"/>
      <c r="H362" s="217">
        <v>1.2170000000000001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137</v>
      </c>
      <c r="AU362" s="223" t="s">
        <v>89</v>
      </c>
      <c r="AV362" s="14" t="s">
        <v>89</v>
      </c>
      <c r="AW362" s="14" t="s">
        <v>36</v>
      </c>
      <c r="AX362" s="14" t="s">
        <v>79</v>
      </c>
      <c r="AY362" s="223" t="s">
        <v>129</v>
      </c>
    </row>
    <row r="363" spans="2:51" s="14" customFormat="1" ht="20.399999999999999">
      <c r="B363" s="213"/>
      <c r="C363" s="214"/>
      <c r="D363" s="204" t="s">
        <v>137</v>
      </c>
      <c r="E363" s="215" t="s">
        <v>1</v>
      </c>
      <c r="F363" s="216" t="s">
        <v>1252</v>
      </c>
      <c r="G363" s="214"/>
      <c r="H363" s="217">
        <v>3.37</v>
      </c>
      <c r="I363" s="218"/>
      <c r="J363" s="214"/>
      <c r="K363" s="214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137</v>
      </c>
      <c r="AU363" s="223" t="s">
        <v>89</v>
      </c>
      <c r="AV363" s="14" t="s">
        <v>89</v>
      </c>
      <c r="AW363" s="14" t="s">
        <v>36</v>
      </c>
      <c r="AX363" s="14" t="s">
        <v>79</v>
      </c>
      <c r="AY363" s="223" t="s">
        <v>129</v>
      </c>
    </row>
    <row r="364" spans="2:51" s="13" customFormat="1" ht="10.199999999999999">
      <c r="B364" s="202"/>
      <c r="C364" s="203"/>
      <c r="D364" s="204" t="s">
        <v>137</v>
      </c>
      <c r="E364" s="205" t="s">
        <v>1</v>
      </c>
      <c r="F364" s="206" t="s">
        <v>193</v>
      </c>
      <c r="G364" s="203"/>
      <c r="H364" s="205" t="s">
        <v>1</v>
      </c>
      <c r="I364" s="207"/>
      <c r="J364" s="203"/>
      <c r="K364" s="203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137</v>
      </c>
      <c r="AU364" s="212" t="s">
        <v>89</v>
      </c>
      <c r="AV364" s="13" t="s">
        <v>87</v>
      </c>
      <c r="AW364" s="13" t="s">
        <v>36</v>
      </c>
      <c r="AX364" s="13" t="s">
        <v>79</v>
      </c>
      <c r="AY364" s="212" t="s">
        <v>129</v>
      </c>
    </row>
    <row r="365" spans="2:51" s="13" customFormat="1" ht="10.199999999999999">
      <c r="B365" s="202"/>
      <c r="C365" s="203"/>
      <c r="D365" s="204" t="s">
        <v>137</v>
      </c>
      <c r="E365" s="205" t="s">
        <v>1</v>
      </c>
      <c r="F365" s="206" t="s">
        <v>139</v>
      </c>
      <c r="G365" s="203"/>
      <c r="H365" s="205" t="s">
        <v>1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137</v>
      </c>
      <c r="AU365" s="212" t="s">
        <v>89</v>
      </c>
      <c r="AV365" s="13" t="s">
        <v>87</v>
      </c>
      <c r="AW365" s="13" t="s">
        <v>36</v>
      </c>
      <c r="AX365" s="13" t="s">
        <v>79</v>
      </c>
      <c r="AY365" s="212" t="s">
        <v>129</v>
      </c>
    </row>
    <row r="366" spans="2:51" s="14" customFormat="1" ht="20.399999999999999">
      <c r="B366" s="213"/>
      <c r="C366" s="214"/>
      <c r="D366" s="204" t="s">
        <v>137</v>
      </c>
      <c r="E366" s="215" t="s">
        <v>1</v>
      </c>
      <c r="F366" s="216" t="s">
        <v>1253</v>
      </c>
      <c r="G366" s="214"/>
      <c r="H366" s="217">
        <v>2.4750000000000001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137</v>
      </c>
      <c r="AU366" s="223" t="s">
        <v>89</v>
      </c>
      <c r="AV366" s="14" t="s">
        <v>89</v>
      </c>
      <c r="AW366" s="14" t="s">
        <v>36</v>
      </c>
      <c r="AX366" s="14" t="s">
        <v>79</v>
      </c>
      <c r="AY366" s="223" t="s">
        <v>129</v>
      </c>
    </row>
    <row r="367" spans="2:51" s="13" customFormat="1" ht="10.199999999999999">
      <c r="B367" s="202"/>
      <c r="C367" s="203"/>
      <c r="D367" s="204" t="s">
        <v>137</v>
      </c>
      <c r="E367" s="205" t="s">
        <v>1</v>
      </c>
      <c r="F367" s="206" t="s">
        <v>1254</v>
      </c>
      <c r="G367" s="203"/>
      <c r="H367" s="205" t="s">
        <v>1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137</v>
      </c>
      <c r="AU367" s="212" t="s">
        <v>89</v>
      </c>
      <c r="AV367" s="13" t="s">
        <v>87</v>
      </c>
      <c r="AW367" s="13" t="s">
        <v>36</v>
      </c>
      <c r="AX367" s="13" t="s">
        <v>79</v>
      </c>
      <c r="AY367" s="212" t="s">
        <v>129</v>
      </c>
    </row>
    <row r="368" spans="2:51" s="13" customFormat="1" ht="10.199999999999999">
      <c r="B368" s="202"/>
      <c r="C368" s="203"/>
      <c r="D368" s="204" t="s">
        <v>137</v>
      </c>
      <c r="E368" s="205" t="s">
        <v>1</v>
      </c>
      <c r="F368" s="206" t="s">
        <v>422</v>
      </c>
      <c r="G368" s="203"/>
      <c r="H368" s="205" t="s">
        <v>1</v>
      </c>
      <c r="I368" s="207"/>
      <c r="J368" s="203"/>
      <c r="K368" s="203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137</v>
      </c>
      <c r="AU368" s="212" t="s">
        <v>89</v>
      </c>
      <c r="AV368" s="13" t="s">
        <v>87</v>
      </c>
      <c r="AW368" s="13" t="s">
        <v>36</v>
      </c>
      <c r="AX368" s="13" t="s">
        <v>79</v>
      </c>
      <c r="AY368" s="212" t="s">
        <v>129</v>
      </c>
    </row>
    <row r="369" spans="1:65" s="14" customFormat="1" ht="20.399999999999999">
      <c r="B369" s="213"/>
      <c r="C369" s="214"/>
      <c r="D369" s="204" t="s">
        <v>137</v>
      </c>
      <c r="E369" s="215" t="s">
        <v>1</v>
      </c>
      <c r="F369" s="216" t="s">
        <v>1255</v>
      </c>
      <c r="G369" s="214"/>
      <c r="H369" s="217">
        <v>5.6440000000000001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137</v>
      </c>
      <c r="AU369" s="223" t="s">
        <v>89</v>
      </c>
      <c r="AV369" s="14" t="s">
        <v>89</v>
      </c>
      <c r="AW369" s="14" t="s">
        <v>36</v>
      </c>
      <c r="AX369" s="14" t="s">
        <v>79</v>
      </c>
      <c r="AY369" s="223" t="s">
        <v>129</v>
      </c>
    </row>
    <row r="370" spans="1:65" s="15" customFormat="1" ht="10.199999999999999">
      <c r="B370" s="224"/>
      <c r="C370" s="225"/>
      <c r="D370" s="204" t="s">
        <v>137</v>
      </c>
      <c r="E370" s="226" t="s">
        <v>1</v>
      </c>
      <c r="F370" s="227" t="s">
        <v>142</v>
      </c>
      <c r="G370" s="225"/>
      <c r="H370" s="228">
        <v>44.195999999999998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AT370" s="234" t="s">
        <v>137</v>
      </c>
      <c r="AU370" s="234" t="s">
        <v>89</v>
      </c>
      <c r="AV370" s="15" t="s">
        <v>135</v>
      </c>
      <c r="AW370" s="15" t="s">
        <v>36</v>
      </c>
      <c r="AX370" s="15" t="s">
        <v>87</v>
      </c>
      <c r="AY370" s="234" t="s">
        <v>129</v>
      </c>
    </row>
    <row r="371" spans="1:65" s="13" customFormat="1" ht="30.6">
      <c r="B371" s="202"/>
      <c r="C371" s="203"/>
      <c r="D371" s="204" t="s">
        <v>137</v>
      </c>
      <c r="E371" s="205" t="s">
        <v>1</v>
      </c>
      <c r="F371" s="206" t="s">
        <v>431</v>
      </c>
      <c r="G371" s="203"/>
      <c r="H371" s="205" t="s">
        <v>1</v>
      </c>
      <c r="I371" s="207"/>
      <c r="J371" s="203"/>
      <c r="K371" s="203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137</v>
      </c>
      <c r="AU371" s="212" t="s">
        <v>89</v>
      </c>
      <c r="AV371" s="13" t="s">
        <v>87</v>
      </c>
      <c r="AW371" s="13" t="s">
        <v>36</v>
      </c>
      <c r="AX371" s="13" t="s">
        <v>79</v>
      </c>
      <c r="AY371" s="212" t="s">
        <v>129</v>
      </c>
    </row>
    <row r="372" spans="1:65" s="2" customFormat="1" ht="16.5" customHeight="1">
      <c r="A372" s="35"/>
      <c r="B372" s="36"/>
      <c r="C372" s="188" t="s">
        <v>418</v>
      </c>
      <c r="D372" s="188" t="s">
        <v>131</v>
      </c>
      <c r="E372" s="189" t="s">
        <v>433</v>
      </c>
      <c r="F372" s="190" t="s">
        <v>434</v>
      </c>
      <c r="G372" s="191" t="s">
        <v>180</v>
      </c>
      <c r="H372" s="192">
        <v>27.4</v>
      </c>
      <c r="I372" s="193"/>
      <c r="J372" s="194">
        <f>ROUND(I372*H372,2)</f>
        <v>0</v>
      </c>
      <c r="K372" s="195"/>
      <c r="L372" s="40"/>
      <c r="M372" s="196" t="s">
        <v>1</v>
      </c>
      <c r="N372" s="197" t="s">
        <v>44</v>
      </c>
      <c r="O372" s="72"/>
      <c r="P372" s="198">
        <f>O372*H372</f>
        <v>0</v>
      </c>
      <c r="Q372" s="198">
        <v>0</v>
      </c>
      <c r="R372" s="198">
        <f>Q372*H372</f>
        <v>0</v>
      </c>
      <c r="S372" s="198">
        <v>0</v>
      </c>
      <c r="T372" s="19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135</v>
      </c>
      <c r="AT372" s="200" t="s">
        <v>131</v>
      </c>
      <c r="AU372" s="200" t="s">
        <v>89</v>
      </c>
      <c r="AY372" s="18" t="s">
        <v>129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87</v>
      </c>
      <c r="BK372" s="201">
        <f>ROUND(I372*H372,2)</f>
        <v>0</v>
      </c>
      <c r="BL372" s="18" t="s">
        <v>135</v>
      </c>
      <c r="BM372" s="200" t="s">
        <v>1256</v>
      </c>
    </row>
    <row r="373" spans="1:65" s="13" customFormat="1" ht="10.199999999999999">
      <c r="B373" s="202"/>
      <c r="C373" s="203"/>
      <c r="D373" s="204" t="s">
        <v>137</v>
      </c>
      <c r="E373" s="205" t="s">
        <v>1</v>
      </c>
      <c r="F373" s="206" t="s">
        <v>436</v>
      </c>
      <c r="G373" s="203"/>
      <c r="H373" s="205" t="s">
        <v>1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137</v>
      </c>
      <c r="AU373" s="212" t="s">
        <v>89</v>
      </c>
      <c r="AV373" s="13" t="s">
        <v>87</v>
      </c>
      <c r="AW373" s="13" t="s">
        <v>36</v>
      </c>
      <c r="AX373" s="13" t="s">
        <v>79</v>
      </c>
      <c r="AY373" s="212" t="s">
        <v>129</v>
      </c>
    </row>
    <row r="374" spans="1:65" s="14" customFormat="1" ht="20.399999999999999">
      <c r="B374" s="213"/>
      <c r="C374" s="214"/>
      <c r="D374" s="204" t="s">
        <v>137</v>
      </c>
      <c r="E374" s="215" t="s">
        <v>1</v>
      </c>
      <c r="F374" s="216" t="s">
        <v>1207</v>
      </c>
      <c r="G374" s="214"/>
      <c r="H374" s="217">
        <v>0.34399999999999997</v>
      </c>
      <c r="I374" s="218"/>
      <c r="J374" s="214"/>
      <c r="K374" s="214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137</v>
      </c>
      <c r="AU374" s="223" t="s">
        <v>89</v>
      </c>
      <c r="AV374" s="14" t="s">
        <v>89</v>
      </c>
      <c r="AW374" s="14" t="s">
        <v>36</v>
      </c>
      <c r="AX374" s="14" t="s">
        <v>79</v>
      </c>
      <c r="AY374" s="223" t="s">
        <v>129</v>
      </c>
    </row>
    <row r="375" spans="1:65" s="14" customFormat="1" ht="20.399999999999999">
      <c r="B375" s="213"/>
      <c r="C375" s="214"/>
      <c r="D375" s="204" t="s">
        <v>137</v>
      </c>
      <c r="E375" s="215" t="s">
        <v>1</v>
      </c>
      <c r="F375" s="216" t="s">
        <v>1257</v>
      </c>
      <c r="G375" s="214"/>
      <c r="H375" s="217">
        <v>12.733000000000001</v>
      </c>
      <c r="I375" s="218"/>
      <c r="J375" s="214"/>
      <c r="K375" s="214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137</v>
      </c>
      <c r="AU375" s="223" t="s">
        <v>89</v>
      </c>
      <c r="AV375" s="14" t="s">
        <v>89</v>
      </c>
      <c r="AW375" s="14" t="s">
        <v>36</v>
      </c>
      <c r="AX375" s="14" t="s">
        <v>79</v>
      </c>
      <c r="AY375" s="223" t="s">
        <v>129</v>
      </c>
    </row>
    <row r="376" spans="1:65" s="14" customFormat="1" ht="20.399999999999999">
      <c r="B376" s="213"/>
      <c r="C376" s="214"/>
      <c r="D376" s="204" t="s">
        <v>137</v>
      </c>
      <c r="E376" s="215" t="s">
        <v>1</v>
      </c>
      <c r="F376" s="216" t="s">
        <v>1258</v>
      </c>
      <c r="G376" s="214"/>
      <c r="H376" s="217">
        <v>0.79100000000000004</v>
      </c>
      <c r="I376" s="218"/>
      <c r="J376" s="214"/>
      <c r="K376" s="214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137</v>
      </c>
      <c r="AU376" s="223" t="s">
        <v>89</v>
      </c>
      <c r="AV376" s="14" t="s">
        <v>89</v>
      </c>
      <c r="AW376" s="14" t="s">
        <v>36</v>
      </c>
      <c r="AX376" s="14" t="s">
        <v>79</v>
      </c>
      <c r="AY376" s="223" t="s">
        <v>129</v>
      </c>
    </row>
    <row r="377" spans="1:65" s="14" customFormat="1" ht="20.399999999999999">
      <c r="B377" s="213"/>
      <c r="C377" s="214"/>
      <c r="D377" s="204" t="s">
        <v>137</v>
      </c>
      <c r="E377" s="215" t="s">
        <v>1</v>
      </c>
      <c r="F377" s="216" t="s">
        <v>1259</v>
      </c>
      <c r="G377" s="214"/>
      <c r="H377" s="217">
        <v>0.51500000000000001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137</v>
      </c>
      <c r="AU377" s="223" t="s">
        <v>89</v>
      </c>
      <c r="AV377" s="14" t="s">
        <v>89</v>
      </c>
      <c r="AW377" s="14" t="s">
        <v>36</v>
      </c>
      <c r="AX377" s="14" t="s">
        <v>79</v>
      </c>
      <c r="AY377" s="223" t="s">
        <v>129</v>
      </c>
    </row>
    <row r="378" spans="1:65" s="14" customFormat="1" ht="20.399999999999999">
      <c r="B378" s="213"/>
      <c r="C378" s="214"/>
      <c r="D378" s="204" t="s">
        <v>137</v>
      </c>
      <c r="E378" s="215" t="s">
        <v>1</v>
      </c>
      <c r="F378" s="216" t="s">
        <v>1260</v>
      </c>
      <c r="G378" s="214"/>
      <c r="H378" s="217">
        <v>2.1070000000000002</v>
      </c>
      <c r="I378" s="218"/>
      <c r="J378" s="214"/>
      <c r="K378" s="214"/>
      <c r="L378" s="219"/>
      <c r="M378" s="220"/>
      <c r="N378" s="221"/>
      <c r="O378" s="221"/>
      <c r="P378" s="221"/>
      <c r="Q378" s="221"/>
      <c r="R378" s="221"/>
      <c r="S378" s="221"/>
      <c r="T378" s="222"/>
      <c r="AT378" s="223" t="s">
        <v>137</v>
      </c>
      <c r="AU378" s="223" t="s">
        <v>89</v>
      </c>
      <c r="AV378" s="14" t="s">
        <v>89</v>
      </c>
      <c r="AW378" s="14" t="s">
        <v>36</v>
      </c>
      <c r="AX378" s="14" t="s">
        <v>79</v>
      </c>
      <c r="AY378" s="223" t="s">
        <v>129</v>
      </c>
    </row>
    <row r="379" spans="1:65" s="14" customFormat="1" ht="20.399999999999999">
      <c r="B379" s="213"/>
      <c r="C379" s="214"/>
      <c r="D379" s="204" t="s">
        <v>137</v>
      </c>
      <c r="E379" s="215" t="s">
        <v>1</v>
      </c>
      <c r="F379" s="216" t="s">
        <v>1208</v>
      </c>
      <c r="G379" s="214"/>
      <c r="H379" s="217">
        <v>0.627</v>
      </c>
      <c r="I379" s="218"/>
      <c r="J379" s="214"/>
      <c r="K379" s="214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137</v>
      </c>
      <c r="AU379" s="223" t="s">
        <v>89</v>
      </c>
      <c r="AV379" s="14" t="s">
        <v>89</v>
      </c>
      <c r="AW379" s="14" t="s">
        <v>36</v>
      </c>
      <c r="AX379" s="14" t="s">
        <v>79</v>
      </c>
      <c r="AY379" s="223" t="s">
        <v>129</v>
      </c>
    </row>
    <row r="380" spans="1:65" s="14" customFormat="1" ht="20.399999999999999">
      <c r="B380" s="213"/>
      <c r="C380" s="214"/>
      <c r="D380" s="204" t="s">
        <v>137</v>
      </c>
      <c r="E380" s="215" t="s">
        <v>1</v>
      </c>
      <c r="F380" s="216" t="s">
        <v>1209</v>
      </c>
      <c r="G380" s="214"/>
      <c r="H380" s="217">
        <v>1.411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137</v>
      </c>
      <c r="AU380" s="223" t="s">
        <v>89</v>
      </c>
      <c r="AV380" s="14" t="s">
        <v>89</v>
      </c>
      <c r="AW380" s="14" t="s">
        <v>36</v>
      </c>
      <c r="AX380" s="14" t="s">
        <v>79</v>
      </c>
      <c r="AY380" s="223" t="s">
        <v>129</v>
      </c>
    </row>
    <row r="381" spans="1:65" s="14" customFormat="1" ht="20.399999999999999">
      <c r="B381" s="213"/>
      <c r="C381" s="214"/>
      <c r="D381" s="204" t="s">
        <v>137</v>
      </c>
      <c r="E381" s="215" t="s">
        <v>1</v>
      </c>
      <c r="F381" s="216" t="s">
        <v>1261</v>
      </c>
      <c r="G381" s="214"/>
      <c r="H381" s="217">
        <v>1.7250000000000001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137</v>
      </c>
      <c r="AU381" s="223" t="s">
        <v>89</v>
      </c>
      <c r="AV381" s="14" t="s">
        <v>89</v>
      </c>
      <c r="AW381" s="14" t="s">
        <v>36</v>
      </c>
      <c r="AX381" s="14" t="s">
        <v>79</v>
      </c>
      <c r="AY381" s="223" t="s">
        <v>129</v>
      </c>
    </row>
    <row r="382" spans="1:65" s="14" customFormat="1" ht="20.399999999999999">
      <c r="B382" s="213"/>
      <c r="C382" s="214"/>
      <c r="D382" s="204" t="s">
        <v>137</v>
      </c>
      <c r="E382" s="215" t="s">
        <v>1</v>
      </c>
      <c r="F382" s="216" t="s">
        <v>1262</v>
      </c>
      <c r="G382" s="214"/>
      <c r="H382" s="217">
        <v>2.2080000000000002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137</v>
      </c>
      <c r="AU382" s="223" t="s">
        <v>89</v>
      </c>
      <c r="AV382" s="14" t="s">
        <v>89</v>
      </c>
      <c r="AW382" s="14" t="s">
        <v>36</v>
      </c>
      <c r="AX382" s="14" t="s">
        <v>79</v>
      </c>
      <c r="AY382" s="223" t="s">
        <v>129</v>
      </c>
    </row>
    <row r="383" spans="1:65" s="14" customFormat="1" ht="20.399999999999999">
      <c r="B383" s="213"/>
      <c r="C383" s="214"/>
      <c r="D383" s="204" t="s">
        <v>137</v>
      </c>
      <c r="E383" s="215" t="s">
        <v>1</v>
      </c>
      <c r="F383" s="216" t="s">
        <v>1263</v>
      </c>
      <c r="G383" s="214"/>
      <c r="H383" s="217">
        <v>3.371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137</v>
      </c>
      <c r="AU383" s="223" t="s">
        <v>89</v>
      </c>
      <c r="AV383" s="14" t="s">
        <v>89</v>
      </c>
      <c r="AW383" s="14" t="s">
        <v>36</v>
      </c>
      <c r="AX383" s="14" t="s">
        <v>79</v>
      </c>
      <c r="AY383" s="223" t="s">
        <v>129</v>
      </c>
    </row>
    <row r="384" spans="1:65" s="14" customFormat="1" ht="20.399999999999999">
      <c r="B384" s="213"/>
      <c r="C384" s="214"/>
      <c r="D384" s="204" t="s">
        <v>137</v>
      </c>
      <c r="E384" s="215" t="s">
        <v>1</v>
      </c>
      <c r="F384" s="216" t="s">
        <v>1264</v>
      </c>
      <c r="G384" s="214"/>
      <c r="H384" s="217">
        <v>1.5680000000000001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137</v>
      </c>
      <c r="AU384" s="223" t="s">
        <v>89</v>
      </c>
      <c r="AV384" s="14" t="s">
        <v>89</v>
      </c>
      <c r="AW384" s="14" t="s">
        <v>36</v>
      </c>
      <c r="AX384" s="14" t="s">
        <v>79</v>
      </c>
      <c r="AY384" s="223" t="s">
        <v>129</v>
      </c>
    </row>
    <row r="385" spans="1:65" s="15" customFormat="1" ht="10.199999999999999">
      <c r="B385" s="224"/>
      <c r="C385" s="225"/>
      <c r="D385" s="204" t="s">
        <v>137</v>
      </c>
      <c r="E385" s="226" t="s">
        <v>1</v>
      </c>
      <c r="F385" s="227" t="s">
        <v>142</v>
      </c>
      <c r="G385" s="225"/>
      <c r="H385" s="228">
        <v>27.4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137</v>
      </c>
      <c r="AU385" s="234" t="s">
        <v>89</v>
      </c>
      <c r="AV385" s="15" t="s">
        <v>135</v>
      </c>
      <c r="AW385" s="15" t="s">
        <v>36</v>
      </c>
      <c r="AX385" s="15" t="s">
        <v>87</v>
      </c>
      <c r="AY385" s="234" t="s">
        <v>129</v>
      </c>
    </row>
    <row r="386" spans="1:65" s="2" customFormat="1" ht="16.5" customHeight="1">
      <c r="A386" s="35"/>
      <c r="B386" s="36"/>
      <c r="C386" s="246" t="s">
        <v>432</v>
      </c>
      <c r="D386" s="246" t="s">
        <v>397</v>
      </c>
      <c r="E386" s="247" t="s">
        <v>444</v>
      </c>
      <c r="F386" s="248" t="s">
        <v>445</v>
      </c>
      <c r="G386" s="249" t="s">
        <v>386</v>
      </c>
      <c r="H386" s="250">
        <v>49.32</v>
      </c>
      <c r="I386" s="251"/>
      <c r="J386" s="252">
        <f>ROUND(I386*H386,2)</f>
        <v>0</v>
      </c>
      <c r="K386" s="253"/>
      <c r="L386" s="254"/>
      <c r="M386" s="255" t="s">
        <v>1</v>
      </c>
      <c r="N386" s="256" t="s">
        <v>44</v>
      </c>
      <c r="O386" s="72"/>
      <c r="P386" s="198">
        <f>O386*H386</f>
        <v>0</v>
      </c>
      <c r="Q386" s="198">
        <v>1</v>
      </c>
      <c r="R386" s="198">
        <f>Q386*H386</f>
        <v>49.32</v>
      </c>
      <c r="S386" s="198">
        <v>0</v>
      </c>
      <c r="T386" s="19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0" t="s">
        <v>177</v>
      </c>
      <c r="AT386" s="200" t="s">
        <v>397</v>
      </c>
      <c r="AU386" s="200" t="s">
        <v>89</v>
      </c>
      <c r="AY386" s="18" t="s">
        <v>129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8" t="s">
        <v>87</v>
      </c>
      <c r="BK386" s="201">
        <f>ROUND(I386*H386,2)</f>
        <v>0</v>
      </c>
      <c r="BL386" s="18" t="s">
        <v>135</v>
      </c>
      <c r="BM386" s="200" t="s">
        <v>1265</v>
      </c>
    </row>
    <row r="387" spans="1:65" s="14" customFormat="1" ht="20.399999999999999">
      <c r="B387" s="213"/>
      <c r="C387" s="214"/>
      <c r="D387" s="204" t="s">
        <v>137</v>
      </c>
      <c r="E387" s="215" t="s">
        <v>1</v>
      </c>
      <c r="F387" s="216" t="s">
        <v>1266</v>
      </c>
      <c r="G387" s="214"/>
      <c r="H387" s="217">
        <v>49.32</v>
      </c>
      <c r="I387" s="218"/>
      <c r="J387" s="214"/>
      <c r="K387" s="214"/>
      <c r="L387" s="219"/>
      <c r="M387" s="220"/>
      <c r="N387" s="221"/>
      <c r="O387" s="221"/>
      <c r="P387" s="221"/>
      <c r="Q387" s="221"/>
      <c r="R387" s="221"/>
      <c r="S387" s="221"/>
      <c r="T387" s="222"/>
      <c r="AT387" s="223" t="s">
        <v>137</v>
      </c>
      <c r="AU387" s="223" t="s">
        <v>89</v>
      </c>
      <c r="AV387" s="14" t="s">
        <v>89</v>
      </c>
      <c r="AW387" s="14" t="s">
        <v>36</v>
      </c>
      <c r="AX387" s="14" t="s">
        <v>87</v>
      </c>
      <c r="AY387" s="223" t="s">
        <v>129</v>
      </c>
    </row>
    <row r="388" spans="1:65" s="2" customFormat="1" ht="21.75" customHeight="1">
      <c r="A388" s="35"/>
      <c r="B388" s="36"/>
      <c r="C388" s="188" t="s">
        <v>443</v>
      </c>
      <c r="D388" s="188" t="s">
        <v>131</v>
      </c>
      <c r="E388" s="189" t="s">
        <v>449</v>
      </c>
      <c r="F388" s="190" t="s">
        <v>450</v>
      </c>
      <c r="G388" s="191" t="s">
        <v>134</v>
      </c>
      <c r="H388" s="192">
        <v>13.04</v>
      </c>
      <c r="I388" s="193"/>
      <c r="J388" s="194">
        <f>ROUND(I388*H388,2)</f>
        <v>0</v>
      </c>
      <c r="K388" s="195"/>
      <c r="L388" s="40"/>
      <c r="M388" s="196" t="s">
        <v>1</v>
      </c>
      <c r="N388" s="197" t="s">
        <v>44</v>
      </c>
      <c r="O388" s="72"/>
      <c r="P388" s="198">
        <f>O388*H388</f>
        <v>0</v>
      </c>
      <c r="Q388" s="198">
        <v>0</v>
      </c>
      <c r="R388" s="198">
        <f>Q388*H388</f>
        <v>0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135</v>
      </c>
      <c r="AT388" s="200" t="s">
        <v>131</v>
      </c>
      <c r="AU388" s="200" t="s">
        <v>89</v>
      </c>
      <c r="AY388" s="18" t="s">
        <v>129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8" t="s">
        <v>87</v>
      </c>
      <c r="BK388" s="201">
        <f>ROUND(I388*H388,2)</f>
        <v>0</v>
      </c>
      <c r="BL388" s="18" t="s">
        <v>135</v>
      </c>
      <c r="BM388" s="200" t="s">
        <v>1267</v>
      </c>
    </row>
    <row r="389" spans="1:65" s="13" customFormat="1" ht="10.199999999999999">
      <c r="B389" s="202"/>
      <c r="C389" s="203"/>
      <c r="D389" s="204" t="s">
        <v>137</v>
      </c>
      <c r="E389" s="205" t="s">
        <v>1</v>
      </c>
      <c r="F389" s="206" t="s">
        <v>146</v>
      </c>
      <c r="G389" s="203"/>
      <c r="H389" s="205" t="s">
        <v>1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137</v>
      </c>
      <c r="AU389" s="212" t="s">
        <v>89</v>
      </c>
      <c r="AV389" s="13" t="s">
        <v>87</v>
      </c>
      <c r="AW389" s="13" t="s">
        <v>36</v>
      </c>
      <c r="AX389" s="13" t="s">
        <v>79</v>
      </c>
      <c r="AY389" s="212" t="s">
        <v>129</v>
      </c>
    </row>
    <row r="390" spans="1:65" s="13" customFormat="1" ht="10.199999999999999">
      <c r="B390" s="202"/>
      <c r="C390" s="203"/>
      <c r="D390" s="204" t="s">
        <v>137</v>
      </c>
      <c r="E390" s="205" t="s">
        <v>1</v>
      </c>
      <c r="F390" s="206" t="s">
        <v>139</v>
      </c>
      <c r="G390" s="203"/>
      <c r="H390" s="205" t="s">
        <v>1</v>
      </c>
      <c r="I390" s="207"/>
      <c r="J390" s="203"/>
      <c r="K390" s="203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137</v>
      </c>
      <c r="AU390" s="212" t="s">
        <v>89</v>
      </c>
      <c r="AV390" s="13" t="s">
        <v>87</v>
      </c>
      <c r="AW390" s="13" t="s">
        <v>36</v>
      </c>
      <c r="AX390" s="13" t="s">
        <v>79</v>
      </c>
      <c r="AY390" s="212" t="s">
        <v>129</v>
      </c>
    </row>
    <row r="391" spans="1:65" s="14" customFormat="1" ht="10.199999999999999">
      <c r="B391" s="213"/>
      <c r="C391" s="214"/>
      <c r="D391" s="204" t="s">
        <v>137</v>
      </c>
      <c r="E391" s="215" t="s">
        <v>1</v>
      </c>
      <c r="F391" s="216" t="s">
        <v>1268</v>
      </c>
      <c r="G391" s="214"/>
      <c r="H391" s="217">
        <v>11.6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137</v>
      </c>
      <c r="AU391" s="223" t="s">
        <v>89</v>
      </c>
      <c r="AV391" s="14" t="s">
        <v>89</v>
      </c>
      <c r="AW391" s="14" t="s">
        <v>36</v>
      </c>
      <c r="AX391" s="14" t="s">
        <v>79</v>
      </c>
      <c r="AY391" s="223" t="s">
        <v>129</v>
      </c>
    </row>
    <row r="392" spans="1:65" s="14" customFormat="1" ht="10.199999999999999">
      <c r="B392" s="213"/>
      <c r="C392" s="214"/>
      <c r="D392" s="204" t="s">
        <v>137</v>
      </c>
      <c r="E392" s="215" t="s">
        <v>1</v>
      </c>
      <c r="F392" s="216" t="s">
        <v>1269</v>
      </c>
      <c r="G392" s="214"/>
      <c r="H392" s="217">
        <v>1.44</v>
      </c>
      <c r="I392" s="218"/>
      <c r="J392" s="214"/>
      <c r="K392" s="214"/>
      <c r="L392" s="219"/>
      <c r="M392" s="220"/>
      <c r="N392" s="221"/>
      <c r="O392" s="221"/>
      <c r="P392" s="221"/>
      <c r="Q392" s="221"/>
      <c r="R392" s="221"/>
      <c r="S392" s="221"/>
      <c r="T392" s="222"/>
      <c r="AT392" s="223" t="s">
        <v>137</v>
      </c>
      <c r="AU392" s="223" t="s">
        <v>89</v>
      </c>
      <c r="AV392" s="14" t="s">
        <v>89</v>
      </c>
      <c r="AW392" s="14" t="s">
        <v>36</v>
      </c>
      <c r="AX392" s="14" t="s">
        <v>79</v>
      </c>
      <c r="AY392" s="223" t="s">
        <v>129</v>
      </c>
    </row>
    <row r="393" spans="1:65" s="15" customFormat="1" ht="10.199999999999999">
      <c r="B393" s="224"/>
      <c r="C393" s="225"/>
      <c r="D393" s="204" t="s">
        <v>137</v>
      </c>
      <c r="E393" s="226" t="s">
        <v>1</v>
      </c>
      <c r="F393" s="227" t="s">
        <v>142</v>
      </c>
      <c r="G393" s="225"/>
      <c r="H393" s="228">
        <v>13.04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AT393" s="234" t="s">
        <v>137</v>
      </c>
      <c r="AU393" s="234" t="s">
        <v>89</v>
      </c>
      <c r="AV393" s="15" t="s">
        <v>135</v>
      </c>
      <c r="AW393" s="15" t="s">
        <v>36</v>
      </c>
      <c r="AX393" s="15" t="s">
        <v>87</v>
      </c>
      <c r="AY393" s="234" t="s">
        <v>129</v>
      </c>
    </row>
    <row r="394" spans="1:65" s="2" customFormat="1" ht="21.75" customHeight="1">
      <c r="A394" s="35"/>
      <c r="B394" s="36"/>
      <c r="C394" s="188" t="s">
        <v>448</v>
      </c>
      <c r="D394" s="188" t="s">
        <v>131</v>
      </c>
      <c r="E394" s="189" t="s">
        <v>454</v>
      </c>
      <c r="F394" s="190" t="s">
        <v>455</v>
      </c>
      <c r="G394" s="191" t="s">
        <v>134</v>
      </c>
      <c r="H394" s="192">
        <v>21</v>
      </c>
      <c r="I394" s="193"/>
      <c r="J394" s="194">
        <f>ROUND(I394*H394,2)</f>
        <v>0</v>
      </c>
      <c r="K394" s="195"/>
      <c r="L394" s="40"/>
      <c r="M394" s="196" t="s">
        <v>1</v>
      </c>
      <c r="N394" s="197" t="s">
        <v>44</v>
      </c>
      <c r="O394" s="72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135</v>
      </c>
      <c r="AT394" s="200" t="s">
        <v>131</v>
      </c>
      <c r="AU394" s="200" t="s">
        <v>89</v>
      </c>
      <c r="AY394" s="18" t="s">
        <v>129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87</v>
      </c>
      <c r="BK394" s="201">
        <f>ROUND(I394*H394,2)</f>
        <v>0</v>
      </c>
      <c r="BL394" s="18" t="s">
        <v>135</v>
      </c>
      <c r="BM394" s="200" t="s">
        <v>1270</v>
      </c>
    </row>
    <row r="395" spans="1:65" s="13" customFormat="1" ht="10.199999999999999">
      <c r="B395" s="202"/>
      <c r="C395" s="203"/>
      <c r="D395" s="204" t="s">
        <v>137</v>
      </c>
      <c r="E395" s="205" t="s">
        <v>1</v>
      </c>
      <c r="F395" s="206" t="s">
        <v>138</v>
      </c>
      <c r="G395" s="203"/>
      <c r="H395" s="205" t="s">
        <v>1</v>
      </c>
      <c r="I395" s="207"/>
      <c r="J395" s="203"/>
      <c r="K395" s="203"/>
      <c r="L395" s="208"/>
      <c r="M395" s="209"/>
      <c r="N395" s="210"/>
      <c r="O395" s="210"/>
      <c r="P395" s="210"/>
      <c r="Q395" s="210"/>
      <c r="R395" s="210"/>
      <c r="S395" s="210"/>
      <c r="T395" s="211"/>
      <c r="AT395" s="212" t="s">
        <v>137</v>
      </c>
      <c r="AU395" s="212" t="s">
        <v>89</v>
      </c>
      <c r="AV395" s="13" t="s">
        <v>87</v>
      </c>
      <c r="AW395" s="13" t="s">
        <v>36</v>
      </c>
      <c r="AX395" s="13" t="s">
        <v>79</v>
      </c>
      <c r="AY395" s="212" t="s">
        <v>129</v>
      </c>
    </row>
    <row r="396" spans="1:65" s="13" customFormat="1" ht="10.199999999999999">
      <c r="B396" s="202"/>
      <c r="C396" s="203"/>
      <c r="D396" s="204" t="s">
        <v>137</v>
      </c>
      <c r="E396" s="205" t="s">
        <v>1</v>
      </c>
      <c r="F396" s="206" t="s">
        <v>139</v>
      </c>
      <c r="G396" s="203"/>
      <c r="H396" s="205" t="s">
        <v>1</v>
      </c>
      <c r="I396" s="207"/>
      <c r="J396" s="203"/>
      <c r="K396" s="203"/>
      <c r="L396" s="208"/>
      <c r="M396" s="209"/>
      <c r="N396" s="210"/>
      <c r="O396" s="210"/>
      <c r="P396" s="210"/>
      <c r="Q396" s="210"/>
      <c r="R396" s="210"/>
      <c r="S396" s="210"/>
      <c r="T396" s="211"/>
      <c r="AT396" s="212" t="s">
        <v>137</v>
      </c>
      <c r="AU396" s="212" t="s">
        <v>89</v>
      </c>
      <c r="AV396" s="13" t="s">
        <v>87</v>
      </c>
      <c r="AW396" s="13" t="s">
        <v>36</v>
      </c>
      <c r="AX396" s="13" t="s">
        <v>79</v>
      </c>
      <c r="AY396" s="212" t="s">
        <v>129</v>
      </c>
    </row>
    <row r="397" spans="1:65" s="14" customFormat="1" ht="10.199999999999999">
      <c r="B397" s="213"/>
      <c r="C397" s="214"/>
      <c r="D397" s="204" t="s">
        <v>137</v>
      </c>
      <c r="E397" s="215" t="s">
        <v>1</v>
      </c>
      <c r="F397" s="216" t="s">
        <v>1271</v>
      </c>
      <c r="G397" s="214"/>
      <c r="H397" s="217">
        <v>17.399999999999999</v>
      </c>
      <c r="I397" s="218"/>
      <c r="J397" s="214"/>
      <c r="K397" s="214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137</v>
      </c>
      <c r="AU397" s="223" t="s">
        <v>89</v>
      </c>
      <c r="AV397" s="14" t="s">
        <v>89</v>
      </c>
      <c r="AW397" s="14" t="s">
        <v>36</v>
      </c>
      <c r="AX397" s="14" t="s">
        <v>79</v>
      </c>
      <c r="AY397" s="223" t="s">
        <v>129</v>
      </c>
    </row>
    <row r="398" spans="1:65" s="14" customFormat="1" ht="10.199999999999999">
      <c r="B398" s="213"/>
      <c r="C398" s="214"/>
      <c r="D398" s="204" t="s">
        <v>137</v>
      </c>
      <c r="E398" s="215" t="s">
        <v>1</v>
      </c>
      <c r="F398" s="216" t="s">
        <v>1272</v>
      </c>
      <c r="G398" s="214"/>
      <c r="H398" s="217">
        <v>3.6</v>
      </c>
      <c r="I398" s="218"/>
      <c r="J398" s="214"/>
      <c r="K398" s="214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137</v>
      </c>
      <c r="AU398" s="223" t="s">
        <v>89</v>
      </c>
      <c r="AV398" s="14" t="s">
        <v>89</v>
      </c>
      <c r="AW398" s="14" t="s">
        <v>36</v>
      </c>
      <c r="AX398" s="14" t="s">
        <v>79</v>
      </c>
      <c r="AY398" s="223" t="s">
        <v>129</v>
      </c>
    </row>
    <row r="399" spans="1:65" s="15" customFormat="1" ht="10.199999999999999">
      <c r="B399" s="224"/>
      <c r="C399" s="225"/>
      <c r="D399" s="204" t="s">
        <v>137</v>
      </c>
      <c r="E399" s="226" t="s">
        <v>1</v>
      </c>
      <c r="F399" s="227" t="s">
        <v>142</v>
      </c>
      <c r="G399" s="225"/>
      <c r="H399" s="228">
        <v>21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AT399" s="234" t="s">
        <v>137</v>
      </c>
      <c r="AU399" s="234" t="s">
        <v>89</v>
      </c>
      <c r="AV399" s="15" t="s">
        <v>135</v>
      </c>
      <c r="AW399" s="15" t="s">
        <v>36</v>
      </c>
      <c r="AX399" s="15" t="s">
        <v>87</v>
      </c>
      <c r="AY399" s="234" t="s">
        <v>129</v>
      </c>
    </row>
    <row r="400" spans="1:65" s="2" customFormat="1" ht="16.5" customHeight="1">
      <c r="A400" s="35"/>
      <c r="B400" s="36"/>
      <c r="C400" s="246" t="s">
        <v>453</v>
      </c>
      <c r="D400" s="246" t="s">
        <v>397</v>
      </c>
      <c r="E400" s="247" t="s">
        <v>459</v>
      </c>
      <c r="F400" s="248" t="s">
        <v>460</v>
      </c>
      <c r="G400" s="249" t="s">
        <v>461</v>
      </c>
      <c r="H400" s="250">
        <v>1.05</v>
      </c>
      <c r="I400" s="251"/>
      <c r="J400" s="252">
        <f>ROUND(I400*H400,2)</f>
        <v>0</v>
      </c>
      <c r="K400" s="253"/>
      <c r="L400" s="254"/>
      <c r="M400" s="255" t="s">
        <v>1</v>
      </c>
      <c r="N400" s="256" t="s">
        <v>44</v>
      </c>
      <c r="O400" s="72"/>
      <c r="P400" s="198">
        <f>O400*H400</f>
        <v>0</v>
      </c>
      <c r="Q400" s="198">
        <v>1E-3</v>
      </c>
      <c r="R400" s="198">
        <f>Q400*H400</f>
        <v>1.0500000000000002E-3</v>
      </c>
      <c r="S400" s="198">
        <v>0</v>
      </c>
      <c r="T400" s="19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0" t="s">
        <v>177</v>
      </c>
      <c r="AT400" s="200" t="s">
        <v>397</v>
      </c>
      <c r="AU400" s="200" t="s">
        <v>89</v>
      </c>
      <c r="AY400" s="18" t="s">
        <v>129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18" t="s">
        <v>87</v>
      </c>
      <c r="BK400" s="201">
        <f>ROUND(I400*H400,2)</f>
        <v>0</v>
      </c>
      <c r="BL400" s="18" t="s">
        <v>135</v>
      </c>
      <c r="BM400" s="200" t="s">
        <v>1273</v>
      </c>
    </row>
    <row r="401" spans="1:65" s="14" customFormat="1" ht="30.6">
      <c r="B401" s="213"/>
      <c r="C401" s="214"/>
      <c r="D401" s="204" t="s">
        <v>137</v>
      </c>
      <c r="E401" s="215" t="s">
        <v>1</v>
      </c>
      <c r="F401" s="216" t="s">
        <v>1274</v>
      </c>
      <c r="G401" s="214"/>
      <c r="H401" s="217">
        <v>1.05</v>
      </c>
      <c r="I401" s="218"/>
      <c r="J401" s="214"/>
      <c r="K401" s="214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137</v>
      </c>
      <c r="AU401" s="223" t="s">
        <v>89</v>
      </c>
      <c r="AV401" s="14" t="s">
        <v>89</v>
      </c>
      <c r="AW401" s="14" t="s">
        <v>36</v>
      </c>
      <c r="AX401" s="14" t="s">
        <v>87</v>
      </c>
      <c r="AY401" s="223" t="s">
        <v>129</v>
      </c>
    </row>
    <row r="402" spans="1:65" s="2" customFormat="1" ht="21.75" customHeight="1">
      <c r="A402" s="35"/>
      <c r="B402" s="36"/>
      <c r="C402" s="188" t="s">
        <v>458</v>
      </c>
      <c r="D402" s="188" t="s">
        <v>131</v>
      </c>
      <c r="E402" s="189" t="s">
        <v>465</v>
      </c>
      <c r="F402" s="190" t="s">
        <v>466</v>
      </c>
      <c r="G402" s="191" t="s">
        <v>167</v>
      </c>
      <c r="H402" s="192">
        <v>108.6</v>
      </c>
      <c r="I402" s="193"/>
      <c r="J402" s="194">
        <f>ROUND(I402*H402,2)</f>
        <v>0</v>
      </c>
      <c r="K402" s="195"/>
      <c r="L402" s="40"/>
      <c r="M402" s="196" t="s">
        <v>1</v>
      </c>
      <c r="N402" s="197" t="s">
        <v>44</v>
      </c>
      <c r="O402" s="72"/>
      <c r="P402" s="198">
        <f>O402*H402</f>
        <v>0</v>
      </c>
      <c r="Q402" s="198">
        <v>1.6449999999999999E-6</v>
      </c>
      <c r="R402" s="198">
        <f>Q402*H402</f>
        <v>1.7864699999999999E-4</v>
      </c>
      <c r="S402" s="198">
        <v>0</v>
      </c>
      <c r="T402" s="199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0" t="s">
        <v>135</v>
      </c>
      <c r="AT402" s="200" t="s">
        <v>131</v>
      </c>
      <c r="AU402" s="200" t="s">
        <v>89</v>
      </c>
      <c r="AY402" s="18" t="s">
        <v>129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8" t="s">
        <v>87</v>
      </c>
      <c r="BK402" s="201">
        <f>ROUND(I402*H402,2)</f>
        <v>0</v>
      </c>
      <c r="BL402" s="18" t="s">
        <v>135</v>
      </c>
      <c r="BM402" s="200" t="s">
        <v>1275</v>
      </c>
    </row>
    <row r="403" spans="1:65" s="13" customFormat="1" ht="10.199999999999999">
      <c r="B403" s="202"/>
      <c r="C403" s="203"/>
      <c r="D403" s="204" t="s">
        <v>137</v>
      </c>
      <c r="E403" s="205" t="s">
        <v>1</v>
      </c>
      <c r="F403" s="206" t="s">
        <v>138</v>
      </c>
      <c r="G403" s="203"/>
      <c r="H403" s="205" t="s">
        <v>1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137</v>
      </c>
      <c r="AU403" s="212" t="s">
        <v>89</v>
      </c>
      <c r="AV403" s="13" t="s">
        <v>87</v>
      </c>
      <c r="AW403" s="13" t="s">
        <v>36</v>
      </c>
      <c r="AX403" s="13" t="s">
        <v>79</v>
      </c>
      <c r="AY403" s="212" t="s">
        <v>129</v>
      </c>
    </row>
    <row r="404" spans="1:65" s="13" customFormat="1" ht="10.199999999999999">
      <c r="B404" s="202"/>
      <c r="C404" s="203"/>
      <c r="D404" s="204" t="s">
        <v>137</v>
      </c>
      <c r="E404" s="205" t="s">
        <v>1</v>
      </c>
      <c r="F404" s="206" t="s">
        <v>1276</v>
      </c>
      <c r="G404" s="203"/>
      <c r="H404" s="205" t="s">
        <v>1</v>
      </c>
      <c r="I404" s="207"/>
      <c r="J404" s="203"/>
      <c r="K404" s="203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137</v>
      </c>
      <c r="AU404" s="212" t="s">
        <v>89</v>
      </c>
      <c r="AV404" s="13" t="s">
        <v>87</v>
      </c>
      <c r="AW404" s="13" t="s">
        <v>36</v>
      </c>
      <c r="AX404" s="13" t="s">
        <v>79</v>
      </c>
      <c r="AY404" s="212" t="s">
        <v>129</v>
      </c>
    </row>
    <row r="405" spans="1:65" s="14" customFormat="1" ht="10.199999999999999">
      <c r="B405" s="213"/>
      <c r="C405" s="214"/>
      <c r="D405" s="204" t="s">
        <v>137</v>
      </c>
      <c r="E405" s="215" t="s">
        <v>1</v>
      </c>
      <c r="F405" s="216" t="s">
        <v>1277</v>
      </c>
      <c r="G405" s="214"/>
      <c r="H405" s="217">
        <v>49.7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137</v>
      </c>
      <c r="AU405" s="223" t="s">
        <v>89</v>
      </c>
      <c r="AV405" s="14" t="s">
        <v>89</v>
      </c>
      <c r="AW405" s="14" t="s">
        <v>36</v>
      </c>
      <c r="AX405" s="14" t="s">
        <v>79</v>
      </c>
      <c r="AY405" s="223" t="s">
        <v>129</v>
      </c>
    </row>
    <row r="406" spans="1:65" s="14" customFormat="1" ht="10.199999999999999">
      <c r="B406" s="213"/>
      <c r="C406" s="214"/>
      <c r="D406" s="204" t="s">
        <v>137</v>
      </c>
      <c r="E406" s="215" t="s">
        <v>1</v>
      </c>
      <c r="F406" s="216" t="s">
        <v>1278</v>
      </c>
      <c r="G406" s="214"/>
      <c r="H406" s="217">
        <v>3.6</v>
      </c>
      <c r="I406" s="218"/>
      <c r="J406" s="214"/>
      <c r="K406" s="214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137</v>
      </c>
      <c r="AU406" s="223" t="s">
        <v>89</v>
      </c>
      <c r="AV406" s="14" t="s">
        <v>89</v>
      </c>
      <c r="AW406" s="14" t="s">
        <v>36</v>
      </c>
      <c r="AX406" s="14" t="s">
        <v>79</v>
      </c>
      <c r="AY406" s="223" t="s">
        <v>129</v>
      </c>
    </row>
    <row r="407" spans="1:65" s="13" customFormat="1" ht="10.199999999999999">
      <c r="B407" s="202"/>
      <c r="C407" s="203"/>
      <c r="D407" s="204" t="s">
        <v>137</v>
      </c>
      <c r="E407" s="205" t="s">
        <v>1</v>
      </c>
      <c r="F407" s="206" t="s">
        <v>146</v>
      </c>
      <c r="G407" s="203"/>
      <c r="H407" s="205" t="s">
        <v>1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137</v>
      </c>
      <c r="AU407" s="212" t="s">
        <v>89</v>
      </c>
      <c r="AV407" s="13" t="s">
        <v>87</v>
      </c>
      <c r="AW407" s="13" t="s">
        <v>36</v>
      </c>
      <c r="AX407" s="13" t="s">
        <v>79</v>
      </c>
      <c r="AY407" s="212" t="s">
        <v>129</v>
      </c>
    </row>
    <row r="408" spans="1:65" s="13" customFormat="1" ht="10.199999999999999">
      <c r="B408" s="202"/>
      <c r="C408" s="203"/>
      <c r="D408" s="204" t="s">
        <v>137</v>
      </c>
      <c r="E408" s="205" t="s">
        <v>1</v>
      </c>
      <c r="F408" s="206" t="s">
        <v>1279</v>
      </c>
      <c r="G408" s="203"/>
      <c r="H408" s="205" t="s">
        <v>1</v>
      </c>
      <c r="I408" s="207"/>
      <c r="J408" s="203"/>
      <c r="K408" s="203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137</v>
      </c>
      <c r="AU408" s="212" t="s">
        <v>89</v>
      </c>
      <c r="AV408" s="13" t="s">
        <v>87</v>
      </c>
      <c r="AW408" s="13" t="s">
        <v>36</v>
      </c>
      <c r="AX408" s="13" t="s">
        <v>79</v>
      </c>
      <c r="AY408" s="212" t="s">
        <v>129</v>
      </c>
    </row>
    <row r="409" spans="1:65" s="14" customFormat="1" ht="10.199999999999999">
      <c r="B409" s="213"/>
      <c r="C409" s="214"/>
      <c r="D409" s="204" t="s">
        <v>137</v>
      </c>
      <c r="E409" s="215" t="s">
        <v>1</v>
      </c>
      <c r="F409" s="216" t="s">
        <v>1280</v>
      </c>
      <c r="G409" s="214"/>
      <c r="H409" s="217">
        <v>51.2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137</v>
      </c>
      <c r="AU409" s="223" t="s">
        <v>89</v>
      </c>
      <c r="AV409" s="14" t="s">
        <v>89</v>
      </c>
      <c r="AW409" s="14" t="s">
        <v>36</v>
      </c>
      <c r="AX409" s="14" t="s">
        <v>79</v>
      </c>
      <c r="AY409" s="223" t="s">
        <v>129</v>
      </c>
    </row>
    <row r="410" spans="1:65" s="14" customFormat="1" ht="10.199999999999999">
      <c r="B410" s="213"/>
      <c r="C410" s="214"/>
      <c r="D410" s="204" t="s">
        <v>137</v>
      </c>
      <c r="E410" s="215" t="s">
        <v>1</v>
      </c>
      <c r="F410" s="216" t="s">
        <v>1281</v>
      </c>
      <c r="G410" s="214"/>
      <c r="H410" s="217">
        <v>4.0999999999999996</v>
      </c>
      <c r="I410" s="218"/>
      <c r="J410" s="214"/>
      <c r="K410" s="214"/>
      <c r="L410" s="219"/>
      <c r="M410" s="220"/>
      <c r="N410" s="221"/>
      <c r="O410" s="221"/>
      <c r="P410" s="221"/>
      <c r="Q410" s="221"/>
      <c r="R410" s="221"/>
      <c r="S410" s="221"/>
      <c r="T410" s="222"/>
      <c r="AT410" s="223" t="s">
        <v>137</v>
      </c>
      <c r="AU410" s="223" t="s">
        <v>89</v>
      </c>
      <c r="AV410" s="14" t="s">
        <v>89</v>
      </c>
      <c r="AW410" s="14" t="s">
        <v>36</v>
      </c>
      <c r="AX410" s="14" t="s">
        <v>79</v>
      </c>
      <c r="AY410" s="223" t="s">
        <v>129</v>
      </c>
    </row>
    <row r="411" spans="1:65" s="15" customFormat="1" ht="10.199999999999999">
      <c r="B411" s="224"/>
      <c r="C411" s="225"/>
      <c r="D411" s="204" t="s">
        <v>137</v>
      </c>
      <c r="E411" s="226" t="s">
        <v>1</v>
      </c>
      <c r="F411" s="227" t="s">
        <v>142</v>
      </c>
      <c r="G411" s="225"/>
      <c r="H411" s="228">
        <v>108.6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AT411" s="234" t="s">
        <v>137</v>
      </c>
      <c r="AU411" s="234" t="s">
        <v>89</v>
      </c>
      <c r="AV411" s="15" t="s">
        <v>135</v>
      </c>
      <c r="AW411" s="15" t="s">
        <v>36</v>
      </c>
      <c r="AX411" s="15" t="s">
        <v>87</v>
      </c>
      <c r="AY411" s="234" t="s">
        <v>129</v>
      </c>
    </row>
    <row r="412" spans="1:65" s="2" customFormat="1" ht="21.75" customHeight="1">
      <c r="A412" s="35"/>
      <c r="B412" s="36"/>
      <c r="C412" s="188" t="s">
        <v>464</v>
      </c>
      <c r="D412" s="188" t="s">
        <v>131</v>
      </c>
      <c r="E412" s="189" t="s">
        <v>1282</v>
      </c>
      <c r="F412" s="190" t="s">
        <v>1283</v>
      </c>
      <c r="G412" s="191" t="s">
        <v>167</v>
      </c>
      <c r="H412" s="192">
        <v>72.8</v>
      </c>
      <c r="I412" s="193"/>
      <c r="J412" s="194">
        <f>ROUND(I412*H412,2)</f>
        <v>0</v>
      </c>
      <c r="K412" s="195"/>
      <c r="L412" s="40"/>
      <c r="M412" s="196" t="s">
        <v>1</v>
      </c>
      <c r="N412" s="197" t="s">
        <v>44</v>
      </c>
      <c r="O412" s="72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135</v>
      </c>
      <c r="AT412" s="200" t="s">
        <v>131</v>
      </c>
      <c r="AU412" s="200" t="s">
        <v>89</v>
      </c>
      <c r="AY412" s="18" t="s">
        <v>129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87</v>
      </c>
      <c r="BK412" s="201">
        <f>ROUND(I412*H412,2)</f>
        <v>0</v>
      </c>
      <c r="BL412" s="18" t="s">
        <v>135</v>
      </c>
      <c r="BM412" s="200" t="s">
        <v>1284</v>
      </c>
    </row>
    <row r="413" spans="1:65" s="13" customFormat="1" ht="10.199999999999999">
      <c r="B413" s="202"/>
      <c r="C413" s="203"/>
      <c r="D413" s="204" t="s">
        <v>137</v>
      </c>
      <c r="E413" s="205" t="s">
        <v>1</v>
      </c>
      <c r="F413" s="206" t="s">
        <v>138</v>
      </c>
      <c r="G413" s="203"/>
      <c r="H413" s="205" t="s">
        <v>1</v>
      </c>
      <c r="I413" s="207"/>
      <c r="J413" s="203"/>
      <c r="K413" s="203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137</v>
      </c>
      <c r="AU413" s="212" t="s">
        <v>89</v>
      </c>
      <c r="AV413" s="13" t="s">
        <v>87</v>
      </c>
      <c r="AW413" s="13" t="s">
        <v>36</v>
      </c>
      <c r="AX413" s="13" t="s">
        <v>79</v>
      </c>
      <c r="AY413" s="212" t="s">
        <v>129</v>
      </c>
    </row>
    <row r="414" spans="1:65" s="13" customFormat="1" ht="10.199999999999999">
      <c r="B414" s="202"/>
      <c r="C414" s="203"/>
      <c r="D414" s="204" t="s">
        <v>137</v>
      </c>
      <c r="E414" s="205" t="s">
        <v>1</v>
      </c>
      <c r="F414" s="206" t="s">
        <v>1276</v>
      </c>
      <c r="G414" s="203"/>
      <c r="H414" s="205" t="s">
        <v>1</v>
      </c>
      <c r="I414" s="207"/>
      <c r="J414" s="203"/>
      <c r="K414" s="203"/>
      <c r="L414" s="208"/>
      <c r="M414" s="209"/>
      <c r="N414" s="210"/>
      <c r="O414" s="210"/>
      <c r="P414" s="210"/>
      <c r="Q414" s="210"/>
      <c r="R414" s="210"/>
      <c r="S414" s="210"/>
      <c r="T414" s="211"/>
      <c r="AT414" s="212" t="s">
        <v>137</v>
      </c>
      <c r="AU414" s="212" t="s">
        <v>89</v>
      </c>
      <c r="AV414" s="13" t="s">
        <v>87</v>
      </c>
      <c r="AW414" s="13" t="s">
        <v>36</v>
      </c>
      <c r="AX414" s="13" t="s">
        <v>79</v>
      </c>
      <c r="AY414" s="212" t="s">
        <v>129</v>
      </c>
    </row>
    <row r="415" spans="1:65" s="14" customFormat="1" ht="10.199999999999999">
      <c r="B415" s="213"/>
      <c r="C415" s="214"/>
      <c r="D415" s="204" t="s">
        <v>137</v>
      </c>
      <c r="E415" s="215" t="s">
        <v>1</v>
      </c>
      <c r="F415" s="216" t="s">
        <v>1285</v>
      </c>
      <c r="G415" s="214"/>
      <c r="H415" s="217">
        <v>24.3</v>
      </c>
      <c r="I415" s="218"/>
      <c r="J415" s="214"/>
      <c r="K415" s="214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137</v>
      </c>
      <c r="AU415" s="223" t="s">
        <v>89</v>
      </c>
      <c r="AV415" s="14" t="s">
        <v>89</v>
      </c>
      <c r="AW415" s="14" t="s">
        <v>36</v>
      </c>
      <c r="AX415" s="14" t="s">
        <v>79</v>
      </c>
      <c r="AY415" s="223" t="s">
        <v>129</v>
      </c>
    </row>
    <row r="416" spans="1:65" s="13" customFormat="1" ht="10.199999999999999">
      <c r="B416" s="202"/>
      <c r="C416" s="203"/>
      <c r="D416" s="204" t="s">
        <v>137</v>
      </c>
      <c r="E416" s="205" t="s">
        <v>1</v>
      </c>
      <c r="F416" s="206" t="s">
        <v>146</v>
      </c>
      <c r="G416" s="203"/>
      <c r="H416" s="205" t="s">
        <v>1</v>
      </c>
      <c r="I416" s="207"/>
      <c r="J416" s="203"/>
      <c r="K416" s="203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137</v>
      </c>
      <c r="AU416" s="212" t="s">
        <v>89</v>
      </c>
      <c r="AV416" s="13" t="s">
        <v>87</v>
      </c>
      <c r="AW416" s="13" t="s">
        <v>36</v>
      </c>
      <c r="AX416" s="13" t="s">
        <v>79</v>
      </c>
      <c r="AY416" s="212" t="s">
        <v>129</v>
      </c>
    </row>
    <row r="417" spans="1:65" s="13" customFormat="1" ht="10.199999999999999">
      <c r="B417" s="202"/>
      <c r="C417" s="203"/>
      <c r="D417" s="204" t="s">
        <v>137</v>
      </c>
      <c r="E417" s="205" t="s">
        <v>1</v>
      </c>
      <c r="F417" s="206" t="s">
        <v>1279</v>
      </c>
      <c r="G417" s="203"/>
      <c r="H417" s="205" t="s">
        <v>1</v>
      </c>
      <c r="I417" s="207"/>
      <c r="J417" s="203"/>
      <c r="K417" s="203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137</v>
      </c>
      <c r="AU417" s="212" t="s">
        <v>89</v>
      </c>
      <c r="AV417" s="13" t="s">
        <v>87</v>
      </c>
      <c r="AW417" s="13" t="s">
        <v>36</v>
      </c>
      <c r="AX417" s="13" t="s">
        <v>79</v>
      </c>
      <c r="AY417" s="212" t="s">
        <v>129</v>
      </c>
    </row>
    <row r="418" spans="1:65" s="14" customFormat="1" ht="10.199999999999999">
      <c r="B418" s="213"/>
      <c r="C418" s="214"/>
      <c r="D418" s="204" t="s">
        <v>137</v>
      </c>
      <c r="E418" s="215" t="s">
        <v>1</v>
      </c>
      <c r="F418" s="216" t="s">
        <v>1286</v>
      </c>
      <c r="G418" s="214"/>
      <c r="H418" s="217">
        <v>24.5</v>
      </c>
      <c r="I418" s="218"/>
      <c r="J418" s="214"/>
      <c r="K418" s="214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137</v>
      </c>
      <c r="AU418" s="223" t="s">
        <v>89</v>
      </c>
      <c r="AV418" s="14" t="s">
        <v>89</v>
      </c>
      <c r="AW418" s="14" t="s">
        <v>36</v>
      </c>
      <c r="AX418" s="14" t="s">
        <v>79</v>
      </c>
      <c r="AY418" s="223" t="s">
        <v>129</v>
      </c>
    </row>
    <row r="419" spans="1:65" s="13" customFormat="1" ht="10.199999999999999">
      <c r="B419" s="202"/>
      <c r="C419" s="203"/>
      <c r="D419" s="204" t="s">
        <v>137</v>
      </c>
      <c r="E419" s="205" t="s">
        <v>1</v>
      </c>
      <c r="F419" s="206" t="s">
        <v>193</v>
      </c>
      <c r="G419" s="203"/>
      <c r="H419" s="205" t="s">
        <v>1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137</v>
      </c>
      <c r="AU419" s="212" t="s">
        <v>89</v>
      </c>
      <c r="AV419" s="13" t="s">
        <v>87</v>
      </c>
      <c r="AW419" s="13" t="s">
        <v>36</v>
      </c>
      <c r="AX419" s="13" t="s">
        <v>79</v>
      </c>
      <c r="AY419" s="212" t="s">
        <v>129</v>
      </c>
    </row>
    <row r="420" spans="1:65" s="13" customFormat="1" ht="10.199999999999999">
      <c r="B420" s="202"/>
      <c r="C420" s="203"/>
      <c r="D420" s="204" t="s">
        <v>137</v>
      </c>
      <c r="E420" s="205" t="s">
        <v>1</v>
      </c>
      <c r="F420" s="206" t="s">
        <v>1279</v>
      </c>
      <c r="G420" s="203"/>
      <c r="H420" s="205" t="s">
        <v>1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137</v>
      </c>
      <c r="AU420" s="212" t="s">
        <v>89</v>
      </c>
      <c r="AV420" s="13" t="s">
        <v>87</v>
      </c>
      <c r="AW420" s="13" t="s">
        <v>36</v>
      </c>
      <c r="AX420" s="13" t="s">
        <v>79</v>
      </c>
      <c r="AY420" s="212" t="s">
        <v>129</v>
      </c>
    </row>
    <row r="421" spans="1:65" s="14" customFormat="1" ht="10.199999999999999">
      <c r="B421" s="213"/>
      <c r="C421" s="214"/>
      <c r="D421" s="204" t="s">
        <v>137</v>
      </c>
      <c r="E421" s="215" t="s">
        <v>1</v>
      </c>
      <c r="F421" s="216" t="s">
        <v>1287</v>
      </c>
      <c r="G421" s="214"/>
      <c r="H421" s="217">
        <v>24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137</v>
      </c>
      <c r="AU421" s="223" t="s">
        <v>89</v>
      </c>
      <c r="AV421" s="14" t="s">
        <v>89</v>
      </c>
      <c r="AW421" s="14" t="s">
        <v>36</v>
      </c>
      <c r="AX421" s="14" t="s">
        <v>79</v>
      </c>
      <c r="AY421" s="223" t="s">
        <v>129</v>
      </c>
    </row>
    <row r="422" spans="1:65" s="15" customFormat="1" ht="10.199999999999999">
      <c r="B422" s="224"/>
      <c r="C422" s="225"/>
      <c r="D422" s="204" t="s">
        <v>137</v>
      </c>
      <c r="E422" s="226" t="s">
        <v>1</v>
      </c>
      <c r="F422" s="227" t="s">
        <v>142</v>
      </c>
      <c r="G422" s="225"/>
      <c r="H422" s="228">
        <v>72.8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AT422" s="234" t="s">
        <v>137</v>
      </c>
      <c r="AU422" s="234" t="s">
        <v>89</v>
      </c>
      <c r="AV422" s="15" t="s">
        <v>135</v>
      </c>
      <c r="AW422" s="15" t="s">
        <v>36</v>
      </c>
      <c r="AX422" s="15" t="s">
        <v>87</v>
      </c>
      <c r="AY422" s="234" t="s">
        <v>129</v>
      </c>
    </row>
    <row r="423" spans="1:65" s="12" customFormat="1" ht="22.8" customHeight="1">
      <c r="B423" s="172"/>
      <c r="C423" s="173"/>
      <c r="D423" s="174" t="s">
        <v>78</v>
      </c>
      <c r="E423" s="186" t="s">
        <v>158</v>
      </c>
      <c r="F423" s="186" t="s">
        <v>472</v>
      </c>
      <c r="G423" s="173"/>
      <c r="H423" s="173"/>
      <c r="I423" s="176"/>
      <c r="J423" s="187">
        <f>BK423</f>
        <v>0</v>
      </c>
      <c r="K423" s="173"/>
      <c r="L423" s="178"/>
      <c r="M423" s="179"/>
      <c r="N423" s="180"/>
      <c r="O423" s="180"/>
      <c r="P423" s="181">
        <f>SUM(P424:P520)</f>
        <v>0</v>
      </c>
      <c r="Q423" s="180"/>
      <c r="R423" s="181">
        <f>SUM(R424:R520)</f>
        <v>1.7774166600000001</v>
      </c>
      <c r="S423" s="180"/>
      <c r="T423" s="182">
        <f>SUM(T424:T520)</f>
        <v>0</v>
      </c>
      <c r="AR423" s="183" t="s">
        <v>87</v>
      </c>
      <c r="AT423" s="184" t="s">
        <v>78</v>
      </c>
      <c r="AU423" s="184" t="s">
        <v>87</v>
      </c>
      <c r="AY423" s="183" t="s">
        <v>129</v>
      </c>
      <c r="BK423" s="185">
        <f>SUM(BK424:BK520)</f>
        <v>0</v>
      </c>
    </row>
    <row r="424" spans="1:65" s="2" customFormat="1" ht="16.5" customHeight="1">
      <c r="A424" s="35"/>
      <c r="B424" s="36"/>
      <c r="C424" s="188" t="s">
        <v>473</v>
      </c>
      <c r="D424" s="188" t="s">
        <v>131</v>
      </c>
      <c r="E424" s="189" t="s">
        <v>1288</v>
      </c>
      <c r="F424" s="190" t="s">
        <v>1289</v>
      </c>
      <c r="G424" s="191" t="s">
        <v>134</v>
      </c>
      <c r="H424" s="192">
        <v>5.04</v>
      </c>
      <c r="I424" s="193"/>
      <c r="J424" s="194">
        <f>ROUND(I424*H424,2)</f>
        <v>0</v>
      </c>
      <c r="K424" s="195"/>
      <c r="L424" s="40"/>
      <c r="M424" s="196" t="s">
        <v>1</v>
      </c>
      <c r="N424" s="197" t="s">
        <v>44</v>
      </c>
      <c r="O424" s="72"/>
      <c r="P424" s="198">
        <f>O424*H424</f>
        <v>0</v>
      </c>
      <c r="Q424" s="198">
        <v>0</v>
      </c>
      <c r="R424" s="198">
        <f>Q424*H424</f>
        <v>0</v>
      </c>
      <c r="S424" s="198">
        <v>0</v>
      </c>
      <c r="T424" s="19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135</v>
      </c>
      <c r="AT424" s="200" t="s">
        <v>131</v>
      </c>
      <c r="AU424" s="200" t="s">
        <v>89</v>
      </c>
      <c r="AY424" s="18" t="s">
        <v>129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8" t="s">
        <v>87</v>
      </c>
      <c r="BK424" s="201">
        <f>ROUND(I424*H424,2)</f>
        <v>0</v>
      </c>
      <c r="BL424" s="18" t="s">
        <v>135</v>
      </c>
      <c r="BM424" s="200" t="s">
        <v>1290</v>
      </c>
    </row>
    <row r="425" spans="1:65" s="13" customFormat="1" ht="10.199999999999999">
      <c r="B425" s="202"/>
      <c r="C425" s="203"/>
      <c r="D425" s="204" t="s">
        <v>137</v>
      </c>
      <c r="E425" s="205" t="s">
        <v>1</v>
      </c>
      <c r="F425" s="206" t="s">
        <v>146</v>
      </c>
      <c r="G425" s="203"/>
      <c r="H425" s="205" t="s">
        <v>1</v>
      </c>
      <c r="I425" s="207"/>
      <c r="J425" s="203"/>
      <c r="K425" s="203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137</v>
      </c>
      <c r="AU425" s="212" t="s">
        <v>89</v>
      </c>
      <c r="AV425" s="13" t="s">
        <v>87</v>
      </c>
      <c r="AW425" s="13" t="s">
        <v>36</v>
      </c>
      <c r="AX425" s="13" t="s">
        <v>79</v>
      </c>
      <c r="AY425" s="212" t="s">
        <v>129</v>
      </c>
    </row>
    <row r="426" spans="1:65" s="13" customFormat="1" ht="10.199999999999999">
      <c r="B426" s="202"/>
      <c r="C426" s="203"/>
      <c r="D426" s="204" t="s">
        <v>137</v>
      </c>
      <c r="E426" s="205" t="s">
        <v>1</v>
      </c>
      <c r="F426" s="206" t="s">
        <v>1291</v>
      </c>
      <c r="G426" s="203"/>
      <c r="H426" s="205" t="s">
        <v>1</v>
      </c>
      <c r="I426" s="207"/>
      <c r="J426" s="203"/>
      <c r="K426" s="203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137</v>
      </c>
      <c r="AU426" s="212" t="s">
        <v>89</v>
      </c>
      <c r="AV426" s="13" t="s">
        <v>87</v>
      </c>
      <c r="AW426" s="13" t="s">
        <v>36</v>
      </c>
      <c r="AX426" s="13" t="s">
        <v>79</v>
      </c>
      <c r="AY426" s="212" t="s">
        <v>129</v>
      </c>
    </row>
    <row r="427" spans="1:65" s="14" customFormat="1" ht="10.199999999999999">
      <c r="B427" s="213"/>
      <c r="C427" s="214"/>
      <c r="D427" s="204" t="s">
        <v>137</v>
      </c>
      <c r="E427" s="215" t="s">
        <v>1</v>
      </c>
      <c r="F427" s="216" t="s">
        <v>1099</v>
      </c>
      <c r="G427" s="214"/>
      <c r="H427" s="217">
        <v>5.04</v>
      </c>
      <c r="I427" s="218"/>
      <c r="J427" s="214"/>
      <c r="K427" s="214"/>
      <c r="L427" s="219"/>
      <c r="M427" s="220"/>
      <c r="N427" s="221"/>
      <c r="O427" s="221"/>
      <c r="P427" s="221"/>
      <c r="Q427" s="221"/>
      <c r="R427" s="221"/>
      <c r="S427" s="221"/>
      <c r="T427" s="222"/>
      <c r="AT427" s="223" t="s">
        <v>137</v>
      </c>
      <c r="AU427" s="223" t="s">
        <v>89</v>
      </c>
      <c r="AV427" s="14" t="s">
        <v>89</v>
      </c>
      <c r="AW427" s="14" t="s">
        <v>36</v>
      </c>
      <c r="AX427" s="14" t="s">
        <v>87</v>
      </c>
      <c r="AY427" s="223" t="s">
        <v>129</v>
      </c>
    </row>
    <row r="428" spans="1:65" s="2" customFormat="1" ht="16.5" customHeight="1">
      <c r="A428" s="35"/>
      <c r="B428" s="36"/>
      <c r="C428" s="188" t="s">
        <v>477</v>
      </c>
      <c r="D428" s="188" t="s">
        <v>131</v>
      </c>
      <c r="E428" s="189" t="s">
        <v>478</v>
      </c>
      <c r="F428" s="190" t="s">
        <v>479</v>
      </c>
      <c r="G428" s="191" t="s">
        <v>134</v>
      </c>
      <c r="H428" s="192">
        <v>48.49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44</v>
      </c>
      <c r="O428" s="72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135</v>
      </c>
      <c r="AT428" s="200" t="s">
        <v>131</v>
      </c>
      <c r="AU428" s="200" t="s">
        <v>89</v>
      </c>
      <c r="AY428" s="18" t="s">
        <v>129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87</v>
      </c>
      <c r="BK428" s="201">
        <f>ROUND(I428*H428,2)</f>
        <v>0</v>
      </c>
      <c r="BL428" s="18" t="s">
        <v>135</v>
      </c>
      <c r="BM428" s="200" t="s">
        <v>1292</v>
      </c>
    </row>
    <row r="429" spans="1:65" s="13" customFormat="1" ht="10.199999999999999">
      <c r="B429" s="202"/>
      <c r="C429" s="203"/>
      <c r="D429" s="204" t="s">
        <v>137</v>
      </c>
      <c r="E429" s="205" t="s">
        <v>1</v>
      </c>
      <c r="F429" s="206" t="s">
        <v>146</v>
      </c>
      <c r="G429" s="203"/>
      <c r="H429" s="205" t="s">
        <v>1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137</v>
      </c>
      <c r="AU429" s="212" t="s">
        <v>89</v>
      </c>
      <c r="AV429" s="13" t="s">
        <v>87</v>
      </c>
      <c r="AW429" s="13" t="s">
        <v>36</v>
      </c>
      <c r="AX429" s="13" t="s">
        <v>79</v>
      </c>
      <c r="AY429" s="212" t="s">
        <v>129</v>
      </c>
    </row>
    <row r="430" spans="1:65" s="13" customFormat="1" ht="10.199999999999999">
      <c r="B430" s="202"/>
      <c r="C430" s="203"/>
      <c r="D430" s="204" t="s">
        <v>137</v>
      </c>
      <c r="E430" s="205" t="s">
        <v>1</v>
      </c>
      <c r="F430" s="206" t="s">
        <v>139</v>
      </c>
      <c r="G430" s="203"/>
      <c r="H430" s="205" t="s">
        <v>1</v>
      </c>
      <c r="I430" s="207"/>
      <c r="J430" s="203"/>
      <c r="K430" s="203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137</v>
      </c>
      <c r="AU430" s="212" t="s">
        <v>89</v>
      </c>
      <c r="AV430" s="13" t="s">
        <v>87</v>
      </c>
      <c r="AW430" s="13" t="s">
        <v>36</v>
      </c>
      <c r="AX430" s="13" t="s">
        <v>79</v>
      </c>
      <c r="AY430" s="212" t="s">
        <v>129</v>
      </c>
    </row>
    <row r="431" spans="1:65" s="14" customFormat="1" ht="10.199999999999999">
      <c r="B431" s="213"/>
      <c r="C431" s="214"/>
      <c r="D431" s="204" t="s">
        <v>137</v>
      </c>
      <c r="E431" s="215" t="s">
        <v>1</v>
      </c>
      <c r="F431" s="216" t="s">
        <v>1100</v>
      </c>
      <c r="G431" s="214"/>
      <c r="H431" s="217">
        <v>45.89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137</v>
      </c>
      <c r="AU431" s="223" t="s">
        <v>89</v>
      </c>
      <c r="AV431" s="14" t="s">
        <v>89</v>
      </c>
      <c r="AW431" s="14" t="s">
        <v>36</v>
      </c>
      <c r="AX431" s="14" t="s">
        <v>79</v>
      </c>
      <c r="AY431" s="223" t="s">
        <v>129</v>
      </c>
    </row>
    <row r="432" spans="1:65" s="14" customFormat="1" ht="10.199999999999999">
      <c r="B432" s="213"/>
      <c r="C432" s="214"/>
      <c r="D432" s="204" t="s">
        <v>137</v>
      </c>
      <c r="E432" s="215" t="s">
        <v>1</v>
      </c>
      <c r="F432" s="216" t="s">
        <v>1101</v>
      </c>
      <c r="G432" s="214"/>
      <c r="H432" s="217">
        <v>2.6</v>
      </c>
      <c r="I432" s="218"/>
      <c r="J432" s="214"/>
      <c r="K432" s="214"/>
      <c r="L432" s="219"/>
      <c r="M432" s="220"/>
      <c r="N432" s="221"/>
      <c r="O432" s="221"/>
      <c r="P432" s="221"/>
      <c r="Q432" s="221"/>
      <c r="R432" s="221"/>
      <c r="S432" s="221"/>
      <c r="T432" s="222"/>
      <c r="AT432" s="223" t="s">
        <v>137</v>
      </c>
      <c r="AU432" s="223" t="s">
        <v>89</v>
      </c>
      <c r="AV432" s="14" t="s">
        <v>89</v>
      </c>
      <c r="AW432" s="14" t="s">
        <v>36</v>
      </c>
      <c r="AX432" s="14" t="s">
        <v>79</v>
      </c>
      <c r="AY432" s="223" t="s">
        <v>129</v>
      </c>
    </row>
    <row r="433" spans="1:65" s="15" customFormat="1" ht="10.199999999999999">
      <c r="B433" s="224"/>
      <c r="C433" s="225"/>
      <c r="D433" s="204" t="s">
        <v>137</v>
      </c>
      <c r="E433" s="226" t="s">
        <v>1</v>
      </c>
      <c r="F433" s="227" t="s">
        <v>142</v>
      </c>
      <c r="G433" s="225"/>
      <c r="H433" s="228">
        <v>48.49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AT433" s="234" t="s">
        <v>137</v>
      </c>
      <c r="AU433" s="234" t="s">
        <v>89</v>
      </c>
      <c r="AV433" s="15" t="s">
        <v>135</v>
      </c>
      <c r="AW433" s="15" t="s">
        <v>36</v>
      </c>
      <c r="AX433" s="15" t="s">
        <v>87</v>
      </c>
      <c r="AY433" s="234" t="s">
        <v>129</v>
      </c>
    </row>
    <row r="434" spans="1:65" s="2" customFormat="1" ht="16.5" customHeight="1">
      <c r="A434" s="35"/>
      <c r="B434" s="36"/>
      <c r="C434" s="188" t="s">
        <v>484</v>
      </c>
      <c r="D434" s="188" t="s">
        <v>131</v>
      </c>
      <c r="E434" s="189" t="s">
        <v>1293</v>
      </c>
      <c r="F434" s="190" t="s">
        <v>1294</v>
      </c>
      <c r="G434" s="191" t="s">
        <v>134</v>
      </c>
      <c r="H434" s="192">
        <v>20.16</v>
      </c>
      <c r="I434" s="193"/>
      <c r="J434" s="194">
        <f>ROUND(I434*H434,2)</f>
        <v>0</v>
      </c>
      <c r="K434" s="195"/>
      <c r="L434" s="40"/>
      <c r="M434" s="196" t="s">
        <v>1</v>
      </c>
      <c r="N434" s="197" t="s">
        <v>44</v>
      </c>
      <c r="O434" s="72"/>
      <c r="P434" s="198">
        <f>O434*H434</f>
        <v>0</v>
      </c>
      <c r="Q434" s="198">
        <v>0</v>
      </c>
      <c r="R434" s="198">
        <f>Q434*H434</f>
        <v>0</v>
      </c>
      <c r="S434" s="198">
        <v>0</v>
      </c>
      <c r="T434" s="199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0" t="s">
        <v>135</v>
      </c>
      <c r="AT434" s="200" t="s">
        <v>131</v>
      </c>
      <c r="AU434" s="200" t="s">
        <v>89</v>
      </c>
      <c r="AY434" s="18" t="s">
        <v>129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8" t="s">
        <v>87</v>
      </c>
      <c r="BK434" s="201">
        <f>ROUND(I434*H434,2)</f>
        <v>0</v>
      </c>
      <c r="BL434" s="18" t="s">
        <v>135</v>
      </c>
      <c r="BM434" s="200" t="s">
        <v>1295</v>
      </c>
    </row>
    <row r="435" spans="1:65" s="13" customFormat="1" ht="10.199999999999999">
      <c r="B435" s="202"/>
      <c r="C435" s="203"/>
      <c r="D435" s="204" t="s">
        <v>137</v>
      </c>
      <c r="E435" s="205" t="s">
        <v>1</v>
      </c>
      <c r="F435" s="206" t="s">
        <v>1102</v>
      </c>
      <c r="G435" s="203"/>
      <c r="H435" s="205" t="s">
        <v>1</v>
      </c>
      <c r="I435" s="207"/>
      <c r="J435" s="203"/>
      <c r="K435" s="203"/>
      <c r="L435" s="208"/>
      <c r="M435" s="209"/>
      <c r="N435" s="210"/>
      <c r="O435" s="210"/>
      <c r="P435" s="210"/>
      <c r="Q435" s="210"/>
      <c r="R435" s="210"/>
      <c r="S435" s="210"/>
      <c r="T435" s="211"/>
      <c r="AT435" s="212" t="s">
        <v>137</v>
      </c>
      <c r="AU435" s="212" t="s">
        <v>89</v>
      </c>
      <c r="AV435" s="13" t="s">
        <v>87</v>
      </c>
      <c r="AW435" s="13" t="s">
        <v>36</v>
      </c>
      <c r="AX435" s="13" t="s">
        <v>79</v>
      </c>
      <c r="AY435" s="212" t="s">
        <v>129</v>
      </c>
    </row>
    <row r="436" spans="1:65" s="13" customFormat="1" ht="10.199999999999999">
      <c r="B436" s="202"/>
      <c r="C436" s="203"/>
      <c r="D436" s="204" t="s">
        <v>137</v>
      </c>
      <c r="E436" s="205" t="s">
        <v>1</v>
      </c>
      <c r="F436" s="206" t="s">
        <v>139</v>
      </c>
      <c r="G436" s="203"/>
      <c r="H436" s="205" t="s">
        <v>1</v>
      </c>
      <c r="I436" s="207"/>
      <c r="J436" s="203"/>
      <c r="K436" s="203"/>
      <c r="L436" s="208"/>
      <c r="M436" s="209"/>
      <c r="N436" s="210"/>
      <c r="O436" s="210"/>
      <c r="P436" s="210"/>
      <c r="Q436" s="210"/>
      <c r="R436" s="210"/>
      <c r="S436" s="210"/>
      <c r="T436" s="211"/>
      <c r="AT436" s="212" t="s">
        <v>137</v>
      </c>
      <c r="AU436" s="212" t="s">
        <v>89</v>
      </c>
      <c r="AV436" s="13" t="s">
        <v>87</v>
      </c>
      <c r="AW436" s="13" t="s">
        <v>36</v>
      </c>
      <c r="AX436" s="13" t="s">
        <v>79</v>
      </c>
      <c r="AY436" s="212" t="s">
        <v>129</v>
      </c>
    </row>
    <row r="437" spans="1:65" s="14" customFormat="1" ht="10.199999999999999">
      <c r="B437" s="213"/>
      <c r="C437" s="214"/>
      <c r="D437" s="204" t="s">
        <v>137</v>
      </c>
      <c r="E437" s="215" t="s">
        <v>1</v>
      </c>
      <c r="F437" s="216" t="s">
        <v>1103</v>
      </c>
      <c r="G437" s="214"/>
      <c r="H437" s="217">
        <v>20.16</v>
      </c>
      <c r="I437" s="218"/>
      <c r="J437" s="214"/>
      <c r="K437" s="214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137</v>
      </c>
      <c r="AU437" s="223" t="s">
        <v>89</v>
      </c>
      <c r="AV437" s="14" t="s">
        <v>89</v>
      </c>
      <c r="AW437" s="14" t="s">
        <v>36</v>
      </c>
      <c r="AX437" s="14" t="s">
        <v>87</v>
      </c>
      <c r="AY437" s="223" t="s">
        <v>129</v>
      </c>
    </row>
    <row r="438" spans="1:65" s="2" customFormat="1" ht="33" customHeight="1">
      <c r="A438" s="35"/>
      <c r="B438" s="36"/>
      <c r="C438" s="188" t="s">
        <v>488</v>
      </c>
      <c r="D438" s="188" t="s">
        <v>131</v>
      </c>
      <c r="E438" s="189" t="s">
        <v>485</v>
      </c>
      <c r="F438" s="190" t="s">
        <v>1296</v>
      </c>
      <c r="G438" s="191" t="s">
        <v>134</v>
      </c>
      <c r="H438" s="192">
        <v>79.69</v>
      </c>
      <c r="I438" s="193"/>
      <c r="J438" s="194">
        <f>ROUND(I438*H438,2)</f>
        <v>0</v>
      </c>
      <c r="K438" s="195"/>
      <c r="L438" s="40"/>
      <c r="M438" s="196" t="s">
        <v>1</v>
      </c>
      <c r="N438" s="197" t="s">
        <v>44</v>
      </c>
      <c r="O438" s="72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135</v>
      </c>
      <c r="AT438" s="200" t="s">
        <v>131</v>
      </c>
      <c r="AU438" s="200" t="s">
        <v>89</v>
      </c>
      <c r="AY438" s="18" t="s">
        <v>129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8" t="s">
        <v>87</v>
      </c>
      <c r="BK438" s="201">
        <f>ROUND(I438*H438,2)</f>
        <v>0</v>
      </c>
      <c r="BL438" s="18" t="s">
        <v>135</v>
      </c>
      <c r="BM438" s="200" t="s">
        <v>1297</v>
      </c>
    </row>
    <row r="439" spans="1:65" s="13" customFormat="1" ht="10.199999999999999">
      <c r="B439" s="202"/>
      <c r="C439" s="203"/>
      <c r="D439" s="204" t="s">
        <v>137</v>
      </c>
      <c r="E439" s="205" t="s">
        <v>1</v>
      </c>
      <c r="F439" s="206" t="s">
        <v>146</v>
      </c>
      <c r="G439" s="203"/>
      <c r="H439" s="205" t="s">
        <v>1</v>
      </c>
      <c r="I439" s="207"/>
      <c r="J439" s="203"/>
      <c r="K439" s="203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137</v>
      </c>
      <c r="AU439" s="212" t="s">
        <v>89</v>
      </c>
      <c r="AV439" s="13" t="s">
        <v>87</v>
      </c>
      <c r="AW439" s="13" t="s">
        <v>36</v>
      </c>
      <c r="AX439" s="13" t="s">
        <v>79</v>
      </c>
      <c r="AY439" s="212" t="s">
        <v>129</v>
      </c>
    </row>
    <row r="440" spans="1:65" s="13" customFormat="1" ht="10.199999999999999">
      <c r="B440" s="202"/>
      <c r="C440" s="203"/>
      <c r="D440" s="204" t="s">
        <v>137</v>
      </c>
      <c r="E440" s="205" t="s">
        <v>1</v>
      </c>
      <c r="F440" s="206" t="s">
        <v>139</v>
      </c>
      <c r="G440" s="203"/>
      <c r="H440" s="205" t="s">
        <v>1</v>
      </c>
      <c r="I440" s="207"/>
      <c r="J440" s="203"/>
      <c r="K440" s="203"/>
      <c r="L440" s="208"/>
      <c r="M440" s="209"/>
      <c r="N440" s="210"/>
      <c r="O440" s="210"/>
      <c r="P440" s="210"/>
      <c r="Q440" s="210"/>
      <c r="R440" s="210"/>
      <c r="S440" s="210"/>
      <c r="T440" s="211"/>
      <c r="AT440" s="212" t="s">
        <v>137</v>
      </c>
      <c r="AU440" s="212" t="s">
        <v>89</v>
      </c>
      <c r="AV440" s="13" t="s">
        <v>87</v>
      </c>
      <c r="AW440" s="13" t="s">
        <v>36</v>
      </c>
      <c r="AX440" s="13" t="s">
        <v>79</v>
      </c>
      <c r="AY440" s="212" t="s">
        <v>129</v>
      </c>
    </row>
    <row r="441" spans="1:65" s="14" customFormat="1" ht="10.199999999999999">
      <c r="B441" s="213"/>
      <c r="C441" s="214"/>
      <c r="D441" s="204" t="s">
        <v>137</v>
      </c>
      <c r="E441" s="215" t="s">
        <v>1</v>
      </c>
      <c r="F441" s="216" t="s">
        <v>1100</v>
      </c>
      <c r="G441" s="214"/>
      <c r="H441" s="217">
        <v>45.89</v>
      </c>
      <c r="I441" s="218"/>
      <c r="J441" s="214"/>
      <c r="K441" s="214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137</v>
      </c>
      <c r="AU441" s="223" t="s">
        <v>89</v>
      </c>
      <c r="AV441" s="14" t="s">
        <v>89</v>
      </c>
      <c r="AW441" s="14" t="s">
        <v>36</v>
      </c>
      <c r="AX441" s="14" t="s">
        <v>79</v>
      </c>
      <c r="AY441" s="223" t="s">
        <v>129</v>
      </c>
    </row>
    <row r="442" spans="1:65" s="14" customFormat="1" ht="10.199999999999999">
      <c r="B442" s="213"/>
      <c r="C442" s="214"/>
      <c r="D442" s="204" t="s">
        <v>137</v>
      </c>
      <c r="E442" s="215" t="s">
        <v>1</v>
      </c>
      <c r="F442" s="216" t="s">
        <v>1101</v>
      </c>
      <c r="G442" s="214"/>
      <c r="H442" s="217">
        <v>2.6</v>
      </c>
      <c r="I442" s="218"/>
      <c r="J442" s="214"/>
      <c r="K442" s="214"/>
      <c r="L442" s="219"/>
      <c r="M442" s="220"/>
      <c r="N442" s="221"/>
      <c r="O442" s="221"/>
      <c r="P442" s="221"/>
      <c r="Q442" s="221"/>
      <c r="R442" s="221"/>
      <c r="S442" s="221"/>
      <c r="T442" s="222"/>
      <c r="AT442" s="223" t="s">
        <v>137</v>
      </c>
      <c r="AU442" s="223" t="s">
        <v>89</v>
      </c>
      <c r="AV442" s="14" t="s">
        <v>89</v>
      </c>
      <c r="AW442" s="14" t="s">
        <v>36</v>
      </c>
      <c r="AX442" s="14" t="s">
        <v>79</v>
      </c>
      <c r="AY442" s="223" t="s">
        <v>129</v>
      </c>
    </row>
    <row r="443" spans="1:65" s="14" customFormat="1" ht="10.199999999999999">
      <c r="B443" s="213"/>
      <c r="C443" s="214"/>
      <c r="D443" s="204" t="s">
        <v>137</v>
      </c>
      <c r="E443" s="215" t="s">
        <v>1</v>
      </c>
      <c r="F443" s="216" t="s">
        <v>1114</v>
      </c>
      <c r="G443" s="214"/>
      <c r="H443" s="217">
        <v>31.2</v>
      </c>
      <c r="I443" s="218"/>
      <c r="J443" s="214"/>
      <c r="K443" s="214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137</v>
      </c>
      <c r="AU443" s="223" t="s">
        <v>89</v>
      </c>
      <c r="AV443" s="14" t="s">
        <v>89</v>
      </c>
      <c r="AW443" s="14" t="s">
        <v>36</v>
      </c>
      <c r="AX443" s="14" t="s">
        <v>79</v>
      </c>
      <c r="AY443" s="223" t="s">
        <v>129</v>
      </c>
    </row>
    <row r="444" spans="1:65" s="15" customFormat="1" ht="10.199999999999999">
      <c r="B444" s="224"/>
      <c r="C444" s="225"/>
      <c r="D444" s="204" t="s">
        <v>137</v>
      </c>
      <c r="E444" s="226" t="s">
        <v>1</v>
      </c>
      <c r="F444" s="227" t="s">
        <v>142</v>
      </c>
      <c r="G444" s="225"/>
      <c r="H444" s="228">
        <v>79.69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AT444" s="234" t="s">
        <v>137</v>
      </c>
      <c r="AU444" s="234" t="s">
        <v>89</v>
      </c>
      <c r="AV444" s="15" t="s">
        <v>135</v>
      </c>
      <c r="AW444" s="15" t="s">
        <v>36</v>
      </c>
      <c r="AX444" s="15" t="s">
        <v>87</v>
      </c>
      <c r="AY444" s="234" t="s">
        <v>129</v>
      </c>
    </row>
    <row r="445" spans="1:65" s="13" customFormat="1" ht="30.6">
      <c r="B445" s="202"/>
      <c r="C445" s="203"/>
      <c r="D445" s="204" t="s">
        <v>137</v>
      </c>
      <c r="E445" s="205" t="s">
        <v>1</v>
      </c>
      <c r="F445" s="206" t="s">
        <v>431</v>
      </c>
      <c r="G445" s="203"/>
      <c r="H445" s="205" t="s">
        <v>1</v>
      </c>
      <c r="I445" s="207"/>
      <c r="J445" s="203"/>
      <c r="K445" s="203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137</v>
      </c>
      <c r="AU445" s="212" t="s">
        <v>89</v>
      </c>
      <c r="AV445" s="13" t="s">
        <v>87</v>
      </c>
      <c r="AW445" s="13" t="s">
        <v>36</v>
      </c>
      <c r="AX445" s="13" t="s">
        <v>79</v>
      </c>
      <c r="AY445" s="212" t="s">
        <v>129</v>
      </c>
    </row>
    <row r="446" spans="1:65" s="2" customFormat="1" ht="33" customHeight="1">
      <c r="A446" s="35"/>
      <c r="B446" s="36"/>
      <c r="C446" s="188" t="s">
        <v>492</v>
      </c>
      <c r="D446" s="188" t="s">
        <v>131</v>
      </c>
      <c r="E446" s="189" t="s">
        <v>1298</v>
      </c>
      <c r="F446" s="190" t="s">
        <v>1299</v>
      </c>
      <c r="G446" s="191" t="s">
        <v>134</v>
      </c>
      <c r="H446" s="192">
        <v>27.5</v>
      </c>
      <c r="I446" s="193"/>
      <c r="J446" s="194">
        <f>ROUND(I446*H446,2)</f>
        <v>0</v>
      </c>
      <c r="K446" s="195"/>
      <c r="L446" s="40"/>
      <c r="M446" s="196" t="s">
        <v>1</v>
      </c>
      <c r="N446" s="197" t="s">
        <v>44</v>
      </c>
      <c r="O446" s="72"/>
      <c r="P446" s="198">
        <f>O446*H446</f>
        <v>0</v>
      </c>
      <c r="Q446" s="198">
        <v>0</v>
      </c>
      <c r="R446" s="198">
        <f>Q446*H446</f>
        <v>0</v>
      </c>
      <c r="S446" s="198">
        <v>0</v>
      </c>
      <c r="T446" s="19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0" t="s">
        <v>135</v>
      </c>
      <c r="AT446" s="200" t="s">
        <v>131</v>
      </c>
      <c r="AU446" s="200" t="s">
        <v>89</v>
      </c>
      <c r="AY446" s="18" t="s">
        <v>129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18" t="s">
        <v>87</v>
      </c>
      <c r="BK446" s="201">
        <f>ROUND(I446*H446,2)</f>
        <v>0</v>
      </c>
      <c r="BL446" s="18" t="s">
        <v>135</v>
      </c>
      <c r="BM446" s="200" t="s">
        <v>1300</v>
      </c>
    </row>
    <row r="447" spans="1:65" s="13" customFormat="1" ht="10.199999999999999">
      <c r="B447" s="202"/>
      <c r="C447" s="203"/>
      <c r="D447" s="204" t="s">
        <v>137</v>
      </c>
      <c r="E447" s="205" t="s">
        <v>1</v>
      </c>
      <c r="F447" s="206" t="s">
        <v>193</v>
      </c>
      <c r="G447" s="203"/>
      <c r="H447" s="205" t="s">
        <v>1</v>
      </c>
      <c r="I447" s="207"/>
      <c r="J447" s="203"/>
      <c r="K447" s="203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137</v>
      </c>
      <c r="AU447" s="212" t="s">
        <v>89</v>
      </c>
      <c r="AV447" s="13" t="s">
        <v>87</v>
      </c>
      <c r="AW447" s="13" t="s">
        <v>36</v>
      </c>
      <c r="AX447" s="13" t="s">
        <v>79</v>
      </c>
      <c r="AY447" s="212" t="s">
        <v>129</v>
      </c>
    </row>
    <row r="448" spans="1:65" s="13" customFormat="1" ht="10.199999999999999">
      <c r="B448" s="202"/>
      <c r="C448" s="203"/>
      <c r="D448" s="204" t="s">
        <v>137</v>
      </c>
      <c r="E448" s="205" t="s">
        <v>1</v>
      </c>
      <c r="F448" s="206" t="s">
        <v>139</v>
      </c>
      <c r="G448" s="203"/>
      <c r="H448" s="205" t="s">
        <v>1</v>
      </c>
      <c r="I448" s="207"/>
      <c r="J448" s="203"/>
      <c r="K448" s="203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137</v>
      </c>
      <c r="AU448" s="212" t="s">
        <v>89</v>
      </c>
      <c r="AV448" s="13" t="s">
        <v>87</v>
      </c>
      <c r="AW448" s="13" t="s">
        <v>36</v>
      </c>
      <c r="AX448" s="13" t="s">
        <v>79</v>
      </c>
      <c r="AY448" s="212" t="s">
        <v>129</v>
      </c>
    </row>
    <row r="449" spans="1:65" s="14" customFormat="1" ht="10.199999999999999">
      <c r="B449" s="213"/>
      <c r="C449" s="214"/>
      <c r="D449" s="204" t="s">
        <v>137</v>
      </c>
      <c r="E449" s="215" t="s">
        <v>1</v>
      </c>
      <c r="F449" s="216" t="s">
        <v>1115</v>
      </c>
      <c r="G449" s="214"/>
      <c r="H449" s="217">
        <v>27.5</v>
      </c>
      <c r="I449" s="218"/>
      <c r="J449" s="214"/>
      <c r="K449" s="214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137</v>
      </c>
      <c r="AU449" s="223" t="s">
        <v>89</v>
      </c>
      <c r="AV449" s="14" t="s">
        <v>89</v>
      </c>
      <c r="AW449" s="14" t="s">
        <v>36</v>
      </c>
      <c r="AX449" s="14" t="s">
        <v>79</v>
      </c>
      <c r="AY449" s="223" t="s">
        <v>129</v>
      </c>
    </row>
    <row r="450" spans="1:65" s="15" customFormat="1" ht="10.199999999999999">
      <c r="B450" s="224"/>
      <c r="C450" s="225"/>
      <c r="D450" s="204" t="s">
        <v>137</v>
      </c>
      <c r="E450" s="226" t="s">
        <v>1</v>
      </c>
      <c r="F450" s="227" t="s">
        <v>142</v>
      </c>
      <c r="G450" s="225"/>
      <c r="H450" s="228">
        <v>27.5</v>
      </c>
      <c r="I450" s="229"/>
      <c r="J450" s="225"/>
      <c r="K450" s="225"/>
      <c r="L450" s="230"/>
      <c r="M450" s="231"/>
      <c r="N450" s="232"/>
      <c r="O450" s="232"/>
      <c r="P450" s="232"/>
      <c r="Q450" s="232"/>
      <c r="R450" s="232"/>
      <c r="S450" s="232"/>
      <c r="T450" s="233"/>
      <c r="AT450" s="234" t="s">
        <v>137</v>
      </c>
      <c r="AU450" s="234" t="s">
        <v>89</v>
      </c>
      <c r="AV450" s="15" t="s">
        <v>135</v>
      </c>
      <c r="AW450" s="15" t="s">
        <v>36</v>
      </c>
      <c r="AX450" s="15" t="s">
        <v>87</v>
      </c>
      <c r="AY450" s="234" t="s">
        <v>129</v>
      </c>
    </row>
    <row r="451" spans="1:65" s="13" customFormat="1" ht="30.6">
      <c r="B451" s="202"/>
      <c r="C451" s="203"/>
      <c r="D451" s="204" t="s">
        <v>137</v>
      </c>
      <c r="E451" s="205" t="s">
        <v>1</v>
      </c>
      <c r="F451" s="206" t="s">
        <v>431</v>
      </c>
      <c r="G451" s="203"/>
      <c r="H451" s="205" t="s">
        <v>1</v>
      </c>
      <c r="I451" s="207"/>
      <c r="J451" s="203"/>
      <c r="K451" s="203"/>
      <c r="L451" s="208"/>
      <c r="M451" s="209"/>
      <c r="N451" s="210"/>
      <c r="O451" s="210"/>
      <c r="P451" s="210"/>
      <c r="Q451" s="210"/>
      <c r="R451" s="210"/>
      <c r="S451" s="210"/>
      <c r="T451" s="211"/>
      <c r="AT451" s="212" t="s">
        <v>137</v>
      </c>
      <c r="AU451" s="212" t="s">
        <v>89</v>
      </c>
      <c r="AV451" s="13" t="s">
        <v>87</v>
      </c>
      <c r="AW451" s="13" t="s">
        <v>36</v>
      </c>
      <c r="AX451" s="13" t="s">
        <v>79</v>
      </c>
      <c r="AY451" s="212" t="s">
        <v>129</v>
      </c>
    </row>
    <row r="452" spans="1:65" s="2" customFormat="1" ht="33" customHeight="1">
      <c r="A452" s="35"/>
      <c r="B452" s="36"/>
      <c r="C452" s="188" t="s">
        <v>498</v>
      </c>
      <c r="D452" s="188" t="s">
        <v>131</v>
      </c>
      <c r="E452" s="189" t="s">
        <v>1301</v>
      </c>
      <c r="F452" s="190" t="s">
        <v>1302</v>
      </c>
      <c r="G452" s="191" t="s">
        <v>134</v>
      </c>
      <c r="H452" s="192">
        <v>24.12</v>
      </c>
      <c r="I452" s="193"/>
      <c r="J452" s="194">
        <f>ROUND(I452*H452,2)</f>
        <v>0</v>
      </c>
      <c r="K452" s="195"/>
      <c r="L452" s="40"/>
      <c r="M452" s="196" t="s">
        <v>1</v>
      </c>
      <c r="N452" s="197" t="s">
        <v>44</v>
      </c>
      <c r="O452" s="72"/>
      <c r="P452" s="198">
        <f>O452*H452</f>
        <v>0</v>
      </c>
      <c r="Q452" s="198">
        <v>0</v>
      </c>
      <c r="R452" s="198">
        <f>Q452*H452</f>
        <v>0</v>
      </c>
      <c r="S452" s="198">
        <v>0</v>
      </c>
      <c r="T452" s="199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0" t="s">
        <v>135</v>
      </c>
      <c r="AT452" s="200" t="s">
        <v>131</v>
      </c>
      <c r="AU452" s="200" t="s">
        <v>89</v>
      </c>
      <c r="AY452" s="18" t="s">
        <v>129</v>
      </c>
      <c r="BE452" s="201">
        <f>IF(N452="základní",J452,0)</f>
        <v>0</v>
      </c>
      <c r="BF452" s="201">
        <f>IF(N452="snížená",J452,0)</f>
        <v>0</v>
      </c>
      <c r="BG452" s="201">
        <f>IF(N452="zákl. přenesená",J452,0)</f>
        <v>0</v>
      </c>
      <c r="BH452" s="201">
        <f>IF(N452="sníž. přenesená",J452,0)</f>
        <v>0</v>
      </c>
      <c r="BI452" s="201">
        <f>IF(N452="nulová",J452,0)</f>
        <v>0</v>
      </c>
      <c r="BJ452" s="18" t="s">
        <v>87</v>
      </c>
      <c r="BK452" s="201">
        <f>ROUND(I452*H452,2)</f>
        <v>0</v>
      </c>
      <c r="BL452" s="18" t="s">
        <v>135</v>
      </c>
      <c r="BM452" s="200" t="s">
        <v>1303</v>
      </c>
    </row>
    <row r="453" spans="1:65" s="13" customFormat="1" ht="10.199999999999999">
      <c r="B453" s="202"/>
      <c r="C453" s="203"/>
      <c r="D453" s="204" t="s">
        <v>137</v>
      </c>
      <c r="E453" s="205" t="s">
        <v>1</v>
      </c>
      <c r="F453" s="206" t="s">
        <v>1107</v>
      </c>
      <c r="G453" s="203"/>
      <c r="H453" s="205" t="s">
        <v>1</v>
      </c>
      <c r="I453" s="207"/>
      <c r="J453" s="203"/>
      <c r="K453" s="203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137</v>
      </c>
      <c r="AU453" s="212" t="s">
        <v>89</v>
      </c>
      <c r="AV453" s="13" t="s">
        <v>87</v>
      </c>
      <c r="AW453" s="13" t="s">
        <v>36</v>
      </c>
      <c r="AX453" s="13" t="s">
        <v>79</v>
      </c>
      <c r="AY453" s="212" t="s">
        <v>129</v>
      </c>
    </row>
    <row r="454" spans="1:65" s="13" customFormat="1" ht="10.199999999999999">
      <c r="B454" s="202"/>
      <c r="C454" s="203"/>
      <c r="D454" s="204" t="s">
        <v>137</v>
      </c>
      <c r="E454" s="205" t="s">
        <v>1</v>
      </c>
      <c r="F454" s="206" t="s">
        <v>139</v>
      </c>
      <c r="G454" s="203"/>
      <c r="H454" s="205" t="s">
        <v>1</v>
      </c>
      <c r="I454" s="207"/>
      <c r="J454" s="203"/>
      <c r="K454" s="203"/>
      <c r="L454" s="208"/>
      <c r="M454" s="209"/>
      <c r="N454" s="210"/>
      <c r="O454" s="210"/>
      <c r="P454" s="210"/>
      <c r="Q454" s="210"/>
      <c r="R454" s="210"/>
      <c r="S454" s="210"/>
      <c r="T454" s="211"/>
      <c r="AT454" s="212" t="s">
        <v>137</v>
      </c>
      <c r="AU454" s="212" t="s">
        <v>89</v>
      </c>
      <c r="AV454" s="13" t="s">
        <v>87</v>
      </c>
      <c r="AW454" s="13" t="s">
        <v>36</v>
      </c>
      <c r="AX454" s="13" t="s">
        <v>79</v>
      </c>
      <c r="AY454" s="212" t="s">
        <v>129</v>
      </c>
    </row>
    <row r="455" spans="1:65" s="14" customFormat="1" ht="10.199999999999999">
      <c r="B455" s="213"/>
      <c r="C455" s="214"/>
      <c r="D455" s="204" t="s">
        <v>137</v>
      </c>
      <c r="E455" s="215" t="s">
        <v>1</v>
      </c>
      <c r="F455" s="216" t="s">
        <v>1108</v>
      </c>
      <c r="G455" s="214"/>
      <c r="H455" s="217">
        <v>24.12</v>
      </c>
      <c r="I455" s="218"/>
      <c r="J455" s="214"/>
      <c r="K455" s="214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137</v>
      </c>
      <c r="AU455" s="223" t="s">
        <v>89</v>
      </c>
      <c r="AV455" s="14" t="s">
        <v>89</v>
      </c>
      <c r="AW455" s="14" t="s">
        <v>36</v>
      </c>
      <c r="AX455" s="14" t="s">
        <v>87</v>
      </c>
      <c r="AY455" s="223" t="s">
        <v>129</v>
      </c>
    </row>
    <row r="456" spans="1:65" s="13" customFormat="1" ht="30.6">
      <c r="B456" s="202"/>
      <c r="C456" s="203"/>
      <c r="D456" s="204" t="s">
        <v>137</v>
      </c>
      <c r="E456" s="205" t="s">
        <v>1</v>
      </c>
      <c r="F456" s="206" t="s">
        <v>431</v>
      </c>
      <c r="G456" s="203"/>
      <c r="H456" s="205" t="s">
        <v>1</v>
      </c>
      <c r="I456" s="207"/>
      <c r="J456" s="203"/>
      <c r="K456" s="203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137</v>
      </c>
      <c r="AU456" s="212" t="s">
        <v>89</v>
      </c>
      <c r="AV456" s="13" t="s">
        <v>87</v>
      </c>
      <c r="AW456" s="13" t="s">
        <v>36</v>
      </c>
      <c r="AX456" s="13" t="s">
        <v>79</v>
      </c>
      <c r="AY456" s="212" t="s">
        <v>129</v>
      </c>
    </row>
    <row r="457" spans="1:65" s="2" customFormat="1" ht="33" customHeight="1">
      <c r="A457" s="35"/>
      <c r="B457" s="36"/>
      <c r="C457" s="188" t="s">
        <v>504</v>
      </c>
      <c r="D457" s="188" t="s">
        <v>131</v>
      </c>
      <c r="E457" s="189" t="s">
        <v>489</v>
      </c>
      <c r="F457" s="190" t="s">
        <v>1304</v>
      </c>
      <c r="G457" s="191" t="s">
        <v>134</v>
      </c>
      <c r="H457" s="192">
        <v>48.49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44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135</v>
      </c>
      <c r="AT457" s="200" t="s">
        <v>131</v>
      </c>
      <c r="AU457" s="200" t="s">
        <v>89</v>
      </c>
      <c r="AY457" s="18" t="s">
        <v>129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87</v>
      </c>
      <c r="BK457" s="201">
        <f>ROUND(I457*H457,2)</f>
        <v>0</v>
      </c>
      <c r="BL457" s="18" t="s">
        <v>135</v>
      </c>
      <c r="BM457" s="200" t="s">
        <v>1305</v>
      </c>
    </row>
    <row r="458" spans="1:65" s="13" customFormat="1" ht="10.199999999999999">
      <c r="B458" s="202"/>
      <c r="C458" s="203"/>
      <c r="D458" s="204" t="s">
        <v>137</v>
      </c>
      <c r="E458" s="205" t="s">
        <v>1</v>
      </c>
      <c r="F458" s="206" t="s">
        <v>146</v>
      </c>
      <c r="G458" s="203"/>
      <c r="H458" s="205" t="s">
        <v>1</v>
      </c>
      <c r="I458" s="207"/>
      <c r="J458" s="203"/>
      <c r="K458" s="203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137</v>
      </c>
      <c r="AU458" s="212" t="s">
        <v>89</v>
      </c>
      <c r="AV458" s="13" t="s">
        <v>87</v>
      </c>
      <c r="AW458" s="13" t="s">
        <v>36</v>
      </c>
      <c r="AX458" s="13" t="s">
        <v>79</v>
      </c>
      <c r="AY458" s="212" t="s">
        <v>129</v>
      </c>
    </row>
    <row r="459" spans="1:65" s="13" customFormat="1" ht="10.199999999999999">
      <c r="B459" s="202"/>
      <c r="C459" s="203"/>
      <c r="D459" s="204" t="s">
        <v>137</v>
      </c>
      <c r="E459" s="205" t="s">
        <v>1</v>
      </c>
      <c r="F459" s="206" t="s">
        <v>139</v>
      </c>
      <c r="G459" s="203"/>
      <c r="H459" s="205" t="s">
        <v>1</v>
      </c>
      <c r="I459" s="207"/>
      <c r="J459" s="203"/>
      <c r="K459" s="203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137</v>
      </c>
      <c r="AU459" s="212" t="s">
        <v>89</v>
      </c>
      <c r="AV459" s="13" t="s">
        <v>87</v>
      </c>
      <c r="AW459" s="13" t="s">
        <v>36</v>
      </c>
      <c r="AX459" s="13" t="s">
        <v>79</v>
      </c>
      <c r="AY459" s="212" t="s">
        <v>129</v>
      </c>
    </row>
    <row r="460" spans="1:65" s="14" customFormat="1" ht="10.199999999999999">
      <c r="B460" s="213"/>
      <c r="C460" s="214"/>
      <c r="D460" s="204" t="s">
        <v>137</v>
      </c>
      <c r="E460" s="215" t="s">
        <v>1</v>
      </c>
      <c r="F460" s="216" t="s">
        <v>1100</v>
      </c>
      <c r="G460" s="214"/>
      <c r="H460" s="217">
        <v>45.89</v>
      </c>
      <c r="I460" s="218"/>
      <c r="J460" s="214"/>
      <c r="K460" s="214"/>
      <c r="L460" s="219"/>
      <c r="M460" s="220"/>
      <c r="N460" s="221"/>
      <c r="O460" s="221"/>
      <c r="P460" s="221"/>
      <c r="Q460" s="221"/>
      <c r="R460" s="221"/>
      <c r="S460" s="221"/>
      <c r="T460" s="222"/>
      <c r="AT460" s="223" t="s">
        <v>137</v>
      </c>
      <c r="AU460" s="223" t="s">
        <v>89</v>
      </c>
      <c r="AV460" s="14" t="s">
        <v>89</v>
      </c>
      <c r="AW460" s="14" t="s">
        <v>36</v>
      </c>
      <c r="AX460" s="14" t="s">
        <v>79</v>
      </c>
      <c r="AY460" s="223" t="s">
        <v>129</v>
      </c>
    </row>
    <row r="461" spans="1:65" s="14" customFormat="1" ht="10.199999999999999">
      <c r="B461" s="213"/>
      <c r="C461" s="214"/>
      <c r="D461" s="204" t="s">
        <v>137</v>
      </c>
      <c r="E461" s="215" t="s">
        <v>1</v>
      </c>
      <c r="F461" s="216" t="s">
        <v>1101</v>
      </c>
      <c r="G461" s="214"/>
      <c r="H461" s="217">
        <v>2.6</v>
      </c>
      <c r="I461" s="218"/>
      <c r="J461" s="214"/>
      <c r="K461" s="214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137</v>
      </c>
      <c r="AU461" s="223" t="s">
        <v>89</v>
      </c>
      <c r="AV461" s="14" t="s">
        <v>89</v>
      </c>
      <c r="AW461" s="14" t="s">
        <v>36</v>
      </c>
      <c r="AX461" s="14" t="s">
        <v>79</v>
      </c>
      <c r="AY461" s="223" t="s">
        <v>129</v>
      </c>
    </row>
    <row r="462" spans="1:65" s="15" customFormat="1" ht="10.199999999999999">
      <c r="B462" s="224"/>
      <c r="C462" s="225"/>
      <c r="D462" s="204" t="s">
        <v>137</v>
      </c>
      <c r="E462" s="226" t="s">
        <v>1</v>
      </c>
      <c r="F462" s="227" t="s">
        <v>142</v>
      </c>
      <c r="G462" s="225"/>
      <c r="H462" s="228">
        <v>48.49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AT462" s="234" t="s">
        <v>137</v>
      </c>
      <c r="AU462" s="234" t="s">
        <v>89</v>
      </c>
      <c r="AV462" s="15" t="s">
        <v>135</v>
      </c>
      <c r="AW462" s="15" t="s">
        <v>36</v>
      </c>
      <c r="AX462" s="15" t="s">
        <v>87</v>
      </c>
      <c r="AY462" s="234" t="s">
        <v>129</v>
      </c>
    </row>
    <row r="463" spans="1:65" s="13" customFormat="1" ht="30.6">
      <c r="B463" s="202"/>
      <c r="C463" s="203"/>
      <c r="D463" s="204" t="s">
        <v>137</v>
      </c>
      <c r="E463" s="205" t="s">
        <v>1</v>
      </c>
      <c r="F463" s="206" t="s">
        <v>431</v>
      </c>
      <c r="G463" s="203"/>
      <c r="H463" s="205" t="s">
        <v>1</v>
      </c>
      <c r="I463" s="207"/>
      <c r="J463" s="203"/>
      <c r="K463" s="203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137</v>
      </c>
      <c r="AU463" s="212" t="s">
        <v>89</v>
      </c>
      <c r="AV463" s="13" t="s">
        <v>87</v>
      </c>
      <c r="AW463" s="13" t="s">
        <v>36</v>
      </c>
      <c r="AX463" s="13" t="s">
        <v>79</v>
      </c>
      <c r="AY463" s="212" t="s">
        <v>129</v>
      </c>
    </row>
    <row r="464" spans="1:65" s="2" customFormat="1" ht="21.75" customHeight="1">
      <c r="A464" s="35"/>
      <c r="B464" s="36"/>
      <c r="C464" s="188" t="s">
        <v>510</v>
      </c>
      <c r="D464" s="188" t="s">
        <v>131</v>
      </c>
      <c r="E464" s="189" t="s">
        <v>493</v>
      </c>
      <c r="F464" s="190" t="s">
        <v>494</v>
      </c>
      <c r="G464" s="191" t="s">
        <v>167</v>
      </c>
      <c r="H464" s="192">
        <v>77.599999999999994</v>
      </c>
      <c r="I464" s="193"/>
      <c r="J464" s="194">
        <f>ROUND(I464*H464,2)</f>
        <v>0</v>
      </c>
      <c r="K464" s="195"/>
      <c r="L464" s="40"/>
      <c r="M464" s="196" t="s">
        <v>1</v>
      </c>
      <c r="N464" s="197" t="s">
        <v>44</v>
      </c>
      <c r="O464" s="72"/>
      <c r="P464" s="198">
        <f>O464*H464</f>
        <v>0</v>
      </c>
      <c r="Q464" s="198">
        <v>6.2E-4</v>
      </c>
      <c r="R464" s="198">
        <f>Q464*H464</f>
        <v>4.8111999999999995E-2</v>
      </c>
      <c r="S464" s="198">
        <v>0</v>
      </c>
      <c r="T464" s="199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0" t="s">
        <v>135</v>
      </c>
      <c r="AT464" s="200" t="s">
        <v>131</v>
      </c>
      <c r="AU464" s="200" t="s">
        <v>89</v>
      </c>
      <c r="AY464" s="18" t="s">
        <v>129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18" t="s">
        <v>87</v>
      </c>
      <c r="BK464" s="201">
        <f>ROUND(I464*H464,2)</f>
        <v>0</v>
      </c>
      <c r="BL464" s="18" t="s">
        <v>135</v>
      </c>
      <c r="BM464" s="200" t="s">
        <v>1306</v>
      </c>
    </row>
    <row r="465" spans="1:65" s="14" customFormat="1" ht="10.199999999999999">
      <c r="B465" s="213"/>
      <c r="C465" s="214"/>
      <c r="D465" s="204" t="s">
        <v>137</v>
      </c>
      <c r="E465" s="215" t="s">
        <v>1</v>
      </c>
      <c r="F465" s="216" t="s">
        <v>1307</v>
      </c>
      <c r="G465" s="214"/>
      <c r="H465" s="217">
        <v>49.7</v>
      </c>
      <c r="I465" s="218"/>
      <c r="J465" s="214"/>
      <c r="K465" s="214"/>
      <c r="L465" s="219"/>
      <c r="M465" s="220"/>
      <c r="N465" s="221"/>
      <c r="O465" s="221"/>
      <c r="P465" s="221"/>
      <c r="Q465" s="221"/>
      <c r="R465" s="221"/>
      <c r="S465" s="221"/>
      <c r="T465" s="222"/>
      <c r="AT465" s="223" t="s">
        <v>137</v>
      </c>
      <c r="AU465" s="223" t="s">
        <v>89</v>
      </c>
      <c r="AV465" s="14" t="s">
        <v>89</v>
      </c>
      <c r="AW465" s="14" t="s">
        <v>36</v>
      </c>
      <c r="AX465" s="14" t="s">
        <v>79</v>
      </c>
      <c r="AY465" s="223" t="s">
        <v>129</v>
      </c>
    </row>
    <row r="466" spans="1:65" s="14" customFormat="1" ht="20.399999999999999">
      <c r="B466" s="213"/>
      <c r="C466" s="214"/>
      <c r="D466" s="204" t="s">
        <v>137</v>
      </c>
      <c r="E466" s="215" t="s">
        <v>1</v>
      </c>
      <c r="F466" s="216" t="s">
        <v>1308</v>
      </c>
      <c r="G466" s="214"/>
      <c r="H466" s="217">
        <v>3.6</v>
      </c>
      <c r="I466" s="218"/>
      <c r="J466" s="214"/>
      <c r="K466" s="214"/>
      <c r="L466" s="219"/>
      <c r="M466" s="220"/>
      <c r="N466" s="221"/>
      <c r="O466" s="221"/>
      <c r="P466" s="221"/>
      <c r="Q466" s="221"/>
      <c r="R466" s="221"/>
      <c r="S466" s="221"/>
      <c r="T466" s="222"/>
      <c r="AT466" s="223" t="s">
        <v>137</v>
      </c>
      <c r="AU466" s="223" t="s">
        <v>89</v>
      </c>
      <c r="AV466" s="14" t="s">
        <v>89</v>
      </c>
      <c r="AW466" s="14" t="s">
        <v>36</v>
      </c>
      <c r="AX466" s="14" t="s">
        <v>79</v>
      </c>
      <c r="AY466" s="223" t="s">
        <v>129</v>
      </c>
    </row>
    <row r="467" spans="1:65" s="14" customFormat="1" ht="20.399999999999999">
      <c r="B467" s="213"/>
      <c r="C467" s="214"/>
      <c r="D467" s="204" t="s">
        <v>137</v>
      </c>
      <c r="E467" s="215" t="s">
        <v>1</v>
      </c>
      <c r="F467" s="216" t="s">
        <v>1309</v>
      </c>
      <c r="G467" s="214"/>
      <c r="H467" s="217">
        <v>24.3</v>
      </c>
      <c r="I467" s="218"/>
      <c r="J467" s="214"/>
      <c r="K467" s="214"/>
      <c r="L467" s="219"/>
      <c r="M467" s="220"/>
      <c r="N467" s="221"/>
      <c r="O467" s="221"/>
      <c r="P467" s="221"/>
      <c r="Q467" s="221"/>
      <c r="R467" s="221"/>
      <c r="S467" s="221"/>
      <c r="T467" s="222"/>
      <c r="AT467" s="223" t="s">
        <v>137</v>
      </c>
      <c r="AU467" s="223" t="s">
        <v>89</v>
      </c>
      <c r="AV467" s="14" t="s">
        <v>89</v>
      </c>
      <c r="AW467" s="14" t="s">
        <v>36</v>
      </c>
      <c r="AX467" s="14" t="s">
        <v>79</v>
      </c>
      <c r="AY467" s="223" t="s">
        <v>129</v>
      </c>
    </row>
    <row r="468" spans="1:65" s="15" customFormat="1" ht="10.199999999999999">
      <c r="B468" s="224"/>
      <c r="C468" s="225"/>
      <c r="D468" s="204" t="s">
        <v>137</v>
      </c>
      <c r="E468" s="226" t="s">
        <v>1</v>
      </c>
      <c r="F468" s="227" t="s">
        <v>142</v>
      </c>
      <c r="G468" s="225"/>
      <c r="H468" s="228">
        <v>77.599999999999994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AT468" s="234" t="s">
        <v>137</v>
      </c>
      <c r="AU468" s="234" t="s">
        <v>89</v>
      </c>
      <c r="AV468" s="15" t="s">
        <v>135</v>
      </c>
      <c r="AW468" s="15" t="s">
        <v>36</v>
      </c>
      <c r="AX468" s="15" t="s">
        <v>87</v>
      </c>
      <c r="AY468" s="234" t="s">
        <v>129</v>
      </c>
    </row>
    <row r="469" spans="1:65" s="13" customFormat="1" ht="30.6">
      <c r="B469" s="202"/>
      <c r="C469" s="203"/>
      <c r="D469" s="204" t="s">
        <v>137</v>
      </c>
      <c r="E469" s="205" t="s">
        <v>1</v>
      </c>
      <c r="F469" s="206" t="s">
        <v>431</v>
      </c>
      <c r="G469" s="203"/>
      <c r="H469" s="205" t="s">
        <v>1</v>
      </c>
      <c r="I469" s="207"/>
      <c r="J469" s="203"/>
      <c r="K469" s="203"/>
      <c r="L469" s="208"/>
      <c r="M469" s="209"/>
      <c r="N469" s="210"/>
      <c r="O469" s="210"/>
      <c r="P469" s="210"/>
      <c r="Q469" s="210"/>
      <c r="R469" s="210"/>
      <c r="S469" s="210"/>
      <c r="T469" s="211"/>
      <c r="AT469" s="212" t="s">
        <v>137</v>
      </c>
      <c r="AU469" s="212" t="s">
        <v>89</v>
      </c>
      <c r="AV469" s="13" t="s">
        <v>87</v>
      </c>
      <c r="AW469" s="13" t="s">
        <v>36</v>
      </c>
      <c r="AX469" s="13" t="s">
        <v>79</v>
      </c>
      <c r="AY469" s="212" t="s">
        <v>129</v>
      </c>
    </row>
    <row r="470" spans="1:65" s="2" customFormat="1" ht="21.75" customHeight="1">
      <c r="A470" s="35"/>
      <c r="B470" s="36"/>
      <c r="C470" s="188" t="s">
        <v>516</v>
      </c>
      <c r="D470" s="188" t="s">
        <v>131</v>
      </c>
      <c r="E470" s="189" t="s">
        <v>1310</v>
      </c>
      <c r="F470" s="190" t="s">
        <v>1311</v>
      </c>
      <c r="G470" s="191" t="s">
        <v>134</v>
      </c>
      <c r="H470" s="192">
        <v>58.7</v>
      </c>
      <c r="I470" s="193"/>
      <c r="J470" s="194">
        <f>ROUND(I470*H470,2)</f>
        <v>0</v>
      </c>
      <c r="K470" s="195"/>
      <c r="L470" s="40"/>
      <c r="M470" s="196" t="s">
        <v>1</v>
      </c>
      <c r="N470" s="197" t="s">
        <v>44</v>
      </c>
      <c r="O470" s="72"/>
      <c r="P470" s="198">
        <f>O470*H470</f>
        <v>0</v>
      </c>
      <c r="Q470" s="198">
        <v>0</v>
      </c>
      <c r="R470" s="198">
        <f>Q470*H470</f>
        <v>0</v>
      </c>
      <c r="S470" s="198">
        <v>0</v>
      </c>
      <c r="T470" s="199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0" t="s">
        <v>135</v>
      </c>
      <c r="AT470" s="200" t="s">
        <v>131</v>
      </c>
      <c r="AU470" s="200" t="s">
        <v>89</v>
      </c>
      <c r="AY470" s="18" t="s">
        <v>129</v>
      </c>
      <c r="BE470" s="201">
        <f>IF(N470="základní",J470,0)</f>
        <v>0</v>
      </c>
      <c r="BF470" s="201">
        <f>IF(N470="snížená",J470,0)</f>
        <v>0</v>
      </c>
      <c r="BG470" s="201">
        <f>IF(N470="zákl. přenesená",J470,0)</f>
        <v>0</v>
      </c>
      <c r="BH470" s="201">
        <f>IF(N470="sníž. přenesená",J470,0)</f>
        <v>0</v>
      </c>
      <c r="BI470" s="201">
        <f>IF(N470="nulová",J470,0)</f>
        <v>0</v>
      </c>
      <c r="BJ470" s="18" t="s">
        <v>87</v>
      </c>
      <c r="BK470" s="201">
        <f>ROUND(I470*H470,2)</f>
        <v>0</v>
      </c>
      <c r="BL470" s="18" t="s">
        <v>135</v>
      </c>
      <c r="BM470" s="200" t="s">
        <v>1312</v>
      </c>
    </row>
    <row r="471" spans="1:65" s="13" customFormat="1" ht="10.199999999999999">
      <c r="B471" s="202"/>
      <c r="C471" s="203"/>
      <c r="D471" s="204" t="s">
        <v>137</v>
      </c>
      <c r="E471" s="205" t="s">
        <v>1</v>
      </c>
      <c r="F471" s="206" t="s">
        <v>146</v>
      </c>
      <c r="G471" s="203"/>
      <c r="H471" s="205" t="s">
        <v>1</v>
      </c>
      <c r="I471" s="207"/>
      <c r="J471" s="203"/>
      <c r="K471" s="203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137</v>
      </c>
      <c r="AU471" s="212" t="s">
        <v>89</v>
      </c>
      <c r="AV471" s="13" t="s">
        <v>87</v>
      </c>
      <c r="AW471" s="13" t="s">
        <v>36</v>
      </c>
      <c r="AX471" s="13" t="s">
        <v>79</v>
      </c>
      <c r="AY471" s="212" t="s">
        <v>129</v>
      </c>
    </row>
    <row r="472" spans="1:65" s="13" customFormat="1" ht="10.199999999999999">
      <c r="B472" s="202"/>
      <c r="C472" s="203"/>
      <c r="D472" s="204" t="s">
        <v>137</v>
      </c>
      <c r="E472" s="205" t="s">
        <v>1</v>
      </c>
      <c r="F472" s="206" t="s">
        <v>139</v>
      </c>
      <c r="G472" s="203"/>
      <c r="H472" s="205" t="s">
        <v>1</v>
      </c>
      <c r="I472" s="207"/>
      <c r="J472" s="203"/>
      <c r="K472" s="203"/>
      <c r="L472" s="208"/>
      <c r="M472" s="209"/>
      <c r="N472" s="210"/>
      <c r="O472" s="210"/>
      <c r="P472" s="210"/>
      <c r="Q472" s="210"/>
      <c r="R472" s="210"/>
      <c r="S472" s="210"/>
      <c r="T472" s="211"/>
      <c r="AT472" s="212" t="s">
        <v>137</v>
      </c>
      <c r="AU472" s="212" t="s">
        <v>89</v>
      </c>
      <c r="AV472" s="13" t="s">
        <v>87</v>
      </c>
      <c r="AW472" s="13" t="s">
        <v>36</v>
      </c>
      <c r="AX472" s="13" t="s">
        <v>79</v>
      </c>
      <c r="AY472" s="212" t="s">
        <v>129</v>
      </c>
    </row>
    <row r="473" spans="1:65" s="14" customFormat="1" ht="20.399999999999999">
      <c r="B473" s="213"/>
      <c r="C473" s="214"/>
      <c r="D473" s="204" t="s">
        <v>137</v>
      </c>
      <c r="E473" s="215" t="s">
        <v>1</v>
      </c>
      <c r="F473" s="216" t="s">
        <v>1313</v>
      </c>
      <c r="G473" s="214"/>
      <c r="H473" s="217">
        <v>31.2</v>
      </c>
      <c r="I473" s="218"/>
      <c r="J473" s="214"/>
      <c r="K473" s="214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137</v>
      </c>
      <c r="AU473" s="223" t="s">
        <v>89</v>
      </c>
      <c r="AV473" s="14" t="s">
        <v>89</v>
      </c>
      <c r="AW473" s="14" t="s">
        <v>36</v>
      </c>
      <c r="AX473" s="14" t="s">
        <v>79</v>
      </c>
      <c r="AY473" s="223" t="s">
        <v>129</v>
      </c>
    </row>
    <row r="474" spans="1:65" s="13" customFormat="1" ht="10.199999999999999">
      <c r="B474" s="202"/>
      <c r="C474" s="203"/>
      <c r="D474" s="204" t="s">
        <v>137</v>
      </c>
      <c r="E474" s="205" t="s">
        <v>1</v>
      </c>
      <c r="F474" s="206" t="s">
        <v>193</v>
      </c>
      <c r="G474" s="203"/>
      <c r="H474" s="205" t="s">
        <v>1</v>
      </c>
      <c r="I474" s="207"/>
      <c r="J474" s="203"/>
      <c r="K474" s="203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137</v>
      </c>
      <c r="AU474" s="212" t="s">
        <v>89</v>
      </c>
      <c r="AV474" s="13" t="s">
        <v>87</v>
      </c>
      <c r="AW474" s="13" t="s">
        <v>36</v>
      </c>
      <c r="AX474" s="13" t="s">
        <v>79</v>
      </c>
      <c r="AY474" s="212" t="s">
        <v>129</v>
      </c>
    </row>
    <row r="475" spans="1:65" s="13" customFormat="1" ht="10.199999999999999">
      <c r="B475" s="202"/>
      <c r="C475" s="203"/>
      <c r="D475" s="204" t="s">
        <v>137</v>
      </c>
      <c r="E475" s="205" t="s">
        <v>1</v>
      </c>
      <c r="F475" s="206" t="s">
        <v>139</v>
      </c>
      <c r="G475" s="203"/>
      <c r="H475" s="205" t="s">
        <v>1</v>
      </c>
      <c r="I475" s="207"/>
      <c r="J475" s="203"/>
      <c r="K475" s="203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137</v>
      </c>
      <c r="AU475" s="212" t="s">
        <v>89</v>
      </c>
      <c r="AV475" s="13" t="s">
        <v>87</v>
      </c>
      <c r="AW475" s="13" t="s">
        <v>36</v>
      </c>
      <c r="AX475" s="13" t="s">
        <v>79</v>
      </c>
      <c r="AY475" s="212" t="s">
        <v>129</v>
      </c>
    </row>
    <row r="476" spans="1:65" s="14" customFormat="1" ht="20.399999999999999">
      <c r="B476" s="213"/>
      <c r="C476" s="214"/>
      <c r="D476" s="204" t="s">
        <v>137</v>
      </c>
      <c r="E476" s="215" t="s">
        <v>1</v>
      </c>
      <c r="F476" s="216" t="s">
        <v>1314</v>
      </c>
      <c r="G476" s="214"/>
      <c r="H476" s="217">
        <v>27.5</v>
      </c>
      <c r="I476" s="218"/>
      <c r="J476" s="214"/>
      <c r="K476" s="214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137</v>
      </c>
      <c r="AU476" s="223" t="s">
        <v>89</v>
      </c>
      <c r="AV476" s="14" t="s">
        <v>89</v>
      </c>
      <c r="AW476" s="14" t="s">
        <v>36</v>
      </c>
      <c r="AX476" s="14" t="s">
        <v>79</v>
      </c>
      <c r="AY476" s="223" t="s">
        <v>129</v>
      </c>
    </row>
    <row r="477" spans="1:65" s="15" customFormat="1" ht="10.199999999999999">
      <c r="B477" s="224"/>
      <c r="C477" s="225"/>
      <c r="D477" s="204" t="s">
        <v>137</v>
      </c>
      <c r="E477" s="226" t="s">
        <v>1</v>
      </c>
      <c r="F477" s="227" t="s">
        <v>142</v>
      </c>
      <c r="G477" s="225"/>
      <c r="H477" s="228">
        <v>58.7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AT477" s="234" t="s">
        <v>137</v>
      </c>
      <c r="AU477" s="234" t="s">
        <v>89</v>
      </c>
      <c r="AV477" s="15" t="s">
        <v>135</v>
      </c>
      <c r="AW477" s="15" t="s">
        <v>36</v>
      </c>
      <c r="AX477" s="15" t="s">
        <v>87</v>
      </c>
      <c r="AY477" s="234" t="s">
        <v>129</v>
      </c>
    </row>
    <row r="478" spans="1:65" s="13" customFormat="1" ht="30.6">
      <c r="B478" s="202"/>
      <c r="C478" s="203"/>
      <c r="D478" s="204" t="s">
        <v>137</v>
      </c>
      <c r="E478" s="205" t="s">
        <v>1</v>
      </c>
      <c r="F478" s="206" t="s">
        <v>431</v>
      </c>
      <c r="G478" s="203"/>
      <c r="H478" s="205" t="s">
        <v>1</v>
      </c>
      <c r="I478" s="207"/>
      <c r="J478" s="203"/>
      <c r="K478" s="203"/>
      <c r="L478" s="208"/>
      <c r="M478" s="209"/>
      <c r="N478" s="210"/>
      <c r="O478" s="210"/>
      <c r="P478" s="210"/>
      <c r="Q478" s="210"/>
      <c r="R478" s="210"/>
      <c r="S478" s="210"/>
      <c r="T478" s="211"/>
      <c r="AT478" s="212" t="s">
        <v>137</v>
      </c>
      <c r="AU478" s="212" t="s">
        <v>89</v>
      </c>
      <c r="AV478" s="13" t="s">
        <v>87</v>
      </c>
      <c r="AW478" s="13" t="s">
        <v>36</v>
      </c>
      <c r="AX478" s="13" t="s">
        <v>79</v>
      </c>
      <c r="AY478" s="212" t="s">
        <v>129</v>
      </c>
    </row>
    <row r="479" spans="1:65" s="2" customFormat="1" ht="21.75" customHeight="1">
      <c r="A479" s="35"/>
      <c r="B479" s="36"/>
      <c r="C479" s="188" t="s">
        <v>520</v>
      </c>
      <c r="D479" s="188" t="s">
        <v>131</v>
      </c>
      <c r="E479" s="189" t="s">
        <v>499</v>
      </c>
      <c r="F479" s="190" t="s">
        <v>500</v>
      </c>
      <c r="G479" s="191" t="s">
        <v>134</v>
      </c>
      <c r="H479" s="192">
        <v>48.49</v>
      </c>
      <c r="I479" s="193"/>
      <c r="J479" s="194">
        <f>ROUND(I479*H479,2)</f>
        <v>0</v>
      </c>
      <c r="K479" s="195"/>
      <c r="L479" s="40"/>
      <c r="M479" s="196" t="s">
        <v>1</v>
      </c>
      <c r="N479" s="197" t="s">
        <v>44</v>
      </c>
      <c r="O479" s="72"/>
      <c r="P479" s="198">
        <f>O479*H479</f>
        <v>0</v>
      </c>
      <c r="Q479" s="198">
        <v>0</v>
      </c>
      <c r="R479" s="198">
        <f>Q479*H479</f>
        <v>0</v>
      </c>
      <c r="S479" s="198">
        <v>0</v>
      </c>
      <c r="T479" s="19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0" t="s">
        <v>135</v>
      </c>
      <c r="AT479" s="200" t="s">
        <v>131</v>
      </c>
      <c r="AU479" s="200" t="s">
        <v>89</v>
      </c>
      <c r="AY479" s="18" t="s">
        <v>129</v>
      </c>
      <c r="BE479" s="201">
        <f>IF(N479="základní",J479,0)</f>
        <v>0</v>
      </c>
      <c r="BF479" s="201">
        <f>IF(N479="snížená",J479,0)</f>
        <v>0</v>
      </c>
      <c r="BG479" s="201">
        <f>IF(N479="zákl. přenesená",J479,0)</f>
        <v>0</v>
      </c>
      <c r="BH479" s="201">
        <f>IF(N479="sníž. přenesená",J479,0)</f>
        <v>0</v>
      </c>
      <c r="BI479" s="201">
        <f>IF(N479="nulová",J479,0)</f>
        <v>0</v>
      </c>
      <c r="BJ479" s="18" t="s">
        <v>87</v>
      </c>
      <c r="BK479" s="201">
        <f>ROUND(I479*H479,2)</f>
        <v>0</v>
      </c>
      <c r="BL479" s="18" t="s">
        <v>135</v>
      </c>
      <c r="BM479" s="200" t="s">
        <v>1315</v>
      </c>
    </row>
    <row r="480" spans="1:65" s="13" customFormat="1" ht="10.199999999999999">
      <c r="B480" s="202"/>
      <c r="C480" s="203"/>
      <c r="D480" s="204" t="s">
        <v>137</v>
      </c>
      <c r="E480" s="205" t="s">
        <v>1</v>
      </c>
      <c r="F480" s="206" t="s">
        <v>146</v>
      </c>
      <c r="G480" s="203"/>
      <c r="H480" s="205" t="s">
        <v>1</v>
      </c>
      <c r="I480" s="207"/>
      <c r="J480" s="203"/>
      <c r="K480" s="203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137</v>
      </c>
      <c r="AU480" s="212" t="s">
        <v>89</v>
      </c>
      <c r="AV480" s="13" t="s">
        <v>87</v>
      </c>
      <c r="AW480" s="13" t="s">
        <v>36</v>
      </c>
      <c r="AX480" s="13" t="s">
        <v>79</v>
      </c>
      <c r="AY480" s="212" t="s">
        <v>129</v>
      </c>
    </row>
    <row r="481" spans="1:65" s="13" customFormat="1" ht="10.199999999999999">
      <c r="B481" s="202"/>
      <c r="C481" s="203"/>
      <c r="D481" s="204" t="s">
        <v>137</v>
      </c>
      <c r="E481" s="205" t="s">
        <v>1</v>
      </c>
      <c r="F481" s="206" t="s">
        <v>139</v>
      </c>
      <c r="G481" s="203"/>
      <c r="H481" s="205" t="s">
        <v>1</v>
      </c>
      <c r="I481" s="207"/>
      <c r="J481" s="203"/>
      <c r="K481" s="203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137</v>
      </c>
      <c r="AU481" s="212" t="s">
        <v>89</v>
      </c>
      <c r="AV481" s="13" t="s">
        <v>87</v>
      </c>
      <c r="AW481" s="13" t="s">
        <v>36</v>
      </c>
      <c r="AX481" s="13" t="s">
        <v>79</v>
      </c>
      <c r="AY481" s="212" t="s">
        <v>129</v>
      </c>
    </row>
    <row r="482" spans="1:65" s="14" customFormat="1" ht="10.199999999999999">
      <c r="B482" s="213"/>
      <c r="C482" s="214"/>
      <c r="D482" s="204" t="s">
        <v>137</v>
      </c>
      <c r="E482" s="215" t="s">
        <v>1</v>
      </c>
      <c r="F482" s="216" t="s">
        <v>1316</v>
      </c>
      <c r="G482" s="214"/>
      <c r="H482" s="217">
        <v>45.89</v>
      </c>
      <c r="I482" s="218"/>
      <c r="J482" s="214"/>
      <c r="K482" s="214"/>
      <c r="L482" s="219"/>
      <c r="M482" s="220"/>
      <c r="N482" s="221"/>
      <c r="O482" s="221"/>
      <c r="P482" s="221"/>
      <c r="Q482" s="221"/>
      <c r="R482" s="221"/>
      <c r="S482" s="221"/>
      <c r="T482" s="222"/>
      <c r="AT482" s="223" t="s">
        <v>137</v>
      </c>
      <c r="AU482" s="223" t="s">
        <v>89</v>
      </c>
      <c r="AV482" s="14" t="s">
        <v>89</v>
      </c>
      <c r="AW482" s="14" t="s">
        <v>36</v>
      </c>
      <c r="AX482" s="14" t="s">
        <v>79</v>
      </c>
      <c r="AY482" s="223" t="s">
        <v>129</v>
      </c>
    </row>
    <row r="483" spans="1:65" s="14" customFormat="1" ht="20.399999999999999">
      <c r="B483" s="213"/>
      <c r="C483" s="214"/>
      <c r="D483" s="204" t="s">
        <v>137</v>
      </c>
      <c r="E483" s="215" t="s">
        <v>1</v>
      </c>
      <c r="F483" s="216" t="s">
        <v>1317</v>
      </c>
      <c r="G483" s="214"/>
      <c r="H483" s="217">
        <v>2.6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137</v>
      </c>
      <c r="AU483" s="223" t="s">
        <v>89</v>
      </c>
      <c r="AV483" s="14" t="s">
        <v>89</v>
      </c>
      <c r="AW483" s="14" t="s">
        <v>36</v>
      </c>
      <c r="AX483" s="14" t="s">
        <v>79</v>
      </c>
      <c r="AY483" s="223" t="s">
        <v>129</v>
      </c>
    </row>
    <row r="484" spans="1:65" s="15" customFormat="1" ht="10.199999999999999">
      <c r="B484" s="224"/>
      <c r="C484" s="225"/>
      <c r="D484" s="204" t="s">
        <v>137</v>
      </c>
      <c r="E484" s="226" t="s">
        <v>1</v>
      </c>
      <c r="F484" s="227" t="s">
        <v>142</v>
      </c>
      <c r="G484" s="225"/>
      <c r="H484" s="228">
        <v>48.49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AT484" s="234" t="s">
        <v>137</v>
      </c>
      <c r="AU484" s="234" t="s">
        <v>89</v>
      </c>
      <c r="AV484" s="15" t="s">
        <v>135</v>
      </c>
      <c r="AW484" s="15" t="s">
        <v>36</v>
      </c>
      <c r="AX484" s="15" t="s">
        <v>87</v>
      </c>
      <c r="AY484" s="234" t="s">
        <v>129</v>
      </c>
    </row>
    <row r="485" spans="1:65" s="13" customFormat="1" ht="30.6">
      <c r="B485" s="202"/>
      <c r="C485" s="203"/>
      <c r="D485" s="204" t="s">
        <v>137</v>
      </c>
      <c r="E485" s="205" t="s">
        <v>1</v>
      </c>
      <c r="F485" s="206" t="s">
        <v>431</v>
      </c>
      <c r="G485" s="203"/>
      <c r="H485" s="205" t="s">
        <v>1</v>
      </c>
      <c r="I485" s="207"/>
      <c r="J485" s="203"/>
      <c r="K485" s="203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137</v>
      </c>
      <c r="AU485" s="212" t="s">
        <v>89</v>
      </c>
      <c r="AV485" s="13" t="s">
        <v>87</v>
      </c>
      <c r="AW485" s="13" t="s">
        <v>36</v>
      </c>
      <c r="AX485" s="13" t="s">
        <v>79</v>
      </c>
      <c r="AY485" s="212" t="s">
        <v>129</v>
      </c>
    </row>
    <row r="486" spans="1:65" s="2" customFormat="1" ht="21.75" customHeight="1">
      <c r="A486" s="35"/>
      <c r="B486" s="36"/>
      <c r="C486" s="188" t="s">
        <v>524</v>
      </c>
      <c r="D486" s="188" t="s">
        <v>131</v>
      </c>
      <c r="E486" s="189" t="s">
        <v>1318</v>
      </c>
      <c r="F486" s="190" t="s">
        <v>1319</v>
      </c>
      <c r="G486" s="191" t="s">
        <v>134</v>
      </c>
      <c r="H486" s="192">
        <v>34.5</v>
      </c>
      <c r="I486" s="193"/>
      <c r="J486" s="194">
        <f>ROUND(I486*H486,2)</f>
        <v>0</v>
      </c>
      <c r="K486" s="195"/>
      <c r="L486" s="40"/>
      <c r="M486" s="196" t="s">
        <v>1</v>
      </c>
      <c r="N486" s="197" t="s">
        <v>44</v>
      </c>
      <c r="O486" s="72"/>
      <c r="P486" s="198">
        <f>O486*H486</f>
        <v>0</v>
      </c>
      <c r="Q486" s="198">
        <v>0</v>
      </c>
      <c r="R486" s="198">
        <f>Q486*H486</f>
        <v>0</v>
      </c>
      <c r="S486" s="198">
        <v>0</v>
      </c>
      <c r="T486" s="199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0" t="s">
        <v>135</v>
      </c>
      <c r="AT486" s="200" t="s">
        <v>131</v>
      </c>
      <c r="AU486" s="200" t="s">
        <v>89</v>
      </c>
      <c r="AY486" s="18" t="s">
        <v>129</v>
      </c>
      <c r="BE486" s="201">
        <f>IF(N486="základní",J486,0)</f>
        <v>0</v>
      </c>
      <c r="BF486" s="201">
        <f>IF(N486="snížená",J486,0)</f>
        <v>0</v>
      </c>
      <c r="BG486" s="201">
        <f>IF(N486="zákl. přenesená",J486,0)</f>
        <v>0</v>
      </c>
      <c r="BH486" s="201">
        <f>IF(N486="sníž. přenesená",J486,0)</f>
        <v>0</v>
      </c>
      <c r="BI486" s="201">
        <f>IF(N486="nulová",J486,0)</f>
        <v>0</v>
      </c>
      <c r="BJ486" s="18" t="s">
        <v>87</v>
      </c>
      <c r="BK486" s="201">
        <f>ROUND(I486*H486,2)</f>
        <v>0</v>
      </c>
      <c r="BL486" s="18" t="s">
        <v>135</v>
      </c>
      <c r="BM486" s="200" t="s">
        <v>1320</v>
      </c>
    </row>
    <row r="487" spans="1:65" s="13" customFormat="1" ht="10.199999999999999">
      <c r="B487" s="202"/>
      <c r="C487" s="203"/>
      <c r="D487" s="204" t="s">
        <v>137</v>
      </c>
      <c r="E487" s="205" t="s">
        <v>1</v>
      </c>
      <c r="F487" s="206" t="s">
        <v>138</v>
      </c>
      <c r="G487" s="203"/>
      <c r="H487" s="205" t="s">
        <v>1</v>
      </c>
      <c r="I487" s="207"/>
      <c r="J487" s="203"/>
      <c r="K487" s="203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137</v>
      </c>
      <c r="AU487" s="212" t="s">
        <v>89</v>
      </c>
      <c r="AV487" s="13" t="s">
        <v>87</v>
      </c>
      <c r="AW487" s="13" t="s">
        <v>36</v>
      </c>
      <c r="AX487" s="13" t="s">
        <v>79</v>
      </c>
      <c r="AY487" s="212" t="s">
        <v>129</v>
      </c>
    </row>
    <row r="488" spans="1:65" s="13" customFormat="1" ht="10.199999999999999">
      <c r="B488" s="202"/>
      <c r="C488" s="203"/>
      <c r="D488" s="204" t="s">
        <v>137</v>
      </c>
      <c r="E488" s="205" t="s">
        <v>1</v>
      </c>
      <c r="F488" s="206" t="s">
        <v>139</v>
      </c>
      <c r="G488" s="203"/>
      <c r="H488" s="205" t="s">
        <v>1</v>
      </c>
      <c r="I488" s="207"/>
      <c r="J488" s="203"/>
      <c r="K488" s="203"/>
      <c r="L488" s="208"/>
      <c r="M488" s="209"/>
      <c r="N488" s="210"/>
      <c r="O488" s="210"/>
      <c r="P488" s="210"/>
      <c r="Q488" s="210"/>
      <c r="R488" s="210"/>
      <c r="S488" s="210"/>
      <c r="T488" s="211"/>
      <c r="AT488" s="212" t="s">
        <v>137</v>
      </c>
      <c r="AU488" s="212" t="s">
        <v>89</v>
      </c>
      <c r="AV488" s="13" t="s">
        <v>87</v>
      </c>
      <c r="AW488" s="13" t="s">
        <v>36</v>
      </c>
      <c r="AX488" s="13" t="s">
        <v>79</v>
      </c>
      <c r="AY488" s="212" t="s">
        <v>129</v>
      </c>
    </row>
    <row r="489" spans="1:65" s="14" customFormat="1" ht="20.399999999999999">
      <c r="B489" s="213"/>
      <c r="C489" s="214"/>
      <c r="D489" s="204" t="s">
        <v>137</v>
      </c>
      <c r="E489" s="215" t="s">
        <v>1</v>
      </c>
      <c r="F489" s="216" t="s">
        <v>1321</v>
      </c>
      <c r="G489" s="214"/>
      <c r="H489" s="217">
        <v>34.5</v>
      </c>
      <c r="I489" s="218"/>
      <c r="J489" s="214"/>
      <c r="K489" s="214"/>
      <c r="L489" s="219"/>
      <c r="M489" s="220"/>
      <c r="N489" s="221"/>
      <c r="O489" s="221"/>
      <c r="P489" s="221"/>
      <c r="Q489" s="221"/>
      <c r="R489" s="221"/>
      <c r="S489" s="221"/>
      <c r="T489" s="222"/>
      <c r="AT489" s="223" t="s">
        <v>137</v>
      </c>
      <c r="AU489" s="223" t="s">
        <v>89</v>
      </c>
      <c r="AV489" s="14" t="s">
        <v>89</v>
      </c>
      <c r="AW489" s="14" t="s">
        <v>36</v>
      </c>
      <c r="AX489" s="14" t="s">
        <v>87</v>
      </c>
      <c r="AY489" s="223" t="s">
        <v>129</v>
      </c>
    </row>
    <row r="490" spans="1:65" s="13" customFormat="1" ht="30.6">
      <c r="B490" s="202"/>
      <c r="C490" s="203"/>
      <c r="D490" s="204" t="s">
        <v>137</v>
      </c>
      <c r="E490" s="205" t="s">
        <v>1</v>
      </c>
      <c r="F490" s="206" t="s">
        <v>431</v>
      </c>
      <c r="G490" s="203"/>
      <c r="H490" s="205" t="s">
        <v>1</v>
      </c>
      <c r="I490" s="207"/>
      <c r="J490" s="203"/>
      <c r="K490" s="203"/>
      <c r="L490" s="208"/>
      <c r="M490" s="209"/>
      <c r="N490" s="210"/>
      <c r="O490" s="210"/>
      <c r="P490" s="210"/>
      <c r="Q490" s="210"/>
      <c r="R490" s="210"/>
      <c r="S490" s="210"/>
      <c r="T490" s="211"/>
      <c r="AT490" s="212" t="s">
        <v>137</v>
      </c>
      <c r="AU490" s="212" t="s">
        <v>89</v>
      </c>
      <c r="AV490" s="13" t="s">
        <v>87</v>
      </c>
      <c r="AW490" s="13" t="s">
        <v>36</v>
      </c>
      <c r="AX490" s="13" t="s">
        <v>79</v>
      </c>
      <c r="AY490" s="212" t="s">
        <v>129</v>
      </c>
    </row>
    <row r="491" spans="1:65" s="2" customFormat="1" ht="21.75" customHeight="1">
      <c r="A491" s="35"/>
      <c r="B491" s="36"/>
      <c r="C491" s="188" t="s">
        <v>528</v>
      </c>
      <c r="D491" s="188" t="s">
        <v>131</v>
      </c>
      <c r="E491" s="189" t="s">
        <v>505</v>
      </c>
      <c r="F491" s="190" t="s">
        <v>1322</v>
      </c>
      <c r="G491" s="191" t="s">
        <v>134</v>
      </c>
      <c r="H491" s="192">
        <v>62.1</v>
      </c>
      <c r="I491" s="193"/>
      <c r="J491" s="194">
        <f>ROUND(I491*H491,2)</f>
        <v>0</v>
      </c>
      <c r="K491" s="195"/>
      <c r="L491" s="40"/>
      <c r="M491" s="196" t="s">
        <v>1</v>
      </c>
      <c r="N491" s="197" t="s">
        <v>44</v>
      </c>
      <c r="O491" s="72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0" t="s">
        <v>135</v>
      </c>
      <c r="AT491" s="200" t="s">
        <v>131</v>
      </c>
      <c r="AU491" s="200" t="s">
        <v>89</v>
      </c>
      <c r="AY491" s="18" t="s">
        <v>129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8" t="s">
        <v>87</v>
      </c>
      <c r="BK491" s="201">
        <f>ROUND(I491*H491,2)</f>
        <v>0</v>
      </c>
      <c r="BL491" s="18" t="s">
        <v>135</v>
      </c>
      <c r="BM491" s="200" t="s">
        <v>1323</v>
      </c>
    </row>
    <row r="492" spans="1:65" s="13" customFormat="1" ht="10.199999999999999">
      <c r="B492" s="202"/>
      <c r="C492" s="203"/>
      <c r="D492" s="204" t="s">
        <v>137</v>
      </c>
      <c r="E492" s="205" t="s">
        <v>1</v>
      </c>
      <c r="F492" s="206" t="s">
        <v>138</v>
      </c>
      <c r="G492" s="203"/>
      <c r="H492" s="205" t="s">
        <v>1</v>
      </c>
      <c r="I492" s="207"/>
      <c r="J492" s="203"/>
      <c r="K492" s="203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137</v>
      </c>
      <c r="AU492" s="212" t="s">
        <v>89</v>
      </c>
      <c r="AV492" s="13" t="s">
        <v>87</v>
      </c>
      <c r="AW492" s="13" t="s">
        <v>36</v>
      </c>
      <c r="AX492" s="13" t="s">
        <v>79</v>
      </c>
      <c r="AY492" s="212" t="s">
        <v>129</v>
      </c>
    </row>
    <row r="493" spans="1:65" s="13" customFormat="1" ht="10.199999999999999">
      <c r="B493" s="202"/>
      <c r="C493" s="203"/>
      <c r="D493" s="204" t="s">
        <v>137</v>
      </c>
      <c r="E493" s="205" t="s">
        <v>1</v>
      </c>
      <c r="F493" s="206" t="s">
        <v>139</v>
      </c>
      <c r="G493" s="203"/>
      <c r="H493" s="205" t="s">
        <v>1</v>
      </c>
      <c r="I493" s="207"/>
      <c r="J493" s="203"/>
      <c r="K493" s="203"/>
      <c r="L493" s="208"/>
      <c r="M493" s="209"/>
      <c r="N493" s="210"/>
      <c r="O493" s="210"/>
      <c r="P493" s="210"/>
      <c r="Q493" s="210"/>
      <c r="R493" s="210"/>
      <c r="S493" s="210"/>
      <c r="T493" s="211"/>
      <c r="AT493" s="212" t="s">
        <v>137</v>
      </c>
      <c r="AU493" s="212" t="s">
        <v>89</v>
      </c>
      <c r="AV493" s="13" t="s">
        <v>87</v>
      </c>
      <c r="AW493" s="13" t="s">
        <v>36</v>
      </c>
      <c r="AX493" s="13" t="s">
        <v>79</v>
      </c>
      <c r="AY493" s="212" t="s">
        <v>129</v>
      </c>
    </row>
    <row r="494" spans="1:65" s="14" customFormat="1" ht="20.399999999999999">
      <c r="B494" s="213"/>
      <c r="C494" s="214"/>
      <c r="D494" s="204" t="s">
        <v>137</v>
      </c>
      <c r="E494" s="215" t="s">
        <v>1</v>
      </c>
      <c r="F494" s="216" t="s">
        <v>1324</v>
      </c>
      <c r="G494" s="214"/>
      <c r="H494" s="217">
        <v>58.86</v>
      </c>
      <c r="I494" s="218"/>
      <c r="J494" s="214"/>
      <c r="K494" s="214"/>
      <c r="L494" s="219"/>
      <c r="M494" s="220"/>
      <c r="N494" s="221"/>
      <c r="O494" s="221"/>
      <c r="P494" s="221"/>
      <c r="Q494" s="221"/>
      <c r="R494" s="221"/>
      <c r="S494" s="221"/>
      <c r="T494" s="222"/>
      <c r="AT494" s="223" t="s">
        <v>137</v>
      </c>
      <c r="AU494" s="223" t="s">
        <v>89</v>
      </c>
      <c r="AV494" s="14" t="s">
        <v>89</v>
      </c>
      <c r="AW494" s="14" t="s">
        <v>36</v>
      </c>
      <c r="AX494" s="14" t="s">
        <v>79</v>
      </c>
      <c r="AY494" s="223" t="s">
        <v>129</v>
      </c>
    </row>
    <row r="495" spans="1:65" s="14" customFormat="1" ht="20.399999999999999">
      <c r="B495" s="213"/>
      <c r="C495" s="214"/>
      <c r="D495" s="204" t="s">
        <v>137</v>
      </c>
      <c r="E495" s="215" t="s">
        <v>1</v>
      </c>
      <c r="F495" s="216" t="s">
        <v>1325</v>
      </c>
      <c r="G495" s="214"/>
      <c r="H495" s="217">
        <v>3.24</v>
      </c>
      <c r="I495" s="218"/>
      <c r="J495" s="214"/>
      <c r="K495" s="214"/>
      <c r="L495" s="219"/>
      <c r="M495" s="220"/>
      <c r="N495" s="221"/>
      <c r="O495" s="221"/>
      <c r="P495" s="221"/>
      <c r="Q495" s="221"/>
      <c r="R495" s="221"/>
      <c r="S495" s="221"/>
      <c r="T495" s="222"/>
      <c r="AT495" s="223" t="s">
        <v>137</v>
      </c>
      <c r="AU495" s="223" t="s">
        <v>89</v>
      </c>
      <c r="AV495" s="14" t="s">
        <v>89</v>
      </c>
      <c r="AW495" s="14" t="s">
        <v>36</v>
      </c>
      <c r="AX495" s="14" t="s">
        <v>79</v>
      </c>
      <c r="AY495" s="223" t="s">
        <v>129</v>
      </c>
    </row>
    <row r="496" spans="1:65" s="15" customFormat="1" ht="10.199999999999999">
      <c r="B496" s="224"/>
      <c r="C496" s="225"/>
      <c r="D496" s="204" t="s">
        <v>137</v>
      </c>
      <c r="E496" s="226" t="s">
        <v>1</v>
      </c>
      <c r="F496" s="227" t="s">
        <v>142</v>
      </c>
      <c r="G496" s="225"/>
      <c r="H496" s="228">
        <v>62.1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AT496" s="234" t="s">
        <v>137</v>
      </c>
      <c r="AU496" s="234" t="s">
        <v>89</v>
      </c>
      <c r="AV496" s="15" t="s">
        <v>135</v>
      </c>
      <c r="AW496" s="15" t="s">
        <v>36</v>
      </c>
      <c r="AX496" s="15" t="s">
        <v>87</v>
      </c>
      <c r="AY496" s="234" t="s">
        <v>129</v>
      </c>
    </row>
    <row r="497" spans="1:65" s="13" customFormat="1" ht="30.6">
      <c r="B497" s="202"/>
      <c r="C497" s="203"/>
      <c r="D497" s="204" t="s">
        <v>137</v>
      </c>
      <c r="E497" s="205" t="s">
        <v>1</v>
      </c>
      <c r="F497" s="206" t="s">
        <v>431</v>
      </c>
      <c r="G497" s="203"/>
      <c r="H497" s="205" t="s">
        <v>1</v>
      </c>
      <c r="I497" s="207"/>
      <c r="J497" s="203"/>
      <c r="K497" s="203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137</v>
      </c>
      <c r="AU497" s="212" t="s">
        <v>89</v>
      </c>
      <c r="AV497" s="13" t="s">
        <v>87</v>
      </c>
      <c r="AW497" s="13" t="s">
        <v>36</v>
      </c>
      <c r="AX497" s="13" t="s">
        <v>79</v>
      </c>
      <c r="AY497" s="212" t="s">
        <v>129</v>
      </c>
    </row>
    <row r="498" spans="1:65" s="2" customFormat="1" ht="33" customHeight="1">
      <c r="A498" s="35"/>
      <c r="B498" s="36"/>
      <c r="C498" s="188" t="s">
        <v>537</v>
      </c>
      <c r="D498" s="188" t="s">
        <v>131</v>
      </c>
      <c r="E498" s="189" t="s">
        <v>511</v>
      </c>
      <c r="F498" s="190" t="s">
        <v>512</v>
      </c>
      <c r="G498" s="191" t="s">
        <v>134</v>
      </c>
      <c r="H498" s="192">
        <v>62.1</v>
      </c>
      <c r="I498" s="193"/>
      <c r="J498" s="194">
        <f>ROUND(I498*H498,2)</f>
        <v>0</v>
      </c>
      <c r="K498" s="195"/>
      <c r="L498" s="40"/>
      <c r="M498" s="196" t="s">
        <v>1</v>
      </c>
      <c r="N498" s="197" t="s">
        <v>44</v>
      </c>
      <c r="O498" s="72"/>
      <c r="P498" s="198">
        <f>O498*H498</f>
        <v>0</v>
      </c>
      <c r="Q498" s="198">
        <v>0</v>
      </c>
      <c r="R498" s="198">
        <f>Q498*H498</f>
        <v>0</v>
      </c>
      <c r="S498" s="198">
        <v>0</v>
      </c>
      <c r="T498" s="199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0" t="s">
        <v>135</v>
      </c>
      <c r="AT498" s="200" t="s">
        <v>131</v>
      </c>
      <c r="AU498" s="200" t="s">
        <v>89</v>
      </c>
      <c r="AY498" s="18" t="s">
        <v>129</v>
      </c>
      <c r="BE498" s="201">
        <f>IF(N498="základní",J498,0)</f>
        <v>0</v>
      </c>
      <c r="BF498" s="201">
        <f>IF(N498="snížená",J498,0)</f>
        <v>0</v>
      </c>
      <c r="BG498" s="201">
        <f>IF(N498="zákl. přenesená",J498,0)</f>
        <v>0</v>
      </c>
      <c r="BH498" s="201">
        <f>IF(N498="sníž. přenesená",J498,0)</f>
        <v>0</v>
      </c>
      <c r="BI498" s="201">
        <f>IF(N498="nulová",J498,0)</f>
        <v>0</v>
      </c>
      <c r="BJ498" s="18" t="s">
        <v>87</v>
      </c>
      <c r="BK498" s="201">
        <f>ROUND(I498*H498,2)</f>
        <v>0</v>
      </c>
      <c r="BL498" s="18" t="s">
        <v>135</v>
      </c>
      <c r="BM498" s="200" t="s">
        <v>1326</v>
      </c>
    </row>
    <row r="499" spans="1:65" s="13" customFormat="1" ht="10.199999999999999">
      <c r="B499" s="202"/>
      <c r="C499" s="203"/>
      <c r="D499" s="204" t="s">
        <v>137</v>
      </c>
      <c r="E499" s="205" t="s">
        <v>1</v>
      </c>
      <c r="F499" s="206" t="s">
        <v>138</v>
      </c>
      <c r="G499" s="203"/>
      <c r="H499" s="205" t="s">
        <v>1</v>
      </c>
      <c r="I499" s="207"/>
      <c r="J499" s="203"/>
      <c r="K499" s="203"/>
      <c r="L499" s="208"/>
      <c r="M499" s="209"/>
      <c r="N499" s="210"/>
      <c r="O499" s="210"/>
      <c r="P499" s="210"/>
      <c r="Q499" s="210"/>
      <c r="R499" s="210"/>
      <c r="S499" s="210"/>
      <c r="T499" s="211"/>
      <c r="AT499" s="212" t="s">
        <v>137</v>
      </c>
      <c r="AU499" s="212" t="s">
        <v>89</v>
      </c>
      <c r="AV499" s="13" t="s">
        <v>87</v>
      </c>
      <c r="AW499" s="13" t="s">
        <v>36</v>
      </c>
      <c r="AX499" s="13" t="s">
        <v>79</v>
      </c>
      <c r="AY499" s="212" t="s">
        <v>129</v>
      </c>
    </row>
    <row r="500" spans="1:65" s="13" customFormat="1" ht="10.199999999999999">
      <c r="B500" s="202"/>
      <c r="C500" s="203"/>
      <c r="D500" s="204" t="s">
        <v>137</v>
      </c>
      <c r="E500" s="205" t="s">
        <v>1</v>
      </c>
      <c r="F500" s="206" t="s">
        <v>139</v>
      </c>
      <c r="G500" s="203"/>
      <c r="H500" s="205" t="s">
        <v>1</v>
      </c>
      <c r="I500" s="207"/>
      <c r="J500" s="203"/>
      <c r="K500" s="203"/>
      <c r="L500" s="208"/>
      <c r="M500" s="209"/>
      <c r="N500" s="210"/>
      <c r="O500" s="210"/>
      <c r="P500" s="210"/>
      <c r="Q500" s="210"/>
      <c r="R500" s="210"/>
      <c r="S500" s="210"/>
      <c r="T500" s="211"/>
      <c r="AT500" s="212" t="s">
        <v>137</v>
      </c>
      <c r="AU500" s="212" t="s">
        <v>89</v>
      </c>
      <c r="AV500" s="13" t="s">
        <v>87</v>
      </c>
      <c r="AW500" s="13" t="s">
        <v>36</v>
      </c>
      <c r="AX500" s="13" t="s">
        <v>79</v>
      </c>
      <c r="AY500" s="212" t="s">
        <v>129</v>
      </c>
    </row>
    <row r="501" spans="1:65" s="14" customFormat="1" ht="10.199999999999999">
      <c r="B501" s="213"/>
      <c r="C501" s="214"/>
      <c r="D501" s="204" t="s">
        <v>137</v>
      </c>
      <c r="E501" s="215" t="s">
        <v>1</v>
      </c>
      <c r="F501" s="216" t="s">
        <v>1327</v>
      </c>
      <c r="G501" s="214"/>
      <c r="H501" s="217">
        <v>58.86</v>
      </c>
      <c r="I501" s="218"/>
      <c r="J501" s="214"/>
      <c r="K501" s="214"/>
      <c r="L501" s="219"/>
      <c r="M501" s="220"/>
      <c r="N501" s="221"/>
      <c r="O501" s="221"/>
      <c r="P501" s="221"/>
      <c r="Q501" s="221"/>
      <c r="R501" s="221"/>
      <c r="S501" s="221"/>
      <c r="T501" s="222"/>
      <c r="AT501" s="223" t="s">
        <v>137</v>
      </c>
      <c r="AU501" s="223" t="s">
        <v>89</v>
      </c>
      <c r="AV501" s="14" t="s">
        <v>89</v>
      </c>
      <c r="AW501" s="14" t="s">
        <v>36</v>
      </c>
      <c r="AX501" s="14" t="s">
        <v>79</v>
      </c>
      <c r="AY501" s="223" t="s">
        <v>129</v>
      </c>
    </row>
    <row r="502" spans="1:65" s="14" customFormat="1" ht="10.199999999999999">
      <c r="B502" s="213"/>
      <c r="C502" s="214"/>
      <c r="D502" s="204" t="s">
        <v>137</v>
      </c>
      <c r="E502" s="215" t="s">
        <v>1</v>
      </c>
      <c r="F502" s="216" t="s">
        <v>1328</v>
      </c>
      <c r="G502" s="214"/>
      <c r="H502" s="217">
        <v>3.24</v>
      </c>
      <c r="I502" s="218"/>
      <c r="J502" s="214"/>
      <c r="K502" s="214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137</v>
      </c>
      <c r="AU502" s="223" t="s">
        <v>89</v>
      </c>
      <c r="AV502" s="14" t="s">
        <v>89</v>
      </c>
      <c r="AW502" s="14" t="s">
        <v>36</v>
      </c>
      <c r="AX502" s="14" t="s">
        <v>79</v>
      </c>
      <c r="AY502" s="223" t="s">
        <v>129</v>
      </c>
    </row>
    <row r="503" spans="1:65" s="15" customFormat="1" ht="10.199999999999999">
      <c r="B503" s="224"/>
      <c r="C503" s="225"/>
      <c r="D503" s="204" t="s">
        <v>137</v>
      </c>
      <c r="E503" s="226" t="s">
        <v>1</v>
      </c>
      <c r="F503" s="227" t="s">
        <v>142</v>
      </c>
      <c r="G503" s="225"/>
      <c r="H503" s="228">
        <v>62.1</v>
      </c>
      <c r="I503" s="229"/>
      <c r="J503" s="225"/>
      <c r="K503" s="225"/>
      <c r="L503" s="230"/>
      <c r="M503" s="231"/>
      <c r="N503" s="232"/>
      <c r="O503" s="232"/>
      <c r="P503" s="232"/>
      <c r="Q503" s="232"/>
      <c r="R503" s="232"/>
      <c r="S503" s="232"/>
      <c r="T503" s="233"/>
      <c r="AT503" s="234" t="s">
        <v>137</v>
      </c>
      <c r="AU503" s="234" t="s">
        <v>89</v>
      </c>
      <c r="AV503" s="15" t="s">
        <v>135</v>
      </c>
      <c r="AW503" s="15" t="s">
        <v>36</v>
      </c>
      <c r="AX503" s="15" t="s">
        <v>87</v>
      </c>
      <c r="AY503" s="234" t="s">
        <v>129</v>
      </c>
    </row>
    <row r="504" spans="1:65" s="13" customFormat="1" ht="30.6">
      <c r="B504" s="202"/>
      <c r="C504" s="203"/>
      <c r="D504" s="204" t="s">
        <v>137</v>
      </c>
      <c r="E504" s="205" t="s">
        <v>1</v>
      </c>
      <c r="F504" s="206" t="s">
        <v>431</v>
      </c>
      <c r="G504" s="203"/>
      <c r="H504" s="205" t="s">
        <v>1</v>
      </c>
      <c r="I504" s="207"/>
      <c r="J504" s="203"/>
      <c r="K504" s="203"/>
      <c r="L504" s="208"/>
      <c r="M504" s="209"/>
      <c r="N504" s="210"/>
      <c r="O504" s="210"/>
      <c r="P504" s="210"/>
      <c r="Q504" s="210"/>
      <c r="R504" s="210"/>
      <c r="S504" s="210"/>
      <c r="T504" s="211"/>
      <c r="AT504" s="212" t="s">
        <v>137</v>
      </c>
      <c r="AU504" s="212" t="s">
        <v>89</v>
      </c>
      <c r="AV504" s="13" t="s">
        <v>87</v>
      </c>
      <c r="AW504" s="13" t="s">
        <v>36</v>
      </c>
      <c r="AX504" s="13" t="s">
        <v>79</v>
      </c>
      <c r="AY504" s="212" t="s">
        <v>129</v>
      </c>
    </row>
    <row r="505" spans="1:65" s="2" customFormat="1" ht="21.75" customHeight="1">
      <c r="A505" s="35"/>
      <c r="B505" s="36"/>
      <c r="C505" s="188" t="s">
        <v>541</v>
      </c>
      <c r="D505" s="188" t="s">
        <v>131</v>
      </c>
      <c r="E505" s="189" t="s">
        <v>1329</v>
      </c>
      <c r="F505" s="190" t="s">
        <v>1330</v>
      </c>
      <c r="G505" s="191" t="s">
        <v>134</v>
      </c>
      <c r="H505" s="192">
        <v>7.02</v>
      </c>
      <c r="I505" s="193"/>
      <c r="J505" s="194">
        <f>ROUND(I505*H505,2)</f>
        <v>0</v>
      </c>
      <c r="K505" s="195"/>
      <c r="L505" s="40"/>
      <c r="M505" s="196" t="s">
        <v>1</v>
      </c>
      <c r="N505" s="197" t="s">
        <v>44</v>
      </c>
      <c r="O505" s="72"/>
      <c r="P505" s="198">
        <f>O505*H505</f>
        <v>0</v>
      </c>
      <c r="Q505" s="198">
        <v>0.19536000000000001</v>
      </c>
      <c r="R505" s="198">
        <f>Q505*H505</f>
        <v>1.3714272000000001</v>
      </c>
      <c r="S505" s="198">
        <v>0</v>
      </c>
      <c r="T505" s="199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0" t="s">
        <v>135</v>
      </c>
      <c r="AT505" s="200" t="s">
        <v>131</v>
      </c>
      <c r="AU505" s="200" t="s">
        <v>89</v>
      </c>
      <c r="AY505" s="18" t="s">
        <v>129</v>
      </c>
      <c r="BE505" s="201">
        <f>IF(N505="základní",J505,0)</f>
        <v>0</v>
      </c>
      <c r="BF505" s="201">
        <f>IF(N505="snížená",J505,0)</f>
        <v>0</v>
      </c>
      <c r="BG505" s="201">
        <f>IF(N505="zákl. přenesená",J505,0)</f>
        <v>0</v>
      </c>
      <c r="BH505" s="201">
        <f>IF(N505="sníž. přenesená",J505,0)</f>
        <v>0</v>
      </c>
      <c r="BI505" s="201">
        <f>IF(N505="nulová",J505,0)</f>
        <v>0</v>
      </c>
      <c r="BJ505" s="18" t="s">
        <v>87</v>
      </c>
      <c r="BK505" s="201">
        <f>ROUND(I505*H505,2)</f>
        <v>0</v>
      </c>
      <c r="BL505" s="18" t="s">
        <v>135</v>
      </c>
      <c r="BM505" s="200" t="s">
        <v>1331</v>
      </c>
    </row>
    <row r="506" spans="1:65" s="13" customFormat="1" ht="10.199999999999999">
      <c r="B506" s="202"/>
      <c r="C506" s="203"/>
      <c r="D506" s="204" t="s">
        <v>137</v>
      </c>
      <c r="E506" s="205" t="s">
        <v>1</v>
      </c>
      <c r="F506" s="206" t="s">
        <v>138</v>
      </c>
      <c r="G506" s="203"/>
      <c r="H506" s="205" t="s">
        <v>1</v>
      </c>
      <c r="I506" s="207"/>
      <c r="J506" s="203"/>
      <c r="K506" s="203"/>
      <c r="L506" s="208"/>
      <c r="M506" s="209"/>
      <c r="N506" s="210"/>
      <c r="O506" s="210"/>
      <c r="P506" s="210"/>
      <c r="Q506" s="210"/>
      <c r="R506" s="210"/>
      <c r="S506" s="210"/>
      <c r="T506" s="211"/>
      <c r="AT506" s="212" t="s">
        <v>137</v>
      </c>
      <c r="AU506" s="212" t="s">
        <v>89</v>
      </c>
      <c r="AV506" s="13" t="s">
        <v>87</v>
      </c>
      <c r="AW506" s="13" t="s">
        <v>36</v>
      </c>
      <c r="AX506" s="13" t="s">
        <v>79</v>
      </c>
      <c r="AY506" s="212" t="s">
        <v>129</v>
      </c>
    </row>
    <row r="507" spans="1:65" s="13" customFormat="1" ht="10.199999999999999">
      <c r="B507" s="202"/>
      <c r="C507" s="203"/>
      <c r="D507" s="204" t="s">
        <v>137</v>
      </c>
      <c r="E507" s="205" t="s">
        <v>1</v>
      </c>
      <c r="F507" s="206" t="s">
        <v>139</v>
      </c>
      <c r="G507" s="203"/>
      <c r="H507" s="205" t="s">
        <v>1</v>
      </c>
      <c r="I507" s="207"/>
      <c r="J507" s="203"/>
      <c r="K507" s="203"/>
      <c r="L507" s="208"/>
      <c r="M507" s="209"/>
      <c r="N507" s="210"/>
      <c r="O507" s="210"/>
      <c r="P507" s="210"/>
      <c r="Q507" s="210"/>
      <c r="R507" s="210"/>
      <c r="S507" s="210"/>
      <c r="T507" s="211"/>
      <c r="AT507" s="212" t="s">
        <v>137</v>
      </c>
      <c r="AU507" s="212" t="s">
        <v>89</v>
      </c>
      <c r="AV507" s="13" t="s">
        <v>87</v>
      </c>
      <c r="AW507" s="13" t="s">
        <v>36</v>
      </c>
      <c r="AX507" s="13" t="s">
        <v>79</v>
      </c>
      <c r="AY507" s="212" t="s">
        <v>129</v>
      </c>
    </row>
    <row r="508" spans="1:65" s="14" customFormat="1" ht="20.399999999999999">
      <c r="B508" s="213"/>
      <c r="C508" s="214"/>
      <c r="D508" s="204" t="s">
        <v>137</v>
      </c>
      <c r="E508" s="215" t="s">
        <v>1</v>
      </c>
      <c r="F508" s="216" t="s">
        <v>1095</v>
      </c>
      <c r="G508" s="214"/>
      <c r="H508" s="217">
        <v>7.02</v>
      </c>
      <c r="I508" s="218"/>
      <c r="J508" s="214"/>
      <c r="K508" s="214"/>
      <c r="L508" s="219"/>
      <c r="M508" s="220"/>
      <c r="N508" s="221"/>
      <c r="O508" s="221"/>
      <c r="P508" s="221"/>
      <c r="Q508" s="221"/>
      <c r="R508" s="221"/>
      <c r="S508" s="221"/>
      <c r="T508" s="222"/>
      <c r="AT508" s="223" t="s">
        <v>137</v>
      </c>
      <c r="AU508" s="223" t="s">
        <v>89</v>
      </c>
      <c r="AV508" s="14" t="s">
        <v>89</v>
      </c>
      <c r="AW508" s="14" t="s">
        <v>36</v>
      </c>
      <c r="AX508" s="14" t="s">
        <v>87</v>
      </c>
      <c r="AY508" s="223" t="s">
        <v>129</v>
      </c>
    </row>
    <row r="509" spans="1:65" s="13" customFormat="1" ht="30.6">
      <c r="B509" s="202"/>
      <c r="C509" s="203"/>
      <c r="D509" s="204" t="s">
        <v>137</v>
      </c>
      <c r="E509" s="205" t="s">
        <v>1</v>
      </c>
      <c r="F509" s="206" t="s">
        <v>431</v>
      </c>
      <c r="G509" s="203"/>
      <c r="H509" s="205" t="s">
        <v>1</v>
      </c>
      <c r="I509" s="207"/>
      <c r="J509" s="203"/>
      <c r="K509" s="203"/>
      <c r="L509" s="208"/>
      <c r="M509" s="209"/>
      <c r="N509" s="210"/>
      <c r="O509" s="210"/>
      <c r="P509" s="210"/>
      <c r="Q509" s="210"/>
      <c r="R509" s="210"/>
      <c r="S509" s="210"/>
      <c r="T509" s="211"/>
      <c r="AT509" s="212" t="s">
        <v>137</v>
      </c>
      <c r="AU509" s="212" t="s">
        <v>89</v>
      </c>
      <c r="AV509" s="13" t="s">
        <v>87</v>
      </c>
      <c r="AW509" s="13" t="s">
        <v>36</v>
      </c>
      <c r="AX509" s="13" t="s">
        <v>79</v>
      </c>
      <c r="AY509" s="212" t="s">
        <v>129</v>
      </c>
    </row>
    <row r="510" spans="1:65" s="2" customFormat="1" ht="33" customHeight="1">
      <c r="A510" s="35"/>
      <c r="B510" s="36"/>
      <c r="C510" s="188" t="s">
        <v>549</v>
      </c>
      <c r="D510" s="188" t="s">
        <v>131</v>
      </c>
      <c r="E510" s="189" t="s">
        <v>525</v>
      </c>
      <c r="F510" s="190" t="s">
        <v>526</v>
      </c>
      <c r="G510" s="191" t="s">
        <v>167</v>
      </c>
      <c r="H510" s="192">
        <v>1</v>
      </c>
      <c r="I510" s="193"/>
      <c r="J510" s="194">
        <f>ROUND(I510*H510,2)</f>
        <v>0</v>
      </c>
      <c r="K510" s="195"/>
      <c r="L510" s="40"/>
      <c r="M510" s="196" t="s">
        <v>1</v>
      </c>
      <c r="N510" s="197" t="s">
        <v>44</v>
      </c>
      <c r="O510" s="72"/>
      <c r="P510" s="198">
        <f>O510*H510</f>
        <v>0</v>
      </c>
      <c r="Q510" s="198">
        <v>0.20219000000000001</v>
      </c>
      <c r="R510" s="198">
        <f>Q510*H510</f>
        <v>0.20219000000000001</v>
      </c>
      <c r="S510" s="198">
        <v>0</v>
      </c>
      <c r="T510" s="19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0" t="s">
        <v>135</v>
      </c>
      <c r="AT510" s="200" t="s">
        <v>131</v>
      </c>
      <c r="AU510" s="200" t="s">
        <v>89</v>
      </c>
      <c r="AY510" s="18" t="s">
        <v>129</v>
      </c>
      <c r="BE510" s="201">
        <f>IF(N510="základní",J510,0)</f>
        <v>0</v>
      </c>
      <c r="BF510" s="201">
        <f>IF(N510="snížená",J510,0)</f>
        <v>0</v>
      </c>
      <c r="BG510" s="201">
        <f>IF(N510="zákl. přenesená",J510,0)</f>
        <v>0</v>
      </c>
      <c r="BH510" s="201">
        <f>IF(N510="sníž. přenesená",J510,0)</f>
        <v>0</v>
      </c>
      <c r="BI510" s="201">
        <f>IF(N510="nulová",J510,0)</f>
        <v>0</v>
      </c>
      <c r="BJ510" s="18" t="s">
        <v>87</v>
      </c>
      <c r="BK510" s="201">
        <f>ROUND(I510*H510,2)</f>
        <v>0</v>
      </c>
      <c r="BL510" s="18" t="s">
        <v>135</v>
      </c>
      <c r="BM510" s="200" t="s">
        <v>1332</v>
      </c>
    </row>
    <row r="511" spans="1:65" s="14" customFormat="1" ht="20.399999999999999">
      <c r="B511" s="213"/>
      <c r="C511" s="214"/>
      <c r="D511" s="204" t="s">
        <v>137</v>
      </c>
      <c r="E511" s="215" t="s">
        <v>1</v>
      </c>
      <c r="F511" s="216" t="s">
        <v>1122</v>
      </c>
      <c r="G511" s="214"/>
      <c r="H511" s="217">
        <v>1</v>
      </c>
      <c r="I511" s="218"/>
      <c r="J511" s="214"/>
      <c r="K511" s="214"/>
      <c r="L511" s="219"/>
      <c r="M511" s="220"/>
      <c r="N511" s="221"/>
      <c r="O511" s="221"/>
      <c r="P511" s="221"/>
      <c r="Q511" s="221"/>
      <c r="R511" s="221"/>
      <c r="S511" s="221"/>
      <c r="T511" s="222"/>
      <c r="AT511" s="223" t="s">
        <v>137</v>
      </c>
      <c r="AU511" s="223" t="s">
        <v>89</v>
      </c>
      <c r="AV511" s="14" t="s">
        <v>89</v>
      </c>
      <c r="AW511" s="14" t="s">
        <v>36</v>
      </c>
      <c r="AX511" s="14" t="s">
        <v>87</v>
      </c>
      <c r="AY511" s="223" t="s">
        <v>129</v>
      </c>
    </row>
    <row r="512" spans="1:65" s="13" customFormat="1" ht="30.6">
      <c r="B512" s="202"/>
      <c r="C512" s="203"/>
      <c r="D512" s="204" t="s">
        <v>137</v>
      </c>
      <c r="E512" s="205" t="s">
        <v>1</v>
      </c>
      <c r="F512" s="206" t="s">
        <v>431</v>
      </c>
      <c r="G512" s="203"/>
      <c r="H512" s="205" t="s">
        <v>1</v>
      </c>
      <c r="I512" s="207"/>
      <c r="J512" s="203"/>
      <c r="K512" s="203"/>
      <c r="L512" s="208"/>
      <c r="M512" s="209"/>
      <c r="N512" s="210"/>
      <c r="O512" s="210"/>
      <c r="P512" s="210"/>
      <c r="Q512" s="210"/>
      <c r="R512" s="210"/>
      <c r="S512" s="210"/>
      <c r="T512" s="211"/>
      <c r="AT512" s="212" t="s">
        <v>137</v>
      </c>
      <c r="AU512" s="212" t="s">
        <v>89</v>
      </c>
      <c r="AV512" s="13" t="s">
        <v>87</v>
      </c>
      <c r="AW512" s="13" t="s">
        <v>36</v>
      </c>
      <c r="AX512" s="13" t="s">
        <v>79</v>
      </c>
      <c r="AY512" s="212" t="s">
        <v>129</v>
      </c>
    </row>
    <row r="513" spans="1:65" s="2" customFormat="1" ht="33" customHeight="1">
      <c r="A513" s="35"/>
      <c r="B513" s="36"/>
      <c r="C513" s="188" t="s">
        <v>557</v>
      </c>
      <c r="D513" s="188" t="s">
        <v>131</v>
      </c>
      <c r="E513" s="189" t="s">
        <v>529</v>
      </c>
      <c r="F513" s="190" t="s">
        <v>530</v>
      </c>
      <c r="G513" s="191" t="s">
        <v>180</v>
      </c>
      <c r="H513" s="192">
        <v>6.9000000000000006E-2</v>
      </c>
      <c r="I513" s="193"/>
      <c r="J513" s="194">
        <f>ROUND(I513*H513,2)</f>
        <v>0</v>
      </c>
      <c r="K513" s="195"/>
      <c r="L513" s="40"/>
      <c r="M513" s="196" t="s">
        <v>1</v>
      </c>
      <c r="N513" s="197" t="s">
        <v>44</v>
      </c>
      <c r="O513" s="72"/>
      <c r="P513" s="198">
        <f>O513*H513</f>
        <v>0</v>
      </c>
      <c r="Q513" s="198">
        <v>2.2563399999999998</v>
      </c>
      <c r="R513" s="198">
        <f>Q513*H513</f>
        <v>0.15568746</v>
      </c>
      <c r="S513" s="198">
        <v>0</v>
      </c>
      <c r="T513" s="199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0" t="s">
        <v>135</v>
      </c>
      <c r="AT513" s="200" t="s">
        <v>131</v>
      </c>
      <c r="AU513" s="200" t="s">
        <v>89</v>
      </c>
      <c r="AY513" s="18" t="s">
        <v>129</v>
      </c>
      <c r="BE513" s="201">
        <f>IF(N513="základní",J513,0)</f>
        <v>0</v>
      </c>
      <c r="BF513" s="201">
        <f>IF(N513="snížená",J513,0)</f>
        <v>0</v>
      </c>
      <c r="BG513" s="201">
        <f>IF(N513="zákl. přenesená",J513,0)</f>
        <v>0</v>
      </c>
      <c r="BH513" s="201">
        <f>IF(N513="sníž. přenesená",J513,0)</f>
        <v>0</v>
      </c>
      <c r="BI513" s="201">
        <f>IF(N513="nulová",J513,0)</f>
        <v>0</v>
      </c>
      <c r="BJ513" s="18" t="s">
        <v>87</v>
      </c>
      <c r="BK513" s="201">
        <f>ROUND(I513*H513,2)</f>
        <v>0</v>
      </c>
      <c r="BL513" s="18" t="s">
        <v>135</v>
      </c>
      <c r="BM513" s="200" t="s">
        <v>1333</v>
      </c>
    </row>
    <row r="514" spans="1:65" s="13" customFormat="1" ht="10.199999999999999">
      <c r="B514" s="202"/>
      <c r="C514" s="203"/>
      <c r="D514" s="204" t="s">
        <v>137</v>
      </c>
      <c r="E514" s="205" t="s">
        <v>1</v>
      </c>
      <c r="F514" s="206" t="s">
        <v>532</v>
      </c>
      <c r="G514" s="203"/>
      <c r="H514" s="205" t="s">
        <v>1</v>
      </c>
      <c r="I514" s="207"/>
      <c r="J514" s="203"/>
      <c r="K514" s="203"/>
      <c r="L514" s="208"/>
      <c r="M514" s="209"/>
      <c r="N514" s="210"/>
      <c r="O514" s="210"/>
      <c r="P514" s="210"/>
      <c r="Q514" s="210"/>
      <c r="R514" s="210"/>
      <c r="S514" s="210"/>
      <c r="T514" s="211"/>
      <c r="AT514" s="212" t="s">
        <v>137</v>
      </c>
      <c r="AU514" s="212" t="s">
        <v>89</v>
      </c>
      <c r="AV514" s="13" t="s">
        <v>87</v>
      </c>
      <c r="AW514" s="13" t="s">
        <v>36</v>
      </c>
      <c r="AX514" s="13" t="s">
        <v>79</v>
      </c>
      <c r="AY514" s="212" t="s">
        <v>129</v>
      </c>
    </row>
    <row r="515" spans="1:65" s="14" customFormat="1" ht="10.199999999999999">
      <c r="B515" s="213"/>
      <c r="C515" s="214"/>
      <c r="D515" s="204" t="s">
        <v>137</v>
      </c>
      <c r="E515" s="215" t="s">
        <v>1</v>
      </c>
      <c r="F515" s="216" t="s">
        <v>1334</v>
      </c>
      <c r="G515" s="214"/>
      <c r="H515" s="217">
        <v>6.9000000000000006E-2</v>
      </c>
      <c r="I515" s="218"/>
      <c r="J515" s="214"/>
      <c r="K515" s="214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137</v>
      </c>
      <c r="AU515" s="223" t="s">
        <v>89</v>
      </c>
      <c r="AV515" s="14" t="s">
        <v>89</v>
      </c>
      <c r="AW515" s="14" t="s">
        <v>36</v>
      </c>
      <c r="AX515" s="14" t="s">
        <v>87</v>
      </c>
      <c r="AY515" s="223" t="s">
        <v>129</v>
      </c>
    </row>
    <row r="516" spans="1:65" s="13" customFormat="1" ht="30.6">
      <c r="B516" s="202"/>
      <c r="C516" s="203"/>
      <c r="D516" s="204" t="s">
        <v>137</v>
      </c>
      <c r="E516" s="205" t="s">
        <v>1</v>
      </c>
      <c r="F516" s="206" t="s">
        <v>431</v>
      </c>
      <c r="G516" s="203"/>
      <c r="H516" s="205" t="s">
        <v>1</v>
      </c>
      <c r="I516" s="207"/>
      <c r="J516" s="203"/>
      <c r="K516" s="203"/>
      <c r="L516" s="208"/>
      <c r="M516" s="209"/>
      <c r="N516" s="210"/>
      <c r="O516" s="210"/>
      <c r="P516" s="210"/>
      <c r="Q516" s="210"/>
      <c r="R516" s="210"/>
      <c r="S516" s="210"/>
      <c r="T516" s="211"/>
      <c r="AT516" s="212" t="s">
        <v>137</v>
      </c>
      <c r="AU516" s="212" t="s">
        <v>89</v>
      </c>
      <c r="AV516" s="13" t="s">
        <v>87</v>
      </c>
      <c r="AW516" s="13" t="s">
        <v>36</v>
      </c>
      <c r="AX516" s="13" t="s">
        <v>79</v>
      </c>
      <c r="AY516" s="212" t="s">
        <v>129</v>
      </c>
    </row>
    <row r="517" spans="1:65" s="2" customFormat="1" ht="21.75" customHeight="1">
      <c r="A517" s="35"/>
      <c r="B517" s="36"/>
      <c r="C517" s="188" t="s">
        <v>563</v>
      </c>
      <c r="D517" s="188" t="s">
        <v>131</v>
      </c>
      <c r="E517" s="189" t="s">
        <v>538</v>
      </c>
      <c r="F517" s="190" t="s">
        <v>539</v>
      </c>
      <c r="G517" s="191" t="s">
        <v>167</v>
      </c>
      <c r="H517" s="192">
        <v>1</v>
      </c>
      <c r="I517" s="193"/>
      <c r="J517" s="194">
        <f>ROUND(I517*H517,2)</f>
        <v>0</v>
      </c>
      <c r="K517" s="195"/>
      <c r="L517" s="40"/>
      <c r="M517" s="196" t="s">
        <v>1</v>
      </c>
      <c r="N517" s="197" t="s">
        <v>44</v>
      </c>
      <c r="O517" s="72"/>
      <c r="P517" s="198">
        <f>O517*H517</f>
        <v>0</v>
      </c>
      <c r="Q517" s="198">
        <v>0</v>
      </c>
      <c r="R517" s="198">
        <f>Q517*H517</f>
        <v>0</v>
      </c>
      <c r="S517" s="198">
        <v>0</v>
      </c>
      <c r="T517" s="199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0" t="s">
        <v>135</v>
      </c>
      <c r="AT517" s="200" t="s">
        <v>131</v>
      </c>
      <c r="AU517" s="200" t="s">
        <v>89</v>
      </c>
      <c r="AY517" s="18" t="s">
        <v>129</v>
      </c>
      <c r="BE517" s="201">
        <f>IF(N517="základní",J517,0)</f>
        <v>0</v>
      </c>
      <c r="BF517" s="201">
        <f>IF(N517="snížená",J517,0)</f>
        <v>0</v>
      </c>
      <c r="BG517" s="201">
        <f>IF(N517="zákl. přenesená",J517,0)</f>
        <v>0</v>
      </c>
      <c r="BH517" s="201">
        <f>IF(N517="sníž. přenesená",J517,0)</f>
        <v>0</v>
      </c>
      <c r="BI517" s="201">
        <f>IF(N517="nulová",J517,0)</f>
        <v>0</v>
      </c>
      <c r="BJ517" s="18" t="s">
        <v>87</v>
      </c>
      <c r="BK517" s="201">
        <f>ROUND(I517*H517,2)</f>
        <v>0</v>
      </c>
      <c r="BL517" s="18" t="s">
        <v>135</v>
      </c>
      <c r="BM517" s="200" t="s">
        <v>1335</v>
      </c>
    </row>
    <row r="518" spans="1:65" s="14" customFormat="1" ht="20.399999999999999">
      <c r="B518" s="213"/>
      <c r="C518" s="214"/>
      <c r="D518" s="204" t="s">
        <v>137</v>
      </c>
      <c r="E518" s="215" t="s">
        <v>1</v>
      </c>
      <c r="F518" s="216" t="s">
        <v>1122</v>
      </c>
      <c r="G518" s="214"/>
      <c r="H518" s="217">
        <v>1</v>
      </c>
      <c r="I518" s="218"/>
      <c r="J518" s="214"/>
      <c r="K518" s="214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137</v>
      </c>
      <c r="AU518" s="223" t="s">
        <v>89</v>
      </c>
      <c r="AV518" s="14" t="s">
        <v>89</v>
      </c>
      <c r="AW518" s="14" t="s">
        <v>36</v>
      </c>
      <c r="AX518" s="14" t="s">
        <v>87</v>
      </c>
      <c r="AY518" s="223" t="s">
        <v>129</v>
      </c>
    </row>
    <row r="519" spans="1:65" s="2" customFormat="1" ht="16.5" customHeight="1">
      <c r="A519" s="35"/>
      <c r="B519" s="36"/>
      <c r="C519" s="188" t="s">
        <v>577</v>
      </c>
      <c r="D519" s="188" t="s">
        <v>131</v>
      </c>
      <c r="E519" s="189" t="s">
        <v>542</v>
      </c>
      <c r="F519" s="190" t="s">
        <v>543</v>
      </c>
      <c r="G519" s="191" t="s">
        <v>544</v>
      </c>
      <c r="H519" s="192">
        <v>1</v>
      </c>
      <c r="I519" s="193"/>
      <c r="J519" s="194">
        <f>ROUND(I519*H519,2)</f>
        <v>0</v>
      </c>
      <c r="K519" s="195"/>
      <c r="L519" s="40"/>
      <c r="M519" s="196" t="s">
        <v>1</v>
      </c>
      <c r="N519" s="197" t="s">
        <v>44</v>
      </c>
      <c r="O519" s="72"/>
      <c r="P519" s="198">
        <f>O519*H519</f>
        <v>0</v>
      </c>
      <c r="Q519" s="198">
        <v>0</v>
      </c>
      <c r="R519" s="198">
        <f>Q519*H519</f>
        <v>0</v>
      </c>
      <c r="S519" s="198">
        <v>0</v>
      </c>
      <c r="T519" s="19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0" t="s">
        <v>135</v>
      </c>
      <c r="AT519" s="200" t="s">
        <v>131</v>
      </c>
      <c r="AU519" s="200" t="s">
        <v>89</v>
      </c>
      <c r="AY519" s="18" t="s">
        <v>129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18" t="s">
        <v>87</v>
      </c>
      <c r="BK519" s="201">
        <f>ROUND(I519*H519,2)</f>
        <v>0</v>
      </c>
      <c r="BL519" s="18" t="s">
        <v>135</v>
      </c>
      <c r="BM519" s="200" t="s">
        <v>1336</v>
      </c>
    </row>
    <row r="520" spans="1:65" s="14" customFormat="1" ht="10.199999999999999">
      <c r="B520" s="213"/>
      <c r="C520" s="214"/>
      <c r="D520" s="204" t="s">
        <v>137</v>
      </c>
      <c r="E520" s="215" t="s">
        <v>1</v>
      </c>
      <c r="F520" s="216" t="s">
        <v>546</v>
      </c>
      <c r="G520" s="214"/>
      <c r="H520" s="217">
        <v>1</v>
      </c>
      <c r="I520" s="218"/>
      <c r="J520" s="214"/>
      <c r="K520" s="214"/>
      <c r="L520" s="219"/>
      <c r="M520" s="220"/>
      <c r="N520" s="221"/>
      <c r="O520" s="221"/>
      <c r="P520" s="221"/>
      <c r="Q520" s="221"/>
      <c r="R520" s="221"/>
      <c r="S520" s="221"/>
      <c r="T520" s="222"/>
      <c r="AT520" s="223" t="s">
        <v>137</v>
      </c>
      <c r="AU520" s="223" t="s">
        <v>89</v>
      </c>
      <c r="AV520" s="14" t="s">
        <v>89</v>
      </c>
      <c r="AW520" s="14" t="s">
        <v>36</v>
      </c>
      <c r="AX520" s="14" t="s">
        <v>87</v>
      </c>
      <c r="AY520" s="223" t="s">
        <v>129</v>
      </c>
    </row>
    <row r="521" spans="1:65" s="12" customFormat="1" ht="22.8" customHeight="1">
      <c r="B521" s="172"/>
      <c r="C521" s="173"/>
      <c r="D521" s="174" t="s">
        <v>78</v>
      </c>
      <c r="E521" s="186" t="s">
        <v>547</v>
      </c>
      <c r="F521" s="186" t="s">
        <v>548</v>
      </c>
      <c r="G521" s="173"/>
      <c r="H521" s="173"/>
      <c r="I521" s="176"/>
      <c r="J521" s="187">
        <f>BK521</f>
        <v>0</v>
      </c>
      <c r="K521" s="173"/>
      <c r="L521" s="178"/>
      <c r="M521" s="179"/>
      <c r="N521" s="180"/>
      <c r="O521" s="180"/>
      <c r="P521" s="181">
        <f>SUM(P522:P578)</f>
        <v>0</v>
      </c>
      <c r="Q521" s="180"/>
      <c r="R521" s="181">
        <f>SUM(R522:R578)</f>
        <v>0</v>
      </c>
      <c r="S521" s="180"/>
      <c r="T521" s="182">
        <f>SUM(T522:T578)</f>
        <v>0</v>
      </c>
      <c r="AR521" s="183" t="s">
        <v>87</v>
      </c>
      <c r="AT521" s="184" t="s">
        <v>78</v>
      </c>
      <c r="AU521" s="184" t="s">
        <v>87</v>
      </c>
      <c r="AY521" s="183" t="s">
        <v>129</v>
      </c>
      <c r="BK521" s="185">
        <f>SUM(BK522:BK578)</f>
        <v>0</v>
      </c>
    </row>
    <row r="522" spans="1:65" s="2" customFormat="1" ht="21.75" customHeight="1">
      <c r="A522" s="35"/>
      <c r="B522" s="36"/>
      <c r="C522" s="188" t="s">
        <v>582</v>
      </c>
      <c r="D522" s="188" t="s">
        <v>131</v>
      </c>
      <c r="E522" s="189" t="s">
        <v>550</v>
      </c>
      <c r="F522" s="190" t="s">
        <v>551</v>
      </c>
      <c r="G522" s="191" t="s">
        <v>386</v>
      </c>
      <c r="H522" s="192">
        <v>47.426000000000002</v>
      </c>
      <c r="I522" s="193"/>
      <c r="J522" s="194">
        <f>ROUND(I522*H522,2)</f>
        <v>0</v>
      </c>
      <c r="K522" s="195"/>
      <c r="L522" s="40"/>
      <c r="M522" s="196" t="s">
        <v>1</v>
      </c>
      <c r="N522" s="197" t="s">
        <v>44</v>
      </c>
      <c r="O522" s="72"/>
      <c r="P522" s="198">
        <f>O522*H522</f>
        <v>0</v>
      </c>
      <c r="Q522" s="198">
        <v>0</v>
      </c>
      <c r="R522" s="198">
        <f>Q522*H522</f>
        <v>0</v>
      </c>
      <c r="S522" s="198">
        <v>0</v>
      </c>
      <c r="T522" s="199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0" t="s">
        <v>135</v>
      </c>
      <c r="AT522" s="200" t="s">
        <v>131</v>
      </c>
      <c r="AU522" s="200" t="s">
        <v>89</v>
      </c>
      <c r="AY522" s="18" t="s">
        <v>129</v>
      </c>
      <c r="BE522" s="201">
        <f>IF(N522="základní",J522,0)</f>
        <v>0</v>
      </c>
      <c r="BF522" s="201">
        <f>IF(N522="snížená",J522,0)</f>
        <v>0</v>
      </c>
      <c r="BG522" s="201">
        <f>IF(N522="zákl. přenesená",J522,0)</f>
        <v>0</v>
      </c>
      <c r="BH522" s="201">
        <f>IF(N522="sníž. přenesená",J522,0)</f>
        <v>0</v>
      </c>
      <c r="BI522" s="201">
        <f>IF(N522="nulová",J522,0)</f>
        <v>0</v>
      </c>
      <c r="BJ522" s="18" t="s">
        <v>87</v>
      </c>
      <c r="BK522" s="201">
        <f>ROUND(I522*H522,2)</f>
        <v>0</v>
      </c>
      <c r="BL522" s="18" t="s">
        <v>135</v>
      </c>
      <c r="BM522" s="200" t="s">
        <v>1337</v>
      </c>
    </row>
    <row r="523" spans="1:65" s="13" customFormat="1" ht="10.199999999999999">
      <c r="B523" s="202"/>
      <c r="C523" s="203"/>
      <c r="D523" s="204" t="s">
        <v>137</v>
      </c>
      <c r="E523" s="205" t="s">
        <v>1</v>
      </c>
      <c r="F523" s="206" t="s">
        <v>422</v>
      </c>
      <c r="G523" s="203"/>
      <c r="H523" s="205" t="s">
        <v>1</v>
      </c>
      <c r="I523" s="207"/>
      <c r="J523" s="203"/>
      <c r="K523" s="203"/>
      <c r="L523" s="208"/>
      <c r="M523" s="209"/>
      <c r="N523" s="210"/>
      <c r="O523" s="210"/>
      <c r="P523" s="210"/>
      <c r="Q523" s="210"/>
      <c r="R523" s="210"/>
      <c r="S523" s="210"/>
      <c r="T523" s="211"/>
      <c r="AT523" s="212" t="s">
        <v>137</v>
      </c>
      <c r="AU523" s="212" t="s">
        <v>89</v>
      </c>
      <c r="AV523" s="13" t="s">
        <v>87</v>
      </c>
      <c r="AW523" s="13" t="s">
        <v>36</v>
      </c>
      <c r="AX523" s="13" t="s">
        <v>79</v>
      </c>
      <c r="AY523" s="212" t="s">
        <v>129</v>
      </c>
    </row>
    <row r="524" spans="1:65" s="14" customFormat="1" ht="20.399999999999999">
      <c r="B524" s="213"/>
      <c r="C524" s="214"/>
      <c r="D524" s="204" t="s">
        <v>137</v>
      </c>
      <c r="E524" s="215" t="s">
        <v>1</v>
      </c>
      <c r="F524" s="216" t="s">
        <v>1338</v>
      </c>
      <c r="G524" s="214"/>
      <c r="H524" s="217">
        <v>1.361</v>
      </c>
      <c r="I524" s="218"/>
      <c r="J524" s="214"/>
      <c r="K524" s="214"/>
      <c r="L524" s="219"/>
      <c r="M524" s="220"/>
      <c r="N524" s="221"/>
      <c r="O524" s="221"/>
      <c r="P524" s="221"/>
      <c r="Q524" s="221"/>
      <c r="R524" s="221"/>
      <c r="S524" s="221"/>
      <c r="T524" s="222"/>
      <c r="AT524" s="223" t="s">
        <v>137</v>
      </c>
      <c r="AU524" s="223" t="s">
        <v>89</v>
      </c>
      <c r="AV524" s="14" t="s">
        <v>89</v>
      </c>
      <c r="AW524" s="14" t="s">
        <v>36</v>
      </c>
      <c r="AX524" s="14" t="s">
        <v>79</v>
      </c>
      <c r="AY524" s="223" t="s">
        <v>129</v>
      </c>
    </row>
    <row r="525" spans="1:65" s="14" customFormat="1" ht="20.399999999999999">
      <c r="B525" s="213"/>
      <c r="C525" s="214"/>
      <c r="D525" s="204" t="s">
        <v>137</v>
      </c>
      <c r="E525" s="215" t="s">
        <v>1</v>
      </c>
      <c r="F525" s="216" t="s">
        <v>1339</v>
      </c>
      <c r="G525" s="214"/>
      <c r="H525" s="217">
        <v>30.562999999999999</v>
      </c>
      <c r="I525" s="218"/>
      <c r="J525" s="214"/>
      <c r="K525" s="214"/>
      <c r="L525" s="219"/>
      <c r="M525" s="220"/>
      <c r="N525" s="221"/>
      <c r="O525" s="221"/>
      <c r="P525" s="221"/>
      <c r="Q525" s="221"/>
      <c r="R525" s="221"/>
      <c r="S525" s="221"/>
      <c r="T525" s="222"/>
      <c r="AT525" s="223" t="s">
        <v>137</v>
      </c>
      <c r="AU525" s="223" t="s">
        <v>89</v>
      </c>
      <c r="AV525" s="14" t="s">
        <v>89</v>
      </c>
      <c r="AW525" s="14" t="s">
        <v>36</v>
      </c>
      <c r="AX525" s="14" t="s">
        <v>79</v>
      </c>
      <c r="AY525" s="223" t="s">
        <v>129</v>
      </c>
    </row>
    <row r="526" spans="1:65" s="14" customFormat="1" ht="20.399999999999999">
      <c r="B526" s="213"/>
      <c r="C526" s="214"/>
      <c r="D526" s="204" t="s">
        <v>137</v>
      </c>
      <c r="E526" s="215" t="s">
        <v>1</v>
      </c>
      <c r="F526" s="216" t="s">
        <v>1340</v>
      </c>
      <c r="G526" s="214"/>
      <c r="H526" s="217">
        <v>1.732</v>
      </c>
      <c r="I526" s="218"/>
      <c r="J526" s="214"/>
      <c r="K526" s="214"/>
      <c r="L526" s="219"/>
      <c r="M526" s="220"/>
      <c r="N526" s="221"/>
      <c r="O526" s="221"/>
      <c r="P526" s="221"/>
      <c r="Q526" s="221"/>
      <c r="R526" s="221"/>
      <c r="S526" s="221"/>
      <c r="T526" s="222"/>
      <c r="AT526" s="223" t="s">
        <v>137</v>
      </c>
      <c r="AU526" s="223" t="s">
        <v>89</v>
      </c>
      <c r="AV526" s="14" t="s">
        <v>89</v>
      </c>
      <c r="AW526" s="14" t="s">
        <v>36</v>
      </c>
      <c r="AX526" s="14" t="s">
        <v>79</v>
      </c>
      <c r="AY526" s="223" t="s">
        <v>129</v>
      </c>
    </row>
    <row r="527" spans="1:65" s="14" customFormat="1" ht="20.399999999999999">
      <c r="B527" s="213"/>
      <c r="C527" s="214"/>
      <c r="D527" s="204" t="s">
        <v>137</v>
      </c>
      <c r="E527" s="215" t="s">
        <v>1</v>
      </c>
      <c r="F527" s="216" t="s">
        <v>1341</v>
      </c>
      <c r="G527" s="214"/>
      <c r="H527" s="217">
        <v>7.258</v>
      </c>
      <c r="I527" s="218"/>
      <c r="J527" s="214"/>
      <c r="K527" s="214"/>
      <c r="L527" s="219"/>
      <c r="M527" s="220"/>
      <c r="N527" s="221"/>
      <c r="O527" s="221"/>
      <c r="P527" s="221"/>
      <c r="Q527" s="221"/>
      <c r="R527" s="221"/>
      <c r="S527" s="221"/>
      <c r="T527" s="222"/>
      <c r="AT527" s="223" t="s">
        <v>137</v>
      </c>
      <c r="AU527" s="223" t="s">
        <v>89</v>
      </c>
      <c r="AV527" s="14" t="s">
        <v>89</v>
      </c>
      <c r="AW527" s="14" t="s">
        <v>36</v>
      </c>
      <c r="AX527" s="14" t="s">
        <v>79</v>
      </c>
      <c r="AY527" s="223" t="s">
        <v>129</v>
      </c>
    </row>
    <row r="528" spans="1:65" s="14" customFormat="1" ht="20.399999999999999">
      <c r="B528" s="213"/>
      <c r="C528" s="214"/>
      <c r="D528" s="204" t="s">
        <v>137</v>
      </c>
      <c r="E528" s="215" t="s">
        <v>1</v>
      </c>
      <c r="F528" s="216" t="s">
        <v>1342</v>
      </c>
      <c r="G528" s="214"/>
      <c r="H528" s="217">
        <v>6.5119999999999996</v>
      </c>
      <c r="I528" s="218"/>
      <c r="J528" s="214"/>
      <c r="K528" s="214"/>
      <c r="L528" s="219"/>
      <c r="M528" s="220"/>
      <c r="N528" s="221"/>
      <c r="O528" s="221"/>
      <c r="P528" s="221"/>
      <c r="Q528" s="221"/>
      <c r="R528" s="221"/>
      <c r="S528" s="221"/>
      <c r="T528" s="222"/>
      <c r="AT528" s="223" t="s">
        <v>137</v>
      </c>
      <c r="AU528" s="223" t="s">
        <v>89</v>
      </c>
      <c r="AV528" s="14" t="s">
        <v>89</v>
      </c>
      <c r="AW528" s="14" t="s">
        <v>36</v>
      </c>
      <c r="AX528" s="14" t="s">
        <v>79</v>
      </c>
      <c r="AY528" s="223" t="s">
        <v>129</v>
      </c>
    </row>
    <row r="529" spans="1:65" s="15" customFormat="1" ht="10.199999999999999">
      <c r="B529" s="224"/>
      <c r="C529" s="225"/>
      <c r="D529" s="204" t="s">
        <v>137</v>
      </c>
      <c r="E529" s="226" t="s">
        <v>1</v>
      </c>
      <c r="F529" s="227" t="s">
        <v>142</v>
      </c>
      <c r="G529" s="225"/>
      <c r="H529" s="228">
        <v>47.426000000000002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AT529" s="234" t="s">
        <v>137</v>
      </c>
      <c r="AU529" s="234" t="s">
        <v>89</v>
      </c>
      <c r="AV529" s="15" t="s">
        <v>135</v>
      </c>
      <c r="AW529" s="15" t="s">
        <v>36</v>
      </c>
      <c r="AX529" s="15" t="s">
        <v>87</v>
      </c>
      <c r="AY529" s="234" t="s">
        <v>129</v>
      </c>
    </row>
    <row r="530" spans="1:65" s="2" customFormat="1" ht="21.75" customHeight="1">
      <c r="A530" s="35"/>
      <c r="B530" s="36"/>
      <c r="C530" s="188" t="s">
        <v>586</v>
      </c>
      <c r="D530" s="188" t="s">
        <v>131</v>
      </c>
      <c r="E530" s="189" t="s">
        <v>558</v>
      </c>
      <c r="F530" s="190" t="s">
        <v>559</v>
      </c>
      <c r="G530" s="191" t="s">
        <v>386</v>
      </c>
      <c r="H530" s="192">
        <v>1138.2239999999999</v>
      </c>
      <c r="I530" s="193"/>
      <c r="J530" s="194">
        <f>ROUND(I530*H530,2)</f>
        <v>0</v>
      </c>
      <c r="K530" s="195"/>
      <c r="L530" s="40"/>
      <c r="M530" s="196" t="s">
        <v>1</v>
      </c>
      <c r="N530" s="197" t="s">
        <v>44</v>
      </c>
      <c r="O530" s="72"/>
      <c r="P530" s="198">
        <f>O530*H530</f>
        <v>0</v>
      </c>
      <c r="Q530" s="198">
        <v>0</v>
      </c>
      <c r="R530" s="198">
        <f>Q530*H530</f>
        <v>0</v>
      </c>
      <c r="S530" s="198">
        <v>0</v>
      </c>
      <c r="T530" s="199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0" t="s">
        <v>135</v>
      </c>
      <c r="AT530" s="200" t="s">
        <v>131</v>
      </c>
      <c r="AU530" s="200" t="s">
        <v>89</v>
      </c>
      <c r="AY530" s="18" t="s">
        <v>129</v>
      </c>
      <c r="BE530" s="201">
        <f>IF(N530="základní",J530,0)</f>
        <v>0</v>
      </c>
      <c r="BF530" s="201">
        <f>IF(N530="snížená",J530,0)</f>
        <v>0</v>
      </c>
      <c r="BG530" s="201">
        <f>IF(N530="zákl. přenesená",J530,0)</f>
        <v>0</v>
      </c>
      <c r="BH530" s="201">
        <f>IF(N530="sníž. přenesená",J530,0)</f>
        <v>0</v>
      </c>
      <c r="BI530" s="201">
        <f>IF(N530="nulová",J530,0)</f>
        <v>0</v>
      </c>
      <c r="BJ530" s="18" t="s">
        <v>87</v>
      </c>
      <c r="BK530" s="201">
        <f>ROUND(I530*H530,2)</f>
        <v>0</v>
      </c>
      <c r="BL530" s="18" t="s">
        <v>135</v>
      </c>
      <c r="BM530" s="200" t="s">
        <v>1343</v>
      </c>
    </row>
    <row r="531" spans="1:65" s="13" customFormat="1" ht="10.199999999999999">
      <c r="B531" s="202"/>
      <c r="C531" s="203"/>
      <c r="D531" s="204" t="s">
        <v>137</v>
      </c>
      <c r="E531" s="205" t="s">
        <v>1</v>
      </c>
      <c r="F531" s="206" t="s">
        <v>561</v>
      </c>
      <c r="G531" s="203"/>
      <c r="H531" s="205" t="s">
        <v>1</v>
      </c>
      <c r="I531" s="207"/>
      <c r="J531" s="203"/>
      <c r="K531" s="203"/>
      <c r="L531" s="208"/>
      <c r="M531" s="209"/>
      <c r="N531" s="210"/>
      <c r="O531" s="210"/>
      <c r="P531" s="210"/>
      <c r="Q531" s="210"/>
      <c r="R531" s="210"/>
      <c r="S531" s="210"/>
      <c r="T531" s="211"/>
      <c r="AT531" s="212" t="s">
        <v>137</v>
      </c>
      <c r="AU531" s="212" t="s">
        <v>89</v>
      </c>
      <c r="AV531" s="13" t="s">
        <v>87</v>
      </c>
      <c r="AW531" s="13" t="s">
        <v>36</v>
      </c>
      <c r="AX531" s="13" t="s">
        <v>79</v>
      </c>
      <c r="AY531" s="212" t="s">
        <v>129</v>
      </c>
    </row>
    <row r="532" spans="1:65" s="14" customFormat="1" ht="10.199999999999999">
      <c r="B532" s="213"/>
      <c r="C532" s="214"/>
      <c r="D532" s="204" t="s">
        <v>137</v>
      </c>
      <c r="E532" s="215" t="s">
        <v>1</v>
      </c>
      <c r="F532" s="216" t="s">
        <v>1344</v>
      </c>
      <c r="G532" s="214"/>
      <c r="H532" s="217">
        <v>1138.2239999999999</v>
      </c>
      <c r="I532" s="218"/>
      <c r="J532" s="214"/>
      <c r="K532" s="214"/>
      <c r="L532" s="219"/>
      <c r="M532" s="220"/>
      <c r="N532" s="221"/>
      <c r="O532" s="221"/>
      <c r="P532" s="221"/>
      <c r="Q532" s="221"/>
      <c r="R532" s="221"/>
      <c r="S532" s="221"/>
      <c r="T532" s="222"/>
      <c r="AT532" s="223" t="s">
        <v>137</v>
      </c>
      <c r="AU532" s="223" t="s">
        <v>89</v>
      </c>
      <c r="AV532" s="14" t="s">
        <v>89</v>
      </c>
      <c r="AW532" s="14" t="s">
        <v>36</v>
      </c>
      <c r="AX532" s="14" t="s">
        <v>87</v>
      </c>
      <c r="AY532" s="223" t="s">
        <v>129</v>
      </c>
    </row>
    <row r="533" spans="1:65" s="2" customFormat="1" ht="21.75" customHeight="1">
      <c r="A533" s="35"/>
      <c r="B533" s="36"/>
      <c r="C533" s="188" t="s">
        <v>590</v>
      </c>
      <c r="D533" s="188" t="s">
        <v>131</v>
      </c>
      <c r="E533" s="189" t="s">
        <v>564</v>
      </c>
      <c r="F533" s="190" t="s">
        <v>565</v>
      </c>
      <c r="G533" s="191" t="s">
        <v>386</v>
      </c>
      <c r="H533" s="192">
        <v>22.196000000000002</v>
      </c>
      <c r="I533" s="193"/>
      <c r="J533" s="194">
        <f>ROUND(I533*H533,2)</f>
        <v>0</v>
      </c>
      <c r="K533" s="195"/>
      <c r="L533" s="40"/>
      <c r="M533" s="196" t="s">
        <v>1</v>
      </c>
      <c r="N533" s="197" t="s">
        <v>44</v>
      </c>
      <c r="O533" s="72"/>
      <c r="P533" s="198">
        <f>O533*H533</f>
        <v>0</v>
      </c>
      <c r="Q533" s="198">
        <v>0</v>
      </c>
      <c r="R533" s="198">
        <f>Q533*H533</f>
        <v>0</v>
      </c>
      <c r="S533" s="198">
        <v>0</v>
      </c>
      <c r="T533" s="199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0" t="s">
        <v>135</v>
      </c>
      <c r="AT533" s="200" t="s">
        <v>131</v>
      </c>
      <c r="AU533" s="200" t="s">
        <v>89</v>
      </c>
      <c r="AY533" s="18" t="s">
        <v>129</v>
      </c>
      <c r="BE533" s="201">
        <f>IF(N533="základní",J533,0)</f>
        <v>0</v>
      </c>
      <c r="BF533" s="201">
        <f>IF(N533="snížená",J533,0)</f>
        <v>0</v>
      </c>
      <c r="BG533" s="201">
        <f>IF(N533="zákl. přenesená",J533,0)</f>
        <v>0</v>
      </c>
      <c r="BH533" s="201">
        <f>IF(N533="sníž. přenesená",J533,0)</f>
        <v>0</v>
      </c>
      <c r="BI533" s="201">
        <f>IF(N533="nulová",J533,0)</f>
        <v>0</v>
      </c>
      <c r="BJ533" s="18" t="s">
        <v>87</v>
      </c>
      <c r="BK533" s="201">
        <f>ROUND(I533*H533,2)</f>
        <v>0</v>
      </c>
      <c r="BL533" s="18" t="s">
        <v>135</v>
      </c>
      <c r="BM533" s="200" t="s">
        <v>1345</v>
      </c>
    </row>
    <row r="534" spans="1:65" s="13" customFormat="1" ht="10.199999999999999">
      <c r="B534" s="202"/>
      <c r="C534" s="203"/>
      <c r="D534" s="204" t="s">
        <v>137</v>
      </c>
      <c r="E534" s="205" t="s">
        <v>1</v>
      </c>
      <c r="F534" s="206" t="s">
        <v>138</v>
      </c>
      <c r="G534" s="203"/>
      <c r="H534" s="205" t="s">
        <v>1</v>
      </c>
      <c r="I534" s="207"/>
      <c r="J534" s="203"/>
      <c r="K534" s="203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137</v>
      </c>
      <c r="AU534" s="212" t="s">
        <v>89</v>
      </c>
      <c r="AV534" s="13" t="s">
        <v>87</v>
      </c>
      <c r="AW534" s="13" t="s">
        <v>36</v>
      </c>
      <c r="AX534" s="13" t="s">
        <v>79</v>
      </c>
      <c r="AY534" s="212" t="s">
        <v>129</v>
      </c>
    </row>
    <row r="535" spans="1:65" s="13" customFormat="1" ht="10.199999999999999">
      <c r="B535" s="202"/>
      <c r="C535" s="203"/>
      <c r="D535" s="204" t="s">
        <v>137</v>
      </c>
      <c r="E535" s="205" t="s">
        <v>1</v>
      </c>
      <c r="F535" s="206" t="s">
        <v>567</v>
      </c>
      <c r="G535" s="203"/>
      <c r="H535" s="205" t="s">
        <v>1</v>
      </c>
      <c r="I535" s="207"/>
      <c r="J535" s="203"/>
      <c r="K535" s="203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137</v>
      </c>
      <c r="AU535" s="212" t="s">
        <v>89</v>
      </c>
      <c r="AV535" s="13" t="s">
        <v>87</v>
      </c>
      <c r="AW535" s="13" t="s">
        <v>36</v>
      </c>
      <c r="AX535" s="13" t="s">
        <v>79</v>
      </c>
      <c r="AY535" s="212" t="s">
        <v>129</v>
      </c>
    </row>
    <row r="536" spans="1:65" s="14" customFormat="1" ht="10.199999999999999">
      <c r="B536" s="213"/>
      <c r="C536" s="214"/>
      <c r="D536" s="204" t="s">
        <v>137</v>
      </c>
      <c r="E536" s="215" t="s">
        <v>1</v>
      </c>
      <c r="F536" s="216" t="s">
        <v>1346</v>
      </c>
      <c r="G536" s="214"/>
      <c r="H536" s="217">
        <v>5.18</v>
      </c>
      <c r="I536" s="218"/>
      <c r="J536" s="214"/>
      <c r="K536" s="214"/>
      <c r="L536" s="219"/>
      <c r="M536" s="220"/>
      <c r="N536" s="221"/>
      <c r="O536" s="221"/>
      <c r="P536" s="221"/>
      <c r="Q536" s="221"/>
      <c r="R536" s="221"/>
      <c r="S536" s="221"/>
      <c r="T536" s="222"/>
      <c r="AT536" s="223" t="s">
        <v>137</v>
      </c>
      <c r="AU536" s="223" t="s">
        <v>89</v>
      </c>
      <c r="AV536" s="14" t="s">
        <v>89</v>
      </c>
      <c r="AW536" s="14" t="s">
        <v>36</v>
      </c>
      <c r="AX536" s="14" t="s">
        <v>79</v>
      </c>
      <c r="AY536" s="223" t="s">
        <v>129</v>
      </c>
    </row>
    <row r="537" spans="1:65" s="14" customFormat="1" ht="10.199999999999999">
      <c r="B537" s="213"/>
      <c r="C537" s="214"/>
      <c r="D537" s="204" t="s">
        <v>137</v>
      </c>
      <c r="E537" s="215" t="s">
        <v>1</v>
      </c>
      <c r="F537" s="216" t="s">
        <v>1347</v>
      </c>
      <c r="G537" s="214"/>
      <c r="H537" s="217">
        <v>0.28499999999999998</v>
      </c>
      <c r="I537" s="218"/>
      <c r="J537" s="214"/>
      <c r="K537" s="214"/>
      <c r="L537" s="219"/>
      <c r="M537" s="220"/>
      <c r="N537" s="221"/>
      <c r="O537" s="221"/>
      <c r="P537" s="221"/>
      <c r="Q537" s="221"/>
      <c r="R537" s="221"/>
      <c r="S537" s="221"/>
      <c r="T537" s="222"/>
      <c r="AT537" s="223" t="s">
        <v>137</v>
      </c>
      <c r="AU537" s="223" t="s">
        <v>89</v>
      </c>
      <c r="AV537" s="14" t="s">
        <v>89</v>
      </c>
      <c r="AW537" s="14" t="s">
        <v>36</v>
      </c>
      <c r="AX537" s="14" t="s">
        <v>79</v>
      </c>
      <c r="AY537" s="223" t="s">
        <v>129</v>
      </c>
    </row>
    <row r="538" spans="1:65" s="14" customFormat="1" ht="20.399999999999999">
      <c r="B538" s="213"/>
      <c r="C538" s="214"/>
      <c r="D538" s="204" t="s">
        <v>137</v>
      </c>
      <c r="E538" s="215" t="s">
        <v>1</v>
      </c>
      <c r="F538" s="216" t="s">
        <v>1348</v>
      </c>
      <c r="G538" s="214"/>
      <c r="H538" s="217">
        <v>3.036</v>
      </c>
      <c r="I538" s="218"/>
      <c r="J538" s="214"/>
      <c r="K538" s="214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137</v>
      </c>
      <c r="AU538" s="223" t="s">
        <v>89</v>
      </c>
      <c r="AV538" s="14" t="s">
        <v>89</v>
      </c>
      <c r="AW538" s="14" t="s">
        <v>36</v>
      </c>
      <c r="AX538" s="14" t="s">
        <v>79</v>
      </c>
      <c r="AY538" s="223" t="s">
        <v>129</v>
      </c>
    </row>
    <row r="539" spans="1:65" s="13" customFormat="1" ht="10.199999999999999">
      <c r="B539" s="202"/>
      <c r="C539" s="203"/>
      <c r="D539" s="204" t="s">
        <v>137</v>
      </c>
      <c r="E539" s="205" t="s">
        <v>1</v>
      </c>
      <c r="F539" s="206" t="s">
        <v>146</v>
      </c>
      <c r="G539" s="203"/>
      <c r="H539" s="205" t="s">
        <v>1</v>
      </c>
      <c r="I539" s="207"/>
      <c r="J539" s="203"/>
      <c r="K539" s="203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137</v>
      </c>
      <c r="AU539" s="212" t="s">
        <v>89</v>
      </c>
      <c r="AV539" s="13" t="s">
        <v>87</v>
      </c>
      <c r="AW539" s="13" t="s">
        <v>36</v>
      </c>
      <c r="AX539" s="13" t="s">
        <v>79</v>
      </c>
      <c r="AY539" s="212" t="s">
        <v>129</v>
      </c>
    </row>
    <row r="540" spans="1:65" s="13" customFormat="1" ht="10.199999999999999">
      <c r="B540" s="202"/>
      <c r="C540" s="203"/>
      <c r="D540" s="204" t="s">
        <v>137</v>
      </c>
      <c r="E540" s="205" t="s">
        <v>1</v>
      </c>
      <c r="F540" s="206" t="s">
        <v>567</v>
      </c>
      <c r="G540" s="203"/>
      <c r="H540" s="205" t="s">
        <v>1</v>
      </c>
      <c r="I540" s="207"/>
      <c r="J540" s="203"/>
      <c r="K540" s="203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137</v>
      </c>
      <c r="AU540" s="212" t="s">
        <v>89</v>
      </c>
      <c r="AV540" s="13" t="s">
        <v>87</v>
      </c>
      <c r="AW540" s="13" t="s">
        <v>36</v>
      </c>
      <c r="AX540" s="13" t="s">
        <v>79</v>
      </c>
      <c r="AY540" s="212" t="s">
        <v>129</v>
      </c>
    </row>
    <row r="541" spans="1:65" s="14" customFormat="1" ht="10.199999999999999">
      <c r="B541" s="213"/>
      <c r="C541" s="214"/>
      <c r="D541" s="204" t="s">
        <v>137</v>
      </c>
      <c r="E541" s="215" t="s">
        <v>1</v>
      </c>
      <c r="F541" s="216" t="s">
        <v>1349</v>
      </c>
      <c r="G541" s="214"/>
      <c r="H541" s="217">
        <v>6.0570000000000004</v>
      </c>
      <c r="I541" s="218"/>
      <c r="J541" s="214"/>
      <c r="K541" s="214"/>
      <c r="L541" s="219"/>
      <c r="M541" s="220"/>
      <c r="N541" s="221"/>
      <c r="O541" s="221"/>
      <c r="P541" s="221"/>
      <c r="Q541" s="221"/>
      <c r="R541" s="221"/>
      <c r="S541" s="221"/>
      <c r="T541" s="222"/>
      <c r="AT541" s="223" t="s">
        <v>137</v>
      </c>
      <c r="AU541" s="223" t="s">
        <v>89</v>
      </c>
      <c r="AV541" s="14" t="s">
        <v>89</v>
      </c>
      <c r="AW541" s="14" t="s">
        <v>36</v>
      </c>
      <c r="AX541" s="14" t="s">
        <v>79</v>
      </c>
      <c r="AY541" s="223" t="s">
        <v>129</v>
      </c>
    </row>
    <row r="542" spans="1:65" s="14" customFormat="1" ht="20.399999999999999">
      <c r="B542" s="213"/>
      <c r="C542" s="214"/>
      <c r="D542" s="204" t="s">
        <v>137</v>
      </c>
      <c r="E542" s="215" t="s">
        <v>1</v>
      </c>
      <c r="F542" s="216" t="s">
        <v>1350</v>
      </c>
      <c r="G542" s="214"/>
      <c r="H542" s="217">
        <v>0.34300000000000003</v>
      </c>
      <c r="I542" s="218"/>
      <c r="J542" s="214"/>
      <c r="K542" s="214"/>
      <c r="L542" s="219"/>
      <c r="M542" s="220"/>
      <c r="N542" s="221"/>
      <c r="O542" s="221"/>
      <c r="P542" s="221"/>
      <c r="Q542" s="221"/>
      <c r="R542" s="221"/>
      <c r="S542" s="221"/>
      <c r="T542" s="222"/>
      <c r="AT542" s="223" t="s">
        <v>137</v>
      </c>
      <c r="AU542" s="223" t="s">
        <v>89</v>
      </c>
      <c r="AV542" s="14" t="s">
        <v>89</v>
      </c>
      <c r="AW542" s="14" t="s">
        <v>36</v>
      </c>
      <c r="AX542" s="14" t="s">
        <v>79</v>
      </c>
      <c r="AY542" s="223" t="s">
        <v>129</v>
      </c>
    </row>
    <row r="543" spans="1:65" s="14" customFormat="1" ht="20.399999999999999">
      <c r="B543" s="213"/>
      <c r="C543" s="214"/>
      <c r="D543" s="204" t="s">
        <v>137</v>
      </c>
      <c r="E543" s="215" t="s">
        <v>1</v>
      </c>
      <c r="F543" s="216" t="s">
        <v>1351</v>
      </c>
      <c r="G543" s="214"/>
      <c r="H543" s="217">
        <v>4.1180000000000003</v>
      </c>
      <c r="I543" s="218"/>
      <c r="J543" s="214"/>
      <c r="K543" s="214"/>
      <c r="L543" s="219"/>
      <c r="M543" s="220"/>
      <c r="N543" s="221"/>
      <c r="O543" s="221"/>
      <c r="P543" s="221"/>
      <c r="Q543" s="221"/>
      <c r="R543" s="221"/>
      <c r="S543" s="221"/>
      <c r="T543" s="222"/>
      <c r="AT543" s="223" t="s">
        <v>137</v>
      </c>
      <c r="AU543" s="223" t="s">
        <v>89</v>
      </c>
      <c r="AV543" s="14" t="s">
        <v>89</v>
      </c>
      <c r="AW543" s="14" t="s">
        <v>36</v>
      </c>
      <c r="AX543" s="14" t="s">
        <v>79</v>
      </c>
      <c r="AY543" s="223" t="s">
        <v>129</v>
      </c>
    </row>
    <row r="544" spans="1:65" s="13" customFormat="1" ht="10.199999999999999">
      <c r="B544" s="202"/>
      <c r="C544" s="203"/>
      <c r="D544" s="204" t="s">
        <v>137</v>
      </c>
      <c r="E544" s="205" t="s">
        <v>1</v>
      </c>
      <c r="F544" s="206" t="s">
        <v>193</v>
      </c>
      <c r="G544" s="203"/>
      <c r="H544" s="205" t="s">
        <v>1</v>
      </c>
      <c r="I544" s="207"/>
      <c r="J544" s="203"/>
      <c r="K544" s="203"/>
      <c r="L544" s="208"/>
      <c r="M544" s="209"/>
      <c r="N544" s="210"/>
      <c r="O544" s="210"/>
      <c r="P544" s="210"/>
      <c r="Q544" s="210"/>
      <c r="R544" s="210"/>
      <c r="S544" s="210"/>
      <c r="T544" s="211"/>
      <c r="AT544" s="212" t="s">
        <v>137</v>
      </c>
      <c r="AU544" s="212" t="s">
        <v>89</v>
      </c>
      <c r="AV544" s="13" t="s">
        <v>87</v>
      </c>
      <c r="AW544" s="13" t="s">
        <v>36</v>
      </c>
      <c r="AX544" s="13" t="s">
        <v>79</v>
      </c>
      <c r="AY544" s="212" t="s">
        <v>129</v>
      </c>
    </row>
    <row r="545" spans="1:65" s="14" customFormat="1" ht="20.399999999999999">
      <c r="B545" s="213"/>
      <c r="C545" s="214"/>
      <c r="D545" s="204" t="s">
        <v>137</v>
      </c>
      <c r="E545" s="215" t="s">
        <v>1</v>
      </c>
      <c r="F545" s="216" t="s">
        <v>1352</v>
      </c>
      <c r="G545" s="214"/>
      <c r="H545" s="217">
        <v>3.0249999999999999</v>
      </c>
      <c r="I545" s="218"/>
      <c r="J545" s="214"/>
      <c r="K545" s="214"/>
      <c r="L545" s="219"/>
      <c r="M545" s="220"/>
      <c r="N545" s="221"/>
      <c r="O545" s="221"/>
      <c r="P545" s="221"/>
      <c r="Q545" s="221"/>
      <c r="R545" s="221"/>
      <c r="S545" s="221"/>
      <c r="T545" s="222"/>
      <c r="AT545" s="223" t="s">
        <v>137</v>
      </c>
      <c r="AU545" s="223" t="s">
        <v>89</v>
      </c>
      <c r="AV545" s="14" t="s">
        <v>89</v>
      </c>
      <c r="AW545" s="14" t="s">
        <v>36</v>
      </c>
      <c r="AX545" s="14" t="s">
        <v>79</v>
      </c>
      <c r="AY545" s="223" t="s">
        <v>129</v>
      </c>
    </row>
    <row r="546" spans="1:65" s="13" customFormat="1" ht="20.399999999999999">
      <c r="B546" s="202"/>
      <c r="C546" s="203"/>
      <c r="D546" s="204" t="s">
        <v>137</v>
      </c>
      <c r="E546" s="205" t="s">
        <v>1</v>
      </c>
      <c r="F546" s="206" t="s">
        <v>572</v>
      </c>
      <c r="G546" s="203"/>
      <c r="H546" s="205" t="s">
        <v>1</v>
      </c>
      <c r="I546" s="207"/>
      <c r="J546" s="203"/>
      <c r="K546" s="203"/>
      <c r="L546" s="208"/>
      <c r="M546" s="209"/>
      <c r="N546" s="210"/>
      <c r="O546" s="210"/>
      <c r="P546" s="210"/>
      <c r="Q546" s="210"/>
      <c r="R546" s="210"/>
      <c r="S546" s="210"/>
      <c r="T546" s="211"/>
      <c r="AT546" s="212" t="s">
        <v>137</v>
      </c>
      <c r="AU546" s="212" t="s">
        <v>89</v>
      </c>
      <c r="AV546" s="13" t="s">
        <v>87</v>
      </c>
      <c r="AW546" s="13" t="s">
        <v>36</v>
      </c>
      <c r="AX546" s="13" t="s">
        <v>79</v>
      </c>
      <c r="AY546" s="212" t="s">
        <v>129</v>
      </c>
    </row>
    <row r="547" spans="1:65" s="14" customFormat="1" ht="10.199999999999999">
      <c r="B547" s="213"/>
      <c r="C547" s="214"/>
      <c r="D547" s="204" t="s">
        <v>137</v>
      </c>
      <c r="E547" s="215" t="s">
        <v>1</v>
      </c>
      <c r="F547" s="216" t="s">
        <v>1353</v>
      </c>
      <c r="G547" s="214"/>
      <c r="H547" s="217">
        <v>0.152</v>
      </c>
      <c r="I547" s="218"/>
      <c r="J547" s="214"/>
      <c r="K547" s="214"/>
      <c r="L547" s="219"/>
      <c r="M547" s="220"/>
      <c r="N547" s="221"/>
      <c r="O547" s="221"/>
      <c r="P547" s="221"/>
      <c r="Q547" s="221"/>
      <c r="R547" s="221"/>
      <c r="S547" s="221"/>
      <c r="T547" s="222"/>
      <c r="AT547" s="223" t="s">
        <v>137</v>
      </c>
      <c r="AU547" s="223" t="s">
        <v>89</v>
      </c>
      <c r="AV547" s="14" t="s">
        <v>89</v>
      </c>
      <c r="AW547" s="14" t="s">
        <v>36</v>
      </c>
      <c r="AX547" s="14" t="s">
        <v>79</v>
      </c>
      <c r="AY547" s="223" t="s">
        <v>129</v>
      </c>
    </row>
    <row r="548" spans="1:65" s="15" customFormat="1" ht="10.199999999999999">
      <c r="B548" s="224"/>
      <c r="C548" s="225"/>
      <c r="D548" s="204" t="s">
        <v>137</v>
      </c>
      <c r="E548" s="226" t="s">
        <v>1</v>
      </c>
      <c r="F548" s="227" t="s">
        <v>142</v>
      </c>
      <c r="G548" s="225"/>
      <c r="H548" s="228">
        <v>22.196000000000002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AT548" s="234" t="s">
        <v>137</v>
      </c>
      <c r="AU548" s="234" t="s">
        <v>89</v>
      </c>
      <c r="AV548" s="15" t="s">
        <v>135</v>
      </c>
      <c r="AW548" s="15" t="s">
        <v>36</v>
      </c>
      <c r="AX548" s="15" t="s">
        <v>87</v>
      </c>
      <c r="AY548" s="234" t="s">
        <v>129</v>
      </c>
    </row>
    <row r="549" spans="1:65" s="2" customFormat="1" ht="21.75" customHeight="1">
      <c r="A549" s="35"/>
      <c r="B549" s="36"/>
      <c r="C549" s="188" t="s">
        <v>595</v>
      </c>
      <c r="D549" s="188" t="s">
        <v>131</v>
      </c>
      <c r="E549" s="189" t="s">
        <v>578</v>
      </c>
      <c r="F549" s="190" t="s">
        <v>579</v>
      </c>
      <c r="G549" s="191" t="s">
        <v>386</v>
      </c>
      <c r="H549" s="192">
        <v>532.70399999999995</v>
      </c>
      <c r="I549" s="193"/>
      <c r="J549" s="194">
        <f>ROUND(I549*H549,2)</f>
        <v>0</v>
      </c>
      <c r="K549" s="195"/>
      <c r="L549" s="40"/>
      <c r="M549" s="196" t="s">
        <v>1</v>
      </c>
      <c r="N549" s="197" t="s">
        <v>44</v>
      </c>
      <c r="O549" s="72"/>
      <c r="P549" s="198">
        <f>O549*H549</f>
        <v>0</v>
      </c>
      <c r="Q549" s="198">
        <v>0</v>
      </c>
      <c r="R549" s="198">
        <f>Q549*H549</f>
        <v>0</v>
      </c>
      <c r="S549" s="198">
        <v>0</v>
      </c>
      <c r="T549" s="199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0" t="s">
        <v>135</v>
      </c>
      <c r="AT549" s="200" t="s">
        <v>131</v>
      </c>
      <c r="AU549" s="200" t="s">
        <v>89</v>
      </c>
      <c r="AY549" s="18" t="s">
        <v>129</v>
      </c>
      <c r="BE549" s="201">
        <f>IF(N549="základní",J549,0)</f>
        <v>0</v>
      </c>
      <c r="BF549" s="201">
        <f>IF(N549="snížená",J549,0)</f>
        <v>0</v>
      </c>
      <c r="BG549" s="201">
        <f>IF(N549="zákl. přenesená",J549,0)</f>
        <v>0</v>
      </c>
      <c r="BH549" s="201">
        <f>IF(N549="sníž. přenesená",J549,0)</f>
        <v>0</v>
      </c>
      <c r="BI549" s="201">
        <f>IF(N549="nulová",J549,0)</f>
        <v>0</v>
      </c>
      <c r="BJ549" s="18" t="s">
        <v>87</v>
      </c>
      <c r="BK549" s="201">
        <f>ROUND(I549*H549,2)</f>
        <v>0</v>
      </c>
      <c r="BL549" s="18" t="s">
        <v>135</v>
      </c>
      <c r="BM549" s="200" t="s">
        <v>1354</v>
      </c>
    </row>
    <row r="550" spans="1:65" s="13" customFormat="1" ht="10.199999999999999">
      <c r="B550" s="202"/>
      <c r="C550" s="203"/>
      <c r="D550" s="204" t="s">
        <v>137</v>
      </c>
      <c r="E550" s="205" t="s">
        <v>1</v>
      </c>
      <c r="F550" s="206" t="s">
        <v>561</v>
      </c>
      <c r="G550" s="203"/>
      <c r="H550" s="205" t="s">
        <v>1</v>
      </c>
      <c r="I550" s="207"/>
      <c r="J550" s="203"/>
      <c r="K550" s="203"/>
      <c r="L550" s="208"/>
      <c r="M550" s="209"/>
      <c r="N550" s="210"/>
      <c r="O550" s="210"/>
      <c r="P550" s="210"/>
      <c r="Q550" s="210"/>
      <c r="R550" s="210"/>
      <c r="S550" s="210"/>
      <c r="T550" s="211"/>
      <c r="AT550" s="212" t="s">
        <v>137</v>
      </c>
      <c r="AU550" s="212" t="s">
        <v>89</v>
      </c>
      <c r="AV550" s="13" t="s">
        <v>87</v>
      </c>
      <c r="AW550" s="13" t="s">
        <v>36</v>
      </c>
      <c r="AX550" s="13" t="s">
        <v>79</v>
      </c>
      <c r="AY550" s="212" t="s">
        <v>129</v>
      </c>
    </row>
    <row r="551" spans="1:65" s="14" customFormat="1" ht="10.199999999999999">
      <c r="B551" s="213"/>
      <c r="C551" s="214"/>
      <c r="D551" s="204" t="s">
        <v>137</v>
      </c>
      <c r="E551" s="215" t="s">
        <v>1</v>
      </c>
      <c r="F551" s="216" t="s">
        <v>1355</v>
      </c>
      <c r="G551" s="214"/>
      <c r="H551" s="217">
        <v>532.70399999999995</v>
      </c>
      <c r="I551" s="218"/>
      <c r="J551" s="214"/>
      <c r="K551" s="214"/>
      <c r="L551" s="219"/>
      <c r="M551" s="220"/>
      <c r="N551" s="221"/>
      <c r="O551" s="221"/>
      <c r="P551" s="221"/>
      <c r="Q551" s="221"/>
      <c r="R551" s="221"/>
      <c r="S551" s="221"/>
      <c r="T551" s="222"/>
      <c r="AT551" s="223" t="s">
        <v>137</v>
      </c>
      <c r="AU551" s="223" t="s">
        <v>89</v>
      </c>
      <c r="AV551" s="14" t="s">
        <v>89</v>
      </c>
      <c r="AW551" s="14" t="s">
        <v>36</v>
      </c>
      <c r="AX551" s="14" t="s">
        <v>87</v>
      </c>
      <c r="AY551" s="223" t="s">
        <v>129</v>
      </c>
    </row>
    <row r="552" spans="1:65" s="2" customFormat="1" ht="21.75" customHeight="1">
      <c r="A552" s="35"/>
      <c r="B552" s="36"/>
      <c r="C552" s="188" t="s">
        <v>602</v>
      </c>
      <c r="D552" s="188" t="s">
        <v>131</v>
      </c>
      <c r="E552" s="189" t="s">
        <v>583</v>
      </c>
      <c r="F552" s="190" t="s">
        <v>584</v>
      </c>
      <c r="G552" s="191" t="s">
        <v>386</v>
      </c>
      <c r="H552" s="192">
        <v>0.152</v>
      </c>
      <c r="I552" s="193"/>
      <c r="J552" s="194">
        <f>ROUND(I552*H552,2)</f>
        <v>0</v>
      </c>
      <c r="K552" s="195"/>
      <c r="L552" s="40"/>
      <c r="M552" s="196" t="s">
        <v>1</v>
      </c>
      <c r="N552" s="197" t="s">
        <v>44</v>
      </c>
      <c r="O552" s="72"/>
      <c r="P552" s="198">
        <f>O552*H552</f>
        <v>0</v>
      </c>
      <c r="Q552" s="198">
        <v>0</v>
      </c>
      <c r="R552" s="198">
        <f>Q552*H552</f>
        <v>0</v>
      </c>
      <c r="S552" s="198">
        <v>0</v>
      </c>
      <c r="T552" s="19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0" t="s">
        <v>135</v>
      </c>
      <c r="AT552" s="200" t="s">
        <v>131</v>
      </c>
      <c r="AU552" s="200" t="s">
        <v>89</v>
      </c>
      <c r="AY552" s="18" t="s">
        <v>129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18" t="s">
        <v>87</v>
      </c>
      <c r="BK552" s="201">
        <f>ROUND(I552*H552,2)</f>
        <v>0</v>
      </c>
      <c r="BL552" s="18" t="s">
        <v>135</v>
      </c>
      <c r="BM552" s="200" t="s">
        <v>1356</v>
      </c>
    </row>
    <row r="553" spans="1:65" s="13" customFormat="1" ht="20.399999999999999">
      <c r="B553" s="202"/>
      <c r="C553" s="203"/>
      <c r="D553" s="204" t="s">
        <v>137</v>
      </c>
      <c r="E553" s="205" t="s">
        <v>1</v>
      </c>
      <c r="F553" s="206" t="s">
        <v>572</v>
      </c>
      <c r="G553" s="203"/>
      <c r="H553" s="205" t="s">
        <v>1</v>
      </c>
      <c r="I553" s="207"/>
      <c r="J553" s="203"/>
      <c r="K553" s="203"/>
      <c r="L553" s="208"/>
      <c r="M553" s="209"/>
      <c r="N553" s="210"/>
      <c r="O553" s="210"/>
      <c r="P553" s="210"/>
      <c r="Q553" s="210"/>
      <c r="R553" s="210"/>
      <c r="S553" s="210"/>
      <c r="T553" s="211"/>
      <c r="AT553" s="212" t="s">
        <v>137</v>
      </c>
      <c r="AU553" s="212" t="s">
        <v>89</v>
      </c>
      <c r="AV553" s="13" t="s">
        <v>87</v>
      </c>
      <c r="AW553" s="13" t="s">
        <v>36</v>
      </c>
      <c r="AX553" s="13" t="s">
        <v>79</v>
      </c>
      <c r="AY553" s="212" t="s">
        <v>129</v>
      </c>
    </row>
    <row r="554" spans="1:65" s="14" customFormat="1" ht="10.199999999999999">
      <c r="B554" s="213"/>
      <c r="C554" s="214"/>
      <c r="D554" s="204" t="s">
        <v>137</v>
      </c>
      <c r="E554" s="215" t="s">
        <v>1</v>
      </c>
      <c r="F554" s="216" t="s">
        <v>1353</v>
      </c>
      <c r="G554" s="214"/>
      <c r="H554" s="217">
        <v>0.152</v>
      </c>
      <c r="I554" s="218"/>
      <c r="J554" s="214"/>
      <c r="K554" s="214"/>
      <c r="L554" s="219"/>
      <c r="M554" s="220"/>
      <c r="N554" s="221"/>
      <c r="O554" s="221"/>
      <c r="P554" s="221"/>
      <c r="Q554" s="221"/>
      <c r="R554" s="221"/>
      <c r="S554" s="221"/>
      <c r="T554" s="222"/>
      <c r="AT554" s="223" t="s">
        <v>137</v>
      </c>
      <c r="AU554" s="223" t="s">
        <v>89</v>
      </c>
      <c r="AV554" s="14" t="s">
        <v>89</v>
      </c>
      <c r="AW554" s="14" t="s">
        <v>36</v>
      </c>
      <c r="AX554" s="14" t="s">
        <v>87</v>
      </c>
      <c r="AY554" s="223" t="s">
        <v>129</v>
      </c>
    </row>
    <row r="555" spans="1:65" s="2" customFormat="1" ht="21.75" customHeight="1">
      <c r="A555" s="35"/>
      <c r="B555" s="36"/>
      <c r="C555" s="188" t="s">
        <v>606</v>
      </c>
      <c r="D555" s="188" t="s">
        <v>131</v>
      </c>
      <c r="E555" s="189" t="s">
        <v>587</v>
      </c>
      <c r="F555" s="190" t="s">
        <v>588</v>
      </c>
      <c r="G555" s="191" t="s">
        <v>386</v>
      </c>
      <c r="H555" s="192">
        <v>22.044</v>
      </c>
      <c r="I555" s="193"/>
      <c r="J555" s="194">
        <f>ROUND(I555*H555,2)</f>
        <v>0</v>
      </c>
      <c r="K555" s="195"/>
      <c r="L555" s="40"/>
      <c r="M555" s="196" t="s">
        <v>1</v>
      </c>
      <c r="N555" s="197" t="s">
        <v>44</v>
      </c>
      <c r="O555" s="72"/>
      <c r="P555" s="198">
        <f>O555*H555</f>
        <v>0</v>
      </c>
      <c r="Q555" s="198">
        <v>0</v>
      </c>
      <c r="R555" s="198">
        <f>Q555*H555</f>
        <v>0</v>
      </c>
      <c r="S555" s="198">
        <v>0</v>
      </c>
      <c r="T555" s="199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0" t="s">
        <v>135</v>
      </c>
      <c r="AT555" s="200" t="s">
        <v>131</v>
      </c>
      <c r="AU555" s="200" t="s">
        <v>89</v>
      </c>
      <c r="AY555" s="18" t="s">
        <v>129</v>
      </c>
      <c r="BE555" s="201">
        <f>IF(N555="základní",J555,0)</f>
        <v>0</v>
      </c>
      <c r="BF555" s="201">
        <f>IF(N555="snížená",J555,0)</f>
        <v>0</v>
      </c>
      <c r="BG555" s="201">
        <f>IF(N555="zákl. přenesená",J555,0)</f>
        <v>0</v>
      </c>
      <c r="BH555" s="201">
        <f>IF(N555="sníž. přenesená",J555,0)</f>
        <v>0</v>
      </c>
      <c r="BI555" s="201">
        <f>IF(N555="nulová",J555,0)</f>
        <v>0</v>
      </c>
      <c r="BJ555" s="18" t="s">
        <v>87</v>
      </c>
      <c r="BK555" s="201">
        <f>ROUND(I555*H555,2)</f>
        <v>0</v>
      </c>
      <c r="BL555" s="18" t="s">
        <v>135</v>
      </c>
      <c r="BM555" s="200" t="s">
        <v>1357</v>
      </c>
    </row>
    <row r="556" spans="1:65" s="13" customFormat="1" ht="10.199999999999999">
      <c r="B556" s="202"/>
      <c r="C556" s="203"/>
      <c r="D556" s="204" t="s">
        <v>137</v>
      </c>
      <c r="E556" s="205" t="s">
        <v>1</v>
      </c>
      <c r="F556" s="206" t="s">
        <v>138</v>
      </c>
      <c r="G556" s="203"/>
      <c r="H556" s="205" t="s">
        <v>1</v>
      </c>
      <c r="I556" s="207"/>
      <c r="J556" s="203"/>
      <c r="K556" s="203"/>
      <c r="L556" s="208"/>
      <c r="M556" s="209"/>
      <c r="N556" s="210"/>
      <c r="O556" s="210"/>
      <c r="P556" s="210"/>
      <c r="Q556" s="210"/>
      <c r="R556" s="210"/>
      <c r="S556" s="210"/>
      <c r="T556" s="211"/>
      <c r="AT556" s="212" t="s">
        <v>137</v>
      </c>
      <c r="AU556" s="212" t="s">
        <v>89</v>
      </c>
      <c r="AV556" s="13" t="s">
        <v>87</v>
      </c>
      <c r="AW556" s="13" t="s">
        <v>36</v>
      </c>
      <c r="AX556" s="13" t="s">
        <v>79</v>
      </c>
      <c r="AY556" s="212" t="s">
        <v>129</v>
      </c>
    </row>
    <row r="557" spans="1:65" s="13" customFormat="1" ht="10.199999999999999">
      <c r="B557" s="202"/>
      <c r="C557" s="203"/>
      <c r="D557" s="204" t="s">
        <v>137</v>
      </c>
      <c r="E557" s="205" t="s">
        <v>1</v>
      </c>
      <c r="F557" s="206" t="s">
        <v>567</v>
      </c>
      <c r="G557" s="203"/>
      <c r="H557" s="205" t="s">
        <v>1</v>
      </c>
      <c r="I557" s="207"/>
      <c r="J557" s="203"/>
      <c r="K557" s="203"/>
      <c r="L557" s="208"/>
      <c r="M557" s="209"/>
      <c r="N557" s="210"/>
      <c r="O557" s="210"/>
      <c r="P557" s="210"/>
      <c r="Q557" s="210"/>
      <c r="R557" s="210"/>
      <c r="S557" s="210"/>
      <c r="T557" s="211"/>
      <c r="AT557" s="212" t="s">
        <v>137</v>
      </c>
      <c r="AU557" s="212" t="s">
        <v>89</v>
      </c>
      <c r="AV557" s="13" t="s">
        <v>87</v>
      </c>
      <c r="AW557" s="13" t="s">
        <v>36</v>
      </c>
      <c r="AX557" s="13" t="s">
        <v>79</v>
      </c>
      <c r="AY557" s="212" t="s">
        <v>129</v>
      </c>
    </row>
    <row r="558" spans="1:65" s="14" customFormat="1" ht="10.199999999999999">
      <c r="B558" s="213"/>
      <c r="C558" s="214"/>
      <c r="D558" s="204" t="s">
        <v>137</v>
      </c>
      <c r="E558" s="215" t="s">
        <v>1</v>
      </c>
      <c r="F558" s="216" t="s">
        <v>1346</v>
      </c>
      <c r="G558" s="214"/>
      <c r="H558" s="217">
        <v>5.18</v>
      </c>
      <c r="I558" s="218"/>
      <c r="J558" s="214"/>
      <c r="K558" s="214"/>
      <c r="L558" s="219"/>
      <c r="M558" s="220"/>
      <c r="N558" s="221"/>
      <c r="O558" s="221"/>
      <c r="P558" s="221"/>
      <c r="Q558" s="221"/>
      <c r="R558" s="221"/>
      <c r="S558" s="221"/>
      <c r="T558" s="222"/>
      <c r="AT558" s="223" t="s">
        <v>137</v>
      </c>
      <c r="AU558" s="223" t="s">
        <v>89</v>
      </c>
      <c r="AV558" s="14" t="s">
        <v>89</v>
      </c>
      <c r="AW558" s="14" t="s">
        <v>36</v>
      </c>
      <c r="AX558" s="14" t="s">
        <v>79</v>
      </c>
      <c r="AY558" s="223" t="s">
        <v>129</v>
      </c>
    </row>
    <row r="559" spans="1:65" s="14" customFormat="1" ht="10.199999999999999">
      <c r="B559" s="213"/>
      <c r="C559" s="214"/>
      <c r="D559" s="204" t="s">
        <v>137</v>
      </c>
      <c r="E559" s="215" t="s">
        <v>1</v>
      </c>
      <c r="F559" s="216" t="s">
        <v>1347</v>
      </c>
      <c r="G559" s="214"/>
      <c r="H559" s="217">
        <v>0.28499999999999998</v>
      </c>
      <c r="I559" s="218"/>
      <c r="J559" s="214"/>
      <c r="K559" s="214"/>
      <c r="L559" s="219"/>
      <c r="M559" s="220"/>
      <c r="N559" s="221"/>
      <c r="O559" s="221"/>
      <c r="P559" s="221"/>
      <c r="Q559" s="221"/>
      <c r="R559" s="221"/>
      <c r="S559" s="221"/>
      <c r="T559" s="222"/>
      <c r="AT559" s="223" t="s">
        <v>137</v>
      </c>
      <c r="AU559" s="223" t="s">
        <v>89</v>
      </c>
      <c r="AV559" s="14" t="s">
        <v>89</v>
      </c>
      <c r="AW559" s="14" t="s">
        <v>36</v>
      </c>
      <c r="AX559" s="14" t="s">
        <v>79</v>
      </c>
      <c r="AY559" s="223" t="s">
        <v>129</v>
      </c>
    </row>
    <row r="560" spans="1:65" s="14" customFormat="1" ht="20.399999999999999">
      <c r="B560" s="213"/>
      <c r="C560" s="214"/>
      <c r="D560" s="204" t="s">
        <v>137</v>
      </c>
      <c r="E560" s="215" t="s">
        <v>1</v>
      </c>
      <c r="F560" s="216" t="s">
        <v>1348</v>
      </c>
      <c r="G560" s="214"/>
      <c r="H560" s="217">
        <v>3.036</v>
      </c>
      <c r="I560" s="218"/>
      <c r="J560" s="214"/>
      <c r="K560" s="214"/>
      <c r="L560" s="219"/>
      <c r="M560" s="220"/>
      <c r="N560" s="221"/>
      <c r="O560" s="221"/>
      <c r="P560" s="221"/>
      <c r="Q560" s="221"/>
      <c r="R560" s="221"/>
      <c r="S560" s="221"/>
      <c r="T560" s="222"/>
      <c r="AT560" s="223" t="s">
        <v>137</v>
      </c>
      <c r="AU560" s="223" t="s">
        <v>89</v>
      </c>
      <c r="AV560" s="14" t="s">
        <v>89</v>
      </c>
      <c r="AW560" s="14" t="s">
        <v>36</v>
      </c>
      <c r="AX560" s="14" t="s">
        <v>79</v>
      </c>
      <c r="AY560" s="223" t="s">
        <v>129</v>
      </c>
    </row>
    <row r="561" spans="1:65" s="13" customFormat="1" ht="10.199999999999999">
      <c r="B561" s="202"/>
      <c r="C561" s="203"/>
      <c r="D561" s="204" t="s">
        <v>137</v>
      </c>
      <c r="E561" s="205" t="s">
        <v>1</v>
      </c>
      <c r="F561" s="206" t="s">
        <v>146</v>
      </c>
      <c r="G561" s="203"/>
      <c r="H561" s="205" t="s">
        <v>1</v>
      </c>
      <c r="I561" s="207"/>
      <c r="J561" s="203"/>
      <c r="K561" s="203"/>
      <c r="L561" s="208"/>
      <c r="M561" s="209"/>
      <c r="N561" s="210"/>
      <c r="O561" s="210"/>
      <c r="P561" s="210"/>
      <c r="Q561" s="210"/>
      <c r="R561" s="210"/>
      <c r="S561" s="210"/>
      <c r="T561" s="211"/>
      <c r="AT561" s="212" t="s">
        <v>137</v>
      </c>
      <c r="AU561" s="212" t="s">
        <v>89</v>
      </c>
      <c r="AV561" s="13" t="s">
        <v>87</v>
      </c>
      <c r="AW561" s="13" t="s">
        <v>36</v>
      </c>
      <c r="AX561" s="13" t="s">
        <v>79</v>
      </c>
      <c r="AY561" s="212" t="s">
        <v>129</v>
      </c>
    </row>
    <row r="562" spans="1:65" s="13" customFormat="1" ht="10.199999999999999">
      <c r="B562" s="202"/>
      <c r="C562" s="203"/>
      <c r="D562" s="204" t="s">
        <v>137</v>
      </c>
      <c r="E562" s="205" t="s">
        <v>1</v>
      </c>
      <c r="F562" s="206" t="s">
        <v>567</v>
      </c>
      <c r="G562" s="203"/>
      <c r="H562" s="205" t="s">
        <v>1</v>
      </c>
      <c r="I562" s="207"/>
      <c r="J562" s="203"/>
      <c r="K562" s="203"/>
      <c r="L562" s="208"/>
      <c r="M562" s="209"/>
      <c r="N562" s="210"/>
      <c r="O562" s="210"/>
      <c r="P562" s="210"/>
      <c r="Q562" s="210"/>
      <c r="R562" s="210"/>
      <c r="S562" s="210"/>
      <c r="T562" s="211"/>
      <c r="AT562" s="212" t="s">
        <v>137</v>
      </c>
      <c r="AU562" s="212" t="s">
        <v>89</v>
      </c>
      <c r="AV562" s="13" t="s">
        <v>87</v>
      </c>
      <c r="AW562" s="13" t="s">
        <v>36</v>
      </c>
      <c r="AX562" s="13" t="s">
        <v>79</v>
      </c>
      <c r="AY562" s="212" t="s">
        <v>129</v>
      </c>
    </row>
    <row r="563" spans="1:65" s="14" customFormat="1" ht="10.199999999999999">
      <c r="B563" s="213"/>
      <c r="C563" s="214"/>
      <c r="D563" s="204" t="s">
        <v>137</v>
      </c>
      <c r="E563" s="215" t="s">
        <v>1</v>
      </c>
      <c r="F563" s="216" t="s">
        <v>1349</v>
      </c>
      <c r="G563" s="214"/>
      <c r="H563" s="217">
        <v>6.0570000000000004</v>
      </c>
      <c r="I563" s="218"/>
      <c r="J563" s="214"/>
      <c r="K563" s="214"/>
      <c r="L563" s="219"/>
      <c r="M563" s="220"/>
      <c r="N563" s="221"/>
      <c r="O563" s="221"/>
      <c r="P563" s="221"/>
      <c r="Q563" s="221"/>
      <c r="R563" s="221"/>
      <c r="S563" s="221"/>
      <c r="T563" s="222"/>
      <c r="AT563" s="223" t="s">
        <v>137</v>
      </c>
      <c r="AU563" s="223" t="s">
        <v>89</v>
      </c>
      <c r="AV563" s="14" t="s">
        <v>89</v>
      </c>
      <c r="AW563" s="14" t="s">
        <v>36</v>
      </c>
      <c r="AX563" s="14" t="s">
        <v>79</v>
      </c>
      <c r="AY563" s="223" t="s">
        <v>129</v>
      </c>
    </row>
    <row r="564" spans="1:65" s="14" customFormat="1" ht="20.399999999999999">
      <c r="B564" s="213"/>
      <c r="C564" s="214"/>
      <c r="D564" s="204" t="s">
        <v>137</v>
      </c>
      <c r="E564" s="215" t="s">
        <v>1</v>
      </c>
      <c r="F564" s="216" t="s">
        <v>1350</v>
      </c>
      <c r="G564" s="214"/>
      <c r="H564" s="217">
        <v>0.34300000000000003</v>
      </c>
      <c r="I564" s="218"/>
      <c r="J564" s="214"/>
      <c r="K564" s="214"/>
      <c r="L564" s="219"/>
      <c r="M564" s="220"/>
      <c r="N564" s="221"/>
      <c r="O564" s="221"/>
      <c r="P564" s="221"/>
      <c r="Q564" s="221"/>
      <c r="R564" s="221"/>
      <c r="S564" s="221"/>
      <c r="T564" s="222"/>
      <c r="AT564" s="223" t="s">
        <v>137</v>
      </c>
      <c r="AU564" s="223" t="s">
        <v>89</v>
      </c>
      <c r="AV564" s="14" t="s">
        <v>89</v>
      </c>
      <c r="AW564" s="14" t="s">
        <v>36</v>
      </c>
      <c r="AX564" s="14" t="s">
        <v>79</v>
      </c>
      <c r="AY564" s="223" t="s">
        <v>129</v>
      </c>
    </row>
    <row r="565" spans="1:65" s="14" customFormat="1" ht="20.399999999999999">
      <c r="B565" s="213"/>
      <c r="C565" s="214"/>
      <c r="D565" s="204" t="s">
        <v>137</v>
      </c>
      <c r="E565" s="215" t="s">
        <v>1</v>
      </c>
      <c r="F565" s="216" t="s">
        <v>1351</v>
      </c>
      <c r="G565" s="214"/>
      <c r="H565" s="217">
        <v>4.1180000000000003</v>
      </c>
      <c r="I565" s="218"/>
      <c r="J565" s="214"/>
      <c r="K565" s="214"/>
      <c r="L565" s="219"/>
      <c r="M565" s="220"/>
      <c r="N565" s="221"/>
      <c r="O565" s="221"/>
      <c r="P565" s="221"/>
      <c r="Q565" s="221"/>
      <c r="R565" s="221"/>
      <c r="S565" s="221"/>
      <c r="T565" s="222"/>
      <c r="AT565" s="223" t="s">
        <v>137</v>
      </c>
      <c r="AU565" s="223" t="s">
        <v>89</v>
      </c>
      <c r="AV565" s="14" t="s">
        <v>89</v>
      </c>
      <c r="AW565" s="14" t="s">
        <v>36</v>
      </c>
      <c r="AX565" s="14" t="s">
        <v>79</v>
      </c>
      <c r="AY565" s="223" t="s">
        <v>129</v>
      </c>
    </row>
    <row r="566" spans="1:65" s="13" customFormat="1" ht="10.199999999999999">
      <c r="B566" s="202"/>
      <c r="C566" s="203"/>
      <c r="D566" s="204" t="s">
        <v>137</v>
      </c>
      <c r="E566" s="205" t="s">
        <v>1</v>
      </c>
      <c r="F566" s="206" t="s">
        <v>193</v>
      </c>
      <c r="G566" s="203"/>
      <c r="H566" s="205" t="s">
        <v>1</v>
      </c>
      <c r="I566" s="207"/>
      <c r="J566" s="203"/>
      <c r="K566" s="203"/>
      <c r="L566" s="208"/>
      <c r="M566" s="209"/>
      <c r="N566" s="210"/>
      <c r="O566" s="210"/>
      <c r="P566" s="210"/>
      <c r="Q566" s="210"/>
      <c r="R566" s="210"/>
      <c r="S566" s="210"/>
      <c r="T566" s="211"/>
      <c r="AT566" s="212" t="s">
        <v>137</v>
      </c>
      <c r="AU566" s="212" t="s">
        <v>89</v>
      </c>
      <c r="AV566" s="13" t="s">
        <v>87</v>
      </c>
      <c r="AW566" s="13" t="s">
        <v>36</v>
      </c>
      <c r="AX566" s="13" t="s">
        <v>79</v>
      </c>
      <c r="AY566" s="212" t="s">
        <v>129</v>
      </c>
    </row>
    <row r="567" spans="1:65" s="14" customFormat="1" ht="20.399999999999999">
      <c r="B567" s="213"/>
      <c r="C567" s="214"/>
      <c r="D567" s="204" t="s">
        <v>137</v>
      </c>
      <c r="E567" s="215" t="s">
        <v>1</v>
      </c>
      <c r="F567" s="216" t="s">
        <v>1352</v>
      </c>
      <c r="G567" s="214"/>
      <c r="H567" s="217">
        <v>3.0249999999999999</v>
      </c>
      <c r="I567" s="218"/>
      <c r="J567" s="214"/>
      <c r="K567" s="214"/>
      <c r="L567" s="219"/>
      <c r="M567" s="220"/>
      <c r="N567" s="221"/>
      <c r="O567" s="221"/>
      <c r="P567" s="221"/>
      <c r="Q567" s="221"/>
      <c r="R567" s="221"/>
      <c r="S567" s="221"/>
      <c r="T567" s="222"/>
      <c r="AT567" s="223" t="s">
        <v>137</v>
      </c>
      <c r="AU567" s="223" t="s">
        <v>89</v>
      </c>
      <c r="AV567" s="14" t="s">
        <v>89</v>
      </c>
      <c r="AW567" s="14" t="s">
        <v>36</v>
      </c>
      <c r="AX567" s="14" t="s">
        <v>79</v>
      </c>
      <c r="AY567" s="223" t="s">
        <v>129</v>
      </c>
    </row>
    <row r="568" spans="1:65" s="15" customFormat="1" ht="10.199999999999999">
      <c r="B568" s="224"/>
      <c r="C568" s="225"/>
      <c r="D568" s="204" t="s">
        <v>137</v>
      </c>
      <c r="E568" s="226" t="s">
        <v>1</v>
      </c>
      <c r="F568" s="227" t="s">
        <v>142</v>
      </c>
      <c r="G568" s="225"/>
      <c r="H568" s="228">
        <v>22.044</v>
      </c>
      <c r="I568" s="229"/>
      <c r="J568" s="225"/>
      <c r="K568" s="225"/>
      <c r="L568" s="230"/>
      <c r="M568" s="231"/>
      <c r="N568" s="232"/>
      <c r="O568" s="232"/>
      <c r="P568" s="232"/>
      <c r="Q568" s="232"/>
      <c r="R568" s="232"/>
      <c r="S568" s="232"/>
      <c r="T568" s="233"/>
      <c r="AT568" s="234" t="s">
        <v>137</v>
      </c>
      <c r="AU568" s="234" t="s">
        <v>89</v>
      </c>
      <c r="AV568" s="15" t="s">
        <v>135</v>
      </c>
      <c r="AW568" s="15" t="s">
        <v>36</v>
      </c>
      <c r="AX568" s="15" t="s">
        <v>87</v>
      </c>
      <c r="AY568" s="234" t="s">
        <v>129</v>
      </c>
    </row>
    <row r="569" spans="1:65" s="2" customFormat="1" ht="21.75" customHeight="1">
      <c r="A569" s="35"/>
      <c r="B569" s="36"/>
      <c r="C569" s="188" t="s">
        <v>616</v>
      </c>
      <c r="D569" s="188" t="s">
        <v>131</v>
      </c>
      <c r="E569" s="189" t="s">
        <v>591</v>
      </c>
      <c r="F569" s="190" t="s">
        <v>592</v>
      </c>
      <c r="G569" s="191" t="s">
        <v>386</v>
      </c>
      <c r="H569" s="192">
        <v>47.426000000000002</v>
      </c>
      <c r="I569" s="193"/>
      <c r="J569" s="194">
        <f>ROUND(I569*H569,2)</f>
        <v>0</v>
      </c>
      <c r="K569" s="195"/>
      <c r="L569" s="40"/>
      <c r="M569" s="196" t="s">
        <v>1</v>
      </c>
      <c r="N569" s="197" t="s">
        <v>44</v>
      </c>
      <c r="O569" s="72"/>
      <c r="P569" s="198">
        <f>O569*H569</f>
        <v>0</v>
      </c>
      <c r="Q569" s="198">
        <v>0</v>
      </c>
      <c r="R569" s="198">
        <f>Q569*H569</f>
        <v>0</v>
      </c>
      <c r="S569" s="198">
        <v>0</v>
      </c>
      <c r="T569" s="199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0" t="s">
        <v>135</v>
      </c>
      <c r="AT569" s="200" t="s">
        <v>131</v>
      </c>
      <c r="AU569" s="200" t="s">
        <v>89</v>
      </c>
      <c r="AY569" s="18" t="s">
        <v>129</v>
      </c>
      <c r="BE569" s="201">
        <f>IF(N569="základní",J569,0)</f>
        <v>0</v>
      </c>
      <c r="BF569" s="201">
        <f>IF(N569="snížená",J569,0)</f>
        <v>0</v>
      </c>
      <c r="BG569" s="201">
        <f>IF(N569="zákl. přenesená",J569,0)</f>
        <v>0</v>
      </c>
      <c r="BH569" s="201">
        <f>IF(N569="sníž. přenesená",J569,0)</f>
        <v>0</v>
      </c>
      <c r="BI569" s="201">
        <f>IF(N569="nulová",J569,0)</f>
        <v>0</v>
      </c>
      <c r="BJ569" s="18" t="s">
        <v>87</v>
      </c>
      <c r="BK569" s="201">
        <f>ROUND(I569*H569,2)</f>
        <v>0</v>
      </c>
      <c r="BL569" s="18" t="s">
        <v>135</v>
      </c>
      <c r="BM569" s="200" t="s">
        <v>1358</v>
      </c>
    </row>
    <row r="570" spans="1:65" s="13" customFormat="1" ht="10.199999999999999">
      <c r="B570" s="202"/>
      <c r="C570" s="203"/>
      <c r="D570" s="204" t="s">
        <v>137</v>
      </c>
      <c r="E570" s="205" t="s">
        <v>1</v>
      </c>
      <c r="F570" s="206" t="s">
        <v>594</v>
      </c>
      <c r="G570" s="203"/>
      <c r="H570" s="205" t="s">
        <v>1</v>
      </c>
      <c r="I570" s="207"/>
      <c r="J570" s="203"/>
      <c r="K570" s="203"/>
      <c r="L570" s="208"/>
      <c r="M570" s="209"/>
      <c r="N570" s="210"/>
      <c r="O570" s="210"/>
      <c r="P570" s="210"/>
      <c r="Q570" s="210"/>
      <c r="R570" s="210"/>
      <c r="S570" s="210"/>
      <c r="T570" s="211"/>
      <c r="AT570" s="212" t="s">
        <v>137</v>
      </c>
      <c r="AU570" s="212" t="s">
        <v>89</v>
      </c>
      <c r="AV570" s="13" t="s">
        <v>87</v>
      </c>
      <c r="AW570" s="13" t="s">
        <v>36</v>
      </c>
      <c r="AX570" s="13" t="s">
        <v>79</v>
      </c>
      <c r="AY570" s="212" t="s">
        <v>129</v>
      </c>
    </row>
    <row r="571" spans="1:65" s="13" customFormat="1" ht="10.199999999999999">
      <c r="B571" s="202"/>
      <c r="C571" s="203"/>
      <c r="D571" s="204" t="s">
        <v>137</v>
      </c>
      <c r="E571" s="205" t="s">
        <v>1</v>
      </c>
      <c r="F571" s="206" t="s">
        <v>422</v>
      </c>
      <c r="G571" s="203"/>
      <c r="H571" s="205" t="s">
        <v>1</v>
      </c>
      <c r="I571" s="207"/>
      <c r="J571" s="203"/>
      <c r="K571" s="203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137</v>
      </c>
      <c r="AU571" s="212" t="s">
        <v>89</v>
      </c>
      <c r="AV571" s="13" t="s">
        <v>87</v>
      </c>
      <c r="AW571" s="13" t="s">
        <v>36</v>
      </c>
      <c r="AX571" s="13" t="s">
        <v>79</v>
      </c>
      <c r="AY571" s="212" t="s">
        <v>129</v>
      </c>
    </row>
    <row r="572" spans="1:65" s="14" customFormat="1" ht="20.399999999999999">
      <c r="B572" s="213"/>
      <c r="C572" s="214"/>
      <c r="D572" s="204" t="s">
        <v>137</v>
      </c>
      <c r="E572" s="215" t="s">
        <v>1</v>
      </c>
      <c r="F572" s="216" t="s">
        <v>1338</v>
      </c>
      <c r="G572" s="214"/>
      <c r="H572" s="217">
        <v>1.361</v>
      </c>
      <c r="I572" s="218"/>
      <c r="J572" s="214"/>
      <c r="K572" s="214"/>
      <c r="L572" s="219"/>
      <c r="M572" s="220"/>
      <c r="N572" s="221"/>
      <c r="O572" s="221"/>
      <c r="P572" s="221"/>
      <c r="Q572" s="221"/>
      <c r="R572" s="221"/>
      <c r="S572" s="221"/>
      <c r="T572" s="222"/>
      <c r="AT572" s="223" t="s">
        <v>137</v>
      </c>
      <c r="AU572" s="223" t="s">
        <v>89</v>
      </c>
      <c r="AV572" s="14" t="s">
        <v>89</v>
      </c>
      <c r="AW572" s="14" t="s">
        <v>36</v>
      </c>
      <c r="AX572" s="14" t="s">
        <v>79</v>
      </c>
      <c r="AY572" s="223" t="s">
        <v>129</v>
      </c>
    </row>
    <row r="573" spans="1:65" s="14" customFormat="1" ht="20.399999999999999">
      <c r="B573" s="213"/>
      <c r="C573" s="214"/>
      <c r="D573" s="204" t="s">
        <v>137</v>
      </c>
      <c r="E573" s="215" t="s">
        <v>1</v>
      </c>
      <c r="F573" s="216" t="s">
        <v>1339</v>
      </c>
      <c r="G573" s="214"/>
      <c r="H573" s="217">
        <v>30.562999999999999</v>
      </c>
      <c r="I573" s="218"/>
      <c r="J573" s="214"/>
      <c r="K573" s="214"/>
      <c r="L573" s="219"/>
      <c r="M573" s="220"/>
      <c r="N573" s="221"/>
      <c r="O573" s="221"/>
      <c r="P573" s="221"/>
      <c r="Q573" s="221"/>
      <c r="R573" s="221"/>
      <c r="S573" s="221"/>
      <c r="T573" s="222"/>
      <c r="AT573" s="223" t="s">
        <v>137</v>
      </c>
      <c r="AU573" s="223" t="s">
        <v>89</v>
      </c>
      <c r="AV573" s="14" t="s">
        <v>89</v>
      </c>
      <c r="AW573" s="14" t="s">
        <v>36</v>
      </c>
      <c r="AX573" s="14" t="s">
        <v>79</v>
      </c>
      <c r="AY573" s="223" t="s">
        <v>129</v>
      </c>
    </row>
    <row r="574" spans="1:65" s="14" customFormat="1" ht="20.399999999999999">
      <c r="B574" s="213"/>
      <c r="C574" s="214"/>
      <c r="D574" s="204" t="s">
        <v>137</v>
      </c>
      <c r="E574" s="215" t="s">
        <v>1</v>
      </c>
      <c r="F574" s="216" t="s">
        <v>1340</v>
      </c>
      <c r="G574" s="214"/>
      <c r="H574" s="217">
        <v>1.732</v>
      </c>
      <c r="I574" s="218"/>
      <c r="J574" s="214"/>
      <c r="K574" s="214"/>
      <c r="L574" s="219"/>
      <c r="M574" s="220"/>
      <c r="N574" s="221"/>
      <c r="O574" s="221"/>
      <c r="P574" s="221"/>
      <c r="Q574" s="221"/>
      <c r="R574" s="221"/>
      <c r="S574" s="221"/>
      <c r="T574" s="222"/>
      <c r="AT574" s="223" t="s">
        <v>137</v>
      </c>
      <c r="AU574" s="223" t="s">
        <v>89</v>
      </c>
      <c r="AV574" s="14" t="s">
        <v>89</v>
      </c>
      <c r="AW574" s="14" t="s">
        <v>36</v>
      </c>
      <c r="AX574" s="14" t="s">
        <v>79</v>
      </c>
      <c r="AY574" s="223" t="s">
        <v>129</v>
      </c>
    </row>
    <row r="575" spans="1:65" s="14" customFormat="1" ht="20.399999999999999">
      <c r="B575" s="213"/>
      <c r="C575" s="214"/>
      <c r="D575" s="204" t="s">
        <v>137</v>
      </c>
      <c r="E575" s="215" t="s">
        <v>1</v>
      </c>
      <c r="F575" s="216" t="s">
        <v>1341</v>
      </c>
      <c r="G575" s="214"/>
      <c r="H575" s="217">
        <v>7.258</v>
      </c>
      <c r="I575" s="218"/>
      <c r="J575" s="214"/>
      <c r="K575" s="214"/>
      <c r="L575" s="219"/>
      <c r="M575" s="220"/>
      <c r="N575" s="221"/>
      <c r="O575" s="221"/>
      <c r="P575" s="221"/>
      <c r="Q575" s="221"/>
      <c r="R575" s="221"/>
      <c r="S575" s="221"/>
      <c r="T575" s="222"/>
      <c r="AT575" s="223" t="s">
        <v>137</v>
      </c>
      <c r="AU575" s="223" t="s">
        <v>89</v>
      </c>
      <c r="AV575" s="14" t="s">
        <v>89</v>
      </c>
      <c r="AW575" s="14" t="s">
        <v>36</v>
      </c>
      <c r="AX575" s="14" t="s">
        <v>79</v>
      </c>
      <c r="AY575" s="223" t="s">
        <v>129</v>
      </c>
    </row>
    <row r="576" spans="1:65" s="14" customFormat="1" ht="20.399999999999999">
      <c r="B576" s="213"/>
      <c r="C576" s="214"/>
      <c r="D576" s="204" t="s">
        <v>137</v>
      </c>
      <c r="E576" s="215" t="s">
        <v>1</v>
      </c>
      <c r="F576" s="216" t="s">
        <v>1342</v>
      </c>
      <c r="G576" s="214"/>
      <c r="H576" s="217">
        <v>6.5119999999999996</v>
      </c>
      <c r="I576" s="218"/>
      <c r="J576" s="214"/>
      <c r="K576" s="214"/>
      <c r="L576" s="219"/>
      <c r="M576" s="220"/>
      <c r="N576" s="221"/>
      <c r="O576" s="221"/>
      <c r="P576" s="221"/>
      <c r="Q576" s="221"/>
      <c r="R576" s="221"/>
      <c r="S576" s="221"/>
      <c r="T576" s="222"/>
      <c r="AT576" s="223" t="s">
        <v>137</v>
      </c>
      <c r="AU576" s="223" t="s">
        <v>89</v>
      </c>
      <c r="AV576" s="14" t="s">
        <v>89</v>
      </c>
      <c r="AW576" s="14" t="s">
        <v>36</v>
      </c>
      <c r="AX576" s="14" t="s">
        <v>79</v>
      </c>
      <c r="AY576" s="223" t="s">
        <v>129</v>
      </c>
    </row>
    <row r="577" spans="1:65" s="15" customFormat="1" ht="10.199999999999999">
      <c r="B577" s="224"/>
      <c r="C577" s="225"/>
      <c r="D577" s="204" t="s">
        <v>137</v>
      </c>
      <c r="E577" s="226" t="s">
        <v>1</v>
      </c>
      <c r="F577" s="227" t="s">
        <v>142</v>
      </c>
      <c r="G577" s="225"/>
      <c r="H577" s="228">
        <v>47.426000000000002</v>
      </c>
      <c r="I577" s="229"/>
      <c r="J577" s="225"/>
      <c r="K577" s="225"/>
      <c r="L577" s="230"/>
      <c r="M577" s="231"/>
      <c r="N577" s="232"/>
      <c r="O577" s="232"/>
      <c r="P577" s="232"/>
      <c r="Q577" s="232"/>
      <c r="R577" s="232"/>
      <c r="S577" s="232"/>
      <c r="T577" s="233"/>
      <c r="AT577" s="234" t="s">
        <v>137</v>
      </c>
      <c r="AU577" s="234" t="s">
        <v>89</v>
      </c>
      <c r="AV577" s="15" t="s">
        <v>135</v>
      </c>
      <c r="AW577" s="15" t="s">
        <v>36</v>
      </c>
      <c r="AX577" s="15" t="s">
        <v>87</v>
      </c>
      <c r="AY577" s="234" t="s">
        <v>129</v>
      </c>
    </row>
    <row r="578" spans="1:65" s="2" customFormat="1" ht="33" customHeight="1">
      <c r="A578" s="35"/>
      <c r="B578" s="36"/>
      <c r="C578" s="188" t="s">
        <v>622</v>
      </c>
      <c r="D578" s="188" t="s">
        <v>131</v>
      </c>
      <c r="E578" s="189" t="s">
        <v>596</v>
      </c>
      <c r="F578" s="190" t="s">
        <v>597</v>
      </c>
      <c r="G578" s="191" t="s">
        <v>386</v>
      </c>
      <c r="H578" s="192">
        <v>123.774</v>
      </c>
      <c r="I578" s="193"/>
      <c r="J578" s="194">
        <f>ROUND(I578*H578,2)</f>
        <v>0</v>
      </c>
      <c r="K578" s="195"/>
      <c r="L578" s="40"/>
      <c r="M578" s="196" t="s">
        <v>1</v>
      </c>
      <c r="N578" s="197" t="s">
        <v>44</v>
      </c>
      <c r="O578" s="72"/>
      <c r="P578" s="198">
        <f>O578*H578</f>
        <v>0</v>
      </c>
      <c r="Q578" s="198">
        <v>0</v>
      </c>
      <c r="R578" s="198">
        <f>Q578*H578</f>
        <v>0</v>
      </c>
      <c r="S578" s="198">
        <v>0</v>
      </c>
      <c r="T578" s="199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0" t="s">
        <v>135</v>
      </c>
      <c r="AT578" s="200" t="s">
        <v>131</v>
      </c>
      <c r="AU578" s="200" t="s">
        <v>89</v>
      </c>
      <c r="AY578" s="18" t="s">
        <v>129</v>
      </c>
      <c r="BE578" s="201">
        <f>IF(N578="základní",J578,0)</f>
        <v>0</v>
      </c>
      <c r="BF578" s="201">
        <f>IF(N578="snížená",J578,0)</f>
        <v>0</v>
      </c>
      <c r="BG578" s="201">
        <f>IF(N578="zákl. přenesená",J578,0)</f>
        <v>0</v>
      </c>
      <c r="BH578" s="201">
        <f>IF(N578="sníž. přenesená",J578,0)</f>
        <v>0</v>
      </c>
      <c r="BI578" s="201">
        <f>IF(N578="nulová",J578,0)</f>
        <v>0</v>
      </c>
      <c r="BJ578" s="18" t="s">
        <v>87</v>
      </c>
      <c r="BK578" s="201">
        <f>ROUND(I578*H578,2)</f>
        <v>0</v>
      </c>
      <c r="BL578" s="18" t="s">
        <v>135</v>
      </c>
      <c r="BM578" s="200" t="s">
        <v>1359</v>
      </c>
    </row>
    <row r="579" spans="1:65" s="12" customFormat="1" ht="25.95" customHeight="1">
      <c r="B579" s="172"/>
      <c r="C579" s="173"/>
      <c r="D579" s="174" t="s">
        <v>78</v>
      </c>
      <c r="E579" s="175" t="s">
        <v>397</v>
      </c>
      <c r="F579" s="175" t="s">
        <v>599</v>
      </c>
      <c r="G579" s="173"/>
      <c r="H579" s="173"/>
      <c r="I579" s="176"/>
      <c r="J579" s="177">
        <f>BK579</f>
        <v>0</v>
      </c>
      <c r="K579" s="173"/>
      <c r="L579" s="178"/>
      <c r="M579" s="179"/>
      <c r="N579" s="180"/>
      <c r="O579" s="180"/>
      <c r="P579" s="181">
        <f>P580+P597</f>
        <v>0</v>
      </c>
      <c r="Q579" s="180"/>
      <c r="R579" s="181">
        <f>R580+R597</f>
        <v>0.13007000000000002</v>
      </c>
      <c r="S579" s="180"/>
      <c r="T579" s="182">
        <f>T580+T597</f>
        <v>0</v>
      </c>
      <c r="AR579" s="183" t="s">
        <v>149</v>
      </c>
      <c r="AT579" s="184" t="s">
        <v>78</v>
      </c>
      <c r="AU579" s="184" t="s">
        <v>79</v>
      </c>
      <c r="AY579" s="183" t="s">
        <v>129</v>
      </c>
      <c r="BK579" s="185">
        <f>BK580+BK597</f>
        <v>0</v>
      </c>
    </row>
    <row r="580" spans="1:65" s="12" customFormat="1" ht="22.8" customHeight="1">
      <c r="B580" s="172"/>
      <c r="C580" s="173"/>
      <c r="D580" s="174" t="s">
        <v>78</v>
      </c>
      <c r="E580" s="186" t="s">
        <v>600</v>
      </c>
      <c r="F580" s="186" t="s">
        <v>601</v>
      </c>
      <c r="G580" s="173"/>
      <c r="H580" s="173"/>
      <c r="I580" s="176"/>
      <c r="J580" s="187">
        <f>BK580</f>
        <v>0</v>
      </c>
      <c r="K580" s="173"/>
      <c r="L580" s="178"/>
      <c r="M580" s="179"/>
      <c r="N580" s="180"/>
      <c r="O580" s="180"/>
      <c r="P580" s="181">
        <f>SUM(P581:P596)</f>
        <v>0</v>
      </c>
      <c r="Q580" s="180"/>
      <c r="R580" s="181">
        <f>SUM(R581:R596)</f>
        <v>2.0800000000000003E-3</v>
      </c>
      <c r="S580" s="180"/>
      <c r="T580" s="182">
        <f>SUM(T581:T596)</f>
        <v>0</v>
      </c>
      <c r="AR580" s="183" t="s">
        <v>149</v>
      </c>
      <c r="AT580" s="184" t="s">
        <v>78</v>
      </c>
      <c r="AU580" s="184" t="s">
        <v>87</v>
      </c>
      <c r="AY580" s="183" t="s">
        <v>129</v>
      </c>
      <c r="BK580" s="185">
        <f>SUM(BK581:BK596)</f>
        <v>0</v>
      </c>
    </row>
    <row r="581" spans="1:65" s="2" customFormat="1" ht="16.5" customHeight="1">
      <c r="A581" s="35"/>
      <c r="B581" s="36"/>
      <c r="C581" s="188" t="s">
        <v>629</v>
      </c>
      <c r="D581" s="188" t="s">
        <v>131</v>
      </c>
      <c r="E581" s="189" t="s">
        <v>603</v>
      </c>
      <c r="F581" s="190" t="s">
        <v>604</v>
      </c>
      <c r="G581" s="191" t="s">
        <v>167</v>
      </c>
      <c r="H581" s="192">
        <v>52</v>
      </c>
      <c r="I581" s="193"/>
      <c r="J581" s="194">
        <f>ROUND(I581*H581,2)</f>
        <v>0</v>
      </c>
      <c r="K581" s="195"/>
      <c r="L581" s="40"/>
      <c r="M581" s="196" t="s">
        <v>1</v>
      </c>
      <c r="N581" s="197" t="s">
        <v>44</v>
      </c>
      <c r="O581" s="72"/>
      <c r="P581" s="198">
        <f>O581*H581</f>
        <v>0</v>
      </c>
      <c r="Q581" s="198">
        <v>0</v>
      </c>
      <c r="R581" s="198">
        <f>Q581*H581</f>
        <v>0</v>
      </c>
      <c r="S581" s="198">
        <v>0</v>
      </c>
      <c r="T581" s="199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0" t="s">
        <v>563</v>
      </c>
      <c r="AT581" s="200" t="s">
        <v>131</v>
      </c>
      <c r="AU581" s="200" t="s">
        <v>89</v>
      </c>
      <c r="AY581" s="18" t="s">
        <v>129</v>
      </c>
      <c r="BE581" s="201">
        <f>IF(N581="základní",J581,0)</f>
        <v>0</v>
      </c>
      <c r="BF581" s="201">
        <f>IF(N581="snížená",J581,0)</f>
        <v>0</v>
      </c>
      <c r="BG581" s="201">
        <f>IF(N581="zákl. přenesená",J581,0)</f>
        <v>0</v>
      </c>
      <c r="BH581" s="201">
        <f>IF(N581="sníž. přenesená",J581,0)</f>
        <v>0</v>
      </c>
      <c r="BI581" s="201">
        <f>IF(N581="nulová",J581,0)</f>
        <v>0</v>
      </c>
      <c r="BJ581" s="18" t="s">
        <v>87</v>
      </c>
      <c r="BK581" s="201">
        <f>ROUND(I581*H581,2)</f>
        <v>0</v>
      </c>
      <c r="BL581" s="18" t="s">
        <v>563</v>
      </c>
      <c r="BM581" s="200" t="s">
        <v>1360</v>
      </c>
    </row>
    <row r="582" spans="1:65" s="2" customFormat="1" ht="21.75" customHeight="1">
      <c r="A582" s="35"/>
      <c r="B582" s="36"/>
      <c r="C582" s="246" t="s">
        <v>635</v>
      </c>
      <c r="D582" s="246" t="s">
        <v>397</v>
      </c>
      <c r="E582" s="247" t="s">
        <v>607</v>
      </c>
      <c r="F582" s="248" t="s">
        <v>608</v>
      </c>
      <c r="G582" s="249" t="s">
        <v>167</v>
      </c>
      <c r="H582" s="250">
        <v>52</v>
      </c>
      <c r="I582" s="251"/>
      <c r="J582" s="252">
        <f>ROUND(I582*H582,2)</f>
        <v>0</v>
      </c>
      <c r="K582" s="253"/>
      <c r="L582" s="254"/>
      <c r="M582" s="255" t="s">
        <v>1</v>
      </c>
      <c r="N582" s="256" t="s">
        <v>44</v>
      </c>
      <c r="O582" s="72"/>
      <c r="P582" s="198">
        <f>O582*H582</f>
        <v>0</v>
      </c>
      <c r="Q582" s="198">
        <v>4.0000000000000003E-5</v>
      </c>
      <c r="R582" s="198">
        <f>Q582*H582</f>
        <v>2.0800000000000003E-3</v>
      </c>
      <c r="S582" s="198">
        <v>0</v>
      </c>
      <c r="T582" s="199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00" t="s">
        <v>609</v>
      </c>
      <c r="AT582" s="200" t="s">
        <v>397</v>
      </c>
      <c r="AU582" s="200" t="s">
        <v>89</v>
      </c>
      <c r="AY582" s="18" t="s">
        <v>129</v>
      </c>
      <c r="BE582" s="201">
        <f>IF(N582="základní",J582,0)</f>
        <v>0</v>
      </c>
      <c r="BF582" s="201">
        <f>IF(N582="snížená",J582,0)</f>
        <v>0</v>
      </c>
      <c r="BG582" s="201">
        <f>IF(N582="zákl. přenesená",J582,0)</f>
        <v>0</v>
      </c>
      <c r="BH582" s="201">
        <f>IF(N582="sníž. přenesená",J582,0)</f>
        <v>0</v>
      </c>
      <c r="BI582" s="201">
        <f>IF(N582="nulová",J582,0)</f>
        <v>0</v>
      </c>
      <c r="BJ582" s="18" t="s">
        <v>87</v>
      </c>
      <c r="BK582" s="201">
        <f>ROUND(I582*H582,2)</f>
        <v>0</v>
      </c>
      <c r="BL582" s="18" t="s">
        <v>609</v>
      </c>
      <c r="BM582" s="200" t="s">
        <v>1361</v>
      </c>
    </row>
    <row r="583" spans="1:65" s="14" customFormat="1" ht="20.399999999999999">
      <c r="B583" s="213"/>
      <c r="C583" s="214"/>
      <c r="D583" s="204" t="s">
        <v>137</v>
      </c>
      <c r="E583" s="215" t="s">
        <v>1</v>
      </c>
      <c r="F583" s="216" t="s">
        <v>1362</v>
      </c>
      <c r="G583" s="214"/>
      <c r="H583" s="217">
        <v>38</v>
      </c>
      <c r="I583" s="218"/>
      <c r="J583" s="214"/>
      <c r="K583" s="214"/>
      <c r="L583" s="219"/>
      <c r="M583" s="220"/>
      <c r="N583" s="221"/>
      <c r="O583" s="221"/>
      <c r="P583" s="221"/>
      <c r="Q583" s="221"/>
      <c r="R583" s="221"/>
      <c r="S583" s="221"/>
      <c r="T583" s="222"/>
      <c r="AT583" s="223" t="s">
        <v>137</v>
      </c>
      <c r="AU583" s="223" t="s">
        <v>89</v>
      </c>
      <c r="AV583" s="14" t="s">
        <v>89</v>
      </c>
      <c r="AW583" s="14" t="s">
        <v>36</v>
      </c>
      <c r="AX583" s="14" t="s">
        <v>79</v>
      </c>
      <c r="AY583" s="223" t="s">
        <v>129</v>
      </c>
    </row>
    <row r="584" spans="1:65" s="14" customFormat="1" ht="20.399999999999999">
      <c r="B584" s="213"/>
      <c r="C584" s="214"/>
      <c r="D584" s="204" t="s">
        <v>137</v>
      </c>
      <c r="E584" s="215" t="s">
        <v>1</v>
      </c>
      <c r="F584" s="216" t="s">
        <v>1363</v>
      </c>
      <c r="G584" s="214"/>
      <c r="H584" s="217">
        <v>7</v>
      </c>
      <c r="I584" s="218"/>
      <c r="J584" s="214"/>
      <c r="K584" s="214"/>
      <c r="L584" s="219"/>
      <c r="M584" s="220"/>
      <c r="N584" s="221"/>
      <c r="O584" s="221"/>
      <c r="P584" s="221"/>
      <c r="Q584" s="221"/>
      <c r="R584" s="221"/>
      <c r="S584" s="221"/>
      <c r="T584" s="222"/>
      <c r="AT584" s="223" t="s">
        <v>137</v>
      </c>
      <c r="AU584" s="223" t="s">
        <v>89</v>
      </c>
      <c r="AV584" s="14" t="s">
        <v>89</v>
      </c>
      <c r="AW584" s="14" t="s">
        <v>36</v>
      </c>
      <c r="AX584" s="14" t="s">
        <v>79</v>
      </c>
      <c r="AY584" s="223" t="s">
        <v>129</v>
      </c>
    </row>
    <row r="585" spans="1:65" s="14" customFormat="1" ht="20.399999999999999">
      <c r="B585" s="213"/>
      <c r="C585" s="214"/>
      <c r="D585" s="204" t="s">
        <v>137</v>
      </c>
      <c r="E585" s="215" t="s">
        <v>1</v>
      </c>
      <c r="F585" s="216" t="s">
        <v>1364</v>
      </c>
      <c r="G585" s="214"/>
      <c r="H585" s="217">
        <v>3</v>
      </c>
      <c r="I585" s="218"/>
      <c r="J585" s="214"/>
      <c r="K585" s="214"/>
      <c r="L585" s="219"/>
      <c r="M585" s="220"/>
      <c r="N585" s="221"/>
      <c r="O585" s="221"/>
      <c r="P585" s="221"/>
      <c r="Q585" s="221"/>
      <c r="R585" s="221"/>
      <c r="S585" s="221"/>
      <c r="T585" s="222"/>
      <c r="AT585" s="223" t="s">
        <v>137</v>
      </c>
      <c r="AU585" s="223" t="s">
        <v>89</v>
      </c>
      <c r="AV585" s="14" t="s">
        <v>89</v>
      </c>
      <c r="AW585" s="14" t="s">
        <v>36</v>
      </c>
      <c r="AX585" s="14" t="s">
        <v>79</v>
      </c>
      <c r="AY585" s="223" t="s">
        <v>129</v>
      </c>
    </row>
    <row r="586" spans="1:65" s="16" customFormat="1" ht="10.199999999999999">
      <c r="B586" s="235"/>
      <c r="C586" s="236"/>
      <c r="D586" s="204" t="s">
        <v>137</v>
      </c>
      <c r="E586" s="237" t="s">
        <v>1</v>
      </c>
      <c r="F586" s="238" t="s">
        <v>197</v>
      </c>
      <c r="G586" s="236"/>
      <c r="H586" s="239">
        <v>48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AT586" s="245" t="s">
        <v>137</v>
      </c>
      <c r="AU586" s="245" t="s">
        <v>89</v>
      </c>
      <c r="AV586" s="16" t="s">
        <v>149</v>
      </c>
      <c r="AW586" s="16" t="s">
        <v>36</v>
      </c>
      <c r="AX586" s="16" t="s">
        <v>79</v>
      </c>
      <c r="AY586" s="245" t="s">
        <v>129</v>
      </c>
    </row>
    <row r="587" spans="1:65" s="13" customFormat="1" ht="10.199999999999999">
      <c r="B587" s="202"/>
      <c r="C587" s="203"/>
      <c r="D587" s="204" t="s">
        <v>137</v>
      </c>
      <c r="E587" s="205" t="s">
        <v>1</v>
      </c>
      <c r="F587" s="206" t="s">
        <v>613</v>
      </c>
      <c r="G587" s="203"/>
      <c r="H587" s="205" t="s">
        <v>1</v>
      </c>
      <c r="I587" s="207"/>
      <c r="J587" s="203"/>
      <c r="K587" s="203"/>
      <c r="L587" s="208"/>
      <c r="M587" s="209"/>
      <c r="N587" s="210"/>
      <c r="O587" s="210"/>
      <c r="P587" s="210"/>
      <c r="Q587" s="210"/>
      <c r="R587" s="210"/>
      <c r="S587" s="210"/>
      <c r="T587" s="211"/>
      <c r="AT587" s="212" t="s">
        <v>137</v>
      </c>
      <c r="AU587" s="212" t="s">
        <v>89</v>
      </c>
      <c r="AV587" s="13" t="s">
        <v>87</v>
      </c>
      <c r="AW587" s="13" t="s">
        <v>36</v>
      </c>
      <c r="AX587" s="13" t="s">
        <v>79</v>
      </c>
      <c r="AY587" s="212" t="s">
        <v>129</v>
      </c>
    </row>
    <row r="588" spans="1:65" s="14" customFormat="1" ht="10.199999999999999">
      <c r="B588" s="213"/>
      <c r="C588" s="214"/>
      <c r="D588" s="204" t="s">
        <v>137</v>
      </c>
      <c r="E588" s="215" t="s">
        <v>1</v>
      </c>
      <c r="F588" s="216" t="s">
        <v>1365</v>
      </c>
      <c r="G588" s="214"/>
      <c r="H588" s="217">
        <v>3</v>
      </c>
      <c r="I588" s="218"/>
      <c r="J588" s="214"/>
      <c r="K588" s="214"/>
      <c r="L588" s="219"/>
      <c r="M588" s="220"/>
      <c r="N588" s="221"/>
      <c r="O588" s="221"/>
      <c r="P588" s="221"/>
      <c r="Q588" s="221"/>
      <c r="R588" s="221"/>
      <c r="S588" s="221"/>
      <c r="T588" s="222"/>
      <c r="AT588" s="223" t="s">
        <v>137</v>
      </c>
      <c r="AU588" s="223" t="s">
        <v>89</v>
      </c>
      <c r="AV588" s="14" t="s">
        <v>89</v>
      </c>
      <c r="AW588" s="14" t="s">
        <v>36</v>
      </c>
      <c r="AX588" s="14" t="s">
        <v>79</v>
      </c>
      <c r="AY588" s="223" t="s">
        <v>129</v>
      </c>
    </row>
    <row r="589" spans="1:65" s="14" customFormat="1" ht="10.199999999999999">
      <c r="B589" s="213"/>
      <c r="C589" s="214"/>
      <c r="D589" s="204" t="s">
        <v>137</v>
      </c>
      <c r="E589" s="215" t="s">
        <v>1</v>
      </c>
      <c r="F589" s="216" t="s">
        <v>1366</v>
      </c>
      <c r="G589" s="214"/>
      <c r="H589" s="217">
        <v>1</v>
      </c>
      <c r="I589" s="218"/>
      <c r="J589" s="214"/>
      <c r="K589" s="214"/>
      <c r="L589" s="219"/>
      <c r="M589" s="220"/>
      <c r="N589" s="221"/>
      <c r="O589" s="221"/>
      <c r="P589" s="221"/>
      <c r="Q589" s="221"/>
      <c r="R589" s="221"/>
      <c r="S589" s="221"/>
      <c r="T589" s="222"/>
      <c r="AT589" s="223" t="s">
        <v>137</v>
      </c>
      <c r="AU589" s="223" t="s">
        <v>89</v>
      </c>
      <c r="AV589" s="14" t="s">
        <v>89</v>
      </c>
      <c r="AW589" s="14" t="s">
        <v>36</v>
      </c>
      <c r="AX589" s="14" t="s">
        <v>79</v>
      </c>
      <c r="AY589" s="223" t="s">
        <v>129</v>
      </c>
    </row>
    <row r="590" spans="1:65" s="15" customFormat="1" ht="10.199999999999999">
      <c r="B590" s="224"/>
      <c r="C590" s="225"/>
      <c r="D590" s="204" t="s">
        <v>137</v>
      </c>
      <c r="E590" s="226" t="s">
        <v>1</v>
      </c>
      <c r="F590" s="227" t="s">
        <v>142</v>
      </c>
      <c r="G590" s="225"/>
      <c r="H590" s="228">
        <v>52</v>
      </c>
      <c r="I590" s="229"/>
      <c r="J590" s="225"/>
      <c r="K590" s="225"/>
      <c r="L590" s="230"/>
      <c r="M590" s="231"/>
      <c r="N590" s="232"/>
      <c r="O590" s="232"/>
      <c r="P590" s="232"/>
      <c r="Q590" s="232"/>
      <c r="R590" s="232"/>
      <c r="S590" s="232"/>
      <c r="T590" s="233"/>
      <c r="AT590" s="234" t="s">
        <v>137</v>
      </c>
      <c r="AU590" s="234" t="s">
        <v>89</v>
      </c>
      <c r="AV590" s="15" t="s">
        <v>135</v>
      </c>
      <c r="AW590" s="15" t="s">
        <v>36</v>
      </c>
      <c r="AX590" s="15" t="s">
        <v>87</v>
      </c>
      <c r="AY590" s="234" t="s">
        <v>129</v>
      </c>
    </row>
    <row r="591" spans="1:65" s="2" customFormat="1" ht="16.5" customHeight="1">
      <c r="A591" s="35"/>
      <c r="B591" s="36"/>
      <c r="C591" s="188" t="s">
        <v>640</v>
      </c>
      <c r="D591" s="188" t="s">
        <v>131</v>
      </c>
      <c r="E591" s="189" t="s">
        <v>617</v>
      </c>
      <c r="F591" s="190" t="s">
        <v>618</v>
      </c>
      <c r="G591" s="191" t="s">
        <v>544</v>
      </c>
      <c r="H591" s="192">
        <v>4</v>
      </c>
      <c r="I591" s="193"/>
      <c r="J591" s="194">
        <f>ROUND(I591*H591,2)</f>
        <v>0</v>
      </c>
      <c r="K591" s="195"/>
      <c r="L591" s="40"/>
      <c r="M591" s="196" t="s">
        <v>1</v>
      </c>
      <c r="N591" s="197" t="s">
        <v>44</v>
      </c>
      <c r="O591" s="72"/>
      <c r="P591" s="198">
        <f>O591*H591</f>
        <v>0</v>
      </c>
      <c r="Q591" s="198">
        <v>0</v>
      </c>
      <c r="R591" s="198">
        <f>Q591*H591</f>
        <v>0</v>
      </c>
      <c r="S591" s="198">
        <v>0</v>
      </c>
      <c r="T591" s="199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0" t="s">
        <v>563</v>
      </c>
      <c r="AT591" s="200" t="s">
        <v>131</v>
      </c>
      <c r="AU591" s="200" t="s">
        <v>89</v>
      </c>
      <c r="AY591" s="18" t="s">
        <v>129</v>
      </c>
      <c r="BE591" s="201">
        <f>IF(N591="základní",J591,0)</f>
        <v>0</v>
      </c>
      <c r="BF591" s="201">
        <f>IF(N591="snížená",J591,0)</f>
        <v>0</v>
      </c>
      <c r="BG591" s="201">
        <f>IF(N591="zákl. přenesená",J591,0)</f>
        <v>0</v>
      </c>
      <c r="BH591" s="201">
        <f>IF(N591="sníž. přenesená",J591,0)</f>
        <v>0</v>
      </c>
      <c r="BI591" s="201">
        <f>IF(N591="nulová",J591,0)</f>
        <v>0</v>
      </c>
      <c r="BJ591" s="18" t="s">
        <v>87</v>
      </c>
      <c r="BK591" s="201">
        <f>ROUND(I591*H591,2)</f>
        <v>0</v>
      </c>
      <c r="BL591" s="18" t="s">
        <v>563</v>
      </c>
      <c r="BM591" s="200" t="s">
        <v>1367</v>
      </c>
    </row>
    <row r="592" spans="1:65" s="14" customFormat="1" ht="10.199999999999999">
      <c r="B592" s="213"/>
      <c r="C592" s="214"/>
      <c r="D592" s="204" t="s">
        <v>137</v>
      </c>
      <c r="E592" s="215" t="s">
        <v>1</v>
      </c>
      <c r="F592" s="216" t="s">
        <v>1368</v>
      </c>
      <c r="G592" s="214"/>
      <c r="H592" s="217">
        <v>3</v>
      </c>
      <c r="I592" s="218"/>
      <c r="J592" s="214"/>
      <c r="K592" s="214"/>
      <c r="L592" s="219"/>
      <c r="M592" s="220"/>
      <c r="N592" s="221"/>
      <c r="O592" s="221"/>
      <c r="P592" s="221"/>
      <c r="Q592" s="221"/>
      <c r="R592" s="221"/>
      <c r="S592" s="221"/>
      <c r="T592" s="222"/>
      <c r="AT592" s="223" t="s">
        <v>137</v>
      </c>
      <c r="AU592" s="223" t="s">
        <v>89</v>
      </c>
      <c r="AV592" s="14" t="s">
        <v>89</v>
      </c>
      <c r="AW592" s="14" t="s">
        <v>36</v>
      </c>
      <c r="AX592" s="14" t="s">
        <v>79</v>
      </c>
      <c r="AY592" s="223" t="s">
        <v>129</v>
      </c>
    </row>
    <row r="593" spans="1:65" s="14" customFormat="1" ht="10.199999999999999">
      <c r="B593" s="213"/>
      <c r="C593" s="214"/>
      <c r="D593" s="204" t="s">
        <v>137</v>
      </c>
      <c r="E593" s="215" t="s">
        <v>1</v>
      </c>
      <c r="F593" s="216" t="s">
        <v>1369</v>
      </c>
      <c r="G593" s="214"/>
      <c r="H593" s="217">
        <v>1</v>
      </c>
      <c r="I593" s="218"/>
      <c r="J593" s="214"/>
      <c r="K593" s="214"/>
      <c r="L593" s="219"/>
      <c r="M593" s="220"/>
      <c r="N593" s="221"/>
      <c r="O593" s="221"/>
      <c r="P593" s="221"/>
      <c r="Q593" s="221"/>
      <c r="R593" s="221"/>
      <c r="S593" s="221"/>
      <c r="T593" s="222"/>
      <c r="AT593" s="223" t="s">
        <v>137</v>
      </c>
      <c r="AU593" s="223" t="s">
        <v>89</v>
      </c>
      <c r="AV593" s="14" t="s">
        <v>89</v>
      </c>
      <c r="AW593" s="14" t="s">
        <v>36</v>
      </c>
      <c r="AX593" s="14" t="s">
        <v>79</v>
      </c>
      <c r="AY593" s="223" t="s">
        <v>129</v>
      </c>
    </row>
    <row r="594" spans="1:65" s="15" customFormat="1" ht="10.199999999999999">
      <c r="B594" s="224"/>
      <c r="C594" s="225"/>
      <c r="D594" s="204" t="s">
        <v>137</v>
      </c>
      <c r="E594" s="226" t="s">
        <v>1</v>
      </c>
      <c r="F594" s="227" t="s">
        <v>142</v>
      </c>
      <c r="G594" s="225"/>
      <c r="H594" s="228">
        <v>4</v>
      </c>
      <c r="I594" s="229"/>
      <c r="J594" s="225"/>
      <c r="K594" s="225"/>
      <c r="L594" s="230"/>
      <c r="M594" s="231"/>
      <c r="N594" s="232"/>
      <c r="O594" s="232"/>
      <c r="P594" s="232"/>
      <c r="Q594" s="232"/>
      <c r="R594" s="232"/>
      <c r="S594" s="232"/>
      <c r="T594" s="233"/>
      <c r="AT594" s="234" t="s">
        <v>137</v>
      </c>
      <c r="AU594" s="234" t="s">
        <v>89</v>
      </c>
      <c r="AV594" s="15" t="s">
        <v>135</v>
      </c>
      <c r="AW594" s="15" t="s">
        <v>36</v>
      </c>
      <c r="AX594" s="15" t="s">
        <v>87</v>
      </c>
      <c r="AY594" s="234" t="s">
        <v>129</v>
      </c>
    </row>
    <row r="595" spans="1:65" s="2" customFormat="1" ht="21.75" customHeight="1">
      <c r="A595" s="35"/>
      <c r="B595" s="36"/>
      <c r="C595" s="188" t="s">
        <v>646</v>
      </c>
      <c r="D595" s="188" t="s">
        <v>131</v>
      </c>
      <c r="E595" s="189" t="s">
        <v>623</v>
      </c>
      <c r="F595" s="190" t="s">
        <v>624</v>
      </c>
      <c r="G595" s="191" t="s">
        <v>544</v>
      </c>
      <c r="H595" s="192">
        <v>12</v>
      </c>
      <c r="I595" s="193"/>
      <c r="J595" s="194">
        <f>ROUND(I595*H595,2)</f>
        <v>0</v>
      </c>
      <c r="K595" s="195"/>
      <c r="L595" s="40"/>
      <c r="M595" s="196" t="s">
        <v>1</v>
      </c>
      <c r="N595" s="197" t="s">
        <v>44</v>
      </c>
      <c r="O595" s="72"/>
      <c r="P595" s="198">
        <f>O595*H595</f>
        <v>0</v>
      </c>
      <c r="Q595" s="198">
        <v>0</v>
      </c>
      <c r="R595" s="198">
        <f>Q595*H595</f>
        <v>0</v>
      </c>
      <c r="S595" s="198">
        <v>0</v>
      </c>
      <c r="T595" s="199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00" t="s">
        <v>563</v>
      </c>
      <c r="AT595" s="200" t="s">
        <v>131</v>
      </c>
      <c r="AU595" s="200" t="s">
        <v>89</v>
      </c>
      <c r="AY595" s="18" t="s">
        <v>129</v>
      </c>
      <c r="BE595" s="201">
        <f>IF(N595="základní",J595,0)</f>
        <v>0</v>
      </c>
      <c r="BF595" s="201">
        <f>IF(N595="snížená",J595,0)</f>
        <v>0</v>
      </c>
      <c r="BG595" s="201">
        <f>IF(N595="zákl. přenesená",J595,0)</f>
        <v>0</v>
      </c>
      <c r="BH595" s="201">
        <f>IF(N595="sníž. přenesená",J595,0)</f>
        <v>0</v>
      </c>
      <c r="BI595" s="201">
        <f>IF(N595="nulová",J595,0)</f>
        <v>0</v>
      </c>
      <c r="BJ595" s="18" t="s">
        <v>87</v>
      </c>
      <c r="BK595" s="201">
        <f>ROUND(I595*H595,2)</f>
        <v>0</v>
      </c>
      <c r="BL595" s="18" t="s">
        <v>563</v>
      </c>
      <c r="BM595" s="200" t="s">
        <v>1370</v>
      </c>
    </row>
    <row r="596" spans="1:65" s="14" customFormat="1" ht="10.199999999999999">
      <c r="B596" s="213"/>
      <c r="C596" s="214"/>
      <c r="D596" s="204" t="s">
        <v>137</v>
      </c>
      <c r="E596" s="215" t="s">
        <v>1</v>
      </c>
      <c r="F596" s="216" t="s">
        <v>1371</v>
      </c>
      <c r="G596" s="214"/>
      <c r="H596" s="217">
        <v>12</v>
      </c>
      <c r="I596" s="218"/>
      <c r="J596" s="214"/>
      <c r="K596" s="214"/>
      <c r="L596" s="219"/>
      <c r="M596" s="220"/>
      <c r="N596" s="221"/>
      <c r="O596" s="221"/>
      <c r="P596" s="221"/>
      <c r="Q596" s="221"/>
      <c r="R596" s="221"/>
      <c r="S596" s="221"/>
      <c r="T596" s="222"/>
      <c r="AT596" s="223" t="s">
        <v>137</v>
      </c>
      <c r="AU596" s="223" t="s">
        <v>89</v>
      </c>
      <c r="AV596" s="14" t="s">
        <v>89</v>
      </c>
      <c r="AW596" s="14" t="s">
        <v>36</v>
      </c>
      <c r="AX596" s="14" t="s">
        <v>87</v>
      </c>
      <c r="AY596" s="223" t="s">
        <v>129</v>
      </c>
    </row>
    <row r="597" spans="1:65" s="12" customFormat="1" ht="22.8" customHeight="1">
      <c r="B597" s="172"/>
      <c r="C597" s="173"/>
      <c r="D597" s="174" t="s">
        <v>78</v>
      </c>
      <c r="E597" s="186" t="s">
        <v>627</v>
      </c>
      <c r="F597" s="186" t="s">
        <v>628</v>
      </c>
      <c r="G597" s="173"/>
      <c r="H597" s="173"/>
      <c r="I597" s="176"/>
      <c r="J597" s="187">
        <f>BK597</f>
        <v>0</v>
      </c>
      <c r="K597" s="173"/>
      <c r="L597" s="178"/>
      <c r="M597" s="179"/>
      <c r="N597" s="180"/>
      <c r="O597" s="180"/>
      <c r="P597" s="181">
        <f>SUM(P598:P724)</f>
        <v>0</v>
      </c>
      <c r="Q597" s="180"/>
      <c r="R597" s="181">
        <f>SUM(R598:R724)</f>
        <v>0.12799000000000002</v>
      </c>
      <c r="S597" s="180"/>
      <c r="T597" s="182">
        <f>SUM(T598:T724)</f>
        <v>0</v>
      </c>
      <c r="AR597" s="183" t="s">
        <v>149</v>
      </c>
      <c r="AT597" s="184" t="s">
        <v>78</v>
      </c>
      <c r="AU597" s="184" t="s">
        <v>87</v>
      </c>
      <c r="AY597" s="183" t="s">
        <v>129</v>
      </c>
      <c r="BK597" s="185">
        <f>SUM(BK598:BK724)</f>
        <v>0</v>
      </c>
    </row>
    <row r="598" spans="1:65" s="2" customFormat="1" ht="16.5" customHeight="1">
      <c r="A598" s="35"/>
      <c r="B598" s="36"/>
      <c r="C598" s="188" t="s">
        <v>650</v>
      </c>
      <c r="D598" s="188" t="s">
        <v>131</v>
      </c>
      <c r="E598" s="189" t="s">
        <v>630</v>
      </c>
      <c r="F598" s="190" t="s">
        <v>631</v>
      </c>
      <c r="G598" s="191" t="s">
        <v>632</v>
      </c>
      <c r="H598" s="192">
        <v>3</v>
      </c>
      <c r="I598" s="193"/>
      <c r="J598" s="194">
        <f>ROUND(I598*H598,2)</f>
        <v>0</v>
      </c>
      <c r="K598" s="195"/>
      <c r="L598" s="40"/>
      <c r="M598" s="196" t="s">
        <v>1</v>
      </c>
      <c r="N598" s="197" t="s">
        <v>44</v>
      </c>
      <c r="O598" s="72"/>
      <c r="P598" s="198">
        <f>O598*H598</f>
        <v>0</v>
      </c>
      <c r="Q598" s="198">
        <v>1.1E-4</v>
      </c>
      <c r="R598" s="198">
        <f>Q598*H598</f>
        <v>3.3E-4</v>
      </c>
      <c r="S598" s="198">
        <v>0</v>
      </c>
      <c r="T598" s="199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0" t="s">
        <v>563</v>
      </c>
      <c r="AT598" s="200" t="s">
        <v>131</v>
      </c>
      <c r="AU598" s="200" t="s">
        <v>89</v>
      </c>
      <c r="AY598" s="18" t="s">
        <v>129</v>
      </c>
      <c r="BE598" s="201">
        <f>IF(N598="základní",J598,0)</f>
        <v>0</v>
      </c>
      <c r="BF598" s="201">
        <f>IF(N598="snížená",J598,0)</f>
        <v>0</v>
      </c>
      <c r="BG598" s="201">
        <f>IF(N598="zákl. přenesená",J598,0)</f>
        <v>0</v>
      </c>
      <c r="BH598" s="201">
        <f>IF(N598="sníž. přenesená",J598,0)</f>
        <v>0</v>
      </c>
      <c r="BI598" s="201">
        <f>IF(N598="nulová",J598,0)</f>
        <v>0</v>
      </c>
      <c r="BJ598" s="18" t="s">
        <v>87</v>
      </c>
      <c r="BK598" s="201">
        <f>ROUND(I598*H598,2)</f>
        <v>0</v>
      </c>
      <c r="BL598" s="18" t="s">
        <v>563</v>
      </c>
      <c r="BM598" s="200" t="s">
        <v>1372</v>
      </c>
    </row>
    <row r="599" spans="1:65" s="14" customFormat="1" ht="30.6">
      <c r="B599" s="213"/>
      <c r="C599" s="214"/>
      <c r="D599" s="204" t="s">
        <v>137</v>
      </c>
      <c r="E599" s="215" t="s">
        <v>1</v>
      </c>
      <c r="F599" s="216" t="s">
        <v>1373</v>
      </c>
      <c r="G599" s="214"/>
      <c r="H599" s="217">
        <v>3</v>
      </c>
      <c r="I599" s="218"/>
      <c r="J599" s="214"/>
      <c r="K599" s="214"/>
      <c r="L599" s="219"/>
      <c r="M599" s="220"/>
      <c r="N599" s="221"/>
      <c r="O599" s="221"/>
      <c r="P599" s="221"/>
      <c r="Q599" s="221"/>
      <c r="R599" s="221"/>
      <c r="S599" s="221"/>
      <c r="T599" s="222"/>
      <c r="AT599" s="223" t="s">
        <v>137</v>
      </c>
      <c r="AU599" s="223" t="s">
        <v>89</v>
      </c>
      <c r="AV599" s="14" t="s">
        <v>89</v>
      </c>
      <c r="AW599" s="14" t="s">
        <v>36</v>
      </c>
      <c r="AX599" s="14" t="s">
        <v>87</v>
      </c>
      <c r="AY599" s="223" t="s">
        <v>129</v>
      </c>
    </row>
    <row r="600" spans="1:65" s="2" customFormat="1" ht="16.5" customHeight="1">
      <c r="A600" s="35"/>
      <c r="B600" s="36"/>
      <c r="C600" s="188" t="s">
        <v>656</v>
      </c>
      <c r="D600" s="188" t="s">
        <v>131</v>
      </c>
      <c r="E600" s="189" t="s">
        <v>636</v>
      </c>
      <c r="F600" s="190" t="s">
        <v>637</v>
      </c>
      <c r="G600" s="191" t="s">
        <v>632</v>
      </c>
      <c r="H600" s="192">
        <v>16</v>
      </c>
      <c r="I600" s="193"/>
      <c r="J600" s="194">
        <f>ROUND(I600*H600,2)</f>
        <v>0</v>
      </c>
      <c r="K600" s="195"/>
      <c r="L600" s="40"/>
      <c r="M600" s="196" t="s">
        <v>1</v>
      </c>
      <c r="N600" s="197" t="s">
        <v>44</v>
      </c>
      <c r="O600" s="72"/>
      <c r="P600" s="198">
        <f>O600*H600</f>
        <v>0</v>
      </c>
      <c r="Q600" s="198">
        <v>1.1E-4</v>
      </c>
      <c r="R600" s="198">
        <f>Q600*H600</f>
        <v>1.7600000000000001E-3</v>
      </c>
      <c r="S600" s="198">
        <v>0</v>
      </c>
      <c r="T600" s="199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00" t="s">
        <v>563</v>
      </c>
      <c r="AT600" s="200" t="s">
        <v>131</v>
      </c>
      <c r="AU600" s="200" t="s">
        <v>89</v>
      </c>
      <c r="AY600" s="18" t="s">
        <v>129</v>
      </c>
      <c r="BE600" s="201">
        <f>IF(N600="základní",J600,0)</f>
        <v>0</v>
      </c>
      <c r="BF600" s="201">
        <f>IF(N600="snížená",J600,0)</f>
        <v>0</v>
      </c>
      <c r="BG600" s="201">
        <f>IF(N600="zákl. přenesená",J600,0)</f>
        <v>0</v>
      </c>
      <c r="BH600" s="201">
        <f>IF(N600="sníž. přenesená",J600,0)</f>
        <v>0</v>
      </c>
      <c r="BI600" s="201">
        <f>IF(N600="nulová",J600,0)</f>
        <v>0</v>
      </c>
      <c r="BJ600" s="18" t="s">
        <v>87</v>
      </c>
      <c r="BK600" s="201">
        <f>ROUND(I600*H600,2)</f>
        <v>0</v>
      </c>
      <c r="BL600" s="18" t="s">
        <v>563</v>
      </c>
      <c r="BM600" s="200" t="s">
        <v>1374</v>
      </c>
    </row>
    <row r="601" spans="1:65" s="14" customFormat="1" ht="30.6">
      <c r="B601" s="213"/>
      <c r="C601" s="214"/>
      <c r="D601" s="204" t="s">
        <v>137</v>
      </c>
      <c r="E601" s="215" t="s">
        <v>1</v>
      </c>
      <c r="F601" s="216" t="s">
        <v>1375</v>
      </c>
      <c r="G601" s="214"/>
      <c r="H601" s="217">
        <v>16</v>
      </c>
      <c r="I601" s="218"/>
      <c r="J601" s="214"/>
      <c r="K601" s="214"/>
      <c r="L601" s="219"/>
      <c r="M601" s="220"/>
      <c r="N601" s="221"/>
      <c r="O601" s="221"/>
      <c r="P601" s="221"/>
      <c r="Q601" s="221"/>
      <c r="R601" s="221"/>
      <c r="S601" s="221"/>
      <c r="T601" s="222"/>
      <c r="AT601" s="223" t="s">
        <v>137</v>
      </c>
      <c r="AU601" s="223" t="s">
        <v>89</v>
      </c>
      <c r="AV601" s="14" t="s">
        <v>89</v>
      </c>
      <c r="AW601" s="14" t="s">
        <v>36</v>
      </c>
      <c r="AX601" s="14" t="s">
        <v>87</v>
      </c>
      <c r="AY601" s="223" t="s">
        <v>129</v>
      </c>
    </row>
    <row r="602" spans="1:65" s="2" customFormat="1" ht="16.5" customHeight="1">
      <c r="A602" s="35"/>
      <c r="B602" s="36"/>
      <c r="C602" s="188" t="s">
        <v>660</v>
      </c>
      <c r="D602" s="188" t="s">
        <v>131</v>
      </c>
      <c r="E602" s="189" t="s">
        <v>1376</v>
      </c>
      <c r="F602" s="190" t="s">
        <v>1377</v>
      </c>
      <c r="G602" s="191" t="s">
        <v>632</v>
      </c>
      <c r="H602" s="192">
        <v>7</v>
      </c>
      <c r="I602" s="193"/>
      <c r="J602" s="194">
        <f>ROUND(I602*H602,2)</f>
        <v>0</v>
      </c>
      <c r="K602" s="195"/>
      <c r="L602" s="40"/>
      <c r="M602" s="196" t="s">
        <v>1</v>
      </c>
      <c r="N602" s="197" t="s">
        <v>44</v>
      </c>
      <c r="O602" s="72"/>
      <c r="P602" s="198">
        <f>O602*H602</f>
        <v>0</v>
      </c>
      <c r="Q602" s="198">
        <v>1.1E-4</v>
      </c>
      <c r="R602" s="198">
        <f>Q602*H602</f>
        <v>7.7000000000000007E-4</v>
      </c>
      <c r="S602" s="198">
        <v>0</v>
      </c>
      <c r="T602" s="199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0" t="s">
        <v>563</v>
      </c>
      <c r="AT602" s="200" t="s">
        <v>131</v>
      </c>
      <c r="AU602" s="200" t="s">
        <v>89</v>
      </c>
      <c r="AY602" s="18" t="s">
        <v>129</v>
      </c>
      <c r="BE602" s="201">
        <f>IF(N602="základní",J602,0)</f>
        <v>0</v>
      </c>
      <c r="BF602" s="201">
        <f>IF(N602="snížená",J602,0)</f>
        <v>0</v>
      </c>
      <c r="BG602" s="201">
        <f>IF(N602="zákl. přenesená",J602,0)</f>
        <v>0</v>
      </c>
      <c r="BH602" s="201">
        <f>IF(N602="sníž. přenesená",J602,0)</f>
        <v>0</v>
      </c>
      <c r="BI602" s="201">
        <f>IF(N602="nulová",J602,0)</f>
        <v>0</v>
      </c>
      <c r="BJ602" s="18" t="s">
        <v>87</v>
      </c>
      <c r="BK602" s="201">
        <f>ROUND(I602*H602,2)</f>
        <v>0</v>
      </c>
      <c r="BL602" s="18" t="s">
        <v>563</v>
      </c>
      <c r="BM602" s="200" t="s">
        <v>1378</v>
      </c>
    </row>
    <row r="603" spans="1:65" s="14" customFormat="1" ht="30.6">
      <c r="B603" s="213"/>
      <c r="C603" s="214"/>
      <c r="D603" s="204" t="s">
        <v>137</v>
      </c>
      <c r="E603" s="215" t="s">
        <v>1</v>
      </c>
      <c r="F603" s="216" t="s">
        <v>1379</v>
      </c>
      <c r="G603" s="214"/>
      <c r="H603" s="217">
        <v>7</v>
      </c>
      <c r="I603" s="218"/>
      <c r="J603" s="214"/>
      <c r="K603" s="214"/>
      <c r="L603" s="219"/>
      <c r="M603" s="220"/>
      <c r="N603" s="221"/>
      <c r="O603" s="221"/>
      <c r="P603" s="221"/>
      <c r="Q603" s="221"/>
      <c r="R603" s="221"/>
      <c r="S603" s="221"/>
      <c r="T603" s="222"/>
      <c r="AT603" s="223" t="s">
        <v>137</v>
      </c>
      <c r="AU603" s="223" t="s">
        <v>89</v>
      </c>
      <c r="AV603" s="14" t="s">
        <v>89</v>
      </c>
      <c r="AW603" s="14" t="s">
        <v>36</v>
      </c>
      <c r="AX603" s="14" t="s">
        <v>87</v>
      </c>
      <c r="AY603" s="223" t="s">
        <v>129</v>
      </c>
    </row>
    <row r="604" spans="1:65" s="2" customFormat="1" ht="16.5" customHeight="1">
      <c r="A604" s="35"/>
      <c r="B604" s="36"/>
      <c r="C604" s="188" t="s">
        <v>665</v>
      </c>
      <c r="D604" s="188" t="s">
        <v>131</v>
      </c>
      <c r="E604" s="189" t="s">
        <v>641</v>
      </c>
      <c r="F604" s="190" t="s">
        <v>642</v>
      </c>
      <c r="G604" s="191" t="s">
        <v>167</v>
      </c>
      <c r="H604" s="192">
        <v>26</v>
      </c>
      <c r="I604" s="193"/>
      <c r="J604" s="194">
        <f>ROUND(I604*H604,2)</f>
        <v>0</v>
      </c>
      <c r="K604" s="195"/>
      <c r="L604" s="40"/>
      <c r="M604" s="196" t="s">
        <v>1</v>
      </c>
      <c r="N604" s="197" t="s">
        <v>44</v>
      </c>
      <c r="O604" s="72"/>
      <c r="P604" s="198">
        <f>O604*H604</f>
        <v>0</v>
      </c>
      <c r="Q604" s="198">
        <v>0</v>
      </c>
      <c r="R604" s="198">
        <f>Q604*H604</f>
        <v>0</v>
      </c>
      <c r="S604" s="198">
        <v>0</v>
      </c>
      <c r="T604" s="199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00" t="s">
        <v>563</v>
      </c>
      <c r="AT604" s="200" t="s">
        <v>131</v>
      </c>
      <c r="AU604" s="200" t="s">
        <v>89</v>
      </c>
      <c r="AY604" s="18" t="s">
        <v>129</v>
      </c>
      <c r="BE604" s="201">
        <f>IF(N604="základní",J604,0)</f>
        <v>0</v>
      </c>
      <c r="BF604" s="201">
        <f>IF(N604="snížená",J604,0)</f>
        <v>0</v>
      </c>
      <c r="BG604" s="201">
        <f>IF(N604="zákl. přenesená",J604,0)</f>
        <v>0</v>
      </c>
      <c r="BH604" s="201">
        <f>IF(N604="sníž. přenesená",J604,0)</f>
        <v>0</v>
      </c>
      <c r="BI604" s="201">
        <f>IF(N604="nulová",J604,0)</f>
        <v>0</v>
      </c>
      <c r="BJ604" s="18" t="s">
        <v>87</v>
      </c>
      <c r="BK604" s="201">
        <f>ROUND(I604*H604,2)</f>
        <v>0</v>
      </c>
      <c r="BL604" s="18" t="s">
        <v>563</v>
      </c>
      <c r="BM604" s="200" t="s">
        <v>1380</v>
      </c>
    </row>
    <row r="605" spans="1:65" s="14" customFormat="1" ht="20.399999999999999">
      <c r="B605" s="213"/>
      <c r="C605" s="214"/>
      <c r="D605" s="204" t="s">
        <v>137</v>
      </c>
      <c r="E605" s="215" t="s">
        <v>1</v>
      </c>
      <c r="F605" s="216" t="s">
        <v>1381</v>
      </c>
      <c r="G605" s="214"/>
      <c r="H605" s="217">
        <v>3</v>
      </c>
      <c r="I605" s="218"/>
      <c r="J605" s="214"/>
      <c r="K605" s="214"/>
      <c r="L605" s="219"/>
      <c r="M605" s="220"/>
      <c r="N605" s="221"/>
      <c r="O605" s="221"/>
      <c r="P605" s="221"/>
      <c r="Q605" s="221"/>
      <c r="R605" s="221"/>
      <c r="S605" s="221"/>
      <c r="T605" s="222"/>
      <c r="AT605" s="223" t="s">
        <v>137</v>
      </c>
      <c r="AU605" s="223" t="s">
        <v>89</v>
      </c>
      <c r="AV605" s="14" t="s">
        <v>89</v>
      </c>
      <c r="AW605" s="14" t="s">
        <v>36</v>
      </c>
      <c r="AX605" s="14" t="s">
        <v>79</v>
      </c>
      <c r="AY605" s="223" t="s">
        <v>129</v>
      </c>
    </row>
    <row r="606" spans="1:65" s="14" customFormat="1" ht="20.399999999999999">
      <c r="B606" s="213"/>
      <c r="C606" s="214"/>
      <c r="D606" s="204" t="s">
        <v>137</v>
      </c>
      <c r="E606" s="215" t="s">
        <v>1</v>
      </c>
      <c r="F606" s="216" t="s">
        <v>1382</v>
      </c>
      <c r="G606" s="214"/>
      <c r="H606" s="217">
        <v>16</v>
      </c>
      <c r="I606" s="218"/>
      <c r="J606" s="214"/>
      <c r="K606" s="214"/>
      <c r="L606" s="219"/>
      <c r="M606" s="220"/>
      <c r="N606" s="221"/>
      <c r="O606" s="221"/>
      <c r="P606" s="221"/>
      <c r="Q606" s="221"/>
      <c r="R606" s="221"/>
      <c r="S606" s="221"/>
      <c r="T606" s="222"/>
      <c r="AT606" s="223" t="s">
        <v>137</v>
      </c>
      <c r="AU606" s="223" t="s">
        <v>89</v>
      </c>
      <c r="AV606" s="14" t="s">
        <v>89</v>
      </c>
      <c r="AW606" s="14" t="s">
        <v>36</v>
      </c>
      <c r="AX606" s="14" t="s">
        <v>79</v>
      </c>
      <c r="AY606" s="223" t="s">
        <v>129</v>
      </c>
    </row>
    <row r="607" spans="1:65" s="14" customFormat="1" ht="20.399999999999999">
      <c r="B607" s="213"/>
      <c r="C607" s="214"/>
      <c r="D607" s="204" t="s">
        <v>137</v>
      </c>
      <c r="E607" s="215" t="s">
        <v>1</v>
      </c>
      <c r="F607" s="216" t="s">
        <v>1383</v>
      </c>
      <c r="G607" s="214"/>
      <c r="H607" s="217">
        <v>7</v>
      </c>
      <c r="I607" s="218"/>
      <c r="J607" s="214"/>
      <c r="K607" s="214"/>
      <c r="L607" s="219"/>
      <c r="M607" s="220"/>
      <c r="N607" s="221"/>
      <c r="O607" s="221"/>
      <c r="P607" s="221"/>
      <c r="Q607" s="221"/>
      <c r="R607" s="221"/>
      <c r="S607" s="221"/>
      <c r="T607" s="222"/>
      <c r="AT607" s="223" t="s">
        <v>137</v>
      </c>
      <c r="AU607" s="223" t="s">
        <v>89</v>
      </c>
      <c r="AV607" s="14" t="s">
        <v>89</v>
      </c>
      <c r="AW607" s="14" t="s">
        <v>36</v>
      </c>
      <c r="AX607" s="14" t="s">
        <v>79</v>
      </c>
      <c r="AY607" s="223" t="s">
        <v>129</v>
      </c>
    </row>
    <row r="608" spans="1:65" s="15" customFormat="1" ht="10.199999999999999">
      <c r="B608" s="224"/>
      <c r="C608" s="225"/>
      <c r="D608" s="204" t="s">
        <v>137</v>
      </c>
      <c r="E608" s="226" t="s">
        <v>1</v>
      </c>
      <c r="F608" s="227" t="s">
        <v>142</v>
      </c>
      <c r="G608" s="225"/>
      <c r="H608" s="228">
        <v>26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AT608" s="234" t="s">
        <v>137</v>
      </c>
      <c r="AU608" s="234" t="s">
        <v>89</v>
      </c>
      <c r="AV608" s="15" t="s">
        <v>135</v>
      </c>
      <c r="AW608" s="15" t="s">
        <v>36</v>
      </c>
      <c r="AX608" s="15" t="s">
        <v>87</v>
      </c>
      <c r="AY608" s="234" t="s">
        <v>129</v>
      </c>
    </row>
    <row r="609" spans="1:65" s="2" customFormat="1" ht="21.75" customHeight="1">
      <c r="A609" s="35"/>
      <c r="B609" s="36"/>
      <c r="C609" s="188" t="s">
        <v>669</v>
      </c>
      <c r="D609" s="188" t="s">
        <v>131</v>
      </c>
      <c r="E609" s="189" t="s">
        <v>1384</v>
      </c>
      <c r="F609" s="190" t="s">
        <v>1385</v>
      </c>
      <c r="G609" s="191" t="s">
        <v>167</v>
      </c>
      <c r="H609" s="192">
        <v>0.6</v>
      </c>
      <c r="I609" s="193"/>
      <c r="J609" s="194">
        <f>ROUND(I609*H609,2)</f>
        <v>0</v>
      </c>
      <c r="K609" s="195"/>
      <c r="L609" s="40"/>
      <c r="M609" s="196" t="s">
        <v>1</v>
      </c>
      <c r="N609" s="197" t="s">
        <v>44</v>
      </c>
      <c r="O609" s="72"/>
      <c r="P609" s="198">
        <f>O609*H609</f>
        <v>0</v>
      </c>
      <c r="Q609" s="198">
        <v>2.2000000000000001E-3</v>
      </c>
      <c r="R609" s="198">
        <f>Q609*H609</f>
        <v>1.32E-3</v>
      </c>
      <c r="S609" s="198">
        <v>0</v>
      </c>
      <c r="T609" s="199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00" t="s">
        <v>229</v>
      </c>
      <c r="AT609" s="200" t="s">
        <v>131</v>
      </c>
      <c r="AU609" s="200" t="s">
        <v>89</v>
      </c>
      <c r="AY609" s="18" t="s">
        <v>129</v>
      </c>
      <c r="BE609" s="201">
        <f>IF(N609="základní",J609,0)</f>
        <v>0</v>
      </c>
      <c r="BF609" s="201">
        <f>IF(N609="snížená",J609,0)</f>
        <v>0</v>
      </c>
      <c r="BG609" s="201">
        <f>IF(N609="zákl. přenesená",J609,0)</f>
        <v>0</v>
      </c>
      <c r="BH609" s="201">
        <f>IF(N609="sníž. přenesená",J609,0)</f>
        <v>0</v>
      </c>
      <c r="BI609" s="201">
        <f>IF(N609="nulová",J609,0)</f>
        <v>0</v>
      </c>
      <c r="BJ609" s="18" t="s">
        <v>87</v>
      </c>
      <c r="BK609" s="201">
        <f>ROUND(I609*H609,2)</f>
        <v>0</v>
      </c>
      <c r="BL609" s="18" t="s">
        <v>229</v>
      </c>
      <c r="BM609" s="200" t="s">
        <v>1386</v>
      </c>
    </row>
    <row r="610" spans="1:65" s="14" customFormat="1" ht="10.199999999999999">
      <c r="B610" s="213"/>
      <c r="C610" s="214"/>
      <c r="D610" s="204" t="s">
        <v>137</v>
      </c>
      <c r="E610" s="215" t="s">
        <v>1</v>
      </c>
      <c r="F610" s="216" t="s">
        <v>1387</v>
      </c>
      <c r="G610" s="214"/>
      <c r="H610" s="217">
        <v>0.6</v>
      </c>
      <c r="I610" s="218"/>
      <c r="J610" s="214"/>
      <c r="K610" s="214"/>
      <c r="L610" s="219"/>
      <c r="M610" s="220"/>
      <c r="N610" s="221"/>
      <c r="O610" s="221"/>
      <c r="P610" s="221"/>
      <c r="Q610" s="221"/>
      <c r="R610" s="221"/>
      <c r="S610" s="221"/>
      <c r="T610" s="222"/>
      <c r="AT610" s="223" t="s">
        <v>137</v>
      </c>
      <c r="AU610" s="223" t="s">
        <v>89</v>
      </c>
      <c r="AV610" s="14" t="s">
        <v>89</v>
      </c>
      <c r="AW610" s="14" t="s">
        <v>36</v>
      </c>
      <c r="AX610" s="14" t="s">
        <v>87</v>
      </c>
      <c r="AY610" s="223" t="s">
        <v>129</v>
      </c>
    </row>
    <row r="611" spans="1:65" s="2" customFormat="1" ht="21.75" customHeight="1">
      <c r="A611" s="35"/>
      <c r="B611" s="36"/>
      <c r="C611" s="188" t="s">
        <v>675</v>
      </c>
      <c r="D611" s="188" t="s">
        <v>131</v>
      </c>
      <c r="E611" s="189" t="s">
        <v>1388</v>
      </c>
      <c r="F611" s="190" t="s">
        <v>1389</v>
      </c>
      <c r="G611" s="191" t="s">
        <v>167</v>
      </c>
      <c r="H611" s="192">
        <v>1</v>
      </c>
      <c r="I611" s="193"/>
      <c r="J611" s="194">
        <f>ROUND(I611*H611,2)</f>
        <v>0</v>
      </c>
      <c r="K611" s="195"/>
      <c r="L611" s="40"/>
      <c r="M611" s="196" t="s">
        <v>1</v>
      </c>
      <c r="N611" s="197" t="s">
        <v>44</v>
      </c>
      <c r="O611" s="72"/>
      <c r="P611" s="198">
        <f>O611*H611</f>
        <v>0</v>
      </c>
      <c r="Q611" s="198">
        <v>4.5500000000000002E-3</v>
      </c>
      <c r="R611" s="198">
        <f>Q611*H611</f>
        <v>4.5500000000000002E-3</v>
      </c>
      <c r="S611" s="198">
        <v>0</v>
      </c>
      <c r="T611" s="199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0" t="s">
        <v>229</v>
      </c>
      <c r="AT611" s="200" t="s">
        <v>131</v>
      </c>
      <c r="AU611" s="200" t="s">
        <v>89</v>
      </c>
      <c r="AY611" s="18" t="s">
        <v>129</v>
      </c>
      <c r="BE611" s="201">
        <f>IF(N611="základní",J611,0)</f>
        <v>0</v>
      </c>
      <c r="BF611" s="201">
        <f>IF(N611="snížená",J611,0)</f>
        <v>0</v>
      </c>
      <c r="BG611" s="201">
        <f>IF(N611="zákl. přenesená",J611,0)</f>
        <v>0</v>
      </c>
      <c r="BH611" s="201">
        <f>IF(N611="sníž. přenesená",J611,0)</f>
        <v>0</v>
      </c>
      <c r="BI611" s="201">
        <f>IF(N611="nulová",J611,0)</f>
        <v>0</v>
      </c>
      <c r="BJ611" s="18" t="s">
        <v>87</v>
      </c>
      <c r="BK611" s="201">
        <f>ROUND(I611*H611,2)</f>
        <v>0</v>
      </c>
      <c r="BL611" s="18" t="s">
        <v>229</v>
      </c>
      <c r="BM611" s="200" t="s">
        <v>1390</v>
      </c>
    </row>
    <row r="612" spans="1:65" s="14" customFormat="1" ht="10.199999999999999">
      <c r="B612" s="213"/>
      <c r="C612" s="214"/>
      <c r="D612" s="204" t="s">
        <v>137</v>
      </c>
      <c r="E612" s="215" t="s">
        <v>1</v>
      </c>
      <c r="F612" s="216" t="s">
        <v>1391</v>
      </c>
      <c r="G612" s="214"/>
      <c r="H612" s="217">
        <v>1</v>
      </c>
      <c r="I612" s="218"/>
      <c r="J612" s="214"/>
      <c r="K612" s="214"/>
      <c r="L612" s="219"/>
      <c r="M612" s="220"/>
      <c r="N612" s="221"/>
      <c r="O612" s="221"/>
      <c r="P612" s="221"/>
      <c r="Q612" s="221"/>
      <c r="R612" s="221"/>
      <c r="S612" s="221"/>
      <c r="T612" s="222"/>
      <c r="AT612" s="223" t="s">
        <v>137</v>
      </c>
      <c r="AU612" s="223" t="s">
        <v>89</v>
      </c>
      <c r="AV612" s="14" t="s">
        <v>89</v>
      </c>
      <c r="AW612" s="14" t="s">
        <v>36</v>
      </c>
      <c r="AX612" s="14" t="s">
        <v>87</v>
      </c>
      <c r="AY612" s="223" t="s">
        <v>129</v>
      </c>
    </row>
    <row r="613" spans="1:65" s="2" customFormat="1" ht="21.75" customHeight="1">
      <c r="A613" s="35"/>
      <c r="B613" s="36"/>
      <c r="C613" s="188" t="s">
        <v>680</v>
      </c>
      <c r="D613" s="188" t="s">
        <v>131</v>
      </c>
      <c r="E613" s="189" t="s">
        <v>647</v>
      </c>
      <c r="F613" s="190" t="s">
        <v>648</v>
      </c>
      <c r="G613" s="191" t="s">
        <v>167</v>
      </c>
      <c r="H613" s="192">
        <v>3</v>
      </c>
      <c r="I613" s="193"/>
      <c r="J613" s="194">
        <f>ROUND(I613*H613,2)</f>
        <v>0</v>
      </c>
      <c r="K613" s="195"/>
      <c r="L613" s="40"/>
      <c r="M613" s="196" t="s">
        <v>1</v>
      </c>
      <c r="N613" s="197" t="s">
        <v>44</v>
      </c>
      <c r="O613" s="72"/>
      <c r="P613" s="198">
        <f>O613*H613</f>
        <v>0</v>
      </c>
      <c r="Q613" s="198">
        <v>0</v>
      </c>
      <c r="R613" s="198">
        <f>Q613*H613</f>
        <v>0</v>
      </c>
      <c r="S613" s="198">
        <v>0</v>
      </c>
      <c r="T613" s="199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00" t="s">
        <v>563</v>
      </c>
      <c r="AT613" s="200" t="s">
        <v>131</v>
      </c>
      <c r="AU613" s="200" t="s">
        <v>89</v>
      </c>
      <c r="AY613" s="18" t="s">
        <v>129</v>
      </c>
      <c r="BE613" s="201">
        <f>IF(N613="základní",J613,0)</f>
        <v>0</v>
      </c>
      <c r="BF613" s="201">
        <f>IF(N613="snížená",J613,0)</f>
        <v>0</v>
      </c>
      <c r="BG613" s="201">
        <f>IF(N613="zákl. přenesená",J613,0)</f>
        <v>0</v>
      </c>
      <c r="BH613" s="201">
        <f>IF(N613="sníž. přenesená",J613,0)</f>
        <v>0</v>
      </c>
      <c r="BI613" s="201">
        <f>IF(N613="nulová",J613,0)</f>
        <v>0</v>
      </c>
      <c r="BJ613" s="18" t="s">
        <v>87</v>
      </c>
      <c r="BK613" s="201">
        <f>ROUND(I613*H613,2)</f>
        <v>0</v>
      </c>
      <c r="BL613" s="18" t="s">
        <v>563</v>
      </c>
      <c r="BM613" s="200" t="s">
        <v>1392</v>
      </c>
    </row>
    <row r="614" spans="1:65" s="2" customFormat="1" ht="21.75" customHeight="1">
      <c r="A614" s="35"/>
      <c r="B614" s="36"/>
      <c r="C614" s="246" t="s">
        <v>686</v>
      </c>
      <c r="D614" s="246" t="s">
        <v>397</v>
      </c>
      <c r="E614" s="247" t="s">
        <v>651</v>
      </c>
      <c r="F614" s="248" t="s">
        <v>652</v>
      </c>
      <c r="G614" s="249" t="s">
        <v>167</v>
      </c>
      <c r="H614" s="250">
        <v>3</v>
      </c>
      <c r="I614" s="251"/>
      <c r="J614" s="252">
        <f>ROUND(I614*H614,2)</f>
        <v>0</v>
      </c>
      <c r="K614" s="253"/>
      <c r="L614" s="254"/>
      <c r="M614" s="255" t="s">
        <v>1</v>
      </c>
      <c r="N614" s="256" t="s">
        <v>44</v>
      </c>
      <c r="O614" s="72"/>
      <c r="P614" s="198">
        <f>O614*H614</f>
        <v>0</v>
      </c>
      <c r="Q614" s="198">
        <v>2.7999999999999998E-4</v>
      </c>
      <c r="R614" s="198">
        <f>Q614*H614</f>
        <v>8.3999999999999993E-4</v>
      </c>
      <c r="S614" s="198">
        <v>0</v>
      </c>
      <c r="T614" s="199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00" t="s">
        <v>653</v>
      </c>
      <c r="AT614" s="200" t="s">
        <v>397</v>
      </c>
      <c r="AU614" s="200" t="s">
        <v>89</v>
      </c>
      <c r="AY614" s="18" t="s">
        <v>129</v>
      </c>
      <c r="BE614" s="201">
        <f>IF(N614="základní",J614,0)</f>
        <v>0</v>
      </c>
      <c r="BF614" s="201">
        <f>IF(N614="snížená",J614,0)</f>
        <v>0</v>
      </c>
      <c r="BG614" s="201">
        <f>IF(N614="zákl. přenesená",J614,0)</f>
        <v>0</v>
      </c>
      <c r="BH614" s="201">
        <f>IF(N614="sníž. přenesená",J614,0)</f>
        <v>0</v>
      </c>
      <c r="BI614" s="201">
        <f>IF(N614="nulová",J614,0)</f>
        <v>0</v>
      </c>
      <c r="BJ614" s="18" t="s">
        <v>87</v>
      </c>
      <c r="BK614" s="201">
        <f>ROUND(I614*H614,2)</f>
        <v>0</v>
      </c>
      <c r="BL614" s="18" t="s">
        <v>563</v>
      </c>
      <c r="BM614" s="200" t="s">
        <v>1393</v>
      </c>
    </row>
    <row r="615" spans="1:65" s="14" customFormat="1" ht="10.199999999999999">
      <c r="B615" s="213"/>
      <c r="C615" s="214"/>
      <c r="D615" s="204" t="s">
        <v>137</v>
      </c>
      <c r="E615" s="215" t="s">
        <v>1</v>
      </c>
      <c r="F615" s="216" t="s">
        <v>1394</v>
      </c>
      <c r="G615" s="214"/>
      <c r="H615" s="217">
        <v>3</v>
      </c>
      <c r="I615" s="218"/>
      <c r="J615" s="214"/>
      <c r="K615" s="214"/>
      <c r="L615" s="219"/>
      <c r="M615" s="220"/>
      <c r="N615" s="221"/>
      <c r="O615" s="221"/>
      <c r="P615" s="221"/>
      <c r="Q615" s="221"/>
      <c r="R615" s="221"/>
      <c r="S615" s="221"/>
      <c r="T615" s="222"/>
      <c r="AT615" s="223" t="s">
        <v>137</v>
      </c>
      <c r="AU615" s="223" t="s">
        <v>89</v>
      </c>
      <c r="AV615" s="14" t="s">
        <v>89</v>
      </c>
      <c r="AW615" s="14" t="s">
        <v>36</v>
      </c>
      <c r="AX615" s="14" t="s">
        <v>87</v>
      </c>
      <c r="AY615" s="223" t="s">
        <v>129</v>
      </c>
    </row>
    <row r="616" spans="1:65" s="2" customFormat="1" ht="21.75" customHeight="1">
      <c r="A616" s="35"/>
      <c r="B616" s="36"/>
      <c r="C616" s="188" t="s">
        <v>690</v>
      </c>
      <c r="D616" s="188" t="s">
        <v>131</v>
      </c>
      <c r="E616" s="189" t="s">
        <v>657</v>
      </c>
      <c r="F616" s="190" t="s">
        <v>658</v>
      </c>
      <c r="G616" s="191" t="s">
        <v>167</v>
      </c>
      <c r="H616" s="192">
        <v>72</v>
      </c>
      <c r="I616" s="193"/>
      <c r="J616" s="194">
        <f>ROUND(I616*H616,2)</f>
        <v>0</v>
      </c>
      <c r="K616" s="195"/>
      <c r="L616" s="40"/>
      <c r="M616" s="196" t="s">
        <v>1</v>
      </c>
      <c r="N616" s="197" t="s">
        <v>44</v>
      </c>
      <c r="O616" s="72"/>
      <c r="P616" s="198">
        <f>O616*H616</f>
        <v>0</v>
      </c>
      <c r="Q616" s="198">
        <v>0</v>
      </c>
      <c r="R616" s="198">
        <f>Q616*H616</f>
        <v>0</v>
      </c>
      <c r="S616" s="198">
        <v>0</v>
      </c>
      <c r="T616" s="199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0" t="s">
        <v>563</v>
      </c>
      <c r="AT616" s="200" t="s">
        <v>131</v>
      </c>
      <c r="AU616" s="200" t="s">
        <v>89</v>
      </c>
      <c r="AY616" s="18" t="s">
        <v>129</v>
      </c>
      <c r="BE616" s="201">
        <f>IF(N616="základní",J616,0)</f>
        <v>0</v>
      </c>
      <c r="BF616" s="201">
        <f>IF(N616="snížená",J616,0)</f>
        <v>0</v>
      </c>
      <c r="BG616" s="201">
        <f>IF(N616="zákl. přenesená",J616,0)</f>
        <v>0</v>
      </c>
      <c r="BH616" s="201">
        <f>IF(N616="sníž. přenesená",J616,0)</f>
        <v>0</v>
      </c>
      <c r="BI616" s="201">
        <f>IF(N616="nulová",J616,0)</f>
        <v>0</v>
      </c>
      <c r="BJ616" s="18" t="s">
        <v>87</v>
      </c>
      <c r="BK616" s="201">
        <f>ROUND(I616*H616,2)</f>
        <v>0</v>
      </c>
      <c r="BL616" s="18" t="s">
        <v>563</v>
      </c>
      <c r="BM616" s="200" t="s">
        <v>1395</v>
      </c>
    </row>
    <row r="617" spans="1:65" s="2" customFormat="1" ht="21.75" customHeight="1">
      <c r="A617" s="35"/>
      <c r="B617" s="36"/>
      <c r="C617" s="246" t="s">
        <v>694</v>
      </c>
      <c r="D617" s="246" t="s">
        <v>397</v>
      </c>
      <c r="E617" s="247" t="s">
        <v>661</v>
      </c>
      <c r="F617" s="248" t="s">
        <v>662</v>
      </c>
      <c r="G617" s="249" t="s">
        <v>167</v>
      </c>
      <c r="H617" s="250">
        <v>38</v>
      </c>
      <c r="I617" s="251"/>
      <c r="J617" s="252">
        <f>ROUND(I617*H617,2)</f>
        <v>0</v>
      </c>
      <c r="K617" s="253"/>
      <c r="L617" s="254"/>
      <c r="M617" s="255" t="s">
        <v>1</v>
      </c>
      <c r="N617" s="256" t="s">
        <v>44</v>
      </c>
      <c r="O617" s="72"/>
      <c r="P617" s="198">
        <f>O617*H617</f>
        <v>0</v>
      </c>
      <c r="Q617" s="198">
        <v>1.0499999999999999E-3</v>
      </c>
      <c r="R617" s="198">
        <f>Q617*H617</f>
        <v>3.9899999999999998E-2</v>
      </c>
      <c r="S617" s="198">
        <v>0</v>
      </c>
      <c r="T617" s="199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0" t="s">
        <v>609</v>
      </c>
      <c r="AT617" s="200" t="s">
        <v>397</v>
      </c>
      <c r="AU617" s="200" t="s">
        <v>89</v>
      </c>
      <c r="AY617" s="18" t="s">
        <v>129</v>
      </c>
      <c r="BE617" s="201">
        <f>IF(N617="základní",J617,0)</f>
        <v>0</v>
      </c>
      <c r="BF617" s="201">
        <f>IF(N617="snížená",J617,0)</f>
        <v>0</v>
      </c>
      <c r="BG617" s="201">
        <f>IF(N617="zákl. přenesená",J617,0)</f>
        <v>0</v>
      </c>
      <c r="BH617" s="201">
        <f>IF(N617="sníž. přenesená",J617,0)</f>
        <v>0</v>
      </c>
      <c r="BI617" s="201">
        <f>IF(N617="nulová",J617,0)</f>
        <v>0</v>
      </c>
      <c r="BJ617" s="18" t="s">
        <v>87</v>
      </c>
      <c r="BK617" s="201">
        <f>ROUND(I617*H617,2)</f>
        <v>0</v>
      </c>
      <c r="BL617" s="18" t="s">
        <v>609</v>
      </c>
      <c r="BM617" s="200" t="s">
        <v>1396</v>
      </c>
    </row>
    <row r="618" spans="1:65" s="14" customFormat="1" ht="10.199999999999999">
      <c r="B618" s="213"/>
      <c r="C618" s="214"/>
      <c r="D618" s="204" t="s">
        <v>137</v>
      </c>
      <c r="E618" s="215" t="s">
        <v>1</v>
      </c>
      <c r="F618" s="216" t="s">
        <v>1397</v>
      </c>
      <c r="G618" s="214"/>
      <c r="H618" s="217">
        <v>38</v>
      </c>
      <c r="I618" s="218"/>
      <c r="J618" s="214"/>
      <c r="K618" s="214"/>
      <c r="L618" s="219"/>
      <c r="M618" s="220"/>
      <c r="N618" s="221"/>
      <c r="O618" s="221"/>
      <c r="P618" s="221"/>
      <c r="Q618" s="221"/>
      <c r="R618" s="221"/>
      <c r="S618" s="221"/>
      <c r="T618" s="222"/>
      <c r="AT618" s="223" t="s">
        <v>137</v>
      </c>
      <c r="AU618" s="223" t="s">
        <v>89</v>
      </c>
      <c r="AV618" s="14" t="s">
        <v>89</v>
      </c>
      <c r="AW618" s="14" t="s">
        <v>36</v>
      </c>
      <c r="AX618" s="14" t="s">
        <v>87</v>
      </c>
      <c r="AY618" s="223" t="s">
        <v>129</v>
      </c>
    </row>
    <row r="619" spans="1:65" s="2" customFormat="1" ht="21.75" customHeight="1">
      <c r="A619" s="35"/>
      <c r="B619" s="36"/>
      <c r="C619" s="246" t="s">
        <v>698</v>
      </c>
      <c r="D619" s="246" t="s">
        <v>397</v>
      </c>
      <c r="E619" s="247" t="s">
        <v>1398</v>
      </c>
      <c r="F619" s="248" t="s">
        <v>1399</v>
      </c>
      <c r="G619" s="249" t="s">
        <v>167</v>
      </c>
      <c r="H619" s="250">
        <v>34</v>
      </c>
      <c r="I619" s="251"/>
      <c r="J619" s="252">
        <f>ROUND(I619*H619,2)</f>
        <v>0</v>
      </c>
      <c r="K619" s="253"/>
      <c r="L619" s="254"/>
      <c r="M619" s="255" t="s">
        <v>1</v>
      </c>
      <c r="N619" s="256" t="s">
        <v>44</v>
      </c>
      <c r="O619" s="72"/>
      <c r="P619" s="198">
        <f>O619*H619</f>
        <v>0</v>
      </c>
      <c r="Q619" s="198">
        <v>1.0499999999999999E-3</v>
      </c>
      <c r="R619" s="198">
        <f>Q619*H619</f>
        <v>3.5699999999999996E-2</v>
      </c>
      <c r="S619" s="198">
        <v>0</v>
      </c>
      <c r="T619" s="199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0" t="s">
        <v>609</v>
      </c>
      <c r="AT619" s="200" t="s">
        <v>397</v>
      </c>
      <c r="AU619" s="200" t="s">
        <v>89</v>
      </c>
      <c r="AY619" s="18" t="s">
        <v>129</v>
      </c>
      <c r="BE619" s="201">
        <f>IF(N619="základní",J619,0)</f>
        <v>0</v>
      </c>
      <c r="BF619" s="201">
        <f>IF(N619="snížená",J619,0)</f>
        <v>0</v>
      </c>
      <c r="BG619" s="201">
        <f>IF(N619="zákl. přenesená",J619,0)</f>
        <v>0</v>
      </c>
      <c r="BH619" s="201">
        <f>IF(N619="sníž. přenesená",J619,0)</f>
        <v>0</v>
      </c>
      <c r="BI619" s="201">
        <f>IF(N619="nulová",J619,0)</f>
        <v>0</v>
      </c>
      <c r="BJ619" s="18" t="s">
        <v>87</v>
      </c>
      <c r="BK619" s="201">
        <f>ROUND(I619*H619,2)</f>
        <v>0</v>
      </c>
      <c r="BL619" s="18" t="s">
        <v>609</v>
      </c>
      <c r="BM619" s="200" t="s">
        <v>1400</v>
      </c>
    </row>
    <row r="620" spans="1:65" s="14" customFormat="1" ht="20.399999999999999">
      <c r="B620" s="213"/>
      <c r="C620" s="214"/>
      <c r="D620" s="204" t="s">
        <v>137</v>
      </c>
      <c r="E620" s="215" t="s">
        <v>1</v>
      </c>
      <c r="F620" s="216" t="s">
        <v>1401</v>
      </c>
      <c r="G620" s="214"/>
      <c r="H620" s="217">
        <v>34</v>
      </c>
      <c r="I620" s="218"/>
      <c r="J620" s="214"/>
      <c r="K620" s="214"/>
      <c r="L620" s="219"/>
      <c r="M620" s="220"/>
      <c r="N620" s="221"/>
      <c r="O620" s="221"/>
      <c r="P620" s="221"/>
      <c r="Q620" s="221"/>
      <c r="R620" s="221"/>
      <c r="S620" s="221"/>
      <c r="T620" s="222"/>
      <c r="AT620" s="223" t="s">
        <v>137</v>
      </c>
      <c r="AU620" s="223" t="s">
        <v>89</v>
      </c>
      <c r="AV620" s="14" t="s">
        <v>89</v>
      </c>
      <c r="AW620" s="14" t="s">
        <v>36</v>
      </c>
      <c r="AX620" s="14" t="s">
        <v>87</v>
      </c>
      <c r="AY620" s="223" t="s">
        <v>129</v>
      </c>
    </row>
    <row r="621" spans="1:65" s="2" customFormat="1" ht="21.75" customHeight="1">
      <c r="A621" s="35"/>
      <c r="B621" s="36"/>
      <c r="C621" s="188" t="s">
        <v>705</v>
      </c>
      <c r="D621" s="188" t="s">
        <v>131</v>
      </c>
      <c r="E621" s="189" t="s">
        <v>666</v>
      </c>
      <c r="F621" s="190" t="s">
        <v>667</v>
      </c>
      <c r="G621" s="191" t="s">
        <v>167</v>
      </c>
      <c r="H621" s="192">
        <v>14.5</v>
      </c>
      <c r="I621" s="193"/>
      <c r="J621" s="194">
        <f>ROUND(I621*H621,2)</f>
        <v>0</v>
      </c>
      <c r="K621" s="195"/>
      <c r="L621" s="40"/>
      <c r="M621" s="196" t="s">
        <v>1</v>
      </c>
      <c r="N621" s="197" t="s">
        <v>44</v>
      </c>
      <c r="O621" s="72"/>
      <c r="P621" s="198">
        <f>O621*H621</f>
        <v>0</v>
      </c>
      <c r="Q621" s="198">
        <v>0</v>
      </c>
      <c r="R621" s="198">
        <f>Q621*H621</f>
        <v>0</v>
      </c>
      <c r="S621" s="198">
        <v>0</v>
      </c>
      <c r="T621" s="199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00" t="s">
        <v>563</v>
      </c>
      <c r="AT621" s="200" t="s">
        <v>131</v>
      </c>
      <c r="AU621" s="200" t="s">
        <v>89</v>
      </c>
      <c r="AY621" s="18" t="s">
        <v>129</v>
      </c>
      <c r="BE621" s="201">
        <f>IF(N621="základní",J621,0)</f>
        <v>0</v>
      </c>
      <c r="BF621" s="201">
        <f>IF(N621="snížená",J621,0)</f>
        <v>0</v>
      </c>
      <c r="BG621" s="201">
        <f>IF(N621="zákl. přenesená",J621,0)</f>
        <v>0</v>
      </c>
      <c r="BH621" s="201">
        <f>IF(N621="sníž. přenesená",J621,0)</f>
        <v>0</v>
      </c>
      <c r="BI621" s="201">
        <f>IF(N621="nulová",J621,0)</f>
        <v>0</v>
      </c>
      <c r="BJ621" s="18" t="s">
        <v>87</v>
      </c>
      <c r="BK621" s="201">
        <f>ROUND(I621*H621,2)</f>
        <v>0</v>
      </c>
      <c r="BL621" s="18" t="s">
        <v>563</v>
      </c>
      <c r="BM621" s="200" t="s">
        <v>1402</v>
      </c>
    </row>
    <row r="622" spans="1:65" s="2" customFormat="1" ht="21.75" customHeight="1">
      <c r="A622" s="35"/>
      <c r="B622" s="36"/>
      <c r="C622" s="246" t="s">
        <v>711</v>
      </c>
      <c r="D622" s="246" t="s">
        <v>397</v>
      </c>
      <c r="E622" s="247" t="s">
        <v>1403</v>
      </c>
      <c r="F622" s="248" t="s">
        <v>1404</v>
      </c>
      <c r="G622" s="249" t="s">
        <v>167</v>
      </c>
      <c r="H622" s="250">
        <v>7</v>
      </c>
      <c r="I622" s="251"/>
      <c r="J622" s="252">
        <f>ROUND(I622*H622,2)</f>
        <v>0</v>
      </c>
      <c r="K622" s="253"/>
      <c r="L622" s="254"/>
      <c r="M622" s="255" t="s">
        <v>1</v>
      </c>
      <c r="N622" s="256" t="s">
        <v>44</v>
      </c>
      <c r="O622" s="72"/>
      <c r="P622" s="198">
        <f>O622*H622</f>
        <v>0</v>
      </c>
      <c r="Q622" s="198">
        <v>1.4400000000000001E-3</v>
      </c>
      <c r="R622" s="198">
        <f>Q622*H622</f>
        <v>1.008E-2</v>
      </c>
      <c r="S622" s="198">
        <v>0</v>
      </c>
      <c r="T622" s="199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0" t="s">
        <v>653</v>
      </c>
      <c r="AT622" s="200" t="s">
        <v>397</v>
      </c>
      <c r="AU622" s="200" t="s">
        <v>89</v>
      </c>
      <c r="AY622" s="18" t="s">
        <v>129</v>
      </c>
      <c r="BE622" s="201">
        <f>IF(N622="základní",J622,0)</f>
        <v>0</v>
      </c>
      <c r="BF622" s="201">
        <f>IF(N622="snížená",J622,0)</f>
        <v>0</v>
      </c>
      <c r="BG622" s="201">
        <f>IF(N622="zákl. přenesená",J622,0)</f>
        <v>0</v>
      </c>
      <c r="BH622" s="201">
        <f>IF(N622="sníž. přenesená",J622,0)</f>
        <v>0</v>
      </c>
      <c r="BI622" s="201">
        <f>IF(N622="nulová",J622,0)</f>
        <v>0</v>
      </c>
      <c r="BJ622" s="18" t="s">
        <v>87</v>
      </c>
      <c r="BK622" s="201">
        <f>ROUND(I622*H622,2)</f>
        <v>0</v>
      </c>
      <c r="BL622" s="18" t="s">
        <v>563</v>
      </c>
      <c r="BM622" s="200" t="s">
        <v>1405</v>
      </c>
    </row>
    <row r="623" spans="1:65" s="14" customFormat="1" ht="10.199999999999999">
      <c r="B623" s="213"/>
      <c r="C623" s="214"/>
      <c r="D623" s="204" t="s">
        <v>137</v>
      </c>
      <c r="E623" s="215" t="s">
        <v>1</v>
      </c>
      <c r="F623" s="216" t="s">
        <v>1406</v>
      </c>
      <c r="G623" s="214"/>
      <c r="H623" s="217">
        <v>7</v>
      </c>
      <c r="I623" s="218"/>
      <c r="J623" s="214"/>
      <c r="K623" s="214"/>
      <c r="L623" s="219"/>
      <c r="M623" s="220"/>
      <c r="N623" s="221"/>
      <c r="O623" s="221"/>
      <c r="P623" s="221"/>
      <c r="Q623" s="221"/>
      <c r="R623" s="221"/>
      <c r="S623" s="221"/>
      <c r="T623" s="222"/>
      <c r="AT623" s="223" t="s">
        <v>137</v>
      </c>
      <c r="AU623" s="223" t="s">
        <v>89</v>
      </c>
      <c r="AV623" s="14" t="s">
        <v>89</v>
      </c>
      <c r="AW623" s="14" t="s">
        <v>36</v>
      </c>
      <c r="AX623" s="14" t="s">
        <v>87</v>
      </c>
      <c r="AY623" s="223" t="s">
        <v>129</v>
      </c>
    </row>
    <row r="624" spans="1:65" s="2" customFormat="1" ht="33" customHeight="1">
      <c r="A624" s="35"/>
      <c r="B624" s="36"/>
      <c r="C624" s="246" t="s">
        <v>715</v>
      </c>
      <c r="D624" s="246" t="s">
        <v>397</v>
      </c>
      <c r="E624" s="247" t="s">
        <v>1407</v>
      </c>
      <c r="F624" s="248" t="s">
        <v>671</v>
      </c>
      <c r="G624" s="249" t="s">
        <v>167</v>
      </c>
      <c r="H624" s="250">
        <v>7.5</v>
      </c>
      <c r="I624" s="251"/>
      <c r="J624" s="252">
        <f>ROUND(I624*H624,2)</f>
        <v>0</v>
      </c>
      <c r="K624" s="253"/>
      <c r="L624" s="254"/>
      <c r="M624" s="255" t="s">
        <v>1</v>
      </c>
      <c r="N624" s="256" t="s">
        <v>44</v>
      </c>
      <c r="O624" s="72"/>
      <c r="P624" s="198">
        <f>O624*H624</f>
        <v>0</v>
      </c>
      <c r="Q624" s="198">
        <v>1.4400000000000001E-3</v>
      </c>
      <c r="R624" s="198">
        <f>Q624*H624</f>
        <v>1.0800000000000001E-2</v>
      </c>
      <c r="S624" s="198">
        <v>0</v>
      </c>
      <c r="T624" s="199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0" t="s">
        <v>653</v>
      </c>
      <c r="AT624" s="200" t="s">
        <v>397</v>
      </c>
      <c r="AU624" s="200" t="s">
        <v>89</v>
      </c>
      <c r="AY624" s="18" t="s">
        <v>129</v>
      </c>
      <c r="BE624" s="201">
        <f>IF(N624="základní",J624,0)</f>
        <v>0</v>
      </c>
      <c r="BF624" s="201">
        <f>IF(N624="snížená",J624,0)</f>
        <v>0</v>
      </c>
      <c r="BG624" s="201">
        <f>IF(N624="zákl. přenesená",J624,0)</f>
        <v>0</v>
      </c>
      <c r="BH624" s="201">
        <f>IF(N624="sníž. přenesená",J624,0)</f>
        <v>0</v>
      </c>
      <c r="BI624" s="201">
        <f>IF(N624="nulová",J624,0)</f>
        <v>0</v>
      </c>
      <c r="BJ624" s="18" t="s">
        <v>87</v>
      </c>
      <c r="BK624" s="201">
        <f>ROUND(I624*H624,2)</f>
        <v>0</v>
      </c>
      <c r="BL624" s="18" t="s">
        <v>563</v>
      </c>
      <c r="BM624" s="200" t="s">
        <v>1408</v>
      </c>
    </row>
    <row r="625" spans="1:65" s="14" customFormat="1" ht="20.399999999999999">
      <c r="B625" s="213"/>
      <c r="C625" s="214"/>
      <c r="D625" s="204" t="s">
        <v>137</v>
      </c>
      <c r="E625" s="215" t="s">
        <v>1</v>
      </c>
      <c r="F625" s="216" t="s">
        <v>1409</v>
      </c>
      <c r="G625" s="214"/>
      <c r="H625" s="217">
        <v>5</v>
      </c>
      <c r="I625" s="218"/>
      <c r="J625" s="214"/>
      <c r="K625" s="214"/>
      <c r="L625" s="219"/>
      <c r="M625" s="220"/>
      <c r="N625" s="221"/>
      <c r="O625" s="221"/>
      <c r="P625" s="221"/>
      <c r="Q625" s="221"/>
      <c r="R625" s="221"/>
      <c r="S625" s="221"/>
      <c r="T625" s="222"/>
      <c r="AT625" s="223" t="s">
        <v>137</v>
      </c>
      <c r="AU625" s="223" t="s">
        <v>89</v>
      </c>
      <c r="AV625" s="14" t="s">
        <v>89</v>
      </c>
      <c r="AW625" s="14" t="s">
        <v>36</v>
      </c>
      <c r="AX625" s="14" t="s">
        <v>79</v>
      </c>
      <c r="AY625" s="223" t="s">
        <v>129</v>
      </c>
    </row>
    <row r="626" spans="1:65" s="14" customFormat="1" ht="20.399999999999999">
      <c r="B626" s="213"/>
      <c r="C626" s="214"/>
      <c r="D626" s="204" t="s">
        <v>137</v>
      </c>
      <c r="E626" s="215" t="s">
        <v>1</v>
      </c>
      <c r="F626" s="216" t="s">
        <v>1410</v>
      </c>
      <c r="G626" s="214"/>
      <c r="H626" s="217">
        <v>2.5</v>
      </c>
      <c r="I626" s="218"/>
      <c r="J626" s="214"/>
      <c r="K626" s="214"/>
      <c r="L626" s="219"/>
      <c r="M626" s="220"/>
      <c r="N626" s="221"/>
      <c r="O626" s="221"/>
      <c r="P626" s="221"/>
      <c r="Q626" s="221"/>
      <c r="R626" s="221"/>
      <c r="S626" s="221"/>
      <c r="T626" s="222"/>
      <c r="AT626" s="223" t="s">
        <v>137</v>
      </c>
      <c r="AU626" s="223" t="s">
        <v>89</v>
      </c>
      <c r="AV626" s="14" t="s">
        <v>89</v>
      </c>
      <c r="AW626" s="14" t="s">
        <v>36</v>
      </c>
      <c r="AX626" s="14" t="s">
        <v>79</v>
      </c>
      <c r="AY626" s="223" t="s">
        <v>129</v>
      </c>
    </row>
    <row r="627" spans="1:65" s="15" customFormat="1" ht="10.199999999999999">
      <c r="B627" s="224"/>
      <c r="C627" s="225"/>
      <c r="D627" s="204" t="s">
        <v>137</v>
      </c>
      <c r="E627" s="226" t="s">
        <v>1</v>
      </c>
      <c r="F627" s="227" t="s">
        <v>142</v>
      </c>
      <c r="G627" s="225"/>
      <c r="H627" s="228">
        <v>7.5</v>
      </c>
      <c r="I627" s="229"/>
      <c r="J627" s="225"/>
      <c r="K627" s="225"/>
      <c r="L627" s="230"/>
      <c r="M627" s="231"/>
      <c r="N627" s="232"/>
      <c r="O627" s="232"/>
      <c r="P627" s="232"/>
      <c r="Q627" s="232"/>
      <c r="R627" s="232"/>
      <c r="S627" s="232"/>
      <c r="T627" s="233"/>
      <c r="AT627" s="234" t="s">
        <v>137</v>
      </c>
      <c r="AU627" s="234" t="s">
        <v>89</v>
      </c>
      <c r="AV627" s="15" t="s">
        <v>135</v>
      </c>
      <c r="AW627" s="15" t="s">
        <v>36</v>
      </c>
      <c r="AX627" s="15" t="s">
        <v>87</v>
      </c>
      <c r="AY627" s="234" t="s">
        <v>129</v>
      </c>
    </row>
    <row r="628" spans="1:65" s="2" customFormat="1" ht="21.75" customHeight="1">
      <c r="A628" s="35"/>
      <c r="B628" s="36"/>
      <c r="C628" s="188" t="s">
        <v>720</v>
      </c>
      <c r="D628" s="188" t="s">
        <v>131</v>
      </c>
      <c r="E628" s="189" t="s">
        <v>1411</v>
      </c>
      <c r="F628" s="190" t="s">
        <v>1412</v>
      </c>
      <c r="G628" s="191" t="s">
        <v>167</v>
      </c>
      <c r="H628" s="192">
        <v>5</v>
      </c>
      <c r="I628" s="193"/>
      <c r="J628" s="194">
        <f>ROUND(I628*H628,2)</f>
        <v>0</v>
      </c>
      <c r="K628" s="195"/>
      <c r="L628" s="40"/>
      <c r="M628" s="196" t="s">
        <v>1</v>
      </c>
      <c r="N628" s="197" t="s">
        <v>44</v>
      </c>
      <c r="O628" s="72"/>
      <c r="P628" s="198">
        <f>O628*H628</f>
        <v>0</v>
      </c>
      <c r="Q628" s="198">
        <v>0</v>
      </c>
      <c r="R628" s="198">
        <f>Q628*H628</f>
        <v>0</v>
      </c>
      <c r="S628" s="198">
        <v>0</v>
      </c>
      <c r="T628" s="199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00" t="s">
        <v>563</v>
      </c>
      <c r="AT628" s="200" t="s">
        <v>131</v>
      </c>
      <c r="AU628" s="200" t="s">
        <v>89</v>
      </c>
      <c r="AY628" s="18" t="s">
        <v>129</v>
      </c>
      <c r="BE628" s="201">
        <f>IF(N628="základní",J628,0)</f>
        <v>0</v>
      </c>
      <c r="BF628" s="201">
        <f>IF(N628="snížená",J628,0)</f>
        <v>0</v>
      </c>
      <c r="BG628" s="201">
        <f>IF(N628="zákl. přenesená",J628,0)</f>
        <v>0</v>
      </c>
      <c r="BH628" s="201">
        <f>IF(N628="sníž. přenesená",J628,0)</f>
        <v>0</v>
      </c>
      <c r="BI628" s="201">
        <f>IF(N628="nulová",J628,0)</f>
        <v>0</v>
      </c>
      <c r="BJ628" s="18" t="s">
        <v>87</v>
      </c>
      <c r="BK628" s="201">
        <f>ROUND(I628*H628,2)</f>
        <v>0</v>
      </c>
      <c r="BL628" s="18" t="s">
        <v>563</v>
      </c>
      <c r="BM628" s="200" t="s">
        <v>1413</v>
      </c>
    </row>
    <row r="629" spans="1:65" s="2" customFormat="1" ht="21.75" customHeight="1">
      <c r="A629" s="35"/>
      <c r="B629" s="36"/>
      <c r="C629" s="246" t="s">
        <v>725</v>
      </c>
      <c r="D629" s="246" t="s">
        <v>397</v>
      </c>
      <c r="E629" s="247" t="s">
        <v>1414</v>
      </c>
      <c r="F629" s="248" t="s">
        <v>1415</v>
      </c>
      <c r="G629" s="249" t="s">
        <v>167</v>
      </c>
      <c r="H629" s="250">
        <v>5</v>
      </c>
      <c r="I629" s="251"/>
      <c r="J629" s="252">
        <f>ROUND(I629*H629,2)</f>
        <v>0</v>
      </c>
      <c r="K629" s="253"/>
      <c r="L629" s="254"/>
      <c r="M629" s="255" t="s">
        <v>1</v>
      </c>
      <c r="N629" s="256" t="s">
        <v>44</v>
      </c>
      <c r="O629" s="72"/>
      <c r="P629" s="198">
        <f>O629*H629</f>
        <v>0</v>
      </c>
      <c r="Q629" s="198">
        <v>4.3400000000000001E-3</v>
      </c>
      <c r="R629" s="198">
        <f>Q629*H629</f>
        <v>2.1700000000000001E-2</v>
      </c>
      <c r="S629" s="198">
        <v>0</v>
      </c>
      <c r="T629" s="199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00" t="s">
        <v>609</v>
      </c>
      <c r="AT629" s="200" t="s">
        <v>397</v>
      </c>
      <c r="AU629" s="200" t="s">
        <v>89</v>
      </c>
      <c r="AY629" s="18" t="s">
        <v>129</v>
      </c>
      <c r="BE629" s="201">
        <f>IF(N629="základní",J629,0)</f>
        <v>0</v>
      </c>
      <c r="BF629" s="201">
        <f>IF(N629="snížená",J629,0)</f>
        <v>0</v>
      </c>
      <c r="BG629" s="201">
        <f>IF(N629="zákl. přenesená",J629,0)</f>
        <v>0</v>
      </c>
      <c r="BH629" s="201">
        <f>IF(N629="sníž. přenesená",J629,0)</f>
        <v>0</v>
      </c>
      <c r="BI629" s="201">
        <f>IF(N629="nulová",J629,0)</f>
        <v>0</v>
      </c>
      <c r="BJ629" s="18" t="s">
        <v>87</v>
      </c>
      <c r="BK629" s="201">
        <f>ROUND(I629*H629,2)</f>
        <v>0</v>
      </c>
      <c r="BL629" s="18" t="s">
        <v>609</v>
      </c>
      <c r="BM629" s="200" t="s">
        <v>1416</v>
      </c>
    </row>
    <row r="630" spans="1:65" s="14" customFormat="1" ht="20.399999999999999">
      <c r="B630" s="213"/>
      <c r="C630" s="214"/>
      <c r="D630" s="204" t="s">
        <v>137</v>
      </c>
      <c r="E630" s="215" t="s">
        <v>1</v>
      </c>
      <c r="F630" s="216" t="s">
        <v>1417</v>
      </c>
      <c r="G630" s="214"/>
      <c r="H630" s="217">
        <v>5</v>
      </c>
      <c r="I630" s="218"/>
      <c r="J630" s="214"/>
      <c r="K630" s="214"/>
      <c r="L630" s="219"/>
      <c r="M630" s="220"/>
      <c r="N630" s="221"/>
      <c r="O630" s="221"/>
      <c r="P630" s="221"/>
      <c r="Q630" s="221"/>
      <c r="R630" s="221"/>
      <c r="S630" s="221"/>
      <c r="T630" s="222"/>
      <c r="AT630" s="223" t="s">
        <v>137</v>
      </c>
      <c r="AU630" s="223" t="s">
        <v>89</v>
      </c>
      <c r="AV630" s="14" t="s">
        <v>89</v>
      </c>
      <c r="AW630" s="14" t="s">
        <v>36</v>
      </c>
      <c r="AX630" s="14" t="s">
        <v>87</v>
      </c>
      <c r="AY630" s="223" t="s">
        <v>129</v>
      </c>
    </row>
    <row r="631" spans="1:65" s="2" customFormat="1" ht="16.5" customHeight="1">
      <c r="A631" s="35"/>
      <c r="B631" s="36"/>
      <c r="C631" s="188" t="s">
        <v>729</v>
      </c>
      <c r="D631" s="188" t="s">
        <v>131</v>
      </c>
      <c r="E631" s="189" t="s">
        <v>676</v>
      </c>
      <c r="F631" s="190" t="s">
        <v>677</v>
      </c>
      <c r="G631" s="191" t="s">
        <v>167</v>
      </c>
      <c r="H631" s="192">
        <v>12.5</v>
      </c>
      <c r="I631" s="193"/>
      <c r="J631" s="194">
        <f>ROUND(I631*H631,2)</f>
        <v>0</v>
      </c>
      <c r="K631" s="195"/>
      <c r="L631" s="40"/>
      <c r="M631" s="196" t="s">
        <v>1</v>
      </c>
      <c r="N631" s="197" t="s">
        <v>44</v>
      </c>
      <c r="O631" s="72"/>
      <c r="P631" s="198">
        <f>O631*H631</f>
        <v>0</v>
      </c>
      <c r="Q631" s="198">
        <v>0</v>
      </c>
      <c r="R631" s="198">
        <f>Q631*H631</f>
        <v>0</v>
      </c>
      <c r="S631" s="198">
        <v>0</v>
      </c>
      <c r="T631" s="199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0" t="s">
        <v>563</v>
      </c>
      <c r="AT631" s="200" t="s">
        <v>131</v>
      </c>
      <c r="AU631" s="200" t="s">
        <v>89</v>
      </c>
      <c r="AY631" s="18" t="s">
        <v>129</v>
      </c>
      <c r="BE631" s="201">
        <f>IF(N631="základní",J631,0)</f>
        <v>0</v>
      </c>
      <c r="BF631" s="201">
        <f>IF(N631="snížená",J631,0)</f>
        <v>0</v>
      </c>
      <c r="BG631" s="201">
        <f>IF(N631="zákl. přenesená",J631,0)</f>
        <v>0</v>
      </c>
      <c r="BH631" s="201">
        <f>IF(N631="sníž. přenesená",J631,0)</f>
        <v>0</v>
      </c>
      <c r="BI631" s="201">
        <f>IF(N631="nulová",J631,0)</f>
        <v>0</v>
      </c>
      <c r="BJ631" s="18" t="s">
        <v>87</v>
      </c>
      <c r="BK631" s="201">
        <f>ROUND(I631*H631,2)</f>
        <v>0</v>
      </c>
      <c r="BL631" s="18" t="s">
        <v>563</v>
      </c>
      <c r="BM631" s="200" t="s">
        <v>1418</v>
      </c>
    </row>
    <row r="632" spans="1:65" s="14" customFormat="1" ht="30.6">
      <c r="B632" s="213"/>
      <c r="C632" s="214"/>
      <c r="D632" s="204" t="s">
        <v>137</v>
      </c>
      <c r="E632" s="215" t="s">
        <v>1</v>
      </c>
      <c r="F632" s="216" t="s">
        <v>1419</v>
      </c>
      <c r="G632" s="214"/>
      <c r="H632" s="217">
        <v>7.5</v>
      </c>
      <c r="I632" s="218"/>
      <c r="J632" s="214"/>
      <c r="K632" s="214"/>
      <c r="L632" s="219"/>
      <c r="M632" s="220"/>
      <c r="N632" s="221"/>
      <c r="O632" s="221"/>
      <c r="P632" s="221"/>
      <c r="Q632" s="221"/>
      <c r="R632" s="221"/>
      <c r="S632" s="221"/>
      <c r="T632" s="222"/>
      <c r="AT632" s="223" t="s">
        <v>137</v>
      </c>
      <c r="AU632" s="223" t="s">
        <v>89</v>
      </c>
      <c r="AV632" s="14" t="s">
        <v>89</v>
      </c>
      <c r="AW632" s="14" t="s">
        <v>36</v>
      </c>
      <c r="AX632" s="14" t="s">
        <v>79</v>
      </c>
      <c r="AY632" s="223" t="s">
        <v>129</v>
      </c>
    </row>
    <row r="633" spans="1:65" s="14" customFormat="1" ht="20.399999999999999">
      <c r="B633" s="213"/>
      <c r="C633" s="214"/>
      <c r="D633" s="204" t="s">
        <v>137</v>
      </c>
      <c r="E633" s="215" t="s">
        <v>1</v>
      </c>
      <c r="F633" s="216" t="s">
        <v>1420</v>
      </c>
      <c r="G633" s="214"/>
      <c r="H633" s="217">
        <v>5</v>
      </c>
      <c r="I633" s="218"/>
      <c r="J633" s="214"/>
      <c r="K633" s="214"/>
      <c r="L633" s="219"/>
      <c r="M633" s="220"/>
      <c r="N633" s="221"/>
      <c r="O633" s="221"/>
      <c r="P633" s="221"/>
      <c r="Q633" s="221"/>
      <c r="R633" s="221"/>
      <c r="S633" s="221"/>
      <c r="T633" s="222"/>
      <c r="AT633" s="223" t="s">
        <v>137</v>
      </c>
      <c r="AU633" s="223" t="s">
        <v>89</v>
      </c>
      <c r="AV633" s="14" t="s">
        <v>89</v>
      </c>
      <c r="AW633" s="14" t="s">
        <v>36</v>
      </c>
      <c r="AX633" s="14" t="s">
        <v>79</v>
      </c>
      <c r="AY633" s="223" t="s">
        <v>129</v>
      </c>
    </row>
    <row r="634" spans="1:65" s="15" customFormat="1" ht="10.199999999999999">
      <c r="B634" s="224"/>
      <c r="C634" s="225"/>
      <c r="D634" s="204" t="s">
        <v>137</v>
      </c>
      <c r="E634" s="226" t="s">
        <v>1</v>
      </c>
      <c r="F634" s="227" t="s">
        <v>142</v>
      </c>
      <c r="G634" s="225"/>
      <c r="H634" s="228">
        <v>12.5</v>
      </c>
      <c r="I634" s="229"/>
      <c r="J634" s="225"/>
      <c r="K634" s="225"/>
      <c r="L634" s="230"/>
      <c r="M634" s="231"/>
      <c r="N634" s="232"/>
      <c r="O634" s="232"/>
      <c r="P634" s="232"/>
      <c r="Q634" s="232"/>
      <c r="R634" s="232"/>
      <c r="S634" s="232"/>
      <c r="T634" s="233"/>
      <c r="AT634" s="234" t="s">
        <v>137</v>
      </c>
      <c r="AU634" s="234" t="s">
        <v>89</v>
      </c>
      <c r="AV634" s="15" t="s">
        <v>135</v>
      </c>
      <c r="AW634" s="15" t="s">
        <v>36</v>
      </c>
      <c r="AX634" s="15" t="s">
        <v>87</v>
      </c>
      <c r="AY634" s="234" t="s">
        <v>129</v>
      </c>
    </row>
    <row r="635" spans="1:65" s="2" customFormat="1" ht="21.75" customHeight="1">
      <c r="A635" s="35"/>
      <c r="B635" s="36"/>
      <c r="C635" s="188" t="s">
        <v>734</v>
      </c>
      <c r="D635" s="188" t="s">
        <v>131</v>
      </c>
      <c r="E635" s="189" t="s">
        <v>681</v>
      </c>
      <c r="F635" s="190" t="s">
        <v>682</v>
      </c>
      <c r="G635" s="191" t="s">
        <v>167</v>
      </c>
      <c r="H635" s="192">
        <v>76.599999999999994</v>
      </c>
      <c r="I635" s="193"/>
      <c r="J635" s="194">
        <f>ROUND(I635*H635,2)</f>
        <v>0</v>
      </c>
      <c r="K635" s="195"/>
      <c r="L635" s="40"/>
      <c r="M635" s="196" t="s">
        <v>1</v>
      </c>
      <c r="N635" s="197" t="s">
        <v>44</v>
      </c>
      <c r="O635" s="72"/>
      <c r="P635" s="198">
        <f>O635*H635</f>
        <v>0</v>
      </c>
      <c r="Q635" s="198">
        <v>0</v>
      </c>
      <c r="R635" s="198">
        <f>Q635*H635</f>
        <v>0</v>
      </c>
      <c r="S635" s="198">
        <v>0</v>
      </c>
      <c r="T635" s="199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0" t="s">
        <v>563</v>
      </c>
      <c r="AT635" s="200" t="s">
        <v>131</v>
      </c>
      <c r="AU635" s="200" t="s">
        <v>89</v>
      </c>
      <c r="AY635" s="18" t="s">
        <v>129</v>
      </c>
      <c r="BE635" s="201">
        <f>IF(N635="základní",J635,0)</f>
        <v>0</v>
      </c>
      <c r="BF635" s="201">
        <f>IF(N635="snížená",J635,0)</f>
        <v>0</v>
      </c>
      <c r="BG635" s="201">
        <f>IF(N635="zákl. přenesená",J635,0)</f>
        <v>0</v>
      </c>
      <c r="BH635" s="201">
        <f>IF(N635="sníž. přenesená",J635,0)</f>
        <v>0</v>
      </c>
      <c r="BI635" s="201">
        <f>IF(N635="nulová",J635,0)</f>
        <v>0</v>
      </c>
      <c r="BJ635" s="18" t="s">
        <v>87</v>
      </c>
      <c r="BK635" s="201">
        <f>ROUND(I635*H635,2)</f>
        <v>0</v>
      </c>
      <c r="BL635" s="18" t="s">
        <v>563</v>
      </c>
      <c r="BM635" s="200" t="s">
        <v>1421</v>
      </c>
    </row>
    <row r="636" spans="1:65" s="14" customFormat="1" ht="20.399999999999999">
      <c r="B636" s="213"/>
      <c r="C636" s="214"/>
      <c r="D636" s="204" t="s">
        <v>137</v>
      </c>
      <c r="E636" s="215" t="s">
        <v>1</v>
      </c>
      <c r="F636" s="216" t="s">
        <v>1422</v>
      </c>
      <c r="G636" s="214"/>
      <c r="H636" s="217">
        <v>0.6</v>
      </c>
      <c r="I636" s="218"/>
      <c r="J636" s="214"/>
      <c r="K636" s="214"/>
      <c r="L636" s="219"/>
      <c r="M636" s="220"/>
      <c r="N636" s="221"/>
      <c r="O636" s="221"/>
      <c r="P636" s="221"/>
      <c r="Q636" s="221"/>
      <c r="R636" s="221"/>
      <c r="S636" s="221"/>
      <c r="T636" s="222"/>
      <c r="AT636" s="223" t="s">
        <v>137</v>
      </c>
      <c r="AU636" s="223" t="s">
        <v>89</v>
      </c>
      <c r="AV636" s="14" t="s">
        <v>89</v>
      </c>
      <c r="AW636" s="14" t="s">
        <v>36</v>
      </c>
      <c r="AX636" s="14" t="s">
        <v>79</v>
      </c>
      <c r="AY636" s="223" t="s">
        <v>129</v>
      </c>
    </row>
    <row r="637" spans="1:65" s="14" customFormat="1" ht="20.399999999999999">
      <c r="B637" s="213"/>
      <c r="C637" s="214"/>
      <c r="D637" s="204" t="s">
        <v>137</v>
      </c>
      <c r="E637" s="215" t="s">
        <v>1</v>
      </c>
      <c r="F637" s="216" t="s">
        <v>1423</v>
      </c>
      <c r="G637" s="214"/>
      <c r="H637" s="217">
        <v>1</v>
      </c>
      <c r="I637" s="218"/>
      <c r="J637" s="214"/>
      <c r="K637" s="214"/>
      <c r="L637" s="219"/>
      <c r="M637" s="220"/>
      <c r="N637" s="221"/>
      <c r="O637" s="221"/>
      <c r="P637" s="221"/>
      <c r="Q637" s="221"/>
      <c r="R637" s="221"/>
      <c r="S637" s="221"/>
      <c r="T637" s="222"/>
      <c r="AT637" s="223" t="s">
        <v>137</v>
      </c>
      <c r="AU637" s="223" t="s">
        <v>89</v>
      </c>
      <c r="AV637" s="14" t="s">
        <v>89</v>
      </c>
      <c r="AW637" s="14" t="s">
        <v>36</v>
      </c>
      <c r="AX637" s="14" t="s">
        <v>79</v>
      </c>
      <c r="AY637" s="223" t="s">
        <v>129</v>
      </c>
    </row>
    <row r="638" spans="1:65" s="14" customFormat="1" ht="20.399999999999999">
      <c r="B638" s="213"/>
      <c r="C638" s="214"/>
      <c r="D638" s="204" t="s">
        <v>137</v>
      </c>
      <c r="E638" s="215" t="s">
        <v>1</v>
      </c>
      <c r="F638" s="216" t="s">
        <v>1424</v>
      </c>
      <c r="G638" s="214"/>
      <c r="H638" s="217">
        <v>3</v>
      </c>
      <c r="I638" s="218"/>
      <c r="J638" s="214"/>
      <c r="K638" s="214"/>
      <c r="L638" s="219"/>
      <c r="M638" s="220"/>
      <c r="N638" s="221"/>
      <c r="O638" s="221"/>
      <c r="P638" s="221"/>
      <c r="Q638" s="221"/>
      <c r="R638" s="221"/>
      <c r="S638" s="221"/>
      <c r="T638" s="222"/>
      <c r="AT638" s="223" t="s">
        <v>137</v>
      </c>
      <c r="AU638" s="223" t="s">
        <v>89</v>
      </c>
      <c r="AV638" s="14" t="s">
        <v>89</v>
      </c>
      <c r="AW638" s="14" t="s">
        <v>36</v>
      </c>
      <c r="AX638" s="14" t="s">
        <v>79</v>
      </c>
      <c r="AY638" s="223" t="s">
        <v>129</v>
      </c>
    </row>
    <row r="639" spans="1:65" s="14" customFormat="1" ht="20.399999999999999">
      <c r="B639" s="213"/>
      <c r="C639" s="214"/>
      <c r="D639" s="204" t="s">
        <v>137</v>
      </c>
      <c r="E639" s="215" t="s">
        <v>1</v>
      </c>
      <c r="F639" s="216" t="s">
        <v>1425</v>
      </c>
      <c r="G639" s="214"/>
      <c r="H639" s="217">
        <v>38</v>
      </c>
      <c r="I639" s="218"/>
      <c r="J639" s="214"/>
      <c r="K639" s="214"/>
      <c r="L639" s="219"/>
      <c r="M639" s="220"/>
      <c r="N639" s="221"/>
      <c r="O639" s="221"/>
      <c r="P639" s="221"/>
      <c r="Q639" s="221"/>
      <c r="R639" s="221"/>
      <c r="S639" s="221"/>
      <c r="T639" s="222"/>
      <c r="AT639" s="223" t="s">
        <v>137</v>
      </c>
      <c r="AU639" s="223" t="s">
        <v>89</v>
      </c>
      <c r="AV639" s="14" t="s">
        <v>89</v>
      </c>
      <c r="AW639" s="14" t="s">
        <v>36</v>
      </c>
      <c r="AX639" s="14" t="s">
        <v>79</v>
      </c>
      <c r="AY639" s="223" t="s">
        <v>129</v>
      </c>
    </row>
    <row r="640" spans="1:65" s="14" customFormat="1" ht="20.399999999999999">
      <c r="B640" s="213"/>
      <c r="C640" s="214"/>
      <c r="D640" s="204" t="s">
        <v>137</v>
      </c>
      <c r="E640" s="215" t="s">
        <v>1</v>
      </c>
      <c r="F640" s="216" t="s">
        <v>1426</v>
      </c>
      <c r="G640" s="214"/>
      <c r="H640" s="217">
        <v>34</v>
      </c>
      <c r="I640" s="218"/>
      <c r="J640" s="214"/>
      <c r="K640" s="214"/>
      <c r="L640" s="219"/>
      <c r="M640" s="220"/>
      <c r="N640" s="221"/>
      <c r="O640" s="221"/>
      <c r="P640" s="221"/>
      <c r="Q640" s="221"/>
      <c r="R640" s="221"/>
      <c r="S640" s="221"/>
      <c r="T640" s="222"/>
      <c r="AT640" s="223" t="s">
        <v>137</v>
      </c>
      <c r="AU640" s="223" t="s">
        <v>89</v>
      </c>
      <c r="AV640" s="14" t="s">
        <v>89</v>
      </c>
      <c r="AW640" s="14" t="s">
        <v>36</v>
      </c>
      <c r="AX640" s="14" t="s">
        <v>79</v>
      </c>
      <c r="AY640" s="223" t="s">
        <v>129</v>
      </c>
    </row>
    <row r="641" spans="1:65" s="15" customFormat="1" ht="10.199999999999999">
      <c r="B641" s="224"/>
      <c r="C641" s="225"/>
      <c r="D641" s="204" t="s">
        <v>137</v>
      </c>
      <c r="E641" s="226" t="s">
        <v>1</v>
      </c>
      <c r="F641" s="227" t="s">
        <v>142</v>
      </c>
      <c r="G641" s="225"/>
      <c r="H641" s="228">
        <v>76.599999999999994</v>
      </c>
      <c r="I641" s="229"/>
      <c r="J641" s="225"/>
      <c r="K641" s="225"/>
      <c r="L641" s="230"/>
      <c r="M641" s="231"/>
      <c r="N641" s="232"/>
      <c r="O641" s="232"/>
      <c r="P641" s="232"/>
      <c r="Q641" s="232"/>
      <c r="R641" s="232"/>
      <c r="S641" s="232"/>
      <c r="T641" s="233"/>
      <c r="AT641" s="234" t="s">
        <v>137</v>
      </c>
      <c r="AU641" s="234" t="s">
        <v>89</v>
      </c>
      <c r="AV641" s="15" t="s">
        <v>135</v>
      </c>
      <c r="AW641" s="15" t="s">
        <v>36</v>
      </c>
      <c r="AX641" s="15" t="s">
        <v>87</v>
      </c>
      <c r="AY641" s="234" t="s">
        <v>129</v>
      </c>
    </row>
    <row r="642" spans="1:65" s="2" customFormat="1" ht="21.75" customHeight="1">
      <c r="A642" s="35"/>
      <c r="B642" s="36"/>
      <c r="C642" s="188" t="s">
        <v>739</v>
      </c>
      <c r="D642" s="188" t="s">
        <v>131</v>
      </c>
      <c r="E642" s="189" t="s">
        <v>1427</v>
      </c>
      <c r="F642" s="190" t="s">
        <v>1428</v>
      </c>
      <c r="G642" s="191" t="s">
        <v>167</v>
      </c>
      <c r="H642" s="192">
        <v>7</v>
      </c>
      <c r="I642" s="193"/>
      <c r="J642" s="194">
        <f>ROUND(I642*H642,2)</f>
        <v>0</v>
      </c>
      <c r="K642" s="195"/>
      <c r="L642" s="40"/>
      <c r="M642" s="196" t="s">
        <v>1</v>
      </c>
      <c r="N642" s="197" t="s">
        <v>44</v>
      </c>
      <c r="O642" s="72"/>
      <c r="P642" s="198">
        <f>O642*H642</f>
        <v>0</v>
      </c>
      <c r="Q642" s="198">
        <v>0</v>
      </c>
      <c r="R642" s="198">
        <f>Q642*H642</f>
        <v>0</v>
      </c>
      <c r="S642" s="198">
        <v>0</v>
      </c>
      <c r="T642" s="199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00" t="s">
        <v>563</v>
      </c>
      <c r="AT642" s="200" t="s">
        <v>131</v>
      </c>
      <c r="AU642" s="200" t="s">
        <v>89</v>
      </c>
      <c r="AY642" s="18" t="s">
        <v>129</v>
      </c>
      <c r="BE642" s="201">
        <f>IF(N642="základní",J642,0)</f>
        <v>0</v>
      </c>
      <c r="BF642" s="201">
        <f>IF(N642="snížená",J642,0)</f>
        <v>0</v>
      </c>
      <c r="BG642" s="201">
        <f>IF(N642="zákl. přenesená",J642,0)</f>
        <v>0</v>
      </c>
      <c r="BH642" s="201">
        <f>IF(N642="sníž. přenesená",J642,0)</f>
        <v>0</v>
      </c>
      <c r="BI642" s="201">
        <f>IF(N642="nulová",J642,0)</f>
        <v>0</v>
      </c>
      <c r="BJ642" s="18" t="s">
        <v>87</v>
      </c>
      <c r="BK642" s="201">
        <f>ROUND(I642*H642,2)</f>
        <v>0</v>
      </c>
      <c r="BL642" s="18" t="s">
        <v>563</v>
      </c>
      <c r="BM642" s="200" t="s">
        <v>1429</v>
      </c>
    </row>
    <row r="643" spans="1:65" s="14" customFormat="1" ht="20.399999999999999">
      <c r="B643" s="213"/>
      <c r="C643" s="214"/>
      <c r="D643" s="204" t="s">
        <v>137</v>
      </c>
      <c r="E643" s="215" t="s">
        <v>1</v>
      </c>
      <c r="F643" s="216" t="s">
        <v>1430</v>
      </c>
      <c r="G643" s="214"/>
      <c r="H643" s="217">
        <v>7</v>
      </c>
      <c r="I643" s="218"/>
      <c r="J643" s="214"/>
      <c r="K643" s="214"/>
      <c r="L643" s="219"/>
      <c r="M643" s="220"/>
      <c r="N643" s="221"/>
      <c r="O643" s="221"/>
      <c r="P643" s="221"/>
      <c r="Q643" s="221"/>
      <c r="R643" s="221"/>
      <c r="S643" s="221"/>
      <c r="T643" s="222"/>
      <c r="AT643" s="223" t="s">
        <v>137</v>
      </c>
      <c r="AU643" s="223" t="s">
        <v>89</v>
      </c>
      <c r="AV643" s="14" t="s">
        <v>89</v>
      </c>
      <c r="AW643" s="14" t="s">
        <v>36</v>
      </c>
      <c r="AX643" s="14" t="s">
        <v>87</v>
      </c>
      <c r="AY643" s="223" t="s">
        <v>129</v>
      </c>
    </row>
    <row r="644" spans="1:65" s="2" customFormat="1" ht="21.75" customHeight="1">
      <c r="A644" s="35"/>
      <c r="B644" s="36"/>
      <c r="C644" s="188" t="s">
        <v>744</v>
      </c>
      <c r="D644" s="188" t="s">
        <v>131</v>
      </c>
      <c r="E644" s="189" t="s">
        <v>1431</v>
      </c>
      <c r="F644" s="190" t="s">
        <v>1432</v>
      </c>
      <c r="G644" s="191" t="s">
        <v>167</v>
      </c>
      <c r="H644" s="192">
        <v>0.6</v>
      </c>
      <c r="I644" s="193"/>
      <c r="J644" s="194">
        <f>ROUND(I644*H644,2)</f>
        <v>0</v>
      </c>
      <c r="K644" s="195"/>
      <c r="L644" s="40"/>
      <c r="M644" s="196" t="s">
        <v>1</v>
      </c>
      <c r="N644" s="197" t="s">
        <v>44</v>
      </c>
      <c r="O644" s="72"/>
      <c r="P644" s="198">
        <f>O644*H644</f>
        <v>0</v>
      </c>
      <c r="Q644" s="198">
        <v>0</v>
      </c>
      <c r="R644" s="198">
        <f>Q644*H644</f>
        <v>0</v>
      </c>
      <c r="S644" s="198">
        <v>0</v>
      </c>
      <c r="T644" s="199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00" t="s">
        <v>563</v>
      </c>
      <c r="AT644" s="200" t="s">
        <v>131</v>
      </c>
      <c r="AU644" s="200" t="s">
        <v>89</v>
      </c>
      <c r="AY644" s="18" t="s">
        <v>129</v>
      </c>
      <c r="BE644" s="201">
        <f>IF(N644="základní",J644,0)</f>
        <v>0</v>
      </c>
      <c r="BF644" s="201">
        <f>IF(N644="snížená",J644,0)</f>
        <v>0</v>
      </c>
      <c r="BG644" s="201">
        <f>IF(N644="zákl. přenesená",J644,0)</f>
        <v>0</v>
      </c>
      <c r="BH644" s="201">
        <f>IF(N644="sníž. přenesená",J644,0)</f>
        <v>0</v>
      </c>
      <c r="BI644" s="201">
        <f>IF(N644="nulová",J644,0)</f>
        <v>0</v>
      </c>
      <c r="BJ644" s="18" t="s">
        <v>87</v>
      </c>
      <c r="BK644" s="201">
        <f>ROUND(I644*H644,2)</f>
        <v>0</v>
      </c>
      <c r="BL644" s="18" t="s">
        <v>563</v>
      </c>
      <c r="BM644" s="200" t="s">
        <v>1433</v>
      </c>
    </row>
    <row r="645" spans="1:65" s="14" customFormat="1" ht="20.399999999999999">
      <c r="B645" s="213"/>
      <c r="C645" s="214"/>
      <c r="D645" s="204" t="s">
        <v>137</v>
      </c>
      <c r="E645" s="215" t="s">
        <v>1</v>
      </c>
      <c r="F645" s="216" t="s">
        <v>1422</v>
      </c>
      <c r="G645" s="214"/>
      <c r="H645" s="217">
        <v>0.6</v>
      </c>
      <c r="I645" s="218"/>
      <c r="J645" s="214"/>
      <c r="K645" s="214"/>
      <c r="L645" s="219"/>
      <c r="M645" s="220"/>
      <c r="N645" s="221"/>
      <c r="O645" s="221"/>
      <c r="P645" s="221"/>
      <c r="Q645" s="221"/>
      <c r="R645" s="221"/>
      <c r="S645" s="221"/>
      <c r="T645" s="222"/>
      <c r="AT645" s="223" t="s">
        <v>137</v>
      </c>
      <c r="AU645" s="223" t="s">
        <v>89</v>
      </c>
      <c r="AV645" s="14" t="s">
        <v>89</v>
      </c>
      <c r="AW645" s="14" t="s">
        <v>36</v>
      </c>
      <c r="AX645" s="14" t="s">
        <v>87</v>
      </c>
      <c r="AY645" s="223" t="s">
        <v>129</v>
      </c>
    </row>
    <row r="646" spans="1:65" s="2" customFormat="1" ht="21.75" customHeight="1">
      <c r="A646" s="35"/>
      <c r="B646" s="36"/>
      <c r="C646" s="188" t="s">
        <v>750</v>
      </c>
      <c r="D646" s="188" t="s">
        <v>131</v>
      </c>
      <c r="E646" s="189" t="s">
        <v>687</v>
      </c>
      <c r="F646" s="190" t="s">
        <v>688</v>
      </c>
      <c r="G646" s="191" t="s">
        <v>167</v>
      </c>
      <c r="H646" s="192">
        <v>3</v>
      </c>
      <c r="I646" s="193"/>
      <c r="J646" s="194">
        <f>ROUND(I646*H646,2)</f>
        <v>0</v>
      </c>
      <c r="K646" s="195"/>
      <c r="L646" s="40"/>
      <c r="M646" s="196" t="s">
        <v>1</v>
      </c>
      <c r="N646" s="197" t="s">
        <v>44</v>
      </c>
      <c r="O646" s="72"/>
      <c r="P646" s="198">
        <f>O646*H646</f>
        <v>0</v>
      </c>
      <c r="Q646" s="198">
        <v>0</v>
      </c>
      <c r="R646" s="198">
        <f>Q646*H646</f>
        <v>0</v>
      </c>
      <c r="S646" s="198">
        <v>0</v>
      </c>
      <c r="T646" s="199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00" t="s">
        <v>563</v>
      </c>
      <c r="AT646" s="200" t="s">
        <v>131</v>
      </c>
      <c r="AU646" s="200" t="s">
        <v>89</v>
      </c>
      <c r="AY646" s="18" t="s">
        <v>129</v>
      </c>
      <c r="BE646" s="201">
        <f>IF(N646="základní",J646,0)</f>
        <v>0</v>
      </c>
      <c r="BF646" s="201">
        <f>IF(N646="snížená",J646,0)</f>
        <v>0</v>
      </c>
      <c r="BG646" s="201">
        <f>IF(N646="zákl. přenesená",J646,0)</f>
        <v>0</v>
      </c>
      <c r="BH646" s="201">
        <f>IF(N646="sníž. přenesená",J646,0)</f>
        <v>0</v>
      </c>
      <c r="BI646" s="201">
        <f>IF(N646="nulová",J646,0)</f>
        <v>0</v>
      </c>
      <c r="BJ646" s="18" t="s">
        <v>87</v>
      </c>
      <c r="BK646" s="201">
        <f>ROUND(I646*H646,2)</f>
        <v>0</v>
      </c>
      <c r="BL646" s="18" t="s">
        <v>563</v>
      </c>
      <c r="BM646" s="200" t="s">
        <v>1434</v>
      </c>
    </row>
    <row r="647" spans="1:65" s="14" customFormat="1" ht="20.399999999999999">
      <c r="B647" s="213"/>
      <c r="C647" s="214"/>
      <c r="D647" s="204" t="s">
        <v>137</v>
      </c>
      <c r="E647" s="215" t="s">
        <v>1</v>
      </c>
      <c r="F647" s="216" t="s">
        <v>1435</v>
      </c>
      <c r="G647" s="214"/>
      <c r="H647" s="217">
        <v>3</v>
      </c>
      <c r="I647" s="218"/>
      <c r="J647" s="214"/>
      <c r="K647" s="214"/>
      <c r="L647" s="219"/>
      <c r="M647" s="220"/>
      <c r="N647" s="221"/>
      <c r="O647" s="221"/>
      <c r="P647" s="221"/>
      <c r="Q647" s="221"/>
      <c r="R647" s="221"/>
      <c r="S647" s="221"/>
      <c r="T647" s="222"/>
      <c r="AT647" s="223" t="s">
        <v>137</v>
      </c>
      <c r="AU647" s="223" t="s">
        <v>89</v>
      </c>
      <c r="AV647" s="14" t="s">
        <v>89</v>
      </c>
      <c r="AW647" s="14" t="s">
        <v>36</v>
      </c>
      <c r="AX647" s="14" t="s">
        <v>87</v>
      </c>
      <c r="AY647" s="223" t="s">
        <v>129</v>
      </c>
    </row>
    <row r="648" spans="1:65" s="2" customFormat="1" ht="21.75" customHeight="1">
      <c r="A648" s="35"/>
      <c r="B648" s="36"/>
      <c r="C648" s="188" t="s">
        <v>547</v>
      </c>
      <c r="D648" s="188" t="s">
        <v>131</v>
      </c>
      <c r="E648" s="189" t="s">
        <v>691</v>
      </c>
      <c r="F648" s="190" t="s">
        <v>692</v>
      </c>
      <c r="G648" s="191" t="s">
        <v>167</v>
      </c>
      <c r="H648" s="192">
        <v>73</v>
      </c>
      <c r="I648" s="193"/>
      <c r="J648" s="194">
        <f>ROUND(I648*H648,2)</f>
        <v>0</v>
      </c>
      <c r="K648" s="195"/>
      <c r="L648" s="40"/>
      <c r="M648" s="196" t="s">
        <v>1</v>
      </c>
      <c r="N648" s="197" t="s">
        <v>44</v>
      </c>
      <c r="O648" s="72"/>
      <c r="P648" s="198">
        <f>O648*H648</f>
        <v>0</v>
      </c>
      <c r="Q648" s="198">
        <v>0</v>
      </c>
      <c r="R648" s="198">
        <f>Q648*H648</f>
        <v>0</v>
      </c>
      <c r="S648" s="198">
        <v>0</v>
      </c>
      <c r="T648" s="199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0" t="s">
        <v>563</v>
      </c>
      <c r="AT648" s="200" t="s">
        <v>131</v>
      </c>
      <c r="AU648" s="200" t="s">
        <v>89</v>
      </c>
      <c r="AY648" s="18" t="s">
        <v>129</v>
      </c>
      <c r="BE648" s="201">
        <f>IF(N648="základní",J648,0)</f>
        <v>0</v>
      </c>
      <c r="BF648" s="201">
        <f>IF(N648="snížená",J648,0)</f>
        <v>0</v>
      </c>
      <c r="BG648" s="201">
        <f>IF(N648="zákl. přenesená",J648,0)</f>
        <v>0</v>
      </c>
      <c r="BH648" s="201">
        <f>IF(N648="sníž. přenesená",J648,0)</f>
        <v>0</v>
      </c>
      <c r="BI648" s="201">
        <f>IF(N648="nulová",J648,0)</f>
        <v>0</v>
      </c>
      <c r="BJ648" s="18" t="s">
        <v>87</v>
      </c>
      <c r="BK648" s="201">
        <f>ROUND(I648*H648,2)</f>
        <v>0</v>
      </c>
      <c r="BL648" s="18" t="s">
        <v>563</v>
      </c>
      <c r="BM648" s="200" t="s">
        <v>1436</v>
      </c>
    </row>
    <row r="649" spans="1:65" s="14" customFormat="1" ht="20.399999999999999">
      <c r="B649" s="213"/>
      <c r="C649" s="214"/>
      <c r="D649" s="204" t="s">
        <v>137</v>
      </c>
      <c r="E649" s="215" t="s">
        <v>1</v>
      </c>
      <c r="F649" s="216" t="s">
        <v>1437</v>
      </c>
      <c r="G649" s="214"/>
      <c r="H649" s="217">
        <v>1</v>
      </c>
      <c r="I649" s="218"/>
      <c r="J649" s="214"/>
      <c r="K649" s="214"/>
      <c r="L649" s="219"/>
      <c r="M649" s="220"/>
      <c r="N649" s="221"/>
      <c r="O649" s="221"/>
      <c r="P649" s="221"/>
      <c r="Q649" s="221"/>
      <c r="R649" s="221"/>
      <c r="S649" s="221"/>
      <c r="T649" s="222"/>
      <c r="AT649" s="223" t="s">
        <v>137</v>
      </c>
      <c r="AU649" s="223" t="s">
        <v>89</v>
      </c>
      <c r="AV649" s="14" t="s">
        <v>89</v>
      </c>
      <c r="AW649" s="14" t="s">
        <v>36</v>
      </c>
      <c r="AX649" s="14" t="s">
        <v>79</v>
      </c>
      <c r="AY649" s="223" t="s">
        <v>129</v>
      </c>
    </row>
    <row r="650" spans="1:65" s="14" customFormat="1" ht="20.399999999999999">
      <c r="B650" s="213"/>
      <c r="C650" s="214"/>
      <c r="D650" s="204" t="s">
        <v>137</v>
      </c>
      <c r="E650" s="215" t="s">
        <v>1</v>
      </c>
      <c r="F650" s="216" t="s">
        <v>1438</v>
      </c>
      <c r="G650" s="214"/>
      <c r="H650" s="217">
        <v>72</v>
      </c>
      <c r="I650" s="218"/>
      <c r="J650" s="214"/>
      <c r="K650" s="214"/>
      <c r="L650" s="219"/>
      <c r="M650" s="220"/>
      <c r="N650" s="221"/>
      <c r="O650" s="221"/>
      <c r="P650" s="221"/>
      <c r="Q650" s="221"/>
      <c r="R650" s="221"/>
      <c r="S650" s="221"/>
      <c r="T650" s="222"/>
      <c r="AT650" s="223" t="s">
        <v>137</v>
      </c>
      <c r="AU650" s="223" t="s">
        <v>89</v>
      </c>
      <c r="AV650" s="14" t="s">
        <v>89</v>
      </c>
      <c r="AW650" s="14" t="s">
        <v>36</v>
      </c>
      <c r="AX650" s="14" t="s">
        <v>79</v>
      </c>
      <c r="AY650" s="223" t="s">
        <v>129</v>
      </c>
    </row>
    <row r="651" spans="1:65" s="15" customFormat="1" ht="10.199999999999999">
      <c r="B651" s="224"/>
      <c r="C651" s="225"/>
      <c r="D651" s="204" t="s">
        <v>137</v>
      </c>
      <c r="E651" s="226" t="s">
        <v>1</v>
      </c>
      <c r="F651" s="227" t="s">
        <v>142</v>
      </c>
      <c r="G651" s="225"/>
      <c r="H651" s="228">
        <v>73</v>
      </c>
      <c r="I651" s="229"/>
      <c r="J651" s="225"/>
      <c r="K651" s="225"/>
      <c r="L651" s="230"/>
      <c r="M651" s="231"/>
      <c r="N651" s="232"/>
      <c r="O651" s="232"/>
      <c r="P651" s="232"/>
      <c r="Q651" s="232"/>
      <c r="R651" s="232"/>
      <c r="S651" s="232"/>
      <c r="T651" s="233"/>
      <c r="AT651" s="234" t="s">
        <v>137</v>
      </c>
      <c r="AU651" s="234" t="s">
        <v>89</v>
      </c>
      <c r="AV651" s="15" t="s">
        <v>135</v>
      </c>
      <c r="AW651" s="15" t="s">
        <v>36</v>
      </c>
      <c r="AX651" s="15" t="s">
        <v>87</v>
      </c>
      <c r="AY651" s="234" t="s">
        <v>129</v>
      </c>
    </row>
    <row r="652" spans="1:65" s="2" customFormat="1" ht="21.75" customHeight="1">
      <c r="A652" s="35"/>
      <c r="B652" s="36"/>
      <c r="C652" s="188" t="s">
        <v>759</v>
      </c>
      <c r="D652" s="188" t="s">
        <v>131</v>
      </c>
      <c r="E652" s="189" t="s">
        <v>695</v>
      </c>
      <c r="F652" s="190" t="s">
        <v>696</v>
      </c>
      <c r="G652" s="191" t="s">
        <v>167</v>
      </c>
      <c r="H652" s="192">
        <v>14.5</v>
      </c>
      <c r="I652" s="193"/>
      <c r="J652" s="194">
        <f>ROUND(I652*H652,2)</f>
        <v>0</v>
      </c>
      <c r="K652" s="195"/>
      <c r="L652" s="40"/>
      <c r="M652" s="196" t="s">
        <v>1</v>
      </c>
      <c r="N652" s="197" t="s">
        <v>44</v>
      </c>
      <c r="O652" s="72"/>
      <c r="P652" s="198">
        <f>O652*H652</f>
        <v>0</v>
      </c>
      <c r="Q652" s="198">
        <v>0</v>
      </c>
      <c r="R652" s="198">
        <f>Q652*H652</f>
        <v>0</v>
      </c>
      <c r="S652" s="198">
        <v>0</v>
      </c>
      <c r="T652" s="199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00" t="s">
        <v>563</v>
      </c>
      <c r="AT652" s="200" t="s">
        <v>131</v>
      </c>
      <c r="AU652" s="200" t="s">
        <v>89</v>
      </c>
      <c r="AY652" s="18" t="s">
        <v>129</v>
      </c>
      <c r="BE652" s="201">
        <f>IF(N652="základní",J652,0)</f>
        <v>0</v>
      </c>
      <c r="BF652" s="201">
        <f>IF(N652="snížená",J652,0)</f>
        <v>0</v>
      </c>
      <c r="BG652" s="201">
        <f>IF(N652="zákl. přenesená",J652,0)</f>
        <v>0</v>
      </c>
      <c r="BH652" s="201">
        <f>IF(N652="sníž. přenesená",J652,0)</f>
        <v>0</v>
      </c>
      <c r="BI652" s="201">
        <f>IF(N652="nulová",J652,0)</f>
        <v>0</v>
      </c>
      <c r="BJ652" s="18" t="s">
        <v>87</v>
      </c>
      <c r="BK652" s="201">
        <f>ROUND(I652*H652,2)</f>
        <v>0</v>
      </c>
      <c r="BL652" s="18" t="s">
        <v>563</v>
      </c>
      <c r="BM652" s="200" t="s">
        <v>1439</v>
      </c>
    </row>
    <row r="653" spans="1:65" s="14" customFormat="1" ht="20.399999999999999">
      <c r="B653" s="213"/>
      <c r="C653" s="214"/>
      <c r="D653" s="204" t="s">
        <v>137</v>
      </c>
      <c r="E653" s="215" t="s">
        <v>1</v>
      </c>
      <c r="F653" s="216" t="s">
        <v>1440</v>
      </c>
      <c r="G653" s="214"/>
      <c r="H653" s="217">
        <v>14.5</v>
      </c>
      <c r="I653" s="218"/>
      <c r="J653" s="214"/>
      <c r="K653" s="214"/>
      <c r="L653" s="219"/>
      <c r="M653" s="220"/>
      <c r="N653" s="221"/>
      <c r="O653" s="221"/>
      <c r="P653" s="221"/>
      <c r="Q653" s="221"/>
      <c r="R653" s="221"/>
      <c r="S653" s="221"/>
      <c r="T653" s="222"/>
      <c r="AT653" s="223" t="s">
        <v>137</v>
      </c>
      <c r="AU653" s="223" t="s">
        <v>89</v>
      </c>
      <c r="AV653" s="14" t="s">
        <v>89</v>
      </c>
      <c r="AW653" s="14" t="s">
        <v>36</v>
      </c>
      <c r="AX653" s="14" t="s">
        <v>87</v>
      </c>
      <c r="AY653" s="223" t="s">
        <v>129</v>
      </c>
    </row>
    <row r="654" spans="1:65" s="2" customFormat="1" ht="21.75" customHeight="1">
      <c r="A654" s="35"/>
      <c r="B654" s="36"/>
      <c r="C654" s="188" t="s">
        <v>770</v>
      </c>
      <c r="D654" s="188" t="s">
        <v>131</v>
      </c>
      <c r="E654" s="189" t="s">
        <v>1441</v>
      </c>
      <c r="F654" s="190" t="s">
        <v>1442</v>
      </c>
      <c r="G654" s="191" t="s">
        <v>167</v>
      </c>
      <c r="H654" s="192">
        <v>5</v>
      </c>
      <c r="I654" s="193"/>
      <c r="J654" s="194">
        <f>ROUND(I654*H654,2)</f>
        <v>0</v>
      </c>
      <c r="K654" s="195"/>
      <c r="L654" s="40"/>
      <c r="M654" s="196" t="s">
        <v>1</v>
      </c>
      <c r="N654" s="197" t="s">
        <v>44</v>
      </c>
      <c r="O654" s="72"/>
      <c r="P654" s="198">
        <f>O654*H654</f>
        <v>0</v>
      </c>
      <c r="Q654" s="198">
        <v>0</v>
      </c>
      <c r="R654" s="198">
        <f>Q654*H654</f>
        <v>0</v>
      </c>
      <c r="S654" s="198">
        <v>0</v>
      </c>
      <c r="T654" s="199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00" t="s">
        <v>563</v>
      </c>
      <c r="AT654" s="200" t="s">
        <v>131</v>
      </c>
      <c r="AU654" s="200" t="s">
        <v>89</v>
      </c>
      <c r="AY654" s="18" t="s">
        <v>129</v>
      </c>
      <c r="BE654" s="201">
        <f>IF(N654="základní",J654,0)</f>
        <v>0</v>
      </c>
      <c r="BF654" s="201">
        <f>IF(N654="snížená",J654,0)</f>
        <v>0</v>
      </c>
      <c r="BG654" s="201">
        <f>IF(N654="zákl. přenesená",J654,0)</f>
        <v>0</v>
      </c>
      <c r="BH654" s="201">
        <f>IF(N654="sníž. přenesená",J654,0)</f>
        <v>0</v>
      </c>
      <c r="BI654" s="201">
        <f>IF(N654="nulová",J654,0)</f>
        <v>0</v>
      </c>
      <c r="BJ654" s="18" t="s">
        <v>87</v>
      </c>
      <c r="BK654" s="201">
        <f>ROUND(I654*H654,2)</f>
        <v>0</v>
      </c>
      <c r="BL654" s="18" t="s">
        <v>563</v>
      </c>
      <c r="BM654" s="200" t="s">
        <v>1443</v>
      </c>
    </row>
    <row r="655" spans="1:65" s="14" customFormat="1" ht="20.399999999999999">
      <c r="B655" s="213"/>
      <c r="C655" s="214"/>
      <c r="D655" s="204" t="s">
        <v>137</v>
      </c>
      <c r="E655" s="215" t="s">
        <v>1</v>
      </c>
      <c r="F655" s="216" t="s">
        <v>1444</v>
      </c>
      <c r="G655" s="214"/>
      <c r="H655" s="217">
        <v>5</v>
      </c>
      <c r="I655" s="218"/>
      <c r="J655" s="214"/>
      <c r="K655" s="214"/>
      <c r="L655" s="219"/>
      <c r="M655" s="220"/>
      <c r="N655" s="221"/>
      <c r="O655" s="221"/>
      <c r="P655" s="221"/>
      <c r="Q655" s="221"/>
      <c r="R655" s="221"/>
      <c r="S655" s="221"/>
      <c r="T655" s="222"/>
      <c r="AT655" s="223" t="s">
        <v>137</v>
      </c>
      <c r="AU655" s="223" t="s">
        <v>89</v>
      </c>
      <c r="AV655" s="14" t="s">
        <v>89</v>
      </c>
      <c r="AW655" s="14" t="s">
        <v>36</v>
      </c>
      <c r="AX655" s="14" t="s">
        <v>87</v>
      </c>
      <c r="AY655" s="223" t="s">
        <v>129</v>
      </c>
    </row>
    <row r="656" spans="1:65" s="2" customFormat="1" ht="16.5" customHeight="1">
      <c r="A656" s="35"/>
      <c r="B656" s="36"/>
      <c r="C656" s="188" t="s">
        <v>774</v>
      </c>
      <c r="D656" s="188" t="s">
        <v>131</v>
      </c>
      <c r="E656" s="189" t="s">
        <v>699</v>
      </c>
      <c r="F656" s="190" t="s">
        <v>700</v>
      </c>
      <c r="G656" s="191" t="s">
        <v>167</v>
      </c>
      <c r="H656" s="192">
        <v>52</v>
      </c>
      <c r="I656" s="193"/>
      <c r="J656" s="194">
        <f>ROUND(I656*H656,2)</f>
        <v>0</v>
      </c>
      <c r="K656" s="195"/>
      <c r="L656" s="40"/>
      <c r="M656" s="196" t="s">
        <v>1</v>
      </c>
      <c r="N656" s="197" t="s">
        <v>44</v>
      </c>
      <c r="O656" s="72"/>
      <c r="P656" s="198">
        <f>O656*H656</f>
        <v>0</v>
      </c>
      <c r="Q656" s="198">
        <v>0</v>
      </c>
      <c r="R656" s="198">
        <f>Q656*H656</f>
        <v>0</v>
      </c>
      <c r="S656" s="198">
        <v>0</v>
      </c>
      <c r="T656" s="199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00" t="s">
        <v>563</v>
      </c>
      <c r="AT656" s="200" t="s">
        <v>131</v>
      </c>
      <c r="AU656" s="200" t="s">
        <v>89</v>
      </c>
      <c r="AY656" s="18" t="s">
        <v>129</v>
      </c>
      <c r="BE656" s="201">
        <f>IF(N656="základní",J656,0)</f>
        <v>0</v>
      </c>
      <c r="BF656" s="201">
        <f>IF(N656="snížená",J656,0)</f>
        <v>0</v>
      </c>
      <c r="BG656" s="201">
        <f>IF(N656="zákl. přenesená",J656,0)</f>
        <v>0</v>
      </c>
      <c r="BH656" s="201">
        <f>IF(N656="sníž. přenesená",J656,0)</f>
        <v>0</v>
      </c>
      <c r="BI656" s="201">
        <f>IF(N656="nulová",J656,0)</f>
        <v>0</v>
      </c>
      <c r="BJ656" s="18" t="s">
        <v>87</v>
      </c>
      <c r="BK656" s="201">
        <f>ROUND(I656*H656,2)</f>
        <v>0</v>
      </c>
      <c r="BL656" s="18" t="s">
        <v>563</v>
      </c>
      <c r="BM656" s="200" t="s">
        <v>1445</v>
      </c>
    </row>
    <row r="657" spans="1:65" s="13" customFormat="1" ht="20.399999999999999">
      <c r="B657" s="202"/>
      <c r="C657" s="203"/>
      <c r="D657" s="204" t="s">
        <v>137</v>
      </c>
      <c r="E657" s="205" t="s">
        <v>1</v>
      </c>
      <c r="F657" s="206" t="s">
        <v>702</v>
      </c>
      <c r="G657" s="203"/>
      <c r="H657" s="205" t="s">
        <v>1</v>
      </c>
      <c r="I657" s="207"/>
      <c r="J657" s="203"/>
      <c r="K657" s="203"/>
      <c r="L657" s="208"/>
      <c r="M657" s="209"/>
      <c r="N657" s="210"/>
      <c r="O657" s="210"/>
      <c r="P657" s="210"/>
      <c r="Q657" s="210"/>
      <c r="R657" s="210"/>
      <c r="S657" s="210"/>
      <c r="T657" s="211"/>
      <c r="AT657" s="212" t="s">
        <v>137</v>
      </c>
      <c r="AU657" s="212" t="s">
        <v>89</v>
      </c>
      <c r="AV657" s="13" t="s">
        <v>87</v>
      </c>
      <c r="AW657" s="13" t="s">
        <v>36</v>
      </c>
      <c r="AX657" s="13" t="s">
        <v>79</v>
      </c>
      <c r="AY657" s="212" t="s">
        <v>129</v>
      </c>
    </row>
    <row r="658" spans="1:65" s="14" customFormat="1" ht="10.199999999999999">
      <c r="B658" s="213"/>
      <c r="C658" s="214"/>
      <c r="D658" s="204" t="s">
        <v>137</v>
      </c>
      <c r="E658" s="215" t="s">
        <v>1</v>
      </c>
      <c r="F658" s="216" t="s">
        <v>1446</v>
      </c>
      <c r="G658" s="214"/>
      <c r="H658" s="217">
        <v>3</v>
      </c>
      <c r="I658" s="218"/>
      <c r="J658" s="214"/>
      <c r="K658" s="214"/>
      <c r="L658" s="219"/>
      <c r="M658" s="220"/>
      <c r="N658" s="221"/>
      <c r="O658" s="221"/>
      <c r="P658" s="221"/>
      <c r="Q658" s="221"/>
      <c r="R658" s="221"/>
      <c r="S658" s="221"/>
      <c r="T658" s="222"/>
      <c r="AT658" s="223" t="s">
        <v>137</v>
      </c>
      <c r="AU658" s="223" t="s">
        <v>89</v>
      </c>
      <c r="AV658" s="14" t="s">
        <v>89</v>
      </c>
      <c r="AW658" s="14" t="s">
        <v>36</v>
      </c>
      <c r="AX658" s="14" t="s">
        <v>79</v>
      </c>
      <c r="AY658" s="223" t="s">
        <v>129</v>
      </c>
    </row>
    <row r="659" spans="1:65" s="14" customFormat="1" ht="20.399999999999999">
      <c r="B659" s="213"/>
      <c r="C659" s="214"/>
      <c r="D659" s="204" t="s">
        <v>137</v>
      </c>
      <c r="E659" s="215" t="s">
        <v>1</v>
      </c>
      <c r="F659" s="216" t="s">
        <v>1447</v>
      </c>
      <c r="G659" s="214"/>
      <c r="H659" s="217">
        <v>38</v>
      </c>
      <c r="I659" s="218"/>
      <c r="J659" s="214"/>
      <c r="K659" s="214"/>
      <c r="L659" s="219"/>
      <c r="M659" s="220"/>
      <c r="N659" s="221"/>
      <c r="O659" s="221"/>
      <c r="P659" s="221"/>
      <c r="Q659" s="221"/>
      <c r="R659" s="221"/>
      <c r="S659" s="221"/>
      <c r="T659" s="222"/>
      <c r="AT659" s="223" t="s">
        <v>137</v>
      </c>
      <c r="AU659" s="223" t="s">
        <v>89</v>
      </c>
      <c r="AV659" s="14" t="s">
        <v>89</v>
      </c>
      <c r="AW659" s="14" t="s">
        <v>36</v>
      </c>
      <c r="AX659" s="14" t="s">
        <v>79</v>
      </c>
      <c r="AY659" s="223" t="s">
        <v>129</v>
      </c>
    </row>
    <row r="660" spans="1:65" s="14" customFormat="1" ht="10.199999999999999">
      <c r="B660" s="213"/>
      <c r="C660" s="214"/>
      <c r="D660" s="204" t="s">
        <v>137</v>
      </c>
      <c r="E660" s="215" t="s">
        <v>1</v>
      </c>
      <c r="F660" s="216" t="s">
        <v>1448</v>
      </c>
      <c r="G660" s="214"/>
      <c r="H660" s="217">
        <v>7</v>
      </c>
      <c r="I660" s="218"/>
      <c r="J660" s="214"/>
      <c r="K660" s="214"/>
      <c r="L660" s="219"/>
      <c r="M660" s="220"/>
      <c r="N660" s="221"/>
      <c r="O660" s="221"/>
      <c r="P660" s="221"/>
      <c r="Q660" s="221"/>
      <c r="R660" s="221"/>
      <c r="S660" s="221"/>
      <c r="T660" s="222"/>
      <c r="AT660" s="223" t="s">
        <v>137</v>
      </c>
      <c r="AU660" s="223" t="s">
        <v>89</v>
      </c>
      <c r="AV660" s="14" t="s">
        <v>89</v>
      </c>
      <c r="AW660" s="14" t="s">
        <v>36</v>
      </c>
      <c r="AX660" s="14" t="s">
        <v>79</v>
      </c>
      <c r="AY660" s="223" t="s">
        <v>129</v>
      </c>
    </row>
    <row r="661" spans="1:65" s="16" customFormat="1" ht="10.199999999999999">
      <c r="B661" s="235"/>
      <c r="C661" s="236"/>
      <c r="D661" s="204" t="s">
        <v>137</v>
      </c>
      <c r="E661" s="237" t="s">
        <v>1</v>
      </c>
      <c r="F661" s="238" t="s">
        <v>197</v>
      </c>
      <c r="G661" s="236"/>
      <c r="H661" s="239">
        <v>48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AT661" s="245" t="s">
        <v>137</v>
      </c>
      <c r="AU661" s="245" t="s">
        <v>89</v>
      </c>
      <c r="AV661" s="16" t="s">
        <v>149</v>
      </c>
      <c r="AW661" s="16" t="s">
        <v>36</v>
      </c>
      <c r="AX661" s="16" t="s">
        <v>79</v>
      </c>
      <c r="AY661" s="245" t="s">
        <v>129</v>
      </c>
    </row>
    <row r="662" spans="1:65" s="13" customFormat="1" ht="10.199999999999999">
      <c r="B662" s="202"/>
      <c r="C662" s="203"/>
      <c r="D662" s="204" t="s">
        <v>137</v>
      </c>
      <c r="E662" s="205" t="s">
        <v>1</v>
      </c>
      <c r="F662" s="206" t="s">
        <v>613</v>
      </c>
      <c r="G662" s="203"/>
      <c r="H662" s="205" t="s">
        <v>1</v>
      </c>
      <c r="I662" s="207"/>
      <c r="J662" s="203"/>
      <c r="K662" s="203"/>
      <c r="L662" s="208"/>
      <c r="M662" s="209"/>
      <c r="N662" s="210"/>
      <c r="O662" s="210"/>
      <c r="P662" s="210"/>
      <c r="Q662" s="210"/>
      <c r="R662" s="210"/>
      <c r="S662" s="210"/>
      <c r="T662" s="211"/>
      <c r="AT662" s="212" t="s">
        <v>137</v>
      </c>
      <c r="AU662" s="212" t="s">
        <v>89</v>
      </c>
      <c r="AV662" s="13" t="s">
        <v>87</v>
      </c>
      <c r="AW662" s="13" t="s">
        <v>36</v>
      </c>
      <c r="AX662" s="13" t="s">
        <v>79</v>
      </c>
      <c r="AY662" s="212" t="s">
        <v>129</v>
      </c>
    </row>
    <row r="663" spans="1:65" s="14" customFormat="1" ht="10.199999999999999">
      <c r="B663" s="213"/>
      <c r="C663" s="214"/>
      <c r="D663" s="204" t="s">
        <v>137</v>
      </c>
      <c r="E663" s="215" t="s">
        <v>1</v>
      </c>
      <c r="F663" s="216" t="s">
        <v>1365</v>
      </c>
      <c r="G663" s="214"/>
      <c r="H663" s="217">
        <v>3</v>
      </c>
      <c r="I663" s="218"/>
      <c r="J663" s="214"/>
      <c r="K663" s="214"/>
      <c r="L663" s="219"/>
      <c r="M663" s="220"/>
      <c r="N663" s="221"/>
      <c r="O663" s="221"/>
      <c r="P663" s="221"/>
      <c r="Q663" s="221"/>
      <c r="R663" s="221"/>
      <c r="S663" s="221"/>
      <c r="T663" s="222"/>
      <c r="AT663" s="223" t="s">
        <v>137</v>
      </c>
      <c r="AU663" s="223" t="s">
        <v>89</v>
      </c>
      <c r="AV663" s="14" t="s">
        <v>89</v>
      </c>
      <c r="AW663" s="14" t="s">
        <v>36</v>
      </c>
      <c r="AX663" s="14" t="s">
        <v>79</v>
      </c>
      <c r="AY663" s="223" t="s">
        <v>129</v>
      </c>
    </row>
    <row r="664" spans="1:65" s="14" customFormat="1" ht="10.199999999999999">
      <c r="B664" s="213"/>
      <c r="C664" s="214"/>
      <c r="D664" s="204" t="s">
        <v>137</v>
      </c>
      <c r="E664" s="215" t="s">
        <v>1</v>
      </c>
      <c r="F664" s="216" t="s">
        <v>1366</v>
      </c>
      <c r="G664" s="214"/>
      <c r="H664" s="217">
        <v>1</v>
      </c>
      <c r="I664" s="218"/>
      <c r="J664" s="214"/>
      <c r="K664" s="214"/>
      <c r="L664" s="219"/>
      <c r="M664" s="220"/>
      <c r="N664" s="221"/>
      <c r="O664" s="221"/>
      <c r="P664" s="221"/>
      <c r="Q664" s="221"/>
      <c r="R664" s="221"/>
      <c r="S664" s="221"/>
      <c r="T664" s="222"/>
      <c r="AT664" s="223" t="s">
        <v>137</v>
      </c>
      <c r="AU664" s="223" t="s">
        <v>89</v>
      </c>
      <c r="AV664" s="14" t="s">
        <v>89</v>
      </c>
      <c r="AW664" s="14" t="s">
        <v>36</v>
      </c>
      <c r="AX664" s="14" t="s">
        <v>79</v>
      </c>
      <c r="AY664" s="223" t="s">
        <v>129</v>
      </c>
    </row>
    <row r="665" spans="1:65" s="15" customFormat="1" ht="10.199999999999999">
      <c r="B665" s="224"/>
      <c r="C665" s="225"/>
      <c r="D665" s="204" t="s">
        <v>137</v>
      </c>
      <c r="E665" s="226" t="s">
        <v>1</v>
      </c>
      <c r="F665" s="227" t="s">
        <v>142</v>
      </c>
      <c r="G665" s="225"/>
      <c r="H665" s="228">
        <v>52</v>
      </c>
      <c r="I665" s="229"/>
      <c r="J665" s="225"/>
      <c r="K665" s="225"/>
      <c r="L665" s="230"/>
      <c r="M665" s="231"/>
      <c r="N665" s="232"/>
      <c r="O665" s="232"/>
      <c r="P665" s="232"/>
      <c r="Q665" s="232"/>
      <c r="R665" s="232"/>
      <c r="S665" s="232"/>
      <c r="T665" s="233"/>
      <c r="AT665" s="234" t="s">
        <v>137</v>
      </c>
      <c r="AU665" s="234" t="s">
        <v>89</v>
      </c>
      <c r="AV665" s="15" t="s">
        <v>135</v>
      </c>
      <c r="AW665" s="15" t="s">
        <v>36</v>
      </c>
      <c r="AX665" s="15" t="s">
        <v>87</v>
      </c>
      <c r="AY665" s="234" t="s">
        <v>129</v>
      </c>
    </row>
    <row r="666" spans="1:65" s="2" customFormat="1" ht="21.75" customHeight="1">
      <c r="A666" s="35"/>
      <c r="B666" s="36"/>
      <c r="C666" s="188" t="s">
        <v>779</v>
      </c>
      <c r="D666" s="188" t="s">
        <v>131</v>
      </c>
      <c r="E666" s="189" t="s">
        <v>706</v>
      </c>
      <c r="F666" s="190" t="s">
        <v>707</v>
      </c>
      <c r="G666" s="191" t="s">
        <v>708</v>
      </c>
      <c r="H666" s="192">
        <v>1</v>
      </c>
      <c r="I666" s="193"/>
      <c r="J666" s="194">
        <f>ROUND(I666*H666,2)</f>
        <v>0</v>
      </c>
      <c r="K666" s="195"/>
      <c r="L666" s="40"/>
      <c r="M666" s="196" t="s">
        <v>1</v>
      </c>
      <c r="N666" s="197" t="s">
        <v>44</v>
      </c>
      <c r="O666" s="72"/>
      <c r="P666" s="198">
        <f>O666*H666</f>
        <v>0</v>
      </c>
      <c r="Q666" s="198">
        <v>0</v>
      </c>
      <c r="R666" s="198">
        <f>Q666*H666</f>
        <v>0</v>
      </c>
      <c r="S666" s="198">
        <v>0</v>
      </c>
      <c r="T666" s="199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00" t="s">
        <v>563</v>
      </c>
      <c r="AT666" s="200" t="s">
        <v>131</v>
      </c>
      <c r="AU666" s="200" t="s">
        <v>89</v>
      </c>
      <c r="AY666" s="18" t="s">
        <v>129</v>
      </c>
      <c r="BE666" s="201">
        <f>IF(N666="základní",J666,0)</f>
        <v>0</v>
      </c>
      <c r="BF666" s="201">
        <f>IF(N666="snížená",J666,0)</f>
        <v>0</v>
      </c>
      <c r="BG666" s="201">
        <f>IF(N666="zákl. přenesená",J666,0)</f>
        <v>0</v>
      </c>
      <c r="BH666" s="201">
        <f>IF(N666="sníž. přenesená",J666,0)</f>
        <v>0</v>
      </c>
      <c r="BI666" s="201">
        <f>IF(N666="nulová",J666,0)</f>
        <v>0</v>
      </c>
      <c r="BJ666" s="18" t="s">
        <v>87</v>
      </c>
      <c r="BK666" s="201">
        <f>ROUND(I666*H666,2)</f>
        <v>0</v>
      </c>
      <c r="BL666" s="18" t="s">
        <v>563</v>
      </c>
      <c r="BM666" s="200" t="s">
        <v>1449</v>
      </c>
    </row>
    <row r="667" spans="1:65" s="14" customFormat="1" ht="10.199999999999999">
      <c r="B667" s="213"/>
      <c r="C667" s="214"/>
      <c r="D667" s="204" t="s">
        <v>137</v>
      </c>
      <c r="E667" s="215" t="s">
        <v>1</v>
      </c>
      <c r="F667" s="216" t="s">
        <v>1450</v>
      </c>
      <c r="G667" s="214"/>
      <c r="H667" s="217">
        <v>1</v>
      </c>
      <c r="I667" s="218"/>
      <c r="J667" s="214"/>
      <c r="K667" s="214"/>
      <c r="L667" s="219"/>
      <c r="M667" s="220"/>
      <c r="N667" s="221"/>
      <c r="O667" s="221"/>
      <c r="P667" s="221"/>
      <c r="Q667" s="221"/>
      <c r="R667" s="221"/>
      <c r="S667" s="221"/>
      <c r="T667" s="222"/>
      <c r="AT667" s="223" t="s">
        <v>137</v>
      </c>
      <c r="AU667" s="223" t="s">
        <v>89</v>
      </c>
      <c r="AV667" s="14" t="s">
        <v>89</v>
      </c>
      <c r="AW667" s="14" t="s">
        <v>36</v>
      </c>
      <c r="AX667" s="14" t="s">
        <v>87</v>
      </c>
      <c r="AY667" s="223" t="s">
        <v>129</v>
      </c>
    </row>
    <row r="668" spans="1:65" s="2" customFormat="1" ht="21.75" customHeight="1">
      <c r="A668" s="35"/>
      <c r="B668" s="36"/>
      <c r="C668" s="188" t="s">
        <v>783</v>
      </c>
      <c r="D668" s="188" t="s">
        <v>131</v>
      </c>
      <c r="E668" s="189" t="s">
        <v>1451</v>
      </c>
      <c r="F668" s="190" t="s">
        <v>1452</v>
      </c>
      <c r="G668" s="191" t="s">
        <v>708</v>
      </c>
      <c r="H668" s="192">
        <v>2</v>
      </c>
      <c r="I668" s="193"/>
      <c r="J668" s="194">
        <f>ROUND(I668*H668,2)</f>
        <v>0</v>
      </c>
      <c r="K668" s="195"/>
      <c r="L668" s="40"/>
      <c r="M668" s="196" t="s">
        <v>1</v>
      </c>
      <c r="N668" s="197" t="s">
        <v>44</v>
      </c>
      <c r="O668" s="72"/>
      <c r="P668" s="198">
        <f>O668*H668</f>
        <v>0</v>
      </c>
      <c r="Q668" s="198">
        <v>0</v>
      </c>
      <c r="R668" s="198">
        <f>Q668*H668</f>
        <v>0</v>
      </c>
      <c r="S668" s="198">
        <v>0</v>
      </c>
      <c r="T668" s="199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00" t="s">
        <v>563</v>
      </c>
      <c r="AT668" s="200" t="s">
        <v>131</v>
      </c>
      <c r="AU668" s="200" t="s">
        <v>89</v>
      </c>
      <c r="AY668" s="18" t="s">
        <v>129</v>
      </c>
      <c r="BE668" s="201">
        <f>IF(N668="základní",J668,0)</f>
        <v>0</v>
      </c>
      <c r="BF668" s="201">
        <f>IF(N668="snížená",J668,0)</f>
        <v>0</v>
      </c>
      <c r="BG668" s="201">
        <f>IF(N668="zákl. přenesená",J668,0)</f>
        <v>0</v>
      </c>
      <c r="BH668" s="201">
        <f>IF(N668="sníž. přenesená",J668,0)</f>
        <v>0</v>
      </c>
      <c r="BI668" s="201">
        <f>IF(N668="nulová",J668,0)</f>
        <v>0</v>
      </c>
      <c r="BJ668" s="18" t="s">
        <v>87</v>
      </c>
      <c r="BK668" s="201">
        <f>ROUND(I668*H668,2)</f>
        <v>0</v>
      </c>
      <c r="BL668" s="18" t="s">
        <v>563</v>
      </c>
      <c r="BM668" s="200" t="s">
        <v>1453</v>
      </c>
    </row>
    <row r="669" spans="1:65" s="14" customFormat="1" ht="20.399999999999999">
      <c r="B669" s="213"/>
      <c r="C669" s="214"/>
      <c r="D669" s="204" t="s">
        <v>137</v>
      </c>
      <c r="E669" s="215" t="s">
        <v>1</v>
      </c>
      <c r="F669" s="216" t="s">
        <v>1454</v>
      </c>
      <c r="G669" s="214"/>
      <c r="H669" s="217">
        <v>2</v>
      </c>
      <c r="I669" s="218"/>
      <c r="J669" s="214"/>
      <c r="K669" s="214"/>
      <c r="L669" s="219"/>
      <c r="M669" s="220"/>
      <c r="N669" s="221"/>
      <c r="O669" s="221"/>
      <c r="P669" s="221"/>
      <c r="Q669" s="221"/>
      <c r="R669" s="221"/>
      <c r="S669" s="221"/>
      <c r="T669" s="222"/>
      <c r="AT669" s="223" t="s">
        <v>137</v>
      </c>
      <c r="AU669" s="223" t="s">
        <v>89</v>
      </c>
      <c r="AV669" s="14" t="s">
        <v>89</v>
      </c>
      <c r="AW669" s="14" t="s">
        <v>36</v>
      </c>
      <c r="AX669" s="14" t="s">
        <v>87</v>
      </c>
      <c r="AY669" s="223" t="s">
        <v>129</v>
      </c>
    </row>
    <row r="670" spans="1:65" s="2" customFormat="1" ht="21.75" customHeight="1">
      <c r="A670" s="35"/>
      <c r="B670" s="36"/>
      <c r="C670" s="188" t="s">
        <v>788</v>
      </c>
      <c r="D670" s="188" t="s">
        <v>131</v>
      </c>
      <c r="E670" s="189" t="s">
        <v>712</v>
      </c>
      <c r="F670" s="190" t="s">
        <v>713</v>
      </c>
      <c r="G670" s="191" t="s">
        <v>632</v>
      </c>
      <c r="H670" s="192">
        <v>2</v>
      </c>
      <c r="I670" s="193"/>
      <c r="J670" s="194">
        <f>ROUND(I670*H670,2)</f>
        <v>0</v>
      </c>
      <c r="K670" s="195"/>
      <c r="L670" s="40"/>
      <c r="M670" s="196" t="s">
        <v>1</v>
      </c>
      <c r="N670" s="197" t="s">
        <v>44</v>
      </c>
      <c r="O670" s="72"/>
      <c r="P670" s="198">
        <f>O670*H670</f>
        <v>0</v>
      </c>
      <c r="Q670" s="198">
        <v>0</v>
      </c>
      <c r="R670" s="198">
        <f>Q670*H670</f>
        <v>0</v>
      </c>
      <c r="S670" s="198">
        <v>0</v>
      </c>
      <c r="T670" s="199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00" t="s">
        <v>563</v>
      </c>
      <c r="AT670" s="200" t="s">
        <v>131</v>
      </c>
      <c r="AU670" s="200" t="s">
        <v>89</v>
      </c>
      <c r="AY670" s="18" t="s">
        <v>129</v>
      </c>
      <c r="BE670" s="201">
        <f>IF(N670="základní",J670,0)</f>
        <v>0</v>
      </c>
      <c r="BF670" s="201">
        <f>IF(N670="snížená",J670,0)</f>
        <v>0</v>
      </c>
      <c r="BG670" s="201">
        <f>IF(N670="zákl. přenesená",J670,0)</f>
        <v>0</v>
      </c>
      <c r="BH670" s="201">
        <f>IF(N670="sníž. přenesená",J670,0)</f>
        <v>0</v>
      </c>
      <c r="BI670" s="201">
        <f>IF(N670="nulová",J670,0)</f>
        <v>0</v>
      </c>
      <c r="BJ670" s="18" t="s">
        <v>87</v>
      </c>
      <c r="BK670" s="201">
        <f>ROUND(I670*H670,2)</f>
        <v>0</v>
      </c>
      <c r="BL670" s="18" t="s">
        <v>563</v>
      </c>
      <c r="BM670" s="200" t="s">
        <v>1455</v>
      </c>
    </row>
    <row r="671" spans="1:65" s="2" customFormat="1" ht="16.5" customHeight="1">
      <c r="A671" s="35"/>
      <c r="B671" s="36"/>
      <c r="C671" s="246" t="s">
        <v>793</v>
      </c>
      <c r="D671" s="246" t="s">
        <v>397</v>
      </c>
      <c r="E671" s="247" t="s">
        <v>716</v>
      </c>
      <c r="F671" s="248" t="s">
        <v>717</v>
      </c>
      <c r="G671" s="249" t="s">
        <v>544</v>
      </c>
      <c r="H671" s="250">
        <v>1</v>
      </c>
      <c r="I671" s="251"/>
      <c r="J671" s="252">
        <f>ROUND(I671*H671,2)</f>
        <v>0</v>
      </c>
      <c r="K671" s="253"/>
      <c r="L671" s="254"/>
      <c r="M671" s="255" t="s">
        <v>1</v>
      </c>
      <c r="N671" s="256" t="s">
        <v>44</v>
      </c>
      <c r="O671" s="72"/>
      <c r="P671" s="198">
        <f>O671*H671</f>
        <v>0</v>
      </c>
      <c r="Q671" s="198">
        <v>0</v>
      </c>
      <c r="R671" s="198">
        <f>Q671*H671</f>
        <v>0</v>
      </c>
      <c r="S671" s="198">
        <v>0</v>
      </c>
      <c r="T671" s="199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00" t="s">
        <v>653</v>
      </c>
      <c r="AT671" s="200" t="s">
        <v>397</v>
      </c>
      <c r="AU671" s="200" t="s">
        <v>89</v>
      </c>
      <c r="AY671" s="18" t="s">
        <v>129</v>
      </c>
      <c r="BE671" s="201">
        <f>IF(N671="základní",J671,0)</f>
        <v>0</v>
      </c>
      <c r="BF671" s="201">
        <f>IF(N671="snížená",J671,0)</f>
        <v>0</v>
      </c>
      <c r="BG671" s="201">
        <f>IF(N671="zákl. přenesená",J671,0)</f>
        <v>0</v>
      </c>
      <c r="BH671" s="201">
        <f>IF(N671="sníž. přenesená",J671,0)</f>
        <v>0</v>
      </c>
      <c r="BI671" s="201">
        <f>IF(N671="nulová",J671,0)</f>
        <v>0</v>
      </c>
      <c r="BJ671" s="18" t="s">
        <v>87</v>
      </c>
      <c r="BK671" s="201">
        <f>ROUND(I671*H671,2)</f>
        <v>0</v>
      </c>
      <c r="BL671" s="18" t="s">
        <v>563</v>
      </c>
      <c r="BM671" s="200" t="s">
        <v>1456</v>
      </c>
    </row>
    <row r="672" spans="1:65" s="14" customFormat="1" ht="30.6">
      <c r="B672" s="213"/>
      <c r="C672" s="214"/>
      <c r="D672" s="204" t="s">
        <v>137</v>
      </c>
      <c r="E672" s="215" t="s">
        <v>1</v>
      </c>
      <c r="F672" s="216" t="s">
        <v>1457</v>
      </c>
      <c r="G672" s="214"/>
      <c r="H672" s="217">
        <v>1</v>
      </c>
      <c r="I672" s="218"/>
      <c r="J672" s="214"/>
      <c r="K672" s="214"/>
      <c r="L672" s="219"/>
      <c r="M672" s="220"/>
      <c r="N672" s="221"/>
      <c r="O672" s="221"/>
      <c r="P672" s="221"/>
      <c r="Q672" s="221"/>
      <c r="R672" s="221"/>
      <c r="S672" s="221"/>
      <c r="T672" s="222"/>
      <c r="AT672" s="223" t="s">
        <v>137</v>
      </c>
      <c r="AU672" s="223" t="s">
        <v>89</v>
      </c>
      <c r="AV672" s="14" t="s">
        <v>89</v>
      </c>
      <c r="AW672" s="14" t="s">
        <v>36</v>
      </c>
      <c r="AX672" s="14" t="s">
        <v>87</v>
      </c>
      <c r="AY672" s="223" t="s">
        <v>129</v>
      </c>
    </row>
    <row r="673" spans="1:65" s="2" customFormat="1" ht="16.5" customHeight="1">
      <c r="A673" s="35"/>
      <c r="B673" s="36"/>
      <c r="C673" s="246" t="s">
        <v>798</v>
      </c>
      <c r="D673" s="246" t="s">
        <v>397</v>
      </c>
      <c r="E673" s="247" t="s">
        <v>721</v>
      </c>
      <c r="F673" s="248" t="s">
        <v>722</v>
      </c>
      <c r="G673" s="249" t="s">
        <v>544</v>
      </c>
      <c r="H673" s="250">
        <v>1</v>
      </c>
      <c r="I673" s="251"/>
      <c r="J673" s="252">
        <f>ROUND(I673*H673,2)</f>
        <v>0</v>
      </c>
      <c r="K673" s="253"/>
      <c r="L673" s="254"/>
      <c r="M673" s="255" t="s">
        <v>1</v>
      </c>
      <c r="N673" s="256" t="s">
        <v>44</v>
      </c>
      <c r="O673" s="72"/>
      <c r="P673" s="198">
        <f>O673*H673</f>
        <v>0</v>
      </c>
      <c r="Q673" s="198">
        <v>0</v>
      </c>
      <c r="R673" s="198">
        <f>Q673*H673</f>
        <v>0</v>
      </c>
      <c r="S673" s="198">
        <v>0</v>
      </c>
      <c r="T673" s="199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00" t="s">
        <v>653</v>
      </c>
      <c r="AT673" s="200" t="s">
        <v>397</v>
      </c>
      <c r="AU673" s="200" t="s">
        <v>89</v>
      </c>
      <c r="AY673" s="18" t="s">
        <v>129</v>
      </c>
      <c r="BE673" s="201">
        <f>IF(N673="základní",J673,0)</f>
        <v>0</v>
      </c>
      <c r="BF673" s="201">
        <f>IF(N673="snížená",J673,0)</f>
        <v>0</v>
      </c>
      <c r="BG673" s="201">
        <f>IF(N673="zákl. přenesená",J673,0)</f>
        <v>0</v>
      </c>
      <c r="BH673" s="201">
        <f>IF(N673="sníž. přenesená",J673,0)</f>
        <v>0</v>
      </c>
      <c r="BI673" s="201">
        <f>IF(N673="nulová",J673,0)</f>
        <v>0</v>
      </c>
      <c r="BJ673" s="18" t="s">
        <v>87</v>
      </c>
      <c r="BK673" s="201">
        <f>ROUND(I673*H673,2)</f>
        <v>0</v>
      </c>
      <c r="BL673" s="18" t="s">
        <v>563</v>
      </c>
      <c r="BM673" s="200" t="s">
        <v>1458</v>
      </c>
    </row>
    <row r="674" spans="1:65" s="14" customFormat="1" ht="20.399999999999999">
      <c r="B674" s="213"/>
      <c r="C674" s="214"/>
      <c r="D674" s="204" t="s">
        <v>137</v>
      </c>
      <c r="E674" s="215" t="s">
        <v>1</v>
      </c>
      <c r="F674" s="216" t="s">
        <v>1459</v>
      </c>
      <c r="G674" s="214"/>
      <c r="H674" s="217">
        <v>1</v>
      </c>
      <c r="I674" s="218"/>
      <c r="J674" s="214"/>
      <c r="K674" s="214"/>
      <c r="L674" s="219"/>
      <c r="M674" s="220"/>
      <c r="N674" s="221"/>
      <c r="O674" s="221"/>
      <c r="P674" s="221"/>
      <c r="Q674" s="221"/>
      <c r="R674" s="221"/>
      <c r="S674" s="221"/>
      <c r="T674" s="222"/>
      <c r="AT674" s="223" t="s">
        <v>137</v>
      </c>
      <c r="AU674" s="223" t="s">
        <v>89</v>
      </c>
      <c r="AV674" s="14" t="s">
        <v>89</v>
      </c>
      <c r="AW674" s="14" t="s">
        <v>36</v>
      </c>
      <c r="AX674" s="14" t="s">
        <v>87</v>
      </c>
      <c r="AY674" s="223" t="s">
        <v>129</v>
      </c>
    </row>
    <row r="675" spans="1:65" s="2" customFormat="1" ht="33" customHeight="1">
      <c r="A675" s="35"/>
      <c r="B675" s="36"/>
      <c r="C675" s="188" t="s">
        <v>802</v>
      </c>
      <c r="D675" s="188" t="s">
        <v>131</v>
      </c>
      <c r="E675" s="189" t="s">
        <v>726</v>
      </c>
      <c r="F675" s="190" t="s">
        <v>727</v>
      </c>
      <c r="G675" s="191" t="s">
        <v>632</v>
      </c>
      <c r="H675" s="192">
        <v>12</v>
      </c>
      <c r="I675" s="193"/>
      <c r="J675" s="194">
        <f>ROUND(I675*H675,2)</f>
        <v>0</v>
      </c>
      <c r="K675" s="195"/>
      <c r="L675" s="40"/>
      <c r="M675" s="196" t="s">
        <v>1</v>
      </c>
      <c r="N675" s="197" t="s">
        <v>44</v>
      </c>
      <c r="O675" s="72"/>
      <c r="P675" s="198">
        <f>O675*H675</f>
        <v>0</v>
      </c>
      <c r="Q675" s="198">
        <v>0</v>
      </c>
      <c r="R675" s="198">
        <f>Q675*H675</f>
        <v>0</v>
      </c>
      <c r="S675" s="198">
        <v>0</v>
      </c>
      <c r="T675" s="199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00" t="s">
        <v>563</v>
      </c>
      <c r="AT675" s="200" t="s">
        <v>131</v>
      </c>
      <c r="AU675" s="200" t="s">
        <v>89</v>
      </c>
      <c r="AY675" s="18" t="s">
        <v>129</v>
      </c>
      <c r="BE675" s="201">
        <f>IF(N675="základní",J675,0)</f>
        <v>0</v>
      </c>
      <c r="BF675" s="201">
        <f>IF(N675="snížená",J675,0)</f>
        <v>0</v>
      </c>
      <c r="BG675" s="201">
        <f>IF(N675="zákl. přenesená",J675,0)</f>
        <v>0</v>
      </c>
      <c r="BH675" s="201">
        <f>IF(N675="sníž. přenesená",J675,0)</f>
        <v>0</v>
      </c>
      <c r="BI675" s="201">
        <f>IF(N675="nulová",J675,0)</f>
        <v>0</v>
      </c>
      <c r="BJ675" s="18" t="s">
        <v>87</v>
      </c>
      <c r="BK675" s="201">
        <f>ROUND(I675*H675,2)</f>
        <v>0</v>
      </c>
      <c r="BL675" s="18" t="s">
        <v>563</v>
      </c>
      <c r="BM675" s="200" t="s">
        <v>1460</v>
      </c>
    </row>
    <row r="676" spans="1:65" s="2" customFormat="1" ht="16.5" customHeight="1">
      <c r="A676" s="35"/>
      <c r="B676" s="36"/>
      <c r="C676" s="246" t="s">
        <v>808</v>
      </c>
      <c r="D676" s="246" t="s">
        <v>397</v>
      </c>
      <c r="E676" s="247" t="s">
        <v>730</v>
      </c>
      <c r="F676" s="248" t="s">
        <v>731</v>
      </c>
      <c r="G676" s="249" t="s">
        <v>544</v>
      </c>
      <c r="H676" s="250">
        <v>1</v>
      </c>
      <c r="I676" s="251"/>
      <c r="J676" s="252">
        <f>ROUND(I676*H676,2)</f>
        <v>0</v>
      </c>
      <c r="K676" s="253"/>
      <c r="L676" s="254"/>
      <c r="M676" s="255" t="s">
        <v>1</v>
      </c>
      <c r="N676" s="256" t="s">
        <v>44</v>
      </c>
      <c r="O676" s="72"/>
      <c r="P676" s="198">
        <f>O676*H676</f>
        <v>0</v>
      </c>
      <c r="Q676" s="198">
        <v>0</v>
      </c>
      <c r="R676" s="198">
        <f>Q676*H676</f>
        <v>0</v>
      </c>
      <c r="S676" s="198">
        <v>0</v>
      </c>
      <c r="T676" s="199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0" t="s">
        <v>653</v>
      </c>
      <c r="AT676" s="200" t="s">
        <v>397</v>
      </c>
      <c r="AU676" s="200" t="s">
        <v>89</v>
      </c>
      <c r="AY676" s="18" t="s">
        <v>129</v>
      </c>
      <c r="BE676" s="201">
        <f>IF(N676="základní",J676,0)</f>
        <v>0</v>
      </c>
      <c r="BF676" s="201">
        <f>IF(N676="snížená",J676,0)</f>
        <v>0</v>
      </c>
      <c r="BG676" s="201">
        <f>IF(N676="zákl. přenesená",J676,0)</f>
        <v>0</v>
      </c>
      <c r="BH676" s="201">
        <f>IF(N676="sníž. přenesená",J676,0)</f>
        <v>0</v>
      </c>
      <c r="BI676" s="201">
        <f>IF(N676="nulová",J676,0)</f>
        <v>0</v>
      </c>
      <c r="BJ676" s="18" t="s">
        <v>87</v>
      </c>
      <c r="BK676" s="201">
        <f>ROUND(I676*H676,2)</f>
        <v>0</v>
      </c>
      <c r="BL676" s="18" t="s">
        <v>563</v>
      </c>
      <c r="BM676" s="200" t="s">
        <v>1461</v>
      </c>
    </row>
    <row r="677" spans="1:65" s="14" customFormat="1" ht="10.199999999999999">
      <c r="B677" s="213"/>
      <c r="C677" s="214"/>
      <c r="D677" s="204" t="s">
        <v>137</v>
      </c>
      <c r="E677" s="215" t="s">
        <v>1</v>
      </c>
      <c r="F677" s="216" t="s">
        <v>1462</v>
      </c>
      <c r="G677" s="214"/>
      <c r="H677" s="217">
        <v>1</v>
      </c>
      <c r="I677" s="218"/>
      <c r="J677" s="214"/>
      <c r="K677" s="214"/>
      <c r="L677" s="219"/>
      <c r="M677" s="220"/>
      <c r="N677" s="221"/>
      <c r="O677" s="221"/>
      <c r="P677" s="221"/>
      <c r="Q677" s="221"/>
      <c r="R677" s="221"/>
      <c r="S677" s="221"/>
      <c r="T677" s="222"/>
      <c r="AT677" s="223" t="s">
        <v>137</v>
      </c>
      <c r="AU677" s="223" t="s">
        <v>89</v>
      </c>
      <c r="AV677" s="14" t="s">
        <v>89</v>
      </c>
      <c r="AW677" s="14" t="s">
        <v>36</v>
      </c>
      <c r="AX677" s="14" t="s">
        <v>87</v>
      </c>
      <c r="AY677" s="223" t="s">
        <v>129</v>
      </c>
    </row>
    <row r="678" spans="1:65" s="2" customFormat="1" ht="16.5" customHeight="1">
      <c r="A678" s="35"/>
      <c r="B678" s="36"/>
      <c r="C678" s="246" t="s">
        <v>813</v>
      </c>
      <c r="D678" s="246" t="s">
        <v>397</v>
      </c>
      <c r="E678" s="247" t="s">
        <v>1463</v>
      </c>
      <c r="F678" s="248" t="s">
        <v>1464</v>
      </c>
      <c r="G678" s="249" t="s">
        <v>544</v>
      </c>
      <c r="H678" s="250">
        <v>1</v>
      </c>
      <c r="I678" s="251"/>
      <c r="J678" s="252">
        <f>ROUND(I678*H678,2)</f>
        <v>0</v>
      </c>
      <c r="K678" s="253"/>
      <c r="L678" s="254"/>
      <c r="M678" s="255" t="s">
        <v>1</v>
      </c>
      <c r="N678" s="256" t="s">
        <v>44</v>
      </c>
      <c r="O678" s="72"/>
      <c r="P678" s="198">
        <f>O678*H678</f>
        <v>0</v>
      </c>
      <c r="Q678" s="198">
        <v>0</v>
      </c>
      <c r="R678" s="198">
        <f>Q678*H678</f>
        <v>0</v>
      </c>
      <c r="S678" s="198">
        <v>0</v>
      </c>
      <c r="T678" s="199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0" t="s">
        <v>653</v>
      </c>
      <c r="AT678" s="200" t="s">
        <v>397</v>
      </c>
      <c r="AU678" s="200" t="s">
        <v>89</v>
      </c>
      <c r="AY678" s="18" t="s">
        <v>129</v>
      </c>
      <c r="BE678" s="201">
        <f>IF(N678="základní",J678,0)</f>
        <v>0</v>
      </c>
      <c r="BF678" s="201">
        <f>IF(N678="snížená",J678,0)</f>
        <v>0</v>
      </c>
      <c r="BG678" s="201">
        <f>IF(N678="zákl. přenesená",J678,0)</f>
        <v>0</v>
      </c>
      <c r="BH678" s="201">
        <f>IF(N678="sníž. přenesená",J678,0)</f>
        <v>0</v>
      </c>
      <c r="BI678" s="201">
        <f>IF(N678="nulová",J678,0)</f>
        <v>0</v>
      </c>
      <c r="BJ678" s="18" t="s">
        <v>87</v>
      </c>
      <c r="BK678" s="201">
        <f>ROUND(I678*H678,2)</f>
        <v>0</v>
      </c>
      <c r="BL678" s="18" t="s">
        <v>563</v>
      </c>
      <c r="BM678" s="200" t="s">
        <v>1465</v>
      </c>
    </row>
    <row r="679" spans="1:65" s="14" customFormat="1" ht="10.199999999999999">
      <c r="B679" s="213"/>
      <c r="C679" s="214"/>
      <c r="D679" s="204" t="s">
        <v>137</v>
      </c>
      <c r="E679" s="215" t="s">
        <v>1</v>
      </c>
      <c r="F679" s="216" t="s">
        <v>1466</v>
      </c>
      <c r="G679" s="214"/>
      <c r="H679" s="217">
        <v>1</v>
      </c>
      <c r="I679" s="218"/>
      <c r="J679" s="214"/>
      <c r="K679" s="214"/>
      <c r="L679" s="219"/>
      <c r="M679" s="220"/>
      <c r="N679" s="221"/>
      <c r="O679" s="221"/>
      <c r="P679" s="221"/>
      <c r="Q679" s="221"/>
      <c r="R679" s="221"/>
      <c r="S679" s="221"/>
      <c r="T679" s="222"/>
      <c r="AT679" s="223" t="s">
        <v>137</v>
      </c>
      <c r="AU679" s="223" t="s">
        <v>89</v>
      </c>
      <c r="AV679" s="14" t="s">
        <v>89</v>
      </c>
      <c r="AW679" s="14" t="s">
        <v>36</v>
      </c>
      <c r="AX679" s="14" t="s">
        <v>87</v>
      </c>
      <c r="AY679" s="223" t="s">
        <v>129</v>
      </c>
    </row>
    <row r="680" spans="1:65" s="2" customFormat="1" ht="16.5" customHeight="1">
      <c r="A680" s="35"/>
      <c r="B680" s="36"/>
      <c r="C680" s="246" t="s">
        <v>1467</v>
      </c>
      <c r="D680" s="246" t="s">
        <v>397</v>
      </c>
      <c r="E680" s="247" t="s">
        <v>735</v>
      </c>
      <c r="F680" s="248" t="s">
        <v>736</v>
      </c>
      <c r="G680" s="249" t="s">
        <v>544</v>
      </c>
      <c r="H680" s="250">
        <v>1</v>
      </c>
      <c r="I680" s="251"/>
      <c r="J680" s="252">
        <f>ROUND(I680*H680,2)</f>
        <v>0</v>
      </c>
      <c r="K680" s="253"/>
      <c r="L680" s="254"/>
      <c r="M680" s="255" t="s">
        <v>1</v>
      </c>
      <c r="N680" s="256" t="s">
        <v>44</v>
      </c>
      <c r="O680" s="72"/>
      <c r="P680" s="198">
        <f>O680*H680</f>
        <v>0</v>
      </c>
      <c r="Q680" s="198">
        <v>0</v>
      </c>
      <c r="R680" s="198">
        <f>Q680*H680</f>
        <v>0</v>
      </c>
      <c r="S680" s="198">
        <v>0</v>
      </c>
      <c r="T680" s="199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00" t="s">
        <v>653</v>
      </c>
      <c r="AT680" s="200" t="s">
        <v>397</v>
      </c>
      <c r="AU680" s="200" t="s">
        <v>89</v>
      </c>
      <c r="AY680" s="18" t="s">
        <v>129</v>
      </c>
      <c r="BE680" s="201">
        <f>IF(N680="základní",J680,0)</f>
        <v>0</v>
      </c>
      <c r="BF680" s="201">
        <f>IF(N680="snížená",J680,0)</f>
        <v>0</v>
      </c>
      <c r="BG680" s="201">
        <f>IF(N680="zákl. přenesená",J680,0)</f>
        <v>0</v>
      </c>
      <c r="BH680" s="201">
        <f>IF(N680="sníž. přenesená",J680,0)</f>
        <v>0</v>
      </c>
      <c r="BI680" s="201">
        <f>IF(N680="nulová",J680,0)</f>
        <v>0</v>
      </c>
      <c r="BJ680" s="18" t="s">
        <v>87</v>
      </c>
      <c r="BK680" s="201">
        <f>ROUND(I680*H680,2)</f>
        <v>0</v>
      </c>
      <c r="BL680" s="18" t="s">
        <v>563</v>
      </c>
      <c r="BM680" s="200" t="s">
        <v>1468</v>
      </c>
    </row>
    <row r="681" spans="1:65" s="14" customFormat="1" ht="20.399999999999999">
      <c r="B681" s="213"/>
      <c r="C681" s="214"/>
      <c r="D681" s="204" t="s">
        <v>137</v>
      </c>
      <c r="E681" s="215" t="s">
        <v>1</v>
      </c>
      <c r="F681" s="216" t="s">
        <v>1469</v>
      </c>
      <c r="G681" s="214"/>
      <c r="H681" s="217">
        <v>1</v>
      </c>
      <c r="I681" s="218"/>
      <c r="J681" s="214"/>
      <c r="K681" s="214"/>
      <c r="L681" s="219"/>
      <c r="M681" s="220"/>
      <c r="N681" s="221"/>
      <c r="O681" s="221"/>
      <c r="P681" s="221"/>
      <c r="Q681" s="221"/>
      <c r="R681" s="221"/>
      <c r="S681" s="221"/>
      <c r="T681" s="222"/>
      <c r="AT681" s="223" t="s">
        <v>137</v>
      </c>
      <c r="AU681" s="223" t="s">
        <v>89</v>
      </c>
      <c r="AV681" s="14" t="s">
        <v>89</v>
      </c>
      <c r="AW681" s="14" t="s">
        <v>36</v>
      </c>
      <c r="AX681" s="14" t="s">
        <v>87</v>
      </c>
      <c r="AY681" s="223" t="s">
        <v>129</v>
      </c>
    </row>
    <row r="682" spans="1:65" s="2" customFormat="1" ht="16.5" customHeight="1">
      <c r="A682" s="35"/>
      <c r="B682" s="36"/>
      <c r="C682" s="246" t="s">
        <v>1470</v>
      </c>
      <c r="D682" s="246" t="s">
        <v>397</v>
      </c>
      <c r="E682" s="247" t="s">
        <v>740</v>
      </c>
      <c r="F682" s="248" t="s">
        <v>741</v>
      </c>
      <c r="G682" s="249" t="s">
        <v>544</v>
      </c>
      <c r="H682" s="250">
        <v>1</v>
      </c>
      <c r="I682" s="251"/>
      <c r="J682" s="252">
        <f>ROUND(I682*H682,2)</f>
        <v>0</v>
      </c>
      <c r="K682" s="253"/>
      <c r="L682" s="254"/>
      <c r="M682" s="255" t="s">
        <v>1</v>
      </c>
      <c r="N682" s="256" t="s">
        <v>44</v>
      </c>
      <c r="O682" s="72"/>
      <c r="P682" s="198">
        <f>O682*H682</f>
        <v>0</v>
      </c>
      <c r="Q682" s="198">
        <v>0</v>
      </c>
      <c r="R682" s="198">
        <f>Q682*H682</f>
        <v>0</v>
      </c>
      <c r="S682" s="198">
        <v>0</v>
      </c>
      <c r="T682" s="199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200" t="s">
        <v>653</v>
      </c>
      <c r="AT682" s="200" t="s">
        <v>397</v>
      </c>
      <c r="AU682" s="200" t="s">
        <v>89</v>
      </c>
      <c r="AY682" s="18" t="s">
        <v>129</v>
      </c>
      <c r="BE682" s="201">
        <f>IF(N682="základní",J682,0)</f>
        <v>0</v>
      </c>
      <c r="BF682" s="201">
        <f>IF(N682="snížená",J682,0)</f>
        <v>0</v>
      </c>
      <c r="BG682" s="201">
        <f>IF(N682="zákl. přenesená",J682,0)</f>
        <v>0</v>
      </c>
      <c r="BH682" s="201">
        <f>IF(N682="sníž. přenesená",J682,0)</f>
        <v>0</v>
      </c>
      <c r="BI682" s="201">
        <f>IF(N682="nulová",J682,0)</f>
        <v>0</v>
      </c>
      <c r="BJ682" s="18" t="s">
        <v>87</v>
      </c>
      <c r="BK682" s="201">
        <f>ROUND(I682*H682,2)</f>
        <v>0</v>
      </c>
      <c r="BL682" s="18" t="s">
        <v>563</v>
      </c>
      <c r="BM682" s="200" t="s">
        <v>1471</v>
      </c>
    </row>
    <row r="683" spans="1:65" s="14" customFormat="1" ht="10.199999999999999">
      <c r="B683" s="213"/>
      <c r="C683" s="214"/>
      <c r="D683" s="204" t="s">
        <v>137</v>
      </c>
      <c r="E683" s="215" t="s">
        <v>1</v>
      </c>
      <c r="F683" s="216" t="s">
        <v>1472</v>
      </c>
      <c r="G683" s="214"/>
      <c r="H683" s="217">
        <v>1</v>
      </c>
      <c r="I683" s="218"/>
      <c r="J683" s="214"/>
      <c r="K683" s="214"/>
      <c r="L683" s="219"/>
      <c r="M683" s="220"/>
      <c r="N683" s="221"/>
      <c r="O683" s="221"/>
      <c r="P683" s="221"/>
      <c r="Q683" s="221"/>
      <c r="R683" s="221"/>
      <c r="S683" s="221"/>
      <c r="T683" s="222"/>
      <c r="AT683" s="223" t="s">
        <v>137</v>
      </c>
      <c r="AU683" s="223" t="s">
        <v>89</v>
      </c>
      <c r="AV683" s="14" t="s">
        <v>89</v>
      </c>
      <c r="AW683" s="14" t="s">
        <v>36</v>
      </c>
      <c r="AX683" s="14" t="s">
        <v>87</v>
      </c>
      <c r="AY683" s="223" t="s">
        <v>129</v>
      </c>
    </row>
    <row r="684" spans="1:65" s="2" customFormat="1" ht="21.75" customHeight="1">
      <c r="A684" s="35"/>
      <c r="B684" s="36"/>
      <c r="C684" s="246" t="s">
        <v>1473</v>
      </c>
      <c r="D684" s="246" t="s">
        <v>397</v>
      </c>
      <c r="E684" s="247" t="s">
        <v>1474</v>
      </c>
      <c r="F684" s="248" t="s">
        <v>1475</v>
      </c>
      <c r="G684" s="249" t="s">
        <v>544</v>
      </c>
      <c r="H684" s="250">
        <v>8</v>
      </c>
      <c r="I684" s="251"/>
      <c r="J684" s="252">
        <f>ROUND(I684*H684,2)</f>
        <v>0</v>
      </c>
      <c r="K684" s="253"/>
      <c r="L684" s="254"/>
      <c r="M684" s="255" t="s">
        <v>1</v>
      </c>
      <c r="N684" s="256" t="s">
        <v>44</v>
      </c>
      <c r="O684" s="72"/>
      <c r="P684" s="198">
        <f>O684*H684</f>
        <v>0</v>
      </c>
      <c r="Q684" s="198">
        <v>0</v>
      </c>
      <c r="R684" s="198">
        <f>Q684*H684</f>
        <v>0</v>
      </c>
      <c r="S684" s="198">
        <v>0</v>
      </c>
      <c r="T684" s="199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00" t="s">
        <v>653</v>
      </c>
      <c r="AT684" s="200" t="s">
        <v>397</v>
      </c>
      <c r="AU684" s="200" t="s">
        <v>89</v>
      </c>
      <c r="AY684" s="18" t="s">
        <v>129</v>
      </c>
      <c r="BE684" s="201">
        <f>IF(N684="základní",J684,0)</f>
        <v>0</v>
      </c>
      <c r="BF684" s="201">
        <f>IF(N684="snížená",J684,0)</f>
        <v>0</v>
      </c>
      <c r="BG684" s="201">
        <f>IF(N684="zákl. přenesená",J684,0)</f>
        <v>0</v>
      </c>
      <c r="BH684" s="201">
        <f>IF(N684="sníž. přenesená",J684,0)</f>
        <v>0</v>
      </c>
      <c r="BI684" s="201">
        <f>IF(N684="nulová",J684,0)</f>
        <v>0</v>
      </c>
      <c r="BJ684" s="18" t="s">
        <v>87</v>
      </c>
      <c r="BK684" s="201">
        <f>ROUND(I684*H684,2)</f>
        <v>0</v>
      </c>
      <c r="BL684" s="18" t="s">
        <v>563</v>
      </c>
      <c r="BM684" s="200" t="s">
        <v>1476</v>
      </c>
    </row>
    <row r="685" spans="1:65" s="14" customFormat="1" ht="10.199999999999999">
      <c r="B685" s="213"/>
      <c r="C685" s="214"/>
      <c r="D685" s="204" t="s">
        <v>137</v>
      </c>
      <c r="E685" s="215" t="s">
        <v>1</v>
      </c>
      <c r="F685" s="216" t="s">
        <v>1477</v>
      </c>
      <c r="G685" s="214"/>
      <c r="H685" s="217">
        <v>8</v>
      </c>
      <c r="I685" s="218"/>
      <c r="J685" s="214"/>
      <c r="K685" s="214"/>
      <c r="L685" s="219"/>
      <c r="M685" s="220"/>
      <c r="N685" s="221"/>
      <c r="O685" s="221"/>
      <c r="P685" s="221"/>
      <c r="Q685" s="221"/>
      <c r="R685" s="221"/>
      <c r="S685" s="221"/>
      <c r="T685" s="222"/>
      <c r="AT685" s="223" t="s">
        <v>137</v>
      </c>
      <c r="AU685" s="223" t="s">
        <v>89</v>
      </c>
      <c r="AV685" s="14" t="s">
        <v>89</v>
      </c>
      <c r="AW685" s="14" t="s">
        <v>36</v>
      </c>
      <c r="AX685" s="14" t="s">
        <v>87</v>
      </c>
      <c r="AY685" s="223" t="s">
        <v>129</v>
      </c>
    </row>
    <row r="686" spans="1:65" s="2" customFormat="1" ht="33" customHeight="1">
      <c r="A686" s="35"/>
      <c r="B686" s="36"/>
      <c r="C686" s="188" t="s">
        <v>1478</v>
      </c>
      <c r="D686" s="188" t="s">
        <v>131</v>
      </c>
      <c r="E686" s="189" t="s">
        <v>1479</v>
      </c>
      <c r="F686" s="190" t="s">
        <v>1480</v>
      </c>
      <c r="G686" s="191" t="s">
        <v>632</v>
      </c>
      <c r="H686" s="192">
        <v>9</v>
      </c>
      <c r="I686" s="193"/>
      <c r="J686" s="194">
        <f>ROUND(I686*H686,2)</f>
        <v>0</v>
      </c>
      <c r="K686" s="195"/>
      <c r="L686" s="40"/>
      <c r="M686" s="196" t="s">
        <v>1</v>
      </c>
      <c r="N686" s="197" t="s">
        <v>44</v>
      </c>
      <c r="O686" s="72"/>
      <c r="P686" s="198">
        <f>O686*H686</f>
        <v>0</v>
      </c>
      <c r="Q686" s="198">
        <v>0</v>
      </c>
      <c r="R686" s="198">
        <f>Q686*H686</f>
        <v>0</v>
      </c>
      <c r="S686" s="198">
        <v>0</v>
      </c>
      <c r="T686" s="199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00" t="s">
        <v>563</v>
      </c>
      <c r="AT686" s="200" t="s">
        <v>131</v>
      </c>
      <c r="AU686" s="200" t="s">
        <v>89</v>
      </c>
      <c r="AY686" s="18" t="s">
        <v>129</v>
      </c>
      <c r="BE686" s="201">
        <f>IF(N686="základní",J686,0)</f>
        <v>0</v>
      </c>
      <c r="BF686" s="201">
        <f>IF(N686="snížená",J686,0)</f>
        <v>0</v>
      </c>
      <c r="BG686" s="201">
        <f>IF(N686="zákl. přenesená",J686,0)</f>
        <v>0</v>
      </c>
      <c r="BH686" s="201">
        <f>IF(N686="sníž. přenesená",J686,0)</f>
        <v>0</v>
      </c>
      <c r="BI686" s="201">
        <f>IF(N686="nulová",J686,0)</f>
        <v>0</v>
      </c>
      <c r="BJ686" s="18" t="s">
        <v>87</v>
      </c>
      <c r="BK686" s="201">
        <f>ROUND(I686*H686,2)</f>
        <v>0</v>
      </c>
      <c r="BL686" s="18" t="s">
        <v>563</v>
      </c>
      <c r="BM686" s="200" t="s">
        <v>1481</v>
      </c>
    </row>
    <row r="687" spans="1:65" s="2" customFormat="1" ht="16.5" customHeight="1">
      <c r="A687" s="35"/>
      <c r="B687" s="36"/>
      <c r="C687" s="246" t="s">
        <v>1482</v>
      </c>
      <c r="D687" s="246" t="s">
        <v>397</v>
      </c>
      <c r="E687" s="247" t="s">
        <v>1483</v>
      </c>
      <c r="F687" s="248" t="s">
        <v>1484</v>
      </c>
      <c r="G687" s="249" t="s">
        <v>544</v>
      </c>
      <c r="H687" s="250">
        <v>2</v>
      </c>
      <c r="I687" s="251"/>
      <c r="J687" s="252">
        <f>ROUND(I687*H687,2)</f>
        <v>0</v>
      </c>
      <c r="K687" s="253"/>
      <c r="L687" s="254"/>
      <c r="M687" s="255" t="s">
        <v>1</v>
      </c>
      <c r="N687" s="256" t="s">
        <v>44</v>
      </c>
      <c r="O687" s="72"/>
      <c r="P687" s="198">
        <f>O687*H687</f>
        <v>0</v>
      </c>
      <c r="Q687" s="198">
        <v>0</v>
      </c>
      <c r="R687" s="198">
        <f>Q687*H687</f>
        <v>0</v>
      </c>
      <c r="S687" s="198">
        <v>0</v>
      </c>
      <c r="T687" s="199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00" t="s">
        <v>653</v>
      </c>
      <c r="AT687" s="200" t="s">
        <v>397</v>
      </c>
      <c r="AU687" s="200" t="s">
        <v>89</v>
      </c>
      <c r="AY687" s="18" t="s">
        <v>129</v>
      </c>
      <c r="BE687" s="201">
        <f>IF(N687="základní",J687,0)</f>
        <v>0</v>
      </c>
      <c r="BF687" s="201">
        <f>IF(N687="snížená",J687,0)</f>
        <v>0</v>
      </c>
      <c r="BG687" s="201">
        <f>IF(N687="zákl. přenesená",J687,0)</f>
        <v>0</v>
      </c>
      <c r="BH687" s="201">
        <f>IF(N687="sníž. přenesená",J687,0)</f>
        <v>0</v>
      </c>
      <c r="BI687" s="201">
        <f>IF(N687="nulová",J687,0)</f>
        <v>0</v>
      </c>
      <c r="BJ687" s="18" t="s">
        <v>87</v>
      </c>
      <c r="BK687" s="201">
        <f>ROUND(I687*H687,2)</f>
        <v>0</v>
      </c>
      <c r="BL687" s="18" t="s">
        <v>563</v>
      </c>
      <c r="BM687" s="200" t="s">
        <v>1485</v>
      </c>
    </row>
    <row r="688" spans="1:65" s="14" customFormat="1" ht="10.199999999999999">
      <c r="B688" s="213"/>
      <c r="C688" s="214"/>
      <c r="D688" s="204" t="s">
        <v>137</v>
      </c>
      <c r="E688" s="215" t="s">
        <v>1</v>
      </c>
      <c r="F688" s="216" t="s">
        <v>1486</v>
      </c>
      <c r="G688" s="214"/>
      <c r="H688" s="217">
        <v>2</v>
      </c>
      <c r="I688" s="218"/>
      <c r="J688" s="214"/>
      <c r="K688" s="214"/>
      <c r="L688" s="219"/>
      <c r="M688" s="220"/>
      <c r="N688" s="221"/>
      <c r="O688" s="221"/>
      <c r="P688" s="221"/>
      <c r="Q688" s="221"/>
      <c r="R688" s="221"/>
      <c r="S688" s="221"/>
      <c r="T688" s="222"/>
      <c r="AT688" s="223" t="s">
        <v>137</v>
      </c>
      <c r="AU688" s="223" t="s">
        <v>89</v>
      </c>
      <c r="AV688" s="14" t="s">
        <v>89</v>
      </c>
      <c r="AW688" s="14" t="s">
        <v>36</v>
      </c>
      <c r="AX688" s="14" t="s">
        <v>87</v>
      </c>
      <c r="AY688" s="223" t="s">
        <v>129</v>
      </c>
    </row>
    <row r="689" spans="1:65" s="2" customFormat="1" ht="16.5" customHeight="1">
      <c r="A689" s="35"/>
      <c r="B689" s="36"/>
      <c r="C689" s="246" t="s">
        <v>1487</v>
      </c>
      <c r="D689" s="246" t="s">
        <v>397</v>
      </c>
      <c r="E689" s="247" t="s">
        <v>1488</v>
      </c>
      <c r="F689" s="248" t="s">
        <v>1489</v>
      </c>
      <c r="G689" s="249" t="s">
        <v>544</v>
      </c>
      <c r="H689" s="250">
        <v>2</v>
      </c>
      <c r="I689" s="251"/>
      <c r="J689" s="252">
        <f>ROUND(I689*H689,2)</f>
        <v>0</v>
      </c>
      <c r="K689" s="253"/>
      <c r="L689" s="254"/>
      <c r="M689" s="255" t="s">
        <v>1</v>
      </c>
      <c r="N689" s="256" t="s">
        <v>44</v>
      </c>
      <c r="O689" s="72"/>
      <c r="P689" s="198">
        <f>O689*H689</f>
        <v>0</v>
      </c>
      <c r="Q689" s="198">
        <v>0</v>
      </c>
      <c r="R689" s="198">
        <f>Q689*H689</f>
        <v>0</v>
      </c>
      <c r="S689" s="198">
        <v>0</v>
      </c>
      <c r="T689" s="199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00" t="s">
        <v>653</v>
      </c>
      <c r="AT689" s="200" t="s">
        <v>397</v>
      </c>
      <c r="AU689" s="200" t="s">
        <v>89</v>
      </c>
      <c r="AY689" s="18" t="s">
        <v>129</v>
      </c>
      <c r="BE689" s="201">
        <f>IF(N689="základní",J689,0)</f>
        <v>0</v>
      </c>
      <c r="BF689" s="201">
        <f>IF(N689="snížená",J689,0)</f>
        <v>0</v>
      </c>
      <c r="BG689" s="201">
        <f>IF(N689="zákl. přenesená",J689,0)</f>
        <v>0</v>
      </c>
      <c r="BH689" s="201">
        <f>IF(N689="sníž. přenesená",J689,0)</f>
        <v>0</v>
      </c>
      <c r="BI689" s="201">
        <f>IF(N689="nulová",J689,0)</f>
        <v>0</v>
      </c>
      <c r="BJ689" s="18" t="s">
        <v>87</v>
      </c>
      <c r="BK689" s="201">
        <f>ROUND(I689*H689,2)</f>
        <v>0</v>
      </c>
      <c r="BL689" s="18" t="s">
        <v>563</v>
      </c>
      <c r="BM689" s="200" t="s">
        <v>1490</v>
      </c>
    </row>
    <row r="690" spans="1:65" s="14" customFormat="1" ht="20.399999999999999">
      <c r="B690" s="213"/>
      <c r="C690" s="214"/>
      <c r="D690" s="204" t="s">
        <v>137</v>
      </c>
      <c r="E690" s="215" t="s">
        <v>1</v>
      </c>
      <c r="F690" s="216" t="s">
        <v>1491</v>
      </c>
      <c r="G690" s="214"/>
      <c r="H690" s="217">
        <v>2</v>
      </c>
      <c r="I690" s="218"/>
      <c r="J690" s="214"/>
      <c r="K690" s="214"/>
      <c r="L690" s="219"/>
      <c r="M690" s="220"/>
      <c r="N690" s="221"/>
      <c r="O690" s="221"/>
      <c r="P690" s="221"/>
      <c r="Q690" s="221"/>
      <c r="R690" s="221"/>
      <c r="S690" s="221"/>
      <c r="T690" s="222"/>
      <c r="AT690" s="223" t="s">
        <v>137</v>
      </c>
      <c r="AU690" s="223" t="s">
        <v>89</v>
      </c>
      <c r="AV690" s="14" t="s">
        <v>89</v>
      </c>
      <c r="AW690" s="14" t="s">
        <v>36</v>
      </c>
      <c r="AX690" s="14" t="s">
        <v>87</v>
      </c>
      <c r="AY690" s="223" t="s">
        <v>129</v>
      </c>
    </row>
    <row r="691" spans="1:65" s="2" customFormat="1" ht="16.5" customHeight="1">
      <c r="A691" s="35"/>
      <c r="B691" s="36"/>
      <c r="C691" s="246" t="s">
        <v>1492</v>
      </c>
      <c r="D691" s="246" t="s">
        <v>397</v>
      </c>
      <c r="E691" s="247" t="s">
        <v>1493</v>
      </c>
      <c r="F691" s="248" t="s">
        <v>1494</v>
      </c>
      <c r="G691" s="249" t="s">
        <v>544</v>
      </c>
      <c r="H691" s="250">
        <v>4</v>
      </c>
      <c r="I691" s="251"/>
      <c r="J691" s="252">
        <f>ROUND(I691*H691,2)</f>
        <v>0</v>
      </c>
      <c r="K691" s="253"/>
      <c r="L691" s="254"/>
      <c r="M691" s="255" t="s">
        <v>1</v>
      </c>
      <c r="N691" s="256" t="s">
        <v>44</v>
      </c>
      <c r="O691" s="72"/>
      <c r="P691" s="198">
        <f>O691*H691</f>
        <v>0</v>
      </c>
      <c r="Q691" s="198">
        <v>0</v>
      </c>
      <c r="R691" s="198">
        <f>Q691*H691</f>
        <v>0</v>
      </c>
      <c r="S691" s="198">
        <v>0</v>
      </c>
      <c r="T691" s="199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00" t="s">
        <v>653</v>
      </c>
      <c r="AT691" s="200" t="s">
        <v>397</v>
      </c>
      <c r="AU691" s="200" t="s">
        <v>89</v>
      </c>
      <c r="AY691" s="18" t="s">
        <v>129</v>
      </c>
      <c r="BE691" s="201">
        <f>IF(N691="základní",J691,0)</f>
        <v>0</v>
      </c>
      <c r="BF691" s="201">
        <f>IF(N691="snížená",J691,0)</f>
        <v>0</v>
      </c>
      <c r="BG691" s="201">
        <f>IF(N691="zákl. přenesená",J691,0)</f>
        <v>0</v>
      </c>
      <c r="BH691" s="201">
        <f>IF(N691="sníž. přenesená",J691,0)</f>
        <v>0</v>
      </c>
      <c r="BI691" s="201">
        <f>IF(N691="nulová",J691,0)</f>
        <v>0</v>
      </c>
      <c r="BJ691" s="18" t="s">
        <v>87</v>
      </c>
      <c r="BK691" s="201">
        <f>ROUND(I691*H691,2)</f>
        <v>0</v>
      </c>
      <c r="BL691" s="18" t="s">
        <v>563</v>
      </c>
      <c r="BM691" s="200" t="s">
        <v>1495</v>
      </c>
    </row>
    <row r="692" spans="1:65" s="14" customFormat="1" ht="10.199999999999999">
      <c r="B692" s="213"/>
      <c r="C692" s="214"/>
      <c r="D692" s="204" t="s">
        <v>137</v>
      </c>
      <c r="E692" s="215" t="s">
        <v>1</v>
      </c>
      <c r="F692" s="216" t="s">
        <v>1496</v>
      </c>
      <c r="G692" s="214"/>
      <c r="H692" s="217">
        <v>4</v>
      </c>
      <c r="I692" s="218"/>
      <c r="J692" s="214"/>
      <c r="K692" s="214"/>
      <c r="L692" s="219"/>
      <c r="M692" s="220"/>
      <c r="N692" s="221"/>
      <c r="O692" s="221"/>
      <c r="P692" s="221"/>
      <c r="Q692" s="221"/>
      <c r="R692" s="221"/>
      <c r="S692" s="221"/>
      <c r="T692" s="222"/>
      <c r="AT692" s="223" t="s">
        <v>137</v>
      </c>
      <c r="AU692" s="223" t="s">
        <v>89</v>
      </c>
      <c r="AV692" s="14" t="s">
        <v>89</v>
      </c>
      <c r="AW692" s="14" t="s">
        <v>36</v>
      </c>
      <c r="AX692" s="14" t="s">
        <v>87</v>
      </c>
      <c r="AY692" s="223" t="s">
        <v>129</v>
      </c>
    </row>
    <row r="693" spans="1:65" s="2" customFormat="1" ht="21.75" customHeight="1">
      <c r="A693" s="35"/>
      <c r="B693" s="36"/>
      <c r="C693" s="246" t="s">
        <v>1497</v>
      </c>
      <c r="D693" s="246" t="s">
        <v>397</v>
      </c>
      <c r="E693" s="247" t="s">
        <v>1498</v>
      </c>
      <c r="F693" s="248" t="s">
        <v>1499</v>
      </c>
      <c r="G693" s="249" t="s">
        <v>544</v>
      </c>
      <c r="H693" s="250">
        <v>1</v>
      </c>
      <c r="I693" s="251"/>
      <c r="J693" s="252">
        <f>ROUND(I693*H693,2)</f>
        <v>0</v>
      </c>
      <c r="K693" s="253"/>
      <c r="L693" s="254"/>
      <c r="M693" s="255" t="s">
        <v>1</v>
      </c>
      <c r="N693" s="256" t="s">
        <v>44</v>
      </c>
      <c r="O693" s="72"/>
      <c r="P693" s="198">
        <f>O693*H693</f>
        <v>0</v>
      </c>
      <c r="Q693" s="198">
        <v>0</v>
      </c>
      <c r="R693" s="198">
        <f>Q693*H693</f>
        <v>0</v>
      </c>
      <c r="S693" s="198">
        <v>0</v>
      </c>
      <c r="T693" s="199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0" t="s">
        <v>653</v>
      </c>
      <c r="AT693" s="200" t="s">
        <v>397</v>
      </c>
      <c r="AU693" s="200" t="s">
        <v>89</v>
      </c>
      <c r="AY693" s="18" t="s">
        <v>129</v>
      </c>
      <c r="BE693" s="201">
        <f>IF(N693="základní",J693,0)</f>
        <v>0</v>
      </c>
      <c r="BF693" s="201">
        <f>IF(N693="snížená",J693,0)</f>
        <v>0</v>
      </c>
      <c r="BG693" s="201">
        <f>IF(N693="zákl. přenesená",J693,0)</f>
        <v>0</v>
      </c>
      <c r="BH693" s="201">
        <f>IF(N693="sníž. přenesená",J693,0)</f>
        <v>0</v>
      </c>
      <c r="BI693" s="201">
        <f>IF(N693="nulová",J693,0)</f>
        <v>0</v>
      </c>
      <c r="BJ693" s="18" t="s">
        <v>87</v>
      </c>
      <c r="BK693" s="201">
        <f>ROUND(I693*H693,2)</f>
        <v>0</v>
      </c>
      <c r="BL693" s="18" t="s">
        <v>563</v>
      </c>
      <c r="BM693" s="200" t="s">
        <v>1500</v>
      </c>
    </row>
    <row r="694" spans="1:65" s="14" customFormat="1" ht="10.199999999999999">
      <c r="B694" s="213"/>
      <c r="C694" s="214"/>
      <c r="D694" s="204" t="s">
        <v>137</v>
      </c>
      <c r="E694" s="215" t="s">
        <v>1</v>
      </c>
      <c r="F694" s="216" t="s">
        <v>1501</v>
      </c>
      <c r="G694" s="214"/>
      <c r="H694" s="217">
        <v>1</v>
      </c>
      <c r="I694" s="218"/>
      <c r="J694" s="214"/>
      <c r="K694" s="214"/>
      <c r="L694" s="219"/>
      <c r="M694" s="220"/>
      <c r="N694" s="221"/>
      <c r="O694" s="221"/>
      <c r="P694" s="221"/>
      <c r="Q694" s="221"/>
      <c r="R694" s="221"/>
      <c r="S694" s="221"/>
      <c r="T694" s="222"/>
      <c r="AT694" s="223" t="s">
        <v>137</v>
      </c>
      <c r="AU694" s="223" t="s">
        <v>89</v>
      </c>
      <c r="AV694" s="14" t="s">
        <v>89</v>
      </c>
      <c r="AW694" s="14" t="s">
        <v>36</v>
      </c>
      <c r="AX694" s="14" t="s">
        <v>87</v>
      </c>
      <c r="AY694" s="223" t="s">
        <v>129</v>
      </c>
    </row>
    <row r="695" spans="1:65" s="2" customFormat="1" ht="16.5" customHeight="1">
      <c r="A695" s="35"/>
      <c r="B695" s="36"/>
      <c r="C695" s="188" t="s">
        <v>1502</v>
      </c>
      <c r="D695" s="188" t="s">
        <v>131</v>
      </c>
      <c r="E695" s="189" t="s">
        <v>1503</v>
      </c>
      <c r="F695" s="190" t="s">
        <v>1504</v>
      </c>
      <c r="G695" s="191" t="s">
        <v>632</v>
      </c>
      <c r="H695" s="192">
        <v>2</v>
      </c>
      <c r="I695" s="193"/>
      <c r="J695" s="194">
        <f>ROUND(I695*H695,2)</f>
        <v>0</v>
      </c>
      <c r="K695" s="195"/>
      <c r="L695" s="40"/>
      <c r="M695" s="196" t="s">
        <v>1</v>
      </c>
      <c r="N695" s="197" t="s">
        <v>44</v>
      </c>
      <c r="O695" s="72"/>
      <c r="P695" s="198">
        <f>O695*H695</f>
        <v>0</v>
      </c>
      <c r="Q695" s="198">
        <v>2.0000000000000002E-5</v>
      </c>
      <c r="R695" s="198">
        <f>Q695*H695</f>
        <v>4.0000000000000003E-5</v>
      </c>
      <c r="S695" s="198">
        <v>0</v>
      </c>
      <c r="T695" s="199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00" t="s">
        <v>563</v>
      </c>
      <c r="AT695" s="200" t="s">
        <v>131</v>
      </c>
      <c r="AU695" s="200" t="s">
        <v>89</v>
      </c>
      <c r="AY695" s="18" t="s">
        <v>129</v>
      </c>
      <c r="BE695" s="201">
        <f>IF(N695="základní",J695,0)</f>
        <v>0</v>
      </c>
      <c r="BF695" s="201">
        <f>IF(N695="snížená",J695,0)</f>
        <v>0</v>
      </c>
      <c r="BG695" s="201">
        <f>IF(N695="zákl. přenesená",J695,0)</f>
        <v>0</v>
      </c>
      <c r="BH695" s="201">
        <f>IF(N695="sníž. přenesená",J695,0)</f>
        <v>0</v>
      </c>
      <c r="BI695" s="201">
        <f>IF(N695="nulová",J695,0)</f>
        <v>0</v>
      </c>
      <c r="BJ695" s="18" t="s">
        <v>87</v>
      </c>
      <c r="BK695" s="201">
        <f>ROUND(I695*H695,2)</f>
        <v>0</v>
      </c>
      <c r="BL695" s="18" t="s">
        <v>563</v>
      </c>
      <c r="BM695" s="200" t="s">
        <v>1505</v>
      </c>
    </row>
    <row r="696" spans="1:65" s="2" customFormat="1" ht="16.5" customHeight="1">
      <c r="A696" s="35"/>
      <c r="B696" s="36"/>
      <c r="C696" s="246" t="s">
        <v>1506</v>
      </c>
      <c r="D696" s="246" t="s">
        <v>397</v>
      </c>
      <c r="E696" s="247" t="s">
        <v>1507</v>
      </c>
      <c r="F696" s="248" t="s">
        <v>1508</v>
      </c>
      <c r="G696" s="249" t="s">
        <v>632</v>
      </c>
      <c r="H696" s="250">
        <v>2</v>
      </c>
      <c r="I696" s="251"/>
      <c r="J696" s="252">
        <f>ROUND(I696*H696,2)</f>
        <v>0</v>
      </c>
      <c r="K696" s="253"/>
      <c r="L696" s="254"/>
      <c r="M696" s="255" t="s">
        <v>1</v>
      </c>
      <c r="N696" s="256" t="s">
        <v>44</v>
      </c>
      <c r="O696" s="72"/>
      <c r="P696" s="198">
        <f>O696*H696</f>
        <v>0</v>
      </c>
      <c r="Q696" s="198">
        <v>1E-4</v>
      </c>
      <c r="R696" s="198">
        <f>Q696*H696</f>
        <v>2.0000000000000001E-4</v>
      </c>
      <c r="S696" s="198">
        <v>0</v>
      </c>
      <c r="T696" s="199">
        <f>S696*H696</f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200" t="s">
        <v>609</v>
      </c>
      <c r="AT696" s="200" t="s">
        <v>397</v>
      </c>
      <c r="AU696" s="200" t="s">
        <v>89</v>
      </c>
      <c r="AY696" s="18" t="s">
        <v>129</v>
      </c>
      <c r="BE696" s="201">
        <f>IF(N696="základní",J696,0)</f>
        <v>0</v>
      </c>
      <c r="BF696" s="201">
        <f>IF(N696="snížená",J696,0)</f>
        <v>0</v>
      </c>
      <c r="BG696" s="201">
        <f>IF(N696="zákl. přenesená",J696,0)</f>
        <v>0</v>
      </c>
      <c r="BH696" s="201">
        <f>IF(N696="sníž. přenesená",J696,0)</f>
        <v>0</v>
      </c>
      <c r="BI696" s="201">
        <f>IF(N696="nulová",J696,0)</f>
        <v>0</v>
      </c>
      <c r="BJ696" s="18" t="s">
        <v>87</v>
      </c>
      <c r="BK696" s="201">
        <f>ROUND(I696*H696,2)</f>
        <v>0</v>
      </c>
      <c r="BL696" s="18" t="s">
        <v>609</v>
      </c>
      <c r="BM696" s="200" t="s">
        <v>1509</v>
      </c>
    </row>
    <row r="697" spans="1:65" s="14" customFormat="1" ht="10.199999999999999">
      <c r="B697" s="213"/>
      <c r="C697" s="214"/>
      <c r="D697" s="204" t="s">
        <v>137</v>
      </c>
      <c r="E697" s="215" t="s">
        <v>1</v>
      </c>
      <c r="F697" s="216" t="s">
        <v>1510</v>
      </c>
      <c r="G697" s="214"/>
      <c r="H697" s="217">
        <v>2</v>
      </c>
      <c r="I697" s="218"/>
      <c r="J697" s="214"/>
      <c r="K697" s="214"/>
      <c r="L697" s="219"/>
      <c r="M697" s="220"/>
      <c r="N697" s="221"/>
      <c r="O697" s="221"/>
      <c r="P697" s="221"/>
      <c r="Q697" s="221"/>
      <c r="R697" s="221"/>
      <c r="S697" s="221"/>
      <c r="T697" s="222"/>
      <c r="AT697" s="223" t="s">
        <v>137</v>
      </c>
      <c r="AU697" s="223" t="s">
        <v>89</v>
      </c>
      <c r="AV697" s="14" t="s">
        <v>89</v>
      </c>
      <c r="AW697" s="14" t="s">
        <v>36</v>
      </c>
      <c r="AX697" s="14" t="s">
        <v>87</v>
      </c>
      <c r="AY697" s="223" t="s">
        <v>129</v>
      </c>
    </row>
    <row r="698" spans="1:65" s="2" customFormat="1" ht="21.75" customHeight="1">
      <c r="A698" s="35"/>
      <c r="B698" s="36"/>
      <c r="C698" s="188" t="s">
        <v>1511</v>
      </c>
      <c r="D698" s="188" t="s">
        <v>131</v>
      </c>
      <c r="E698" s="189" t="s">
        <v>1512</v>
      </c>
      <c r="F698" s="190" t="s">
        <v>1513</v>
      </c>
      <c r="G698" s="191" t="s">
        <v>632</v>
      </c>
      <c r="H698" s="192">
        <v>2</v>
      </c>
      <c r="I698" s="193"/>
      <c r="J698" s="194">
        <f>ROUND(I698*H698,2)</f>
        <v>0</v>
      </c>
      <c r="K698" s="195"/>
      <c r="L698" s="40"/>
      <c r="M698" s="196" t="s">
        <v>1</v>
      </c>
      <c r="N698" s="197" t="s">
        <v>44</v>
      </c>
      <c r="O698" s="72"/>
      <c r="P698" s="198">
        <f>O698*H698</f>
        <v>0</v>
      </c>
      <c r="Q698" s="198">
        <v>0</v>
      </c>
      <c r="R698" s="198">
        <f>Q698*H698</f>
        <v>0</v>
      </c>
      <c r="S698" s="198">
        <v>0</v>
      </c>
      <c r="T698" s="199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00" t="s">
        <v>229</v>
      </c>
      <c r="AT698" s="200" t="s">
        <v>131</v>
      </c>
      <c r="AU698" s="200" t="s">
        <v>89</v>
      </c>
      <c r="AY698" s="18" t="s">
        <v>129</v>
      </c>
      <c r="BE698" s="201">
        <f>IF(N698="základní",J698,0)</f>
        <v>0</v>
      </c>
      <c r="BF698" s="201">
        <f>IF(N698="snížená",J698,0)</f>
        <v>0</v>
      </c>
      <c r="BG698" s="201">
        <f>IF(N698="zákl. přenesená",J698,0)</f>
        <v>0</v>
      </c>
      <c r="BH698" s="201">
        <f>IF(N698="sníž. přenesená",J698,0)</f>
        <v>0</v>
      </c>
      <c r="BI698" s="201">
        <f>IF(N698="nulová",J698,0)</f>
        <v>0</v>
      </c>
      <c r="BJ698" s="18" t="s">
        <v>87</v>
      </c>
      <c r="BK698" s="201">
        <f>ROUND(I698*H698,2)</f>
        <v>0</v>
      </c>
      <c r="BL698" s="18" t="s">
        <v>229</v>
      </c>
      <c r="BM698" s="200" t="s">
        <v>1514</v>
      </c>
    </row>
    <row r="699" spans="1:65" s="2" customFormat="1" ht="21.75" customHeight="1">
      <c r="A699" s="35"/>
      <c r="B699" s="36"/>
      <c r="C699" s="246" t="s">
        <v>1515</v>
      </c>
      <c r="D699" s="246" t="s">
        <v>397</v>
      </c>
      <c r="E699" s="247" t="s">
        <v>1516</v>
      </c>
      <c r="F699" s="248" t="s">
        <v>1517</v>
      </c>
      <c r="G699" s="249" t="s">
        <v>544</v>
      </c>
      <c r="H699" s="250">
        <v>2</v>
      </c>
      <c r="I699" s="251"/>
      <c r="J699" s="252">
        <f>ROUND(I699*H699,2)</f>
        <v>0</v>
      </c>
      <c r="K699" s="253"/>
      <c r="L699" s="254"/>
      <c r="M699" s="255" t="s">
        <v>1</v>
      </c>
      <c r="N699" s="256" t="s">
        <v>44</v>
      </c>
      <c r="O699" s="72"/>
      <c r="P699" s="198">
        <f>O699*H699</f>
        <v>0</v>
      </c>
      <c r="Q699" s="198">
        <v>0</v>
      </c>
      <c r="R699" s="198">
        <f>Q699*H699</f>
        <v>0</v>
      </c>
      <c r="S699" s="198">
        <v>0</v>
      </c>
      <c r="T699" s="199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00" t="s">
        <v>653</v>
      </c>
      <c r="AT699" s="200" t="s">
        <v>397</v>
      </c>
      <c r="AU699" s="200" t="s">
        <v>89</v>
      </c>
      <c r="AY699" s="18" t="s">
        <v>129</v>
      </c>
      <c r="BE699" s="201">
        <f>IF(N699="základní",J699,0)</f>
        <v>0</v>
      </c>
      <c r="BF699" s="201">
        <f>IF(N699="snížená",J699,0)</f>
        <v>0</v>
      </c>
      <c r="BG699" s="201">
        <f>IF(N699="zákl. přenesená",J699,0)</f>
        <v>0</v>
      </c>
      <c r="BH699" s="201">
        <f>IF(N699="sníž. přenesená",J699,0)</f>
        <v>0</v>
      </c>
      <c r="BI699" s="201">
        <f>IF(N699="nulová",J699,0)</f>
        <v>0</v>
      </c>
      <c r="BJ699" s="18" t="s">
        <v>87</v>
      </c>
      <c r="BK699" s="201">
        <f>ROUND(I699*H699,2)</f>
        <v>0</v>
      </c>
      <c r="BL699" s="18" t="s">
        <v>563</v>
      </c>
      <c r="BM699" s="200" t="s">
        <v>1518</v>
      </c>
    </row>
    <row r="700" spans="1:65" s="14" customFormat="1" ht="10.199999999999999">
      <c r="B700" s="213"/>
      <c r="C700" s="214"/>
      <c r="D700" s="204" t="s">
        <v>137</v>
      </c>
      <c r="E700" s="215" t="s">
        <v>1</v>
      </c>
      <c r="F700" s="216" t="s">
        <v>1519</v>
      </c>
      <c r="G700" s="214"/>
      <c r="H700" s="217">
        <v>2</v>
      </c>
      <c r="I700" s="218"/>
      <c r="J700" s="214"/>
      <c r="K700" s="214"/>
      <c r="L700" s="219"/>
      <c r="M700" s="220"/>
      <c r="N700" s="221"/>
      <c r="O700" s="221"/>
      <c r="P700" s="221"/>
      <c r="Q700" s="221"/>
      <c r="R700" s="221"/>
      <c r="S700" s="221"/>
      <c r="T700" s="222"/>
      <c r="AT700" s="223" t="s">
        <v>137</v>
      </c>
      <c r="AU700" s="223" t="s">
        <v>89</v>
      </c>
      <c r="AV700" s="14" t="s">
        <v>89</v>
      </c>
      <c r="AW700" s="14" t="s">
        <v>36</v>
      </c>
      <c r="AX700" s="14" t="s">
        <v>87</v>
      </c>
      <c r="AY700" s="223" t="s">
        <v>129</v>
      </c>
    </row>
    <row r="701" spans="1:65" s="2" customFormat="1" ht="16.5" customHeight="1">
      <c r="A701" s="35"/>
      <c r="B701" s="36"/>
      <c r="C701" s="246" t="s">
        <v>1520</v>
      </c>
      <c r="D701" s="246" t="s">
        <v>397</v>
      </c>
      <c r="E701" s="247" t="s">
        <v>1521</v>
      </c>
      <c r="F701" s="248" t="s">
        <v>1522</v>
      </c>
      <c r="G701" s="249" t="s">
        <v>544</v>
      </c>
      <c r="H701" s="250">
        <v>2</v>
      </c>
      <c r="I701" s="251"/>
      <c r="J701" s="252">
        <f>ROUND(I701*H701,2)</f>
        <v>0</v>
      </c>
      <c r="K701" s="253"/>
      <c r="L701" s="254"/>
      <c r="M701" s="255" t="s">
        <v>1</v>
      </c>
      <c r="N701" s="256" t="s">
        <v>44</v>
      </c>
      <c r="O701" s="72"/>
      <c r="P701" s="198">
        <f>O701*H701</f>
        <v>0</v>
      </c>
      <c r="Q701" s="198">
        <v>0</v>
      </c>
      <c r="R701" s="198">
        <f>Q701*H701</f>
        <v>0</v>
      </c>
      <c r="S701" s="198">
        <v>0</v>
      </c>
      <c r="T701" s="199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00" t="s">
        <v>653</v>
      </c>
      <c r="AT701" s="200" t="s">
        <v>397</v>
      </c>
      <c r="AU701" s="200" t="s">
        <v>89</v>
      </c>
      <c r="AY701" s="18" t="s">
        <v>129</v>
      </c>
      <c r="BE701" s="201">
        <f>IF(N701="základní",J701,0)</f>
        <v>0</v>
      </c>
      <c r="BF701" s="201">
        <f>IF(N701="snížená",J701,0)</f>
        <v>0</v>
      </c>
      <c r="BG701" s="201">
        <f>IF(N701="zákl. přenesená",J701,0)</f>
        <v>0</v>
      </c>
      <c r="BH701" s="201">
        <f>IF(N701="sníž. přenesená",J701,0)</f>
        <v>0</v>
      </c>
      <c r="BI701" s="201">
        <f>IF(N701="nulová",J701,0)</f>
        <v>0</v>
      </c>
      <c r="BJ701" s="18" t="s">
        <v>87</v>
      </c>
      <c r="BK701" s="201">
        <f>ROUND(I701*H701,2)</f>
        <v>0</v>
      </c>
      <c r="BL701" s="18" t="s">
        <v>563</v>
      </c>
      <c r="BM701" s="200" t="s">
        <v>1523</v>
      </c>
    </row>
    <row r="702" spans="1:65" s="14" customFormat="1" ht="10.199999999999999">
      <c r="B702" s="213"/>
      <c r="C702" s="214"/>
      <c r="D702" s="204" t="s">
        <v>137</v>
      </c>
      <c r="E702" s="215" t="s">
        <v>1</v>
      </c>
      <c r="F702" s="216" t="s">
        <v>1519</v>
      </c>
      <c r="G702" s="214"/>
      <c r="H702" s="217">
        <v>2</v>
      </c>
      <c r="I702" s="218"/>
      <c r="J702" s="214"/>
      <c r="K702" s="214"/>
      <c r="L702" s="219"/>
      <c r="M702" s="220"/>
      <c r="N702" s="221"/>
      <c r="O702" s="221"/>
      <c r="P702" s="221"/>
      <c r="Q702" s="221"/>
      <c r="R702" s="221"/>
      <c r="S702" s="221"/>
      <c r="T702" s="222"/>
      <c r="AT702" s="223" t="s">
        <v>137</v>
      </c>
      <c r="AU702" s="223" t="s">
        <v>89</v>
      </c>
      <c r="AV702" s="14" t="s">
        <v>89</v>
      </c>
      <c r="AW702" s="14" t="s">
        <v>36</v>
      </c>
      <c r="AX702" s="14" t="s">
        <v>87</v>
      </c>
      <c r="AY702" s="223" t="s">
        <v>129</v>
      </c>
    </row>
    <row r="703" spans="1:65" s="2" customFormat="1" ht="21.75" customHeight="1">
      <c r="A703" s="35"/>
      <c r="B703" s="36"/>
      <c r="C703" s="188" t="s">
        <v>1524</v>
      </c>
      <c r="D703" s="188" t="s">
        <v>131</v>
      </c>
      <c r="E703" s="189" t="s">
        <v>1525</v>
      </c>
      <c r="F703" s="190" t="s">
        <v>1526</v>
      </c>
      <c r="G703" s="191" t="s">
        <v>632</v>
      </c>
      <c r="H703" s="192">
        <v>4</v>
      </c>
      <c r="I703" s="193"/>
      <c r="J703" s="194">
        <f>ROUND(I703*H703,2)</f>
        <v>0</v>
      </c>
      <c r="K703" s="195"/>
      <c r="L703" s="40"/>
      <c r="M703" s="196" t="s">
        <v>1</v>
      </c>
      <c r="N703" s="197" t="s">
        <v>44</v>
      </c>
      <c r="O703" s="72"/>
      <c r="P703" s="198">
        <f>O703*H703</f>
        <v>0</v>
      </c>
      <c r="Q703" s="198">
        <v>0</v>
      </c>
      <c r="R703" s="198">
        <f>Q703*H703</f>
        <v>0</v>
      </c>
      <c r="S703" s="198">
        <v>0</v>
      </c>
      <c r="T703" s="199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00" t="s">
        <v>229</v>
      </c>
      <c r="AT703" s="200" t="s">
        <v>131</v>
      </c>
      <c r="AU703" s="200" t="s">
        <v>89</v>
      </c>
      <c r="AY703" s="18" t="s">
        <v>129</v>
      </c>
      <c r="BE703" s="201">
        <f>IF(N703="základní",J703,0)</f>
        <v>0</v>
      </c>
      <c r="BF703" s="201">
        <f>IF(N703="snížená",J703,0)</f>
        <v>0</v>
      </c>
      <c r="BG703" s="201">
        <f>IF(N703="zákl. přenesená",J703,0)</f>
        <v>0</v>
      </c>
      <c r="BH703" s="201">
        <f>IF(N703="sníž. přenesená",J703,0)</f>
        <v>0</v>
      </c>
      <c r="BI703" s="201">
        <f>IF(N703="nulová",J703,0)</f>
        <v>0</v>
      </c>
      <c r="BJ703" s="18" t="s">
        <v>87</v>
      </c>
      <c r="BK703" s="201">
        <f>ROUND(I703*H703,2)</f>
        <v>0</v>
      </c>
      <c r="BL703" s="18" t="s">
        <v>229</v>
      </c>
      <c r="BM703" s="200" t="s">
        <v>1527</v>
      </c>
    </row>
    <row r="704" spans="1:65" s="2" customFormat="1" ht="16.5" customHeight="1">
      <c r="A704" s="35"/>
      <c r="B704" s="36"/>
      <c r="C704" s="246" t="s">
        <v>1528</v>
      </c>
      <c r="D704" s="246" t="s">
        <v>397</v>
      </c>
      <c r="E704" s="247" t="s">
        <v>1529</v>
      </c>
      <c r="F704" s="248" t="s">
        <v>1530</v>
      </c>
      <c r="G704" s="249" t="s">
        <v>544</v>
      </c>
      <c r="H704" s="250">
        <v>4</v>
      </c>
      <c r="I704" s="251"/>
      <c r="J704" s="252">
        <f>ROUND(I704*H704,2)</f>
        <v>0</v>
      </c>
      <c r="K704" s="253"/>
      <c r="L704" s="254"/>
      <c r="M704" s="255" t="s">
        <v>1</v>
      </c>
      <c r="N704" s="256" t="s">
        <v>44</v>
      </c>
      <c r="O704" s="72"/>
      <c r="P704" s="198">
        <f>O704*H704</f>
        <v>0</v>
      </c>
      <c r="Q704" s="198">
        <v>0</v>
      </c>
      <c r="R704" s="198">
        <f>Q704*H704</f>
        <v>0</v>
      </c>
      <c r="S704" s="198">
        <v>0</v>
      </c>
      <c r="T704" s="199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0" t="s">
        <v>653</v>
      </c>
      <c r="AT704" s="200" t="s">
        <v>397</v>
      </c>
      <c r="AU704" s="200" t="s">
        <v>89</v>
      </c>
      <c r="AY704" s="18" t="s">
        <v>129</v>
      </c>
      <c r="BE704" s="201">
        <f>IF(N704="základní",J704,0)</f>
        <v>0</v>
      </c>
      <c r="BF704" s="201">
        <f>IF(N704="snížená",J704,0)</f>
        <v>0</v>
      </c>
      <c r="BG704" s="201">
        <f>IF(N704="zákl. přenesená",J704,0)</f>
        <v>0</v>
      </c>
      <c r="BH704" s="201">
        <f>IF(N704="sníž. přenesená",J704,0)</f>
        <v>0</v>
      </c>
      <c r="BI704" s="201">
        <f>IF(N704="nulová",J704,0)</f>
        <v>0</v>
      </c>
      <c r="BJ704" s="18" t="s">
        <v>87</v>
      </c>
      <c r="BK704" s="201">
        <f>ROUND(I704*H704,2)</f>
        <v>0</v>
      </c>
      <c r="BL704" s="18" t="s">
        <v>563</v>
      </c>
      <c r="BM704" s="200" t="s">
        <v>1531</v>
      </c>
    </row>
    <row r="705" spans="1:65" s="14" customFormat="1" ht="10.199999999999999">
      <c r="B705" s="213"/>
      <c r="C705" s="214"/>
      <c r="D705" s="204" t="s">
        <v>137</v>
      </c>
      <c r="E705" s="215" t="s">
        <v>1</v>
      </c>
      <c r="F705" s="216" t="s">
        <v>1532</v>
      </c>
      <c r="G705" s="214"/>
      <c r="H705" s="217">
        <v>4</v>
      </c>
      <c r="I705" s="218"/>
      <c r="J705" s="214"/>
      <c r="K705" s="214"/>
      <c r="L705" s="219"/>
      <c r="M705" s="220"/>
      <c r="N705" s="221"/>
      <c r="O705" s="221"/>
      <c r="P705" s="221"/>
      <c r="Q705" s="221"/>
      <c r="R705" s="221"/>
      <c r="S705" s="221"/>
      <c r="T705" s="222"/>
      <c r="AT705" s="223" t="s">
        <v>137</v>
      </c>
      <c r="AU705" s="223" t="s">
        <v>89</v>
      </c>
      <c r="AV705" s="14" t="s">
        <v>89</v>
      </c>
      <c r="AW705" s="14" t="s">
        <v>36</v>
      </c>
      <c r="AX705" s="14" t="s">
        <v>87</v>
      </c>
      <c r="AY705" s="223" t="s">
        <v>129</v>
      </c>
    </row>
    <row r="706" spans="1:65" s="2" customFormat="1" ht="21.75" customHeight="1">
      <c r="A706" s="35"/>
      <c r="B706" s="36"/>
      <c r="C706" s="188" t="s">
        <v>1533</v>
      </c>
      <c r="D706" s="188" t="s">
        <v>131</v>
      </c>
      <c r="E706" s="189" t="s">
        <v>745</v>
      </c>
      <c r="F706" s="190" t="s">
        <v>746</v>
      </c>
      <c r="G706" s="191" t="s">
        <v>167</v>
      </c>
      <c r="H706" s="192">
        <v>48.2</v>
      </c>
      <c r="I706" s="193"/>
      <c r="J706" s="194">
        <f>ROUND(I706*H706,2)</f>
        <v>0</v>
      </c>
      <c r="K706" s="195"/>
      <c r="L706" s="40"/>
      <c r="M706" s="196" t="s">
        <v>1</v>
      </c>
      <c r="N706" s="197" t="s">
        <v>44</v>
      </c>
      <c r="O706" s="72"/>
      <c r="P706" s="198">
        <f>O706*H706</f>
        <v>0</v>
      </c>
      <c r="Q706" s="198">
        <v>0</v>
      </c>
      <c r="R706" s="198">
        <f>Q706*H706</f>
        <v>0</v>
      </c>
      <c r="S706" s="198">
        <v>0</v>
      </c>
      <c r="T706" s="199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00" t="s">
        <v>563</v>
      </c>
      <c r="AT706" s="200" t="s">
        <v>131</v>
      </c>
      <c r="AU706" s="200" t="s">
        <v>89</v>
      </c>
      <c r="AY706" s="18" t="s">
        <v>129</v>
      </c>
      <c r="BE706" s="201">
        <f>IF(N706="základní",J706,0)</f>
        <v>0</v>
      </c>
      <c r="BF706" s="201">
        <f>IF(N706="snížená",J706,0)</f>
        <v>0</v>
      </c>
      <c r="BG706" s="201">
        <f>IF(N706="zákl. přenesená",J706,0)</f>
        <v>0</v>
      </c>
      <c r="BH706" s="201">
        <f>IF(N706="sníž. přenesená",J706,0)</f>
        <v>0</v>
      </c>
      <c r="BI706" s="201">
        <f>IF(N706="nulová",J706,0)</f>
        <v>0</v>
      </c>
      <c r="BJ706" s="18" t="s">
        <v>87</v>
      </c>
      <c r="BK706" s="201">
        <f>ROUND(I706*H706,2)</f>
        <v>0</v>
      </c>
      <c r="BL706" s="18" t="s">
        <v>563</v>
      </c>
      <c r="BM706" s="200" t="s">
        <v>1534</v>
      </c>
    </row>
    <row r="707" spans="1:65" s="14" customFormat="1" ht="20.399999999999999">
      <c r="B707" s="213"/>
      <c r="C707" s="214"/>
      <c r="D707" s="204" t="s">
        <v>137</v>
      </c>
      <c r="E707" s="215" t="s">
        <v>1</v>
      </c>
      <c r="F707" s="216" t="s">
        <v>1535</v>
      </c>
      <c r="G707" s="214"/>
      <c r="H707" s="217">
        <v>38.1</v>
      </c>
      <c r="I707" s="218"/>
      <c r="J707" s="214"/>
      <c r="K707" s="214"/>
      <c r="L707" s="219"/>
      <c r="M707" s="220"/>
      <c r="N707" s="221"/>
      <c r="O707" s="221"/>
      <c r="P707" s="221"/>
      <c r="Q707" s="221"/>
      <c r="R707" s="221"/>
      <c r="S707" s="221"/>
      <c r="T707" s="222"/>
      <c r="AT707" s="223" t="s">
        <v>137</v>
      </c>
      <c r="AU707" s="223" t="s">
        <v>89</v>
      </c>
      <c r="AV707" s="14" t="s">
        <v>89</v>
      </c>
      <c r="AW707" s="14" t="s">
        <v>36</v>
      </c>
      <c r="AX707" s="14" t="s">
        <v>79</v>
      </c>
      <c r="AY707" s="223" t="s">
        <v>129</v>
      </c>
    </row>
    <row r="708" spans="1:65" s="14" customFormat="1" ht="20.399999999999999">
      <c r="B708" s="213"/>
      <c r="C708" s="214"/>
      <c r="D708" s="204" t="s">
        <v>137</v>
      </c>
      <c r="E708" s="215" t="s">
        <v>1</v>
      </c>
      <c r="F708" s="216" t="s">
        <v>1536</v>
      </c>
      <c r="G708" s="214"/>
      <c r="H708" s="217">
        <v>7</v>
      </c>
      <c r="I708" s="218"/>
      <c r="J708" s="214"/>
      <c r="K708" s="214"/>
      <c r="L708" s="219"/>
      <c r="M708" s="220"/>
      <c r="N708" s="221"/>
      <c r="O708" s="221"/>
      <c r="P708" s="221"/>
      <c r="Q708" s="221"/>
      <c r="R708" s="221"/>
      <c r="S708" s="221"/>
      <c r="T708" s="222"/>
      <c r="AT708" s="223" t="s">
        <v>137</v>
      </c>
      <c r="AU708" s="223" t="s">
        <v>89</v>
      </c>
      <c r="AV708" s="14" t="s">
        <v>89</v>
      </c>
      <c r="AW708" s="14" t="s">
        <v>36</v>
      </c>
      <c r="AX708" s="14" t="s">
        <v>79</v>
      </c>
      <c r="AY708" s="223" t="s">
        <v>129</v>
      </c>
    </row>
    <row r="709" spans="1:65" s="14" customFormat="1" ht="20.399999999999999">
      <c r="B709" s="213"/>
      <c r="C709" s="214"/>
      <c r="D709" s="204" t="s">
        <v>137</v>
      </c>
      <c r="E709" s="215" t="s">
        <v>1</v>
      </c>
      <c r="F709" s="216" t="s">
        <v>1537</v>
      </c>
      <c r="G709" s="214"/>
      <c r="H709" s="217">
        <v>3.1</v>
      </c>
      <c r="I709" s="218"/>
      <c r="J709" s="214"/>
      <c r="K709" s="214"/>
      <c r="L709" s="219"/>
      <c r="M709" s="220"/>
      <c r="N709" s="221"/>
      <c r="O709" s="221"/>
      <c r="P709" s="221"/>
      <c r="Q709" s="221"/>
      <c r="R709" s="221"/>
      <c r="S709" s="221"/>
      <c r="T709" s="222"/>
      <c r="AT709" s="223" t="s">
        <v>137</v>
      </c>
      <c r="AU709" s="223" t="s">
        <v>89</v>
      </c>
      <c r="AV709" s="14" t="s">
        <v>89</v>
      </c>
      <c r="AW709" s="14" t="s">
        <v>36</v>
      </c>
      <c r="AX709" s="14" t="s">
        <v>79</v>
      </c>
      <c r="AY709" s="223" t="s">
        <v>129</v>
      </c>
    </row>
    <row r="710" spans="1:65" s="15" customFormat="1" ht="10.199999999999999">
      <c r="B710" s="224"/>
      <c r="C710" s="225"/>
      <c r="D710" s="204" t="s">
        <v>137</v>
      </c>
      <c r="E710" s="226" t="s">
        <v>1</v>
      </c>
      <c r="F710" s="227" t="s">
        <v>142</v>
      </c>
      <c r="G710" s="225"/>
      <c r="H710" s="228">
        <v>48.2</v>
      </c>
      <c r="I710" s="229"/>
      <c r="J710" s="225"/>
      <c r="K710" s="225"/>
      <c r="L710" s="230"/>
      <c r="M710" s="231"/>
      <c r="N710" s="232"/>
      <c r="O710" s="232"/>
      <c r="P710" s="232"/>
      <c r="Q710" s="232"/>
      <c r="R710" s="232"/>
      <c r="S710" s="232"/>
      <c r="T710" s="233"/>
      <c r="AT710" s="234" t="s">
        <v>137</v>
      </c>
      <c r="AU710" s="234" t="s">
        <v>89</v>
      </c>
      <c r="AV710" s="15" t="s">
        <v>135</v>
      </c>
      <c r="AW710" s="15" t="s">
        <v>36</v>
      </c>
      <c r="AX710" s="15" t="s">
        <v>87</v>
      </c>
      <c r="AY710" s="234" t="s">
        <v>129</v>
      </c>
    </row>
    <row r="711" spans="1:65" s="2" customFormat="1" ht="16.5" customHeight="1">
      <c r="A711" s="35"/>
      <c r="B711" s="36"/>
      <c r="C711" s="188" t="s">
        <v>1538</v>
      </c>
      <c r="D711" s="188" t="s">
        <v>131</v>
      </c>
      <c r="E711" s="189" t="s">
        <v>751</v>
      </c>
      <c r="F711" s="190" t="s">
        <v>752</v>
      </c>
      <c r="G711" s="191" t="s">
        <v>167</v>
      </c>
      <c r="H711" s="192">
        <v>48</v>
      </c>
      <c r="I711" s="193"/>
      <c r="J711" s="194">
        <f>ROUND(I711*H711,2)</f>
        <v>0</v>
      </c>
      <c r="K711" s="195"/>
      <c r="L711" s="40"/>
      <c r="M711" s="196" t="s">
        <v>1</v>
      </c>
      <c r="N711" s="197" t="s">
        <v>44</v>
      </c>
      <c r="O711" s="72"/>
      <c r="P711" s="198">
        <f>O711*H711</f>
        <v>0</v>
      </c>
      <c r="Q711" s="198">
        <v>0</v>
      </c>
      <c r="R711" s="198">
        <f>Q711*H711</f>
        <v>0</v>
      </c>
      <c r="S711" s="198">
        <v>0</v>
      </c>
      <c r="T711" s="199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00" t="s">
        <v>563</v>
      </c>
      <c r="AT711" s="200" t="s">
        <v>131</v>
      </c>
      <c r="AU711" s="200" t="s">
        <v>89</v>
      </c>
      <c r="AY711" s="18" t="s">
        <v>129</v>
      </c>
      <c r="BE711" s="201">
        <f>IF(N711="základní",J711,0)</f>
        <v>0</v>
      </c>
      <c r="BF711" s="201">
        <f>IF(N711="snížená",J711,0)</f>
        <v>0</v>
      </c>
      <c r="BG711" s="201">
        <f>IF(N711="zákl. přenesená",J711,0)</f>
        <v>0</v>
      </c>
      <c r="BH711" s="201">
        <f>IF(N711="sníž. přenesená",J711,0)</f>
        <v>0</v>
      </c>
      <c r="BI711" s="201">
        <f>IF(N711="nulová",J711,0)</f>
        <v>0</v>
      </c>
      <c r="BJ711" s="18" t="s">
        <v>87</v>
      </c>
      <c r="BK711" s="201">
        <f>ROUND(I711*H711,2)</f>
        <v>0</v>
      </c>
      <c r="BL711" s="18" t="s">
        <v>563</v>
      </c>
      <c r="BM711" s="200" t="s">
        <v>1539</v>
      </c>
    </row>
    <row r="712" spans="1:65" s="13" customFormat="1" ht="20.399999999999999">
      <c r="B712" s="202"/>
      <c r="C712" s="203"/>
      <c r="D712" s="204" t="s">
        <v>137</v>
      </c>
      <c r="E712" s="205" t="s">
        <v>1</v>
      </c>
      <c r="F712" s="206" t="s">
        <v>702</v>
      </c>
      <c r="G712" s="203"/>
      <c r="H712" s="205" t="s">
        <v>1</v>
      </c>
      <c r="I712" s="207"/>
      <c r="J712" s="203"/>
      <c r="K712" s="203"/>
      <c r="L712" s="208"/>
      <c r="M712" s="209"/>
      <c r="N712" s="210"/>
      <c r="O712" s="210"/>
      <c r="P712" s="210"/>
      <c r="Q712" s="210"/>
      <c r="R712" s="210"/>
      <c r="S712" s="210"/>
      <c r="T712" s="211"/>
      <c r="AT712" s="212" t="s">
        <v>137</v>
      </c>
      <c r="AU712" s="212" t="s">
        <v>89</v>
      </c>
      <c r="AV712" s="13" t="s">
        <v>87</v>
      </c>
      <c r="AW712" s="13" t="s">
        <v>36</v>
      </c>
      <c r="AX712" s="13" t="s">
        <v>79</v>
      </c>
      <c r="AY712" s="212" t="s">
        <v>129</v>
      </c>
    </row>
    <row r="713" spans="1:65" s="14" customFormat="1" ht="10.199999999999999">
      <c r="B713" s="213"/>
      <c r="C713" s="214"/>
      <c r="D713" s="204" t="s">
        <v>137</v>
      </c>
      <c r="E713" s="215" t="s">
        <v>1</v>
      </c>
      <c r="F713" s="216" t="s">
        <v>1446</v>
      </c>
      <c r="G713" s="214"/>
      <c r="H713" s="217">
        <v>3</v>
      </c>
      <c r="I713" s="218"/>
      <c r="J713" s="214"/>
      <c r="K713" s="214"/>
      <c r="L713" s="219"/>
      <c r="M713" s="220"/>
      <c r="N713" s="221"/>
      <c r="O713" s="221"/>
      <c r="P713" s="221"/>
      <c r="Q713" s="221"/>
      <c r="R713" s="221"/>
      <c r="S713" s="221"/>
      <c r="T713" s="222"/>
      <c r="AT713" s="223" t="s">
        <v>137</v>
      </c>
      <c r="AU713" s="223" t="s">
        <v>89</v>
      </c>
      <c r="AV713" s="14" t="s">
        <v>89</v>
      </c>
      <c r="AW713" s="14" t="s">
        <v>36</v>
      </c>
      <c r="AX713" s="14" t="s">
        <v>79</v>
      </c>
      <c r="AY713" s="223" t="s">
        <v>129</v>
      </c>
    </row>
    <row r="714" spans="1:65" s="14" customFormat="1" ht="20.399999999999999">
      <c r="B714" s="213"/>
      <c r="C714" s="214"/>
      <c r="D714" s="204" t="s">
        <v>137</v>
      </c>
      <c r="E714" s="215" t="s">
        <v>1</v>
      </c>
      <c r="F714" s="216" t="s">
        <v>1447</v>
      </c>
      <c r="G714" s="214"/>
      <c r="H714" s="217">
        <v>38</v>
      </c>
      <c r="I714" s="218"/>
      <c r="J714" s="214"/>
      <c r="K714" s="214"/>
      <c r="L714" s="219"/>
      <c r="M714" s="220"/>
      <c r="N714" s="221"/>
      <c r="O714" s="221"/>
      <c r="P714" s="221"/>
      <c r="Q714" s="221"/>
      <c r="R714" s="221"/>
      <c r="S714" s="221"/>
      <c r="T714" s="222"/>
      <c r="AT714" s="223" t="s">
        <v>137</v>
      </c>
      <c r="AU714" s="223" t="s">
        <v>89</v>
      </c>
      <c r="AV714" s="14" t="s">
        <v>89</v>
      </c>
      <c r="AW714" s="14" t="s">
        <v>36</v>
      </c>
      <c r="AX714" s="14" t="s">
        <v>79</v>
      </c>
      <c r="AY714" s="223" t="s">
        <v>129</v>
      </c>
    </row>
    <row r="715" spans="1:65" s="14" customFormat="1" ht="10.199999999999999">
      <c r="B715" s="213"/>
      <c r="C715" s="214"/>
      <c r="D715" s="204" t="s">
        <v>137</v>
      </c>
      <c r="E715" s="215" t="s">
        <v>1</v>
      </c>
      <c r="F715" s="216" t="s">
        <v>1448</v>
      </c>
      <c r="G715" s="214"/>
      <c r="H715" s="217">
        <v>7</v>
      </c>
      <c r="I715" s="218"/>
      <c r="J715" s="214"/>
      <c r="K715" s="214"/>
      <c r="L715" s="219"/>
      <c r="M715" s="220"/>
      <c r="N715" s="221"/>
      <c r="O715" s="221"/>
      <c r="P715" s="221"/>
      <c r="Q715" s="221"/>
      <c r="R715" s="221"/>
      <c r="S715" s="221"/>
      <c r="T715" s="222"/>
      <c r="AT715" s="223" t="s">
        <v>137</v>
      </c>
      <c r="AU715" s="223" t="s">
        <v>89</v>
      </c>
      <c r="AV715" s="14" t="s">
        <v>89</v>
      </c>
      <c r="AW715" s="14" t="s">
        <v>36</v>
      </c>
      <c r="AX715" s="14" t="s">
        <v>79</v>
      </c>
      <c r="AY715" s="223" t="s">
        <v>129</v>
      </c>
    </row>
    <row r="716" spans="1:65" s="15" customFormat="1" ht="10.199999999999999">
      <c r="B716" s="224"/>
      <c r="C716" s="225"/>
      <c r="D716" s="204" t="s">
        <v>137</v>
      </c>
      <c r="E716" s="226" t="s">
        <v>1</v>
      </c>
      <c r="F716" s="227" t="s">
        <v>142</v>
      </c>
      <c r="G716" s="225"/>
      <c r="H716" s="228">
        <v>48</v>
      </c>
      <c r="I716" s="229"/>
      <c r="J716" s="225"/>
      <c r="K716" s="225"/>
      <c r="L716" s="230"/>
      <c r="M716" s="231"/>
      <c r="N716" s="232"/>
      <c r="O716" s="232"/>
      <c r="P716" s="232"/>
      <c r="Q716" s="232"/>
      <c r="R716" s="232"/>
      <c r="S716" s="232"/>
      <c r="T716" s="233"/>
      <c r="AT716" s="234" t="s">
        <v>137</v>
      </c>
      <c r="AU716" s="234" t="s">
        <v>89</v>
      </c>
      <c r="AV716" s="15" t="s">
        <v>135</v>
      </c>
      <c r="AW716" s="15" t="s">
        <v>36</v>
      </c>
      <c r="AX716" s="15" t="s">
        <v>87</v>
      </c>
      <c r="AY716" s="234" t="s">
        <v>129</v>
      </c>
    </row>
    <row r="717" spans="1:65" s="2" customFormat="1" ht="16.5" customHeight="1">
      <c r="A717" s="35"/>
      <c r="B717" s="36"/>
      <c r="C717" s="188" t="s">
        <v>609</v>
      </c>
      <c r="D717" s="188" t="s">
        <v>131</v>
      </c>
      <c r="E717" s="189" t="s">
        <v>754</v>
      </c>
      <c r="F717" s="190" t="s">
        <v>755</v>
      </c>
      <c r="G717" s="191" t="s">
        <v>544</v>
      </c>
      <c r="H717" s="192">
        <v>4</v>
      </c>
      <c r="I717" s="193"/>
      <c r="J717" s="194">
        <f>ROUND(I717*H717,2)</f>
        <v>0</v>
      </c>
      <c r="K717" s="195"/>
      <c r="L717" s="40"/>
      <c r="M717" s="196" t="s">
        <v>1</v>
      </c>
      <c r="N717" s="197" t="s">
        <v>44</v>
      </c>
      <c r="O717" s="72"/>
      <c r="P717" s="198">
        <f>O717*H717</f>
        <v>0</v>
      </c>
      <c r="Q717" s="198">
        <v>0</v>
      </c>
      <c r="R717" s="198">
        <f>Q717*H717</f>
        <v>0</v>
      </c>
      <c r="S717" s="198">
        <v>0</v>
      </c>
      <c r="T717" s="199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00" t="s">
        <v>563</v>
      </c>
      <c r="AT717" s="200" t="s">
        <v>131</v>
      </c>
      <c r="AU717" s="200" t="s">
        <v>89</v>
      </c>
      <c r="AY717" s="18" t="s">
        <v>129</v>
      </c>
      <c r="BE717" s="201">
        <f>IF(N717="základní",J717,0)</f>
        <v>0</v>
      </c>
      <c r="BF717" s="201">
        <f>IF(N717="snížená",J717,0)</f>
        <v>0</v>
      </c>
      <c r="BG717" s="201">
        <f>IF(N717="zákl. přenesená",J717,0)</f>
        <v>0</v>
      </c>
      <c r="BH717" s="201">
        <f>IF(N717="sníž. přenesená",J717,0)</f>
        <v>0</v>
      </c>
      <c r="BI717" s="201">
        <f>IF(N717="nulová",J717,0)</f>
        <v>0</v>
      </c>
      <c r="BJ717" s="18" t="s">
        <v>87</v>
      </c>
      <c r="BK717" s="201">
        <f>ROUND(I717*H717,2)</f>
        <v>0</v>
      </c>
      <c r="BL717" s="18" t="s">
        <v>563</v>
      </c>
      <c r="BM717" s="200" t="s">
        <v>1540</v>
      </c>
    </row>
    <row r="718" spans="1:65" s="14" customFormat="1" ht="20.399999999999999">
      <c r="B718" s="213"/>
      <c r="C718" s="214"/>
      <c r="D718" s="204" t="s">
        <v>137</v>
      </c>
      <c r="E718" s="215" t="s">
        <v>1</v>
      </c>
      <c r="F718" s="216" t="s">
        <v>1541</v>
      </c>
      <c r="G718" s="214"/>
      <c r="H718" s="217">
        <v>1</v>
      </c>
      <c r="I718" s="218"/>
      <c r="J718" s="214"/>
      <c r="K718" s="214"/>
      <c r="L718" s="219"/>
      <c r="M718" s="220"/>
      <c r="N718" s="221"/>
      <c r="O718" s="221"/>
      <c r="P718" s="221"/>
      <c r="Q718" s="221"/>
      <c r="R718" s="221"/>
      <c r="S718" s="221"/>
      <c r="T718" s="222"/>
      <c r="AT718" s="223" t="s">
        <v>137</v>
      </c>
      <c r="AU718" s="223" t="s">
        <v>89</v>
      </c>
      <c r="AV718" s="14" t="s">
        <v>89</v>
      </c>
      <c r="AW718" s="14" t="s">
        <v>36</v>
      </c>
      <c r="AX718" s="14" t="s">
        <v>79</v>
      </c>
      <c r="AY718" s="223" t="s">
        <v>129</v>
      </c>
    </row>
    <row r="719" spans="1:65" s="14" customFormat="1" ht="20.399999999999999">
      <c r="B719" s="213"/>
      <c r="C719" s="214"/>
      <c r="D719" s="204" t="s">
        <v>137</v>
      </c>
      <c r="E719" s="215" t="s">
        <v>1</v>
      </c>
      <c r="F719" s="216" t="s">
        <v>1542</v>
      </c>
      <c r="G719" s="214"/>
      <c r="H719" s="217">
        <v>2</v>
      </c>
      <c r="I719" s="218"/>
      <c r="J719" s="214"/>
      <c r="K719" s="214"/>
      <c r="L719" s="219"/>
      <c r="M719" s="220"/>
      <c r="N719" s="221"/>
      <c r="O719" s="221"/>
      <c r="P719" s="221"/>
      <c r="Q719" s="221"/>
      <c r="R719" s="221"/>
      <c r="S719" s="221"/>
      <c r="T719" s="222"/>
      <c r="AT719" s="223" t="s">
        <v>137</v>
      </c>
      <c r="AU719" s="223" t="s">
        <v>89</v>
      </c>
      <c r="AV719" s="14" t="s">
        <v>89</v>
      </c>
      <c r="AW719" s="14" t="s">
        <v>36</v>
      </c>
      <c r="AX719" s="14" t="s">
        <v>79</v>
      </c>
      <c r="AY719" s="223" t="s">
        <v>129</v>
      </c>
    </row>
    <row r="720" spans="1:65" s="14" customFormat="1" ht="30.6">
      <c r="B720" s="213"/>
      <c r="C720" s="214"/>
      <c r="D720" s="204" t="s">
        <v>137</v>
      </c>
      <c r="E720" s="215" t="s">
        <v>1</v>
      </c>
      <c r="F720" s="216" t="s">
        <v>1543</v>
      </c>
      <c r="G720" s="214"/>
      <c r="H720" s="217">
        <v>1</v>
      </c>
      <c r="I720" s="218"/>
      <c r="J720" s="214"/>
      <c r="K720" s="214"/>
      <c r="L720" s="219"/>
      <c r="M720" s="220"/>
      <c r="N720" s="221"/>
      <c r="O720" s="221"/>
      <c r="P720" s="221"/>
      <c r="Q720" s="221"/>
      <c r="R720" s="221"/>
      <c r="S720" s="221"/>
      <c r="T720" s="222"/>
      <c r="AT720" s="223" t="s">
        <v>137</v>
      </c>
      <c r="AU720" s="223" t="s">
        <v>89</v>
      </c>
      <c r="AV720" s="14" t="s">
        <v>89</v>
      </c>
      <c r="AW720" s="14" t="s">
        <v>36</v>
      </c>
      <c r="AX720" s="14" t="s">
        <v>79</v>
      </c>
      <c r="AY720" s="223" t="s">
        <v>129</v>
      </c>
    </row>
    <row r="721" spans="1:65" s="15" customFormat="1" ht="10.199999999999999">
      <c r="B721" s="224"/>
      <c r="C721" s="225"/>
      <c r="D721" s="204" t="s">
        <v>137</v>
      </c>
      <c r="E721" s="226" t="s">
        <v>1</v>
      </c>
      <c r="F721" s="227" t="s">
        <v>142</v>
      </c>
      <c r="G721" s="225"/>
      <c r="H721" s="228">
        <v>4</v>
      </c>
      <c r="I721" s="229"/>
      <c r="J721" s="225"/>
      <c r="K721" s="225"/>
      <c r="L721" s="230"/>
      <c r="M721" s="231"/>
      <c r="N721" s="232"/>
      <c r="O721" s="232"/>
      <c r="P721" s="232"/>
      <c r="Q721" s="232"/>
      <c r="R721" s="232"/>
      <c r="S721" s="232"/>
      <c r="T721" s="233"/>
      <c r="AT721" s="234" t="s">
        <v>137</v>
      </c>
      <c r="AU721" s="234" t="s">
        <v>89</v>
      </c>
      <c r="AV721" s="15" t="s">
        <v>135</v>
      </c>
      <c r="AW721" s="15" t="s">
        <v>36</v>
      </c>
      <c r="AX721" s="15" t="s">
        <v>87</v>
      </c>
      <c r="AY721" s="234" t="s">
        <v>129</v>
      </c>
    </row>
    <row r="722" spans="1:65" s="2" customFormat="1" ht="16.5" customHeight="1">
      <c r="A722" s="35"/>
      <c r="B722" s="36"/>
      <c r="C722" s="188" t="s">
        <v>1544</v>
      </c>
      <c r="D722" s="188" t="s">
        <v>131</v>
      </c>
      <c r="E722" s="189" t="s">
        <v>760</v>
      </c>
      <c r="F722" s="190" t="s">
        <v>761</v>
      </c>
      <c r="G722" s="191" t="s">
        <v>762</v>
      </c>
      <c r="H722" s="192">
        <v>4</v>
      </c>
      <c r="I722" s="193"/>
      <c r="J722" s="194">
        <f>ROUND(I722*H722,2)</f>
        <v>0</v>
      </c>
      <c r="K722" s="195"/>
      <c r="L722" s="40"/>
      <c r="M722" s="196" t="s">
        <v>1</v>
      </c>
      <c r="N722" s="197" t="s">
        <v>44</v>
      </c>
      <c r="O722" s="72"/>
      <c r="P722" s="198">
        <f>O722*H722</f>
        <v>0</v>
      </c>
      <c r="Q722" s="198">
        <v>0</v>
      </c>
      <c r="R722" s="198">
        <f>Q722*H722</f>
        <v>0</v>
      </c>
      <c r="S722" s="198">
        <v>0</v>
      </c>
      <c r="T722" s="199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00" t="s">
        <v>563</v>
      </c>
      <c r="AT722" s="200" t="s">
        <v>131</v>
      </c>
      <c r="AU722" s="200" t="s">
        <v>89</v>
      </c>
      <c r="AY722" s="18" t="s">
        <v>129</v>
      </c>
      <c r="BE722" s="201">
        <f>IF(N722="základní",J722,0)</f>
        <v>0</v>
      </c>
      <c r="BF722" s="201">
        <f>IF(N722="snížená",J722,0)</f>
        <v>0</v>
      </c>
      <c r="BG722" s="201">
        <f>IF(N722="zákl. přenesená",J722,0)</f>
        <v>0</v>
      </c>
      <c r="BH722" s="201">
        <f>IF(N722="sníž. přenesená",J722,0)</f>
        <v>0</v>
      </c>
      <c r="BI722" s="201">
        <f>IF(N722="nulová",J722,0)</f>
        <v>0</v>
      </c>
      <c r="BJ722" s="18" t="s">
        <v>87</v>
      </c>
      <c r="BK722" s="201">
        <f>ROUND(I722*H722,2)</f>
        <v>0</v>
      </c>
      <c r="BL722" s="18" t="s">
        <v>563</v>
      </c>
      <c r="BM722" s="200" t="s">
        <v>1545</v>
      </c>
    </row>
    <row r="723" spans="1:65" s="14" customFormat="1" ht="20.399999999999999">
      <c r="B723" s="213"/>
      <c r="C723" s="214"/>
      <c r="D723" s="204" t="s">
        <v>137</v>
      </c>
      <c r="E723" s="215" t="s">
        <v>1</v>
      </c>
      <c r="F723" s="216" t="s">
        <v>1546</v>
      </c>
      <c r="G723" s="214"/>
      <c r="H723" s="217">
        <v>4</v>
      </c>
      <c r="I723" s="218"/>
      <c r="J723" s="214"/>
      <c r="K723" s="214"/>
      <c r="L723" s="219"/>
      <c r="M723" s="220"/>
      <c r="N723" s="221"/>
      <c r="O723" s="221"/>
      <c r="P723" s="221"/>
      <c r="Q723" s="221"/>
      <c r="R723" s="221"/>
      <c r="S723" s="221"/>
      <c r="T723" s="222"/>
      <c r="AT723" s="223" t="s">
        <v>137</v>
      </c>
      <c r="AU723" s="223" t="s">
        <v>89</v>
      </c>
      <c r="AV723" s="14" t="s">
        <v>89</v>
      </c>
      <c r="AW723" s="14" t="s">
        <v>36</v>
      </c>
      <c r="AX723" s="14" t="s">
        <v>87</v>
      </c>
      <c r="AY723" s="223" t="s">
        <v>129</v>
      </c>
    </row>
    <row r="724" spans="1:65" s="13" customFormat="1" ht="20.399999999999999">
      <c r="B724" s="202"/>
      <c r="C724" s="203"/>
      <c r="D724" s="204" t="s">
        <v>137</v>
      </c>
      <c r="E724" s="205" t="s">
        <v>1</v>
      </c>
      <c r="F724" s="206" t="s">
        <v>765</v>
      </c>
      <c r="G724" s="203"/>
      <c r="H724" s="205" t="s">
        <v>1</v>
      </c>
      <c r="I724" s="207"/>
      <c r="J724" s="203"/>
      <c r="K724" s="203"/>
      <c r="L724" s="208"/>
      <c r="M724" s="209"/>
      <c r="N724" s="210"/>
      <c r="O724" s="210"/>
      <c r="P724" s="210"/>
      <c r="Q724" s="210"/>
      <c r="R724" s="210"/>
      <c r="S724" s="210"/>
      <c r="T724" s="211"/>
      <c r="AT724" s="212" t="s">
        <v>137</v>
      </c>
      <c r="AU724" s="212" t="s">
        <v>89</v>
      </c>
      <c r="AV724" s="13" t="s">
        <v>87</v>
      </c>
      <c r="AW724" s="13" t="s">
        <v>36</v>
      </c>
      <c r="AX724" s="13" t="s">
        <v>79</v>
      </c>
      <c r="AY724" s="212" t="s">
        <v>129</v>
      </c>
    </row>
    <row r="725" spans="1:65" s="12" customFormat="1" ht="25.95" customHeight="1">
      <c r="B725" s="172"/>
      <c r="C725" s="173"/>
      <c r="D725" s="174" t="s">
        <v>78</v>
      </c>
      <c r="E725" s="175" t="s">
        <v>766</v>
      </c>
      <c r="F725" s="175" t="s">
        <v>1079</v>
      </c>
      <c r="G725" s="173"/>
      <c r="H725" s="173"/>
      <c r="I725" s="176"/>
      <c r="J725" s="177">
        <f>BK725</f>
        <v>0</v>
      </c>
      <c r="K725" s="173"/>
      <c r="L725" s="178"/>
      <c r="M725" s="179"/>
      <c r="N725" s="180"/>
      <c r="O725" s="180"/>
      <c r="P725" s="181">
        <f>P726</f>
        <v>0</v>
      </c>
      <c r="Q725" s="180"/>
      <c r="R725" s="181">
        <f>R726</f>
        <v>0</v>
      </c>
      <c r="S725" s="180"/>
      <c r="T725" s="182">
        <f>T726</f>
        <v>0</v>
      </c>
      <c r="AR725" s="183" t="s">
        <v>135</v>
      </c>
      <c r="AT725" s="184" t="s">
        <v>78</v>
      </c>
      <c r="AU725" s="184" t="s">
        <v>79</v>
      </c>
      <c r="AY725" s="183" t="s">
        <v>129</v>
      </c>
      <c r="BK725" s="185">
        <f>BK726</f>
        <v>0</v>
      </c>
    </row>
    <row r="726" spans="1:65" s="12" customFormat="1" ht="22.8" customHeight="1">
      <c r="B726" s="172"/>
      <c r="C726" s="173"/>
      <c r="D726" s="174" t="s">
        <v>78</v>
      </c>
      <c r="E726" s="186" t="s">
        <v>768</v>
      </c>
      <c r="F726" s="186" t="s">
        <v>769</v>
      </c>
      <c r="G726" s="173"/>
      <c r="H726" s="173"/>
      <c r="I726" s="176"/>
      <c r="J726" s="187">
        <f>BK726</f>
        <v>0</v>
      </c>
      <c r="K726" s="173"/>
      <c r="L726" s="178"/>
      <c r="M726" s="179"/>
      <c r="N726" s="180"/>
      <c r="O726" s="180"/>
      <c r="P726" s="181">
        <f>SUM(P727:P739)</f>
        <v>0</v>
      </c>
      <c r="Q726" s="180"/>
      <c r="R726" s="181">
        <f>SUM(R727:R739)</f>
        <v>0</v>
      </c>
      <c r="S726" s="180"/>
      <c r="T726" s="182">
        <f>SUM(T727:T739)</f>
        <v>0</v>
      </c>
      <c r="AR726" s="183" t="s">
        <v>135</v>
      </c>
      <c r="AT726" s="184" t="s">
        <v>78</v>
      </c>
      <c r="AU726" s="184" t="s">
        <v>87</v>
      </c>
      <c r="AY726" s="183" t="s">
        <v>129</v>
      </c>
      <c r="BK726" s="185">
        <f>SUM(BK727:BK739)</f>
        <v>0</v>
      </c>
    </row>
    <row r="727" spans="1:65" s="2" customFormat="1" ht="16.5" customHeight="1">
      <c r="A727" s="35"/>
      <c r="B727" s="36"/>
      <c r="C727" s="188" t="s">
        <v>1547</v>
      </c>
      <c r="D727" s="188" t="s">
        <v>131</v>
      </c>
      <c r="E727" s="189" t="s">
        <v>771</v>
      </c>
      <c r="F727" s="190" t="s">
        <v>772</v>
      </c>
      <c r="G727" s="191" t="s">
        <v>708</v>
      </c>
      <c r="H727" s="192">
        <v>1</v>
      </c>
      <c r="I727" s="193"/>
      <c r="J727" s="194">
        <f>ROUND(I727*H727,2)</f>
        <v>0</v>
      </c>
      <c r="K727" s="195"/>
      <c r="L727" s="40"/>
      <c r="M727" s="196" t="s">
        <v>1</v>
      </c>
      <c r="N727" s="197" t="s">
        <v>44</v>
      </c>
      <c r="O727" s="72"/>
      <c r="P727" s="198">
        <f>O727*H727</f>
        <v>0</v>
      </c>
      <c r="Q727" s="198">
        <v>0</v>
      </c>
      <c r="R727" s="198">
        <f>Q727*H727</f>
        <v>0</v>
      </c>
      <c r="S727" s="198">
        <v>0</v>
      </c>
      <c r="T727" s="199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00" t="s">
        <v>229</v>
      </c>
      <c r="AT727" s="200" t="s">
        <v>131</v>
      </c>
      <c r="AU727" s="200" t="s">
        <v>89</v>
      </c>
      <c r="AY727" s="18" t="s">
        <v>129</v>
      </c>
      <c r="BE727" s="201">
        <f>IF(N727="základní",J727,0)</f>
        <v>0</v>
      </c>
      <c r="BF727" s="201">
        <f>IF(N727="snížená",J727,0)</f>
        <v>0</v>
      </c>
      <c r="BG727" s="201">
        <f>IF(N727="zákl. přenesená",J727,0)</f>
        <v>0</v>
      </c>
      <c r="BH727" s="201">
        <f>IF(N727="sníž. přenesená",J727,0)</f>
        <v>0</v>
      </c>
      <c r="BI727" s="201">
        <f>IF(N727="nulová",J727,0)</f>
        <v>0</v>
      </c>
      <c r="BJ727" s="18" t="s">
        <v>87</v>
      </c>
      <c r="BK727" s="201">
        <f>ROUND(I727*H727,2)</f>
        <v>0</v>
      </c>
      <c r="BL727" s="18" t="s">
        <v>229</v>
      </c>
      <c r="BM727" s="200" t="s">
        <v>1548</v>
      </c>
    </row>
    <row r="728" spans="1:65" s="2" customFormat="1" ht="16.5" customHeight="1">
      <c r="A728" s="35"/>
      <c r="B728" s="36"/>
      <c r="C728" s="188" t="s">
        <v>1549</v>
      </c>
      <c r="D728" s="188" t="s">
        <v>131</v>
      </c>
      <c r="E728" s="189" t="s">
        <v>775</v>
      </c>
      <c r="F728" s="190" t="s">
        <v>776</v>
      </c>
      <c r="G728" s="191" t="s">
        <v>777</v>
      </c>
      <c r="H728" s="192">
        <v>15</v>
      </c>
      <c r="I728" s="193"/>
      <c r="J728" s="194">
        <f>ROUND(I728*H728,2)</f>
        <v>0</v>
      </c>
      <c r="K728" s="195"/>
      <c r="L728" s="40"/>
      <c r="M728" s="196" t="s">
        <v>1</v>
      </c>
      <c r="N728" s="197" t="s">
        <v>44</v>
      </c>
      <c r="O728" s="72"/>
      <c r="P728" s="198">
        <f>O728*H728</f>
        <v>0</v>
      </c>
      <c r="Q728" s="198">
        <v>0</v>
      </c>
      <c r="R728" s="198">
        <f>Q728*H728</f>
        <v>0</v>
      </c>
      <c r="S728" s="198">
        <v>0</v>
      </c>
      <c r="T728" s="199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00" t="s">
        <v>229</v>
      </c>
      <c r="AT728" s="200" t="s">
        <v>131</v>
      </c>
      <c r="AU728" s="200" t="s">
        <v>89</v>
      </c>
      <c r="AY728" s="18" t="s">
        <v>129</v>
      </c>
      <c r="BE728" s="201">
        <f>IF(N728="základní",J728,0)</f>
        <v>0</v>
      </c>
      <c r="BF728" s="201">
        <f>IF(N728="snížená",J728,0)</f>
        <v>0</v>
      </c>
      <c r="BG728" s="201">
        <f>IF(N728="zákl. přenesená",J728,0)</f>
        <v>0</v>
      </c>
      <c r="BH728" s="201">
        <f>IF(N728="sníž. přenesená",J728,0)</f>
        <v>0</v>
      </c>
      <c r="BI728" s="201">
        <f>IF(N728="nulová",J728,0)</f>
        <v>0</v>
      </c>
      <c r="BJ728" s="18" t="s">
        <v>87</v>
      </c>
      <c r="BK728" s="201">
        <f>ROUND(I728*H728,2)</f>
        <v>0</v>
      </c>
      <c r="BL728" s="18" t="s">
        <v>229</v>
      </c>
      <c r="BM728" s="200" t="s">
        <v>1550</v>
      </c>
    </row>
    <row r="729" spans="1:65" s="2" customFormat="1" ht="16.5" customHeight="1">
      <c r="A729" s="35"/>
      <c r="B729" s="36"/>
      <c r="C729" s="188" t="s">
        <v>1551</v>
      </c>
      <c r="D729" s="188" t="s">
        <v>131</v>
      </c>
      <c r="E729" s="189" t="s">
        <v>780</v>
      </c>
      <c r="F729" s="190" t="s">
        <v>781</v>
      </c>
      <c r="G729" s="191" t="s">
        <v>708</v>
      </c>
      <c r="H729" s="192">
        <v>1</v>
      </c>
      <c r="I729" s="193"/>
      <c r="J729" s="194">
        <f>ROUND(I729*H729,2)</f>
        <v>0</v>
      </c>
      <c r="K729" s="195"/>
      <c r="L729" s="40"/>
      <c r="M729" s="196" t="s">
        <v>1</v>
      </c>
      <c r="N729" s="197" t="s">
        <v>44</v>
      </c>
      <c r="O729" s="72"/>
      <c r="P729" s="198">
        <f>O729*H729</f>
        <v>0</v>
      </c>
      <c r="Q729" s="198">
        <v>0</v>
      </c>
      <c r="R729" s="198">
        <f>Q729*H729</f>
        <v>0</v>
      </c>
      <c r="S729" s="198">
        <v>0</v>
      </c>
      <c r="T729" s="199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00" t="s">
        <v>229</v>
      </c>
      <c r="AT729" s="200" t="s">
        <v>131</v>
      </c>
      <c r="AU729" s="200" t="s">
        <v>89</v>
      </c>
      <c r="AY729" s="18" t="s">
        <v>129</v>
      </c>
      <c r="BE729" s="201">
        <f>IF(N729="základní",J729,0)</f>
        <v>0</v>
      </c>
      <c r="BF729" s="201">
        <f>IF(N729="snížená",J729,0)</f>
        <v>0</v>
      </c>
      <c r="BG729" s="201">
        <f>IF(N729="zákl. přenesená",J729,0)</f>
        <v>0</v>
      </c>
      <c r="BH729" s="201">
        <f>IF(N729="sníž. přenesená",J729,0)</f>
        <v>0</v>
      </c>
      <c r="BI729" s="201">
        <f>IF(N729="nulová",J729,0)</f>
        <v>0</v>
      </c>
      <c r="BJ729" s="18" t="s">
        <v>87</v>
      </c>
      <c r="BK729" s="201">
        <f>ROUND(I729*H729,2)</f>
        <v>0</v>
      </c>
      <c r="BL729" s="18" t="s">
        <v>229</v>
      </c>
      <c r="BM729" s="200" t="s">
        <v>1552</v>
      </c>
    </row>
    <row r="730" spans="1:65" s="2" customFormat="1" ht="16.5" customHeight="1">
      <c r="A730" s="35"/>
      <c r="B730" s="36"/>
      <c r="C730" s="188" t="s">
        <v>1553</v>
      </c>
      <c r="D730" s="188" t="s">
        <v>131</v>
      </c>
      <c r="E730" s="189" t="s">
        <v>789</v>
      </c>
      <c r="F730" s="190" t="s">
        <v>790</v>
      </c>
      <c r="G730" s="191" t="s">
        <v>544</v>
      </c>
      <c r="H730" s="192">
        <v>4</v>
      </c>
      <c r="I730" s="193"/>
      <c r="J730" s="194">
        <f>ROUND(I730*H730,2)</f>
        <v>0</v>
      </c>
      <c r="K730" s="195"/>
      <c r="L730" s="40"/>
      <c r="M730" s="196" t="s">
        <v>1</v>
      </c>
      <c r="N730" s="197" t="s">
        <v>44</v>
      </c>
      <c r="O730" s="72"/>
      <c r="P730" s="198">
        <f>O730*H730</f>
        <v>0</v>
      </c>
      <c r="Q730" s="198">
        <v>0</v>
      </c>
      <c r="R730" s="198">
        <f>Q730*H730</f>
        <v>0</v>
      </c>
      <c r="S730" s="198">
        <v>0</v>
      </c>
      <c r="T730" s="199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00" t="s">
        <v>229</v>
      </c>
      <c r="AT730" s="200" t="s">
        <v>131</v>
      </c>
      <c r="AU730" s="200" t="s">
        <v>89</v>
      </c>
      <c r="AY730" s="18" t="s">
        <v>129</v>
      </c>
      <c r="BE730" s="201">
        <f>IF(N730="základní",J730,0)</f>
        <v>0</v>
      </c>
      <c r="BF730" s="201">
        <f>IF(N730="snížená",J730,0)</f>
        <v>0</v>
      </c>
      <c r="BG730" s="201">
        <f>IF(N730="zákl. přenesená",J730,0)</f>
        <v>0</v>
      </c>
      <c r="BH730" s="201">
        <f>IF(N730="sníž. přenesená",J730,0)</f>
        <v>0</v>
      </c>
      <c r="BI730" s="201">
        <f>IF(N730="nulová",J730,0)</f>
        <v>0</v>
      </c>
      <c r="BJ730" s="18" t="s">
        <v>87</v>
      </c>
      <c r="BK730" s="201">
        <f>ROUND(I730*H730,2)</f>
        <v>0</v>
      </c>
      <c r="BL730" s="18" t="s">
        <v>229</v>
      </c>
      <c r="BM730" s="200" t="s">
        <v>1554</v>
      </c>
    </row>
    <row r="731" spans="1:65" s="14" customFormat="1" ht="10.199999999999999">
      <c r="B731" s="213"/>
      <c r="C731" s="214"/>
      <c r="D731" s="204" t="s">
        <v>137</v>
      </c>
      <c r="E731" s="215" t="s">
        <v>1</v>
      </c>
      <c r="F731" s="216" t="s">
        <v>1555</v>
      </c>
      <c r="G731" s="214"/>
      <c r="H731" s="217">
        <v>4</v>
      </c>
      <c r="I731" s="218"/>
      <c r="J731" s="214"/>
      <c r="K731" s="214"/>
      <c r="L731" s="219"/>
      <c r="M731" s="220"/>
      <c r="N731" s="221"/>
      <c r="O731" s="221"/>
      <c r="P731" s="221"/>
      <c r="Q731" s="221"/>
      <c r="R731" s="221"/>
      <c r="S731" s="221"/>
      <c r="T731" s="222"/>
      <c r="AT731" s="223" t="s">
        <v>137</v>
      </c>
      <c r="AU731" s="223" t="s">
        <v>89</v>
      </c>
      <c r="AV731" s="14" t="s">
        <v>89</v>
      </c>
      <c r="AW731" s="14" t="s">
        <v>36</v>
      </c>
      <c r="AX731" s="14" t="s">
        <v>87</v>
      </c>
      <c r="AY731" s="223" t="s">
        <v>129</v>
      </c>
    </row>
    <row r="732" spans="1:65" s="2" customFormat="1" ht="16.5" customHeight="1">
      <c r="A732" s="35"/>
      <c r="B732" s="36"/>
      <c r="C732" s="188" t="s">
        <v>1556</v>
      </c>
      <c r="D732" s="188" t="s">
        <v>131</v>
      </c>
      <c r="E732" s="189" t="s">
        <v>794</v>
      </c>
      <c r="F732" s="190" t="s">
        <v>795</v>
      </c>
      <c r="G732" s="191" t="s">
        <v>167</v>
      </c>
      <c r="H732" s="192">
        <v>48</v>
      </c>
      <c r="I732" s="193"/>
      <c r="J732" s="194">
        <f>ROUND(I732*H732,2)</f>
        <v>0</v>
      </c>
      <c r="K732" s="195"/>
      <c r="L732" s="40"/>
      <c r="M732" s="196" t="s">
        <v>1</v>
      </c>
      <c r="N732" s="197" t="s">
        <v>44</v>
      </c>
      <c r="O732" s="72"/>
      <c r="P732" s="198">
        <f>O732*H732</f>
        <v>0</v>
      </c>
      <c r="Q732" s="198">
        <v>0</v>
      </c>
      <c r="R732" s="198">
        <f>Q732*H732</f>
        <v>0</v>
      </c>
      <c r="S732" s="198">
        <v>0</v>
      </c>
      <c r="T732" s="199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0" t="s">
        <v>229</v>
      </c>
      <c r="AT732" s="200" t="s">
        <v>131</v>
      </c>
      <c r="AU732" s="200" t="s">
        <v>89</v>
      </c>
      <c r="AY732" s="18" t="s">
        <v>129</v>
      </c>
      <c r="BE732" s="201">
        <f>IF(N732="základní",J732,0)</f>
        <v>0</v>
      </c>
      <c r="BF732" s="201">
        <f>IF(N732="snížená",J732,0)</f>
        <v>0</v>
      </c>
      <c r="BG732" s="201">
        <f>IF(N732="zákl. přenesená",J732,0)</f>
        <v>0</v>
      </c>
      <c r="BH732" s="201">
        <f>IF(N732="sníž. přenesená",J732,0)</f>
        <v>0</v>
      </c>
      <c r="BI732" s="201">
        <f>IF(N732="nulová",J732,0)</f>
        <v>0</v>
      </c>
      <c r="BJ732" s="18" t="s">
        <v>87</v>
      </c>
      <c r="BK732" s="201">
        <f>ROUND(I732*H732,2)</f>
        <v>0</v>
      </c>
      <c r="BL732" s="18" t="s">
        <v>229</v>
      </c>
      <c r="BM732" s="200" t="s">
        <v>1557</v>
      </c>
    </row>
    <row r="733" spans="1:65" s="14" customFormat="1" ht="10.199999999999999">
      <c r="B733" s="213"/>
      <c r="C733" s="214"/>
      <c r="D733" s="204" t="s">
        <v>137</v>
      </c>
      <c r="E733" s="215" t="s">
        <v>1</v>
      </c>
      <c r="F733" s="216" t="s">
        <v>1558</v>
      </c>
      <c r="G733" s="214"/>
      <c r="H733" s="217">
        <v>48</v>
      </c>
      <c r="I733" s="218"/>
      <c r="J733" s="214"/>
      <c r="K733" s="214"/>
      <c r="L733" s="219"/>
      <c r="M733" s="220"/>
      <c r="N733" s="221"/>
      <c r="O733" s="221"/>
      <c r="P733" s="221"/>
      <c r="Q733" s="221"/>
      <c r="R733" s="221"/>
      <c r="S733" s="221"/>
      <c r="T733" s="222"/>
      <c r="AT733" s="223" t="s">
        <v>137</v>
      </c>
      <c r="AU733" s="223" t="s">
        <v>89</v>
      </c>
      <c r="AV733" s="14" t="s">
        <v>89</v>
      </c>
      <c r="AW733" s="14" t="s">
        <v>36</v>
      </c>
      <c r="AX733" s="14" t="s">
        <v>87</v>
      </c>
      <c r="AY733" s="223" t="s">
        <v>129</v>
      </c>
    </row>
    <row r="734" spans="1:65" s="2" customFormat="1" ht="16.5" customHeight="1">
      <c r="A734" s="35"/>
      <c r="B734" s="36"/>
      <c r="C734" s="188" t="s">
        <v>1559</v>
      </c>
      <c r="D734" s="188" t="s">
        <v>131</v>
      </c>
      <c r="E734" s="189" t="s">
        <v>799</v>
      </c>
      <c r="F734" s="190" t="s">
        <v>800</v>
      </c>
      <c r="G734" s="191" t="s">
        <v>708</v>
      </c>
      <c r="H734" s="192">
        <v>1</v>
      </c>
      <c r="I734" s="193"/>
      <c r="J734" s="194">
        <f>ROUND(I734*H734,2)</f>
        <v>0</v>
      </c>
      <c r="K734" s="195"/>
      <c r="L734" s="40"/>
      <c r="M734" s="196" t="s">
        <v>1</v>
      </c>
      <c r="N734" s="197" t="s">
        <v>44</v>
      </c>
      <c r="O734" s="72"/>
      <c r="P734" s="198">
        <f>O734*H734</f>
        <v>0</v>
      </c>
      <c r="Q734" s="198">
        <v>0</v>
      </c>
      <c r="R734" s="198">
        <f>Q734*H734</f>
        <v>0</v>
      </c>
      <c r="S734" s="198">
        <v>0</v>
      </c>
      <c r="T734" s="199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0" t="s">
        <v>229</v>
      </c>
      <c r="AT734" s="200" t="s">
        <v>131</v>
      </c>
      <c r="AU734" s="200" t="s">
        <v>89</v>
      </c>
      <c r="AY734" s="18" t="s">
        <v>129</v>
      </c>
      <c r="BE734" s="201">
        <f>IF(N734="základní",J734,0)</f>
        <v>0</v>
      </c>
      <c r="BF734" s="201">
        <f>IF(N734="snížená",J734,0)</f>
        <v>0</v>
      </c>
      <c r="BG734" s="201">
        <f>IF(N734="zákl. přenesená",J734,0)</f>
        <v>0</v>
      </c>
      <c r="BH734" s="201">
        <f>IF(N734="sníž. přenesená",J734,0)</f>
        <v>0</v>
      </c>
      <c r="BI734" s="201">
        <f>IF(N734="nulová",J734,0)</f>
        <v>0</v>
      </c>
      <c r="BJ734" s="18" t="s">
        <v>87</v>
      </c>
      <c r="BK734" s="201">
        <f>ROUND(I734*H734,2)</f>
        <v>0</v>
      </c>
      <c r="BL734" s="18" t="s">
        <v>229</v>
      </c>
      <c r="BM734" s="200" t="s">
        <v>1560</v>
      </c>
    </row>
    <row r="735" spans="1:65" s="2" customFormat="1" ht="16.5" customHeight="1">
      <c r="A735" s="35"/>
      <c r="B735" s="36"/>
      <c r="C735" s="188" t="s">
        <v>1561</v>
      </c>
      <c r="D735" s="188" t="s">
        <v>131</v>
      </c>
      <c r="E735" s="189" t="s">
        <v>803</v>
      </c>
      <c r="F735" s="190" t="s">
        <v>1562</v>
      </c>
      <c r="G735" s="191" t="s">
        <v>544</v>
      </c>
      <c r="H735" s="192">
        <v>1</v>
      </c>
      <c r="I735" s="193"/>
      <c r="J735" s="194">
        <f>ROUND(I735*H735,2)</f>
        <v>0</v>
      </c>
      <c r="K735" s="195"/>
      <c r="L735" s="40"/>
      <c r="M735" s="196" t="s">
        <v>1</v>
      </c>
      <c r="N735" s="197" t="s">
        <v>44</v>
      </c>
      <c r="O735" s="72"/>
      <c r="P735" s="198">
        <f>O735*H735</f>
        <v>0</v>
      </c>
      <c r="Q735" s="198">
        <v>0</v>
      </c>
      <c r="R735" s="198">
        <f>Q735*H735</f>
        <v>0</v>
      </c>
      <c r="S735" s="198">
        <v>0</v>
      </c>
      <c r="T735" s="199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00" t="s">
        <v>805</v>
      </c>
      <c r="AT735" s="200" t="s">
        <v>131</v>
      </c>
      <c r="AU735" s="200" t="s">
        <v>89</v>
      </c>
      <c r="AY735" s="18" t="s">
        <v>129</v>
      </c>
      <c r="BE735" s="201">
        <f>IF(N735="základní",J735,0)</f>
        <v>0</v>
      </c>
      <c r="BF735" s="201">
        <f>IF(N735="snížená",J735,0)</f>
        <v>0</v>
      </c>
      <c r="BG735" s="201">
        <f>IF(N735="zákl. přenesená",J735,0)</f>
        <v>0</v>
      </c>
      <c r="BH735" s="201">
        <f>IF(N735="sníž. přenesená",J735,0)</f>
        <v>0</v>
      </c>
      <c r="BI735" s="201">
        <f>IF(N735="nulová",J735,0)</f>
        <v>0</v>
      </c>
      <c r="BJ735" s="18" t="s">
        <v>87</v>
      </c>
      <c r="BK735" s="201">
        <f>ROUND(I735*H735,2)</f>
        <v>0</v>
      </c>
      <c r="BL735" s="18" t="s">
        <v>805</v>
      </c>
      <c r="BM735" s="200" t="s">
        <v>1563</v>
      </c>
    </row>
    <row r="736" spans="1:65" s="14" customFormat="1" ht="10.199999999999999">
      <c r="B736" s="213"/>
      <c r="C736" s="214"/>
      <c r="D736" s="204" t="s">
        <v>137</v>
      </c>
      <c r="E736" s="215" t="s">
        <v>1</v>
      </c>
      <c r="F736" s="216" t="s">
        <v>1564</v>
      </c>
      <c r="G736" s="214"/>
      <c r="H736" s="217">
        <v>1</v>
      </c>
      <c r="I736" s="218"/>
      <c r="J736" s="214"/>
      <c r="K736" s="214"/>
      <c r="L736" s="219"/>
      <c r="M736" s="220"/>
      <c r="N736" s="221"/>
      <c r="O736" s="221"/>
      <c r="P736" s="221"/>
      <c r="Q736" s="221"/>
      <c r="R736" s="221"/>
      <c r="S736" s="221"/>
      <c r="T736" s="222"/>
      <c r="AT736" s="223" t="s">
        <v>137</v>
      </c>
      <c r="AU736" s="223" t="s">
        <v>89</v>
      </c>
      <c r="AV736" s="14" t="s">
        <v>89</v>
      </c>
      <c r="AW736" s="14" t="s">
        <v>36</v>
      </c>
      <c r="AX736" s="14" t="s">
        <v>87</v>
      </c>
      <c r="AY736" s="223" t="s">
        <v>129</v>
      </c>
    </row>
    <row r="737" spans="1:65" s="2" customFormat="1" ht="21.75" customHeight="1">
      <c r="A737" s="35"/>
      <c r="B737" s="36"/>
      <c r="C737" s="188" t="s">
        <v>1565</v>
      </c>
      <c r="D737" s="188" t="s">
        <v>131</v>
      </c>
      <c r="E737" s="189" t="s">
        <v>809</v>
      </c>
      <c r="F737" s="190" t="s">
        <v>810</v>
      </c>
      <c r="G737" s="191" t="s">
        <v>544</v>
      </c>
      <c r="H737" s="192">
        <v>3</v>
      </c>
      <c r="I737" s="193"/>
      <c r="J737" s="194">
        <f>ROUND(I737*H737,2)</f>
        <v>0</v>
      </c>
      <c r="K737" s="195"/>
      <c r="L737" s="40"/>
      <c r="M737" s="196" t="s">
        <v>1</v>
      </c>
      <c r="N737" s="197" t="s">
        <v>44</v>
      </c>
      <c r="O737" s="72"/>
      <c r="P737" s="198">
        <f>O737*H737</f>
        <v>0</v>
      </c>
      <c r="Q737" s="198">
        <v>0</v>
      </c>
      <c r="R737" s="198">
        <f>Q737*H737</f>
        <v>0</v>
      </c>
      <c r="S737" s="198">
        <v>0</v>
      </c>
      <c r="T737" s="199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00" t="s">
        <v>805</v>
      </c>
      <c r="AT737" s="200" t="s">
        <v>131</v>
      </c>
      <c r="AU737" s="200" t="s">
        <v>89</v>
      </c>
      <c r="AY737" s="18" t="s">
        <v>129</v>
      </c>
      <c r="BE737" s="201">
        <f>IF(N737="základní",J737,0)</f>
        <v>0</v>
      </c>
      <c r="BF737" s="201">
        <f>IF(N737="snížená",J737,0)</f>
        <v>0</v>
      </c>
      <c r="BG737" s="201">
        <f>IF(N737="zákl. přenesená",J737,0)</f>
        <v>0</v>
      </c>
      <c r="BH737" s="201">
        <f>IF(N737="sníž. přenesená",J737,0)</f>
        <v>0</v>
      </c>
      <c r="BI737" s="201">
        <f>IF(N737="nulová",J737,0)</f>
        <v>0</v>
      </c>
      <c r="BJ737" s="18" t="s">
        <v>87</v>
      </c>
      <c r="BK737" s="201">
        <f>ROUND(I737*H737,2)</f>
        <v>0</v>
      </c>
      <c r="BL737" s="18" t="s">
        <v>805</v>
      </c>
      <c r="BM737" s="200" t="s">
        <v>1566</v>
      </c>
    </row>
    <row r="738" spans="1:65" s="14" customFormat="1" ht="10.199999999999999">
      <c r="B738" s="213"/>
      <c r="C738" s="214"/>
      <c r="D738" s="204" t="s">
        <v>137</v>
      </c>
      <c r="E738" s="215" t="s">
        <v>1</v>
      </c>
      <c r="F738" s="216" t="s">
        <v>812</v>
      </c>
      <c r="G738" s="214"/>
      <c r="H738" s="217">
        <v>3</v>
      </c>
      <c r="I738" s="218"/>
      <c r="J738" s="214"/>
      <c r="K738" s="214"/>
      <c r="L738" s="219"/>
      <c r="M738" s="220"/>
      <c r="N738" s="221"/>
      <c r="O738" s="221"/>
      <c r="P738" s="221"/>
      <c r="Q738" s="221"/>
      <c r="R738" s="221"/>
      <c r="S738" s="221"/>
      <c r="T738" s="222"/>
      <c r="AT738" s="223" t="s">
        <v>137</v>
      </c>
      <c r="AU738" s="223" t="s">
        <v>89</v>
      </c>
      <c r="AV738" s="14" t="s">
        <v>89</v>
      </c>
      <c r="AW738" s="14" t="s">
        <v>36</v>
      </c>
      <c r="AX738" s="14" t="s">
        <v>87</v>
      </c>
      <c r="AY738" s="223" t="s">
        <v>129</v>
      </c>
    </row>
    <row r="739" spans="1:65" s="2" customFormat="1" ht="16.5" customHeight="1">
      <c r="A739" s="35"/>
      <c r="B739" s="36"/>
      <c r="C739" s="188" t="s">
        <v>1567</v>
      </c>
      <c r="D739" s="188" t="s">
        <v>131</v>
      </c>
      <c r="E739" s="189" t="s">
        <v>814</v>
      </c>
      <c r="F739" s="190" t="s">
        <v>815</v>
      </c>
      <c r="G739" s="191" t="s">
        <v>777</v>
      </c>
      <c r="H739" s="192">
        <v>10</v>
      </c>
      <c r="I739" s="193"/>
      <c r="J739" s="194">
        <f>ROUND(I739*H739,2)</f>
        <v>0</v>
      </c>
      <c r="K739" s="195"/>
      <c r="L739" s="40"/>
      <c r="M739" s="257" t="s">
        <v>1</v>
      </c>
      <c r="N739" s="258" t="s">
        <v>44</v>
      </c>
      <c r="O739" s="259"/>
      <c r="P739" s="260">
        <f>O739*H739</f>
        <v>0</v>
      </c>
      <c r="Q739" s="260">
        <v>0</v>
      </c>
      <c r="R739" s="260">
        <f>Q739*H739</f>
        <v>0</v>
      </c>
      <c r="S739" s="260">
        <v>0</v>
      </c>
      <c r="T739" s="261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0" t="s">
        <v>229</v>
      </c>
      <c r="AT739" s="200" t="s">
        <v>131</v>
      </c>
      <c r="AU739" s="200" t="s">
        <v>89</v>
      </c>
      <c r="AY739" s="18" t="s">
        <v>129</v>
      </c>
      <c r="BE739" s="201">
        <f>IF(N739="základní",J739,0)</f>
        <v>0</v>
      </c>
      <c r="BF739" s="201">
        <f>IF(N739="snížená",J739,0)</f>
        <v>0</v>
      </c>
      <c r="BG739" s="201">
        <f>IF(N739="zákl. přenesená",J739,0)</f>
        <v>0</v>
      </c>
      <c r="BH739" s="201">
        <f>IF(N739="sníž. přenesená",J739,0)</f>
        <v>0</v>
      </c>
      <c r="BI739" s="201">
        <f>IF(N739="nulová",J739,0)</f>
        <v>0</v>
      </c>
      <c r="BJ739" s="18" t="s">
        <v>87</v>
      </c>
      <c r="BK739" s="201">
        <f>ROUND(I739*H739,2)</f>
        <v>0</v>
      </c>
      <c r="BL739" s="18" t="s">
        <v>229</v>
      </c>
      <c r="BM739" s="200" t="s">
        <v>1568</v>
      </c>
    </row>
    <row r="740" spans="1:65" s="2" customFormat="1" ht="6.9" customHeight="1">
      <c r="A740" s="35"/>
      <c r="B740" s="55"/>
      <c r="C740" s="56"/>
      <c r="D740" s="56"/>
      <c r="E740" s="56"/>
      <c r="F740" s="56"/>
      <c r="G740" s="56"/>
      <c r="H740" s="56"/>
      <c r="I740" s="56"/>
      <c r="J740" s="56"/>
      <c r="K740" s="56"/>
      <c r="L740" s="40"/>
      <c r="M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</row>
  </sheetData>
  <sheetProtection algorithmName="SHA-512" hashValue="WoaLnZKPcueoYHGNP6LuaFrjmsHbq+dDoP67tmDnXwfMHWlmCgRc6ZugD8i81PeK7H2Ej0bhv5QJ5/qFn8inOw==" saltValue="TN1O92NnTlqAPlPCtf0zYiiSinrGs83amH5UFkntog/JNMaQEVndpSQh3bNpyfNYEanoXFqXxtkxKoZxSJxF9Q==" spinCount="100000" sheet="1" objects="1" scenarios="1" formatColumns="0" formatRows="0" autoFilter="0"/>
  <autoFilter ref="C124:K73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89</v>
      </c>
    </row>
    <row r="4" spans="1:46" s="1" customFormat="1" ht="24.9" customHeight="1">
      <c r="B4" s="21"/>
      <c r="D4" s="111" t="s">
        <v>97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3" t="str">
        <f>'Rekapitulace stavby'!K6</f>
        <v>Medlešice - splašková kanalizace D.1.2.1  SO 02 Přeložky plynovodu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98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05" t="s">
        <v>1569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26. 8. 2020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28</v>
      </c>
      <c r="J21" s="11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37</v>
      </c>
      <c r="E23" s="35"/>
      <c r="F23" s="35"/>
      <c r="G23" s="35"/>
      <c r="H23" s="35"/>
      <c r="I23" s="113" t="s">
        <v>25</v>
      </c>
      <c r="J23" s="114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28</v>
      </c>
      <c r="J24" s="114" t="s">
        <v>35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ROUND((SUM(BE125:BE539)),  2)</f>
        <v>0</v>
      </c>
      <c r="G33" s="35"/>
      <c r="H33" s="35"/>
      <c r="I33" s="125">
        <v>0.21</v>
      </c>
      <c r="J33" s="124">
        <f>ROUND(((SUM(BE125:BE539))*I33),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ROUND((SUM(BF125:BF539)),  2)</f>
        <v>0</v>
      </c>
      <c r="G34" s="35"/>
      <c r="H34" s="35"/>
      <c r="I34" s="125">
        <v>0.15</v>
      </c>
      <c r="J34" s="124">
        <f>ROUND(((SUM(BF125:BF539))*I34),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ROUND((SUM(BG125:BG539)),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ROUND((SUM(BH125:BH539)),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ROUND((SUM(BI125:BI539)),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52</v>
      </c>
      <c r="E50" s="134"/>
      <c r="F50" s="134"/>
      <c r="G50" s="133" t="s">
        <v>53</v>
      </c>
      <c r="H50" s="134"/>
      <c r="I50" s="134"/>
      <c r="J50" s="134"/>
      <c r="K50" s="134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5" t="s">
        <v>54</v>
      </c>
      <c r="E61" s="136"/>
      <c r="F61" s="137" t="s">
        <v>55</v>
      </c>
      <c r="G61" s="135" t="s">
        <v>54</v>
      </c>
      <c r="H61" s="136"/>
      <c r="I61" s="136"/>
      <c r="J61" s="138" t="s">
        <v>55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3" t="s">
        <v>56</v>
      </c>
      <c r="E65" s="139"/>
      <c r="F65" s="139"/>
      <c r="G65" s="133" t="s">
        <v>57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5" t="s">
        <v>54</v>
      </c>
      <c r="E76" s="136"/>
      <c r="F76" s="137" t="s">
        <v>55</v>
      </c>
      <c r="G76" s="135" t="s">
        <v>54</v>
      </c>
      <c r="H76" s="136"/>
      <c r="I76" s="136"/>
      <c r="J76" s="138" t="s">
        <v>55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100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Medlešice - splašková kanalizace D.1.2.1  SO 02 Přeložky plynovodu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62" t="str">
        <f>E9</f>
        <v>Přeložka č.4 - Přeložka STL Plynovodu PE d 63 SDR 11 a STL plynových přípojek PE d 32 SDR 11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Medlešice</v>
      </c>
      <c r="G89" s="37"/>
      <c r="H89" s="37"/>
      <c r="I89" s="30" t="s">
        <v>22</v>
      </c>
      <c r="J89" s="67" t="str">
        <f>IF(J12="","",J12)</f>
        <v>26. 8. 2020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24</v>
      </c>
      <c r="D91" s="37"/>
      <c r="E91" s="37"/>
      <c r="F91" s="28" t="str">
        <f>E15</f>
        <v>Vodárenská společnost Chrudim, a.s.</v>
      </c>
      <c r="G91" s="37"/>
      <c r="H91" s="37"/>
      <c r="I91" s="30" t="s">
        <v>32</v>
      </c>
      <c r="J91" s="33" t="str">
        <f>E21</f>
        <v>VK CAD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VK CAD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101</v>
      </c>
      <c r="D94" s="145"/>
      <c r="E94" s="145"/>
      <c r="F94" s="145"/>
      <c r="G94" s="145"/>
      <c r="H94" s="145"/>
      <c r="I94" s="145"/>
      <c r="J94" s="146" t="s">
        <v>102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7" t="s">
        <v>103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104</v>
      </c>
    </row>
    <row r="97" spans="1:31" s="9" customFormat="1" ht="24.9" customHeight="1">
      <c r="B97" s="148"/>
      <c r="C97" s="149"/>
      <c r="D97" s="150" t="s">
        <v>105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95" customHeight="1">
      <c r="B98" s="154"/>
      <c r="C98" s="155"/>
      <c r="D98" s="156" t="s">
        <v>106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95" customHeight="1">
      <c r="B99" s="154"/>
      <c r="C99" s="155"/>
      <c r="D99" s="156" t="s">
        <v>107</v>
      </c>
      <c r="E99" s="157"/>
      <c r="F99" s="157"/>
      <c r="G99" s="157"/>
      <c r="H99" s="157"/>
      <c r="I99" s="157"/>
      <c r="J99" s="158">
        <f>J347</f>
        <v>0</v>
      </c>
      <c r="K99" s="155"/>
      <c r="L99" s="159"/>
    </row>
    <row r="100" spans="1:31" s="10" customFormat="1" ht="19.95" customHeight="1">
      <c r="B100" s="154"/>
      <c r="C100" s="155"/>
      <c r="D100" s="156" t="s">
        <v>108</v>
      </c>
      <c r="E100" s="157"/>
      <c r="F100" s="157"/>
      <c r="G100" s="157"/>
      <c r="H100" s="157"/>
      <c r="I100" s="157"/>
      <c r="J100" s="158">
        <f>J396</f>
        <v>0</v>
      </c>
      <c r="K100" s="155"/>
      <c r="L100" s="159"/>
    </row>
    <row r="101" spans="1:31" s="9" customFormat="1" ht="24.9" customHeight="1">
      <c r="B101" s="148"/>
      <c r="C101" s="149"/>
      <c r="D101" s="150" t="s">
        <v>109</v>
      </c>
      <c r="E101" s="151"/>
      <c r="F101" s="151"/>
      <c r="G101" s="151"/>
      <c r="H101" s="151"/>
      <c r="I101" s="151"/>
      <c r="J101" s="152">
        <f>J435</f>
        <v>0</v>
      </c>
      <c r="K101" s="149"/>
      <c r="L101" s="153"/>
    </row>
    <row r="102" spans="1:31" s="10" customFormat="1" ht="19.95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J436</f>
        <v>0</v>
      </c>
      <c r="K102" s="155"/>
      <c r="L102" s="159"/>
    </row>
    <row r="103" spans="1:31" s="10" customFormat="1" ht="19.95" customHeight="1">
      <c r="B103" s="154"/>
      <c r="C103" s="155"/>
      <c r="D103" s="156" t="s">
        <v>111</v>
      </c>
      <c r="E103" s="157"/>
      <c r="F103" s="157"/>
      <c r="G103" s="157"/>
      <c r="H103" s="157"/>
      <c r="I103" s="157"/>
      <c r="J103" s="158">
        <f>J452</f>
        <v>0</v>
      </c>
      <c r="K103" s="155"/>
      <c r="L103" s="159"/>
    </row>
    <row r="104" spans="1:31" s="9" customFormat="1" ht="24.9" customHeight="1">
      <c r="B104" s="148"/>
      <c r="C104" s="149"/>
      <c r="D104" s="150" t="s">
        <v>818</v>
      </c>
      <c r="E104" s="151"/>
      <c r="F104" s="151"/>
      <c r="G104" s="151"/>
      <c r="H104" s="151"/>
      <c r="I104" s="151"/>
      <c r="J104" s="152">
        <f>J523</f>
        <v>0</v>
      </c>
      <c r="K104" s="149"/>
      <c r="L104" s="153"/>
    </row>
    <row r="105" spans="1:31" s="10" customFormat="1" ht="19.95" customHeight="1">
      <c r="B105" s="154"/>
      <c r="C105" s="155"/>
      <c r="D105" s="156" t="s">
        <v>113</v>
      </c>
      <c r="E105" s="157"/>
      <c r="F105" s="157"/>
      <c r="G105" s="157"/>
      <c r="H105" s="157"/>
      <c r="I105" s="157"/>
      <c r="J105" s="158">
        <f>J524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114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6.25" customHeight="1">
      <c r="A115" s="35"/>
      <c r="B115" s="36"/>
      <c r="C115" s="37"/>
      <c r="D115" s="37"/>
      <c r="E115" s="310" t="str">
        <f>E7</f>
        <v>Medlešice - splašková kanalizace D.1.2.1  SO 02 Přeložky plynovodu</v>
      </c>
      <c r="F115" s="311"/>
      <c r="G115" s="311"/>
      <c r="H115" s="311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30" customHeight="1">
      <c r="A117" s="35"/>
      <c r="B117" s="36"/>
      <c r="C117" s="37"/>
      <c r="D117" s="37"/>
      <c r="E117" s="262" t="str">
        <f>E9</f>
        <v>Přeložka č.4 - Přeložka STL Plynovodu PE d 63 SDR 11 a STL plynových přípojek PE d 32 SDR 11</v>
      </c>
      <c r="F117" s="312"/>
      <c r="G117" s="312"/>
      <c r="H117" s="312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Medlešice</v>
      </c>
      <c r="G119" s="37"/>
      <c r="H119" s="37"/>
      <c r="I119" s="30" t="s">
        <v>22</v>
      </c>
      <c r="J119" s="67" t="str">
        <f>IF(J12="","",J12)</f>
        <v>26. 8. 2020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24</v>
      </c>
      <c r="D121" s="37"/>
      <c r="E121" s="37"/>
      <c r="F121" s="28" t="str">
        <f>E15</f>
        <v>Vodárenská společnost Chrudim, a.s.</v>
      </c>
      <c r="G121" s="37"/>
      <c r="H121" s="37"/>
      <c r="I121" s="30" t="s">
        <v>32</v>
      </c>
      <c r="J121" s="33" t="str">
        <f>E21</f>
        <v>VK CAD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37</v>
      </c>
      <c r="J122" s="33" t="str">
        <f>E24</f>
        <v>VK CAD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115</v>
      </c>
      <c r="D124" s="163" t="s">
        <v>64</v>
      </c>
      <c r="E124" s="163" t="s">
        <v>60</v>
      </c>
      <c r="F124" s="163" t="s">
        <v>61</v>
      </c>
      <c r="G124" s="163" t="s">
        <v>116</v>
      </c>
      <c r="H124" s="163" t="s">
        <v>117</v>
      </c>
      <c r="I124" s="163" t="s">
        <v>118</v>
      </c>
      <c r="J124" s="164" t="s">
        <v>102</v>
      </c>
      <c r="K124" s="165" t="s">
        <v>119</v>
      </c>
      <c r="L124" s="166"/>
      <c r="M124" s="76" t="s">
        <v>1</v>
      </c>
      <c r="N124" s="77" t="s">
        <v>43</v>
      </c>
      <c r="O124" s="77" t="s">
        <v>120</v>
      </c>
      <c r="P124" s="77" t="s">
        <v>121</v>
      </c>
      <c r="Q124" s="77" t="s">
        <v>122</v>
      </c>
      <c r="R124" s="77" t="s">
        <v>123</v>
      </c>
      <c r="S124" s="77" t="s">
        <v>124</v>
      </c>
      <c r="T124" s="78" t="s">
        <v>125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8" customHeight="1">
      <c r="A125" s="35"/>
      <c r="B125" s="36"/>
      <c r="C125" s="83" t="s">
        <v>126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P126+P435+P523</f>
        <v>0</v>
      </c>
      <c r="Q125" s="80"/>
      <c r="R125" s="169">
        <f>R126+R435+R523</f>
        <v>69.860867560669988</v>
      </c>
      <c r="S125" s="80"/>
      <c r="T125" s="170">
        <f>T126+T435+T523</f>
        <v>48.625739999999993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78</v>
      </c>
      <c r="AU125" s="18" t="s">
        <v>104</v>
      </c>
      <c r="BK125" s="171">
        <f>BK126+BK435+BK523</f>
        <v>0</v>
      </c>
    </row>
    <row r="126" spans="1:65" s="12" customFormat="1" ht="25.95" customHeight="1">
      <c r="B126" s="172"/>
      <c r="C126" s="173"/>
      <c r="D126" s="174" t="s">
        <v>78</v>
      </c>
      <c r="E126" s="175" t="s">
        <v>127</v>
      </c>
      <c r="F126" s="175" t="s">
        <v>128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P127+P347+P396</f>
        <v>0</v>
      </c>
      <c r="Q126" s="180"/>
      <c r="R126" s="181">
        <f>R127+R347+R396</f>
        <v>69.771007560669986</v>
      </c>
      <c r="S126" s="180"/>
      <c r="T126" s="182">
        <f>T127+T347+T396</f>
        <v>48.625739999999993</v>
      </c>
      <c r="AR126" s="183" t="s">
        <v>87</v>
      </c>
      <c r="AT126" s="184" t="s">
        <v>78</v>
      </c>
      <c r="AU126" s="184" t="s">
        <v>79</v>
      </c>
      <c r="AY126" s="183" t="s">
        <v>129</v>
      </c>
      <c r="BK126" s="185">
        <f>BK127+BK347+BK396</f>
        <v>0</v>
      </c>
    </row>
    <row r="127" spans="1:65" s="12" customFormat="1" ht="22.8" customHeight="1">
      <c r="B127" s="172"/>
      <c r="C127" s="173"/>
      <c r="D127" s="174" t="s">
        <v>78</v>
      </c>
      <c r="E127" s="186" t="s">
        <v>87</v>
      </c>
      <c r="F127" s="186" t="s">
        <v>130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SUM(P128:P346)</f>
        <v>0</v>
      </c>
      <c r="Q127" s="180"/>
      <c r="R127" s="181">
        <f>SUM(R128:R346)</f>
        <v>69.745835560669988</v>
      </c>
      <c r="S127" s="180"/>
      <c r="T127" s="182">
        <f>SUM(T128:T346)</f>
        <v>48.625739999999993</v>
      </c>
      <c r="AR127" s="183" t="s">
        <v>87</v>
      </c>
      <c r="AT127" s="184" t="s">
        <v>78</v>
      </c>
      <c r="AU127" s="184" t="s">
        <v>87</v>
      </c>
      <c r="AY127" s="183" t="s">
        <v>129</v>
      </c>
      <c r="BK127" s="185">
        <f>SUM(BK128:BK346)</f>
        <v>0</v>
      </c>
    </row>
    <row r="128" spans="1:65" s="2" customFormat="1" ht="21.75" customHeight="1">
      <c r="A128" s="35"/>
      <c r="B128" s="36"/>
      <c r="C128" s="188" t="s">
        <v>87</v>
      </c>
      <c r="D128" s="188" t="s">
        <v>131</v>
      </c>
      <c r="E128" s="189" t="s">
        <v>143</v>
      </c>
      <c r="F128" s="190" t="s">
        <v>144</v>
      </c>
      <c r="G128" s="191" t="s">
        <v>134</v>
      </c>
      <c r="H128" s="192">
        <v>42.51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44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0.3</v>
      </c>
      <c r="T128" s="199">
        <f>S128*H128</f>
        <v>12.752999999999998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135</v>
      </c>
      <c r="AT128" s="200" t="s">
        <v>131</v>
      </c>
      <c r="AU128" s="200" t="s">
        <v>89</v>
      </c>
      <c r="AY128" s="18" t="s">
        <v>129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87</v>
      </c>
      <c r="BK128" s="201">
        <f>ROUND(I128*H128,2)</f>
        <v>0</v>
      </c>
      <c r="BL128" s="18" t="s">
        <v>135</v>
      </c>
      <c r="BM128" s="200" t="s">
        <v>1570</v>
      </c>
    </row>
    <row r="129" spans="1:65" s="13" customFormat="1" ht="10.199999999999999">
      <c r="B129" s="202"/>
      <c r="C129" s="203"/>
      <c r="D129" s="204" t="s">
        <v>137</v>
      </c>
      <c r="E129" s="205" t="s">
        <v>1</v>
      </c>
      <c r="F129" s="206" t="s">
        <v>146</v>
      </c>
      <c r="G129" s="203"/>
      <c r="H129" s="205" t="s">
        <v>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137</v>
      </c>
      <c r="AU129" s="212" t="s">
        <v>89</v>
      </c>
      <c r="AV129" s="13" t="s">
        <v>87</v>
      </c>
      <c r="AW129" s="13" t="s">
        <v>36</v>
      </c>
      <c r="AX129" s="13" t="s">
        <v>79</v>
      </c>
      <c r="AY129" s="212" t="s">
        <v>129</v>
      </c>
    </row>
    <row r="130" spans="1:65" s="13" customFormat="1" ht="10.199999999999999">
      <c r="B130" s="202"/>
      <c r="C130" s="203"/>
      <c r="D130" s="204" t="s">
        <v>137</v>
      </c>
      <c r="E130" s="205" t="s">
        <v>1</v>
      </c>
      <c r="F130" s="206" t="s">
        <v>139</v>
      </c>
      <c r="G130" s="203"/>
      <c r="H130" s="205" t="s">
        <v>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137</v>
      </c>
      <c r="AU130" s="212" t="s">
        <v>89</v>
      </c>
      <c r="AV130" s="13" t="s">
        <v>87</v>
      </c>
      <c r="AW130" s="13" t="s">
        <v>36</v>
      </c>
      <c r="AX130" s="13" t="s">
        <v>79</v>
      </c>
      <c r="AY130" s="212" t="s">
        <v>129</v>
      </c>
    </row>
    <row r="131" spans="1:65" s="14" customFormat="1" ht="10.199999999999999">
      <c r="B131" s="213"/>
      <c r="C131" s="214"/>
      <c r="D131" s="204" t="s">
        <v>137</v>
      </c>
      <c r="E131" s="215" t="s">
        <v>1</v>
      </c>
      <c r="F131" s="216" t="s">
        <v>1571</v>
      </c>
      <c r="G131" s="214"/>
      <c r="H131" s="217">
        <v>39.78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137</v>
      </c>
      <c r="AU131" s="223" t="s">
        <v>89</v>
      </c>
      <c r="AV131" s="14" t="s">
        <v>89</v>
      </c>
      <c r="AW131" s="14" t="s">
        <v>36</v>
      </c>
      <c r="AX131" s="14" t="s">
        <v>79</v>
      </c>
      <c r="AY131" s="223" t="s">
        <v>129</v>
      </c>
    </row>
    <row r="132" spans="1:65" s="14" customFormat="1" ht="10.199999999999999">
      <c r="B132" s="213"/>
      <c r="C132" s="214"/>
      <c r="D132" s="204" t="s">
        <v>137</v>
      </c>
      <c r="E132" s="215" t="s">
        <v>1</v>
      </c>
      <c r="F132" s="216" t="s">
        <v>1572</v>
      </c>
      <c r="G132" s="214"/>
      <c r="H132" s="217">
        <v>2.73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137</v>
      </c>
      <c r="AU132" s="223" t="s">
        <v>89</v>
      </c>
      <c r="AV132" s="14" t="s">
        <v>89</v>
      </c>
      <c r="AW132" s="14" t="s">
        <v>36</v>
      </c>
      <c r="AX132" s="14" t="s">
        <v>79</v>
      </c>
      <c r="AY132" s="223" t="s">
        <v>129</v>
      </c>
    </row>
    <row r="133" spans="1:65" s="15" customFormat="1" ht="10.199999999999999">
      <c r="B133" s="224"/>
      <c r="C133" s="225"/>
      <c r="D133" s="204" t="s">
        <v>137</v>
      </c>
      <c r="E133" s="226" t="s">
        <v>1</v>
      </c>
      <c r="F133" s="227" t="s">
        <v>142</v>
      </c>
      <c r="G133" s="225"/>
      <c r="H133" s="228">
        <v>42.51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137</v>
      </c>
      <c r="AU133" s="234" t="s">
        <v>89</v>
      </c>
      <c r="AV133" s="15" t="s">
        <v>135</v>
      </c>
      <c r="AW133" s="15" t="s">
        <v>36</v>
      </c>
      <c r="AX133" s="15" t="s">
        <v>87</v>
      </c>
      <c r="AY133" s="234" t="s">
        <v>129</v>
      </c>
    </row>
    <row r="134" spans="1:65" s="2" customFormat="1" ht="21.75" customHeight="1">
      <c r="A134" s="35"/>
      <c r="B134" s="36"/>
      <c r="C134" s="188" t="s">
        <v>89</v>
      </c>
      <c r="D134" s="188" t="s">
        <v>131</v>
      </c>
      <c r="E134" s="189" t="s">
        <v>825</v>
      </c>
      <c r="F134" s="190" t="s">
        <v>1573</v>
      </c>
      <c r="G134" s="191" t="s">
        <v>134</v>
      </c>
      <c r="H134" s="192">
        <v>42.51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44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0.28999999999999998</v>
      </c>
      <c r="T134" s="199">
        <f>S134*H134</f>
        <v>12.327899999999998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135</v>
      </c>
      <c r="AT134" s="200" t="s">
        <v>131</v>
      </c>
      <c r="AU134" s="200" t="s">
        <v>89</v>
      </c>
      <c r="AY134" s="18" t="s">
        <v>129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87</v>
      </c>
      <c r="BK134" s="201">
        <f>ROUND(I134*H134,2)</f>
        <v>0</v>
      </c>
      <c r="BL134" s="18" t="s">
        <v>135</v>
      </c>
      <c r="BM134" s="200" t="s">
        <v>1574</v>
      </c>
    </row>
    <row r="135" spans="1:65" s="13" customFormat="1" ht="10.199999999999999">
      <c r="B135" s="202"/>
      <c r="C135" s="203"/>
      <c r="D135" s="204" t="s">
        <v>137</v>
      </c>
      <c r="E135" s="205" t="s">
        <v>1</v>
      </c>
      <c r="F135" s="206" t="s">
        <v>146</v>
      </c>
      <c r="G135" s="203"/>
      <c r="H135" s="205" t="s">
        <v>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137</v>
      </c>
      <c r="AU135" s="212" t="s">
        <v>89</v>
      </c>
      <c r="AV135" s="13" t="s">
        <v>87</v>
      </c>
      <c r="AW135" s="13" t="s">
        <v>36</v>
      </c>
      <c r="AX135" s="13" t="s">
        <v>79</v>
      </c>
      <c r="AY135" s="212" t="s">
        <v>129</v>
      </c>
    </row>
    <row r="136" spans="1:65" s="13" customFormat="1" ht="10.199999999999999">
      <c r="B136" s="202"/>
      <c r="C136" s="203"/>
      <c r="D136" s="204" t="s">
        <v>137</v>
      </c>
      <c r="E136" s="205" t="s">
        <v>1</v>
      </c>
      <c r="F136" s="206" t="s">
        <v>139</v>
      </c>
      <c r="G136" s="203"/>
      <c r="H136" s="205" t="s">
        <v>1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137</v>
      </c>
      <c r="AU136" s="212" t="s">
        <v>89</v>
      </c>
      <c r="AV136" s="13" t="s">
        <v>87</v>
      </c>
      <c r="AW136" s="13" t="s">
        <v>36</v>
      </c>
      <c r="AX136" s="13" t="s">
        <v>79</v>
      </c>
      <c r="AY136" s="212" t="s">
        <v>129</v>
      </c>
    </row>
    <row r="137" spans="1:65" s="14" customFormat="1" ht="10.199999999999999">
      <c r="B137" s="213"/>
      <c r="C137" s="214"/>
      <c r="D137" s="204" t="s">
        <v>137</v>
      </c>
      <c r="E137" s="215" t="s">
        <v>1</v>
      </c>
      <c r="F137" s="216" t="s">
        <v>1571</v>
      </c>
      <c r="G137" s="214"/>
      <c r="H137" s="217">
        <v>39.78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137</v>
      </c>
      <c r="AU137" s="223" t="s">
        <v>89</v>
      </c>
      <c r="AV137" s="14" t="s">
        <v>89</v>
      </c>
      <c r="AW137" s="14" t="s">
        <v>36</v>
      </c>
      <c r="AX137" s="14" t="s">
        <v>79</v>
      </c>
      <c r="AY137" s="223" t="s">
        <v>129</v>
      </c>
    </row>
    <row r="138" spans="1:65" s="14" customFormat="1" ht="10.199999999999999">
      <c r="B138" s="213"/>
      <c r="C138" s="214"/>
      <c r="D138" s="204" t="s">
        <v>137</v>
      </c>
      <c r="E138" s="215" t="s">
        <v>1</v>
      </c>
      <c r="F138" s="216" t="s">
        <v>1572</v>
      </c>
      <c r="G138" s="214"/>
      <c r="H138" s="217">
        <v>2.73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137</v>
      </c>
      <c r="AU138" s="223" t="s">
        <v>89</v>
      </c>
      <c r="AV138" s="14" t="s">
        <v>89</v>
      </c>
      <c r="AW138" s="14" t="s">
        <v>36</v>
      </c>
      <c r="AX138" s="14" t="s">
        <v>79</v>
      </c>
      <c r="AY138" s="223" t="s">
        <v>129</v>
      </c>
    </row>
    <row r="139" spans="1:65" s="15" customFormat="1" ht="10.199999999999999">
      <c r="B139" s="224"/>
      <c r="C139" s="225"/>
      <c r="D139" s="204" t="s">
        <v>137</v>
      </c>
      <c r="E139" s="226" t="s">
        <v>1</v>
      </c>
      <c r="F139" s="227" t="s">
        <v>142</v>
      </c>
      <c r="G139" s="225"/>
      <c r="H139" s="228">
        <v>42.51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137</v>
      </c>
      <c r="AU139" s="234" t="s">
        <v>89</v>
      </c>
      <c r="AV139" s="15" t="s">
        <v>135</v>
      </c>
      <c r="AW139" s="15" t="s">
        <v>36</v>
      </c>
      <c r="AX139" s="15" t="s">
        <v>87</v>
      </c>
      <c r="AY139" s="234" t="s">
        <v>129</v>
      </c>
    </row>
    <row r="140" spans="1:65" s="2" customFormat="1" ht="21.75" customHeight="1">
      <c r="A140" s="35"/>
      <c r="B140" s="36"/>
      <c r="C140" s="188" t="s">
        <v>149</v>
      </c>
      <c r="D140" s="188" t="s">
        <v>131</v>
      </c>
      <c r="E140" s="189" t="s">
        <v>828</v>
      </c>
      <c r="F140" s="190" t="s">
        <v>829</v>
      </c>
      <c r="G140" s="191" t="s">
        <v>134</v>
      </c>
      <c r="H140" s="192">
        <v>42.51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44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0.22</v>
      </c>
      <c r="T140" s="199">
        <f>S140*H140</f>
        <v>9.3521999999999998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135</v>
      </c>
      <c r="AT140" s="200" t="s">
        <v>131</v>
      </c>
      <c r="AU140" s="200" t="s">
        <v>89</v>
      </c>
      <c r="AY140" s="18" t="s">
        <v>129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87</v>
      </c>
      <c r="BK140" s="201">
        <f>ROUND(I140*H140,2)</f>
        <v>0</v>
      </c>
      <c r="BL140" s="18" t="s">
        <v>135</v>
      </c>
      <c r="BM140" s="200" t="s">
        <v>1575</v>
      </c>
    </row>
    <row r="141" spans="1:65" s="13" customFormat="1" ht="10.199999999999999">
      <c r="B141" s="202"/>
      <c r="C141" s="203"/>
      <c r="D141" s="204" t="s">
        <v>137</v>
      </c>
      <c r="E141" s="205" t="s">
        <v>1</v>
      </c>
      <c r="F141" s="206" t="s">
        <v>146</v>
      </c>
      <c r="G141" s="203"/>
      <c r="H141" s="205" t="s">
        <v>1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137</v>
      </c>
      <c r="AU141" s="212" t="s">
        <v>89</v>
      </c>
      <c r="AV141" s="13" t="s">
        <v>87</v>
      </c>
      <c r="AW141" s="13" t="s">
        <v>36</v>
      </c>
      <c r="AX141" s="13" t="s">
        <v>79</v>
      </c>
      <c r="AY141" s="212" t="s">
        <v>129</v>
      </c>
    </row>
    <row r="142" spans="1:65" s="13" customFormat="1" ht="10.199999999999999">
      <c r="B142" s="202"/>
      <c r="C142" s="203"/>
      <c r="D142" s="204" t="s">
        <v>137</v>
      </c>
      <c r="E142" s="205" t="s">
        <v>1</v>
      </c>
      <c r="F142" s="206" t="s">
        <v>139</v>
      </c>
      <c r="G142" s="203"/>
      <c r="H142" s="205" t="s">
        <v>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137</v>
      </c>
      <c r="AU142" s="212" t="s">
        <v>89</v>
      </c>
      <c r="AV142" s="13" t="s">
        <v>87</v>
      </c>
      <c r="AW142" s="13" t="s">
        <v>36</v>
      </c>
      <c r="AX142" s="13" t="s">
        <v>79</v>
      </c>
      <c r="AY142" s="212" t="s">
        <v>129</v>
      </c>
    </row>
    <row r="143" spans="1:65" s="14" customFormat="1" ht="10.199999999999999">
      <c r="B143" s="213"/>
      <c r="C143" s="214"/>
      <c r="D143" s="204" t="s">
        <v>137</v>
      </c>
      <c r="E143" s="215" t="s">
        <v>1</v>
      </c>
      <c r="F143" s="216" t="s">
        <v>1571</v>
      </c>
      <c r="G143" s="214"/>
      <c r="H143" s="217">
        <v>39.78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137</v>
      </c>
      <c r="AU143" s="223" t="s">
        <v>89</v>
      </c>
      <c r="AV143" s="14" t="s">
        <v>89</v>
      </c>
      <c r="AW143" s="14" t="s">
        <v>36</v>
      </c>
      <c r="AX143" s="14" t="s">
        <v>79</v>
      </c>
      <c r="AY143" s="223" t="s">
        <v>129</v>
      </c>
    </row>
    <row r="144" spans="1:65" s="14" customFormat="1" ht="10.199999999999999">
      <c r="B144" s="213"/>
      <c r="C144" s="214"/>
      <c r="D144" s="204" t="s">
        <v>137</v>
      </c>
      <c r="E144" s="215" t="s">
        <v>1</v>
      </c>
      <c r="F144" s="216" t="s">
        <v>1572</v>
      </c>
      <c r="G144" s="214"/>
      <c r="H144" s="217">
        <v>2.73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137</v>
      </c>
      <c r="AU144" s="223" t="s">
        <v>89</v>
      </c>
      <c r="AV144" s="14" t="s">
        <v>89</v>
      </c>
      <c r="AW144" s="14" t="s">
        <v>36</v>
      </c>
      <c r="AX144" s="14" t="s">
        <v>79</v>
      </c>
      <c r="AY144" s="223" t="s">
        <v>129</v>
      </c>
    </row>
    <row r="145" spans="1:65" s="15" customFormat="1" ht="10.199999999999999">
      <c r="B145" s="224"/>
      <c r="C145" s="225"/>
      <c r="D145" s="204" t="s">
        <v>137</v>
      </c>
      <c r="E145" s="226" t="s">
        <v>1</v>
      </c>
      <c r="F145" s="227" t="s">
        <v>142</v>
      </c>
      <c r="G145" s="225"/>
      <c r="H145" s="228">
        <v>42.51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137</v>
      </c>
      <c r="AU145" s="234" t="s">
        <v>89</v>
      </c>
      <c r="AV145" s="15" t="s">
        <v>135</v>
      </c>
      <c r="AW145" s="15" t="s">
        <v>36</v>
      </c>
      <c r="AX145" s="15" t="s">
        <v>87</v>
      </c>
      <c r="AY145" s="234" t="s">
        <v>129</v>
      </c>
    </row>
    <row r="146" spans="1:65" s="2" customFormat="1" ht="21.75" customHeight="1">
      <c r="A146" s="35"/>
      <c r="B146" s="36"/>
      <c r="C146" s="188" t="s">
        <v>135</v>
      </c>
      <c r="D146" s="188" t="s">
        <v>131</v>
      </c>
      <c r="E146" s="189" t="s">
        <v>159</v>
      </c>
      <c r="F146" s="190" t="s">
        <v>160</v>
      </c>
      <c r="G146" s="191" t="s">
        <v>134</v>
      </c>
      <c r="H146" s="192">
        <v>55.44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44</v>
      </c>
      <c r="O146" s="72"/>
      <c r="P146" s="198">
        <f>O146*H146</f>
        <v>0</v>
      </c>
      <c r="Q146" s="198">
        <v>9.0000000000000006E-5</v>
      </c>
      <c r="R146" s="198">
        <f>Q146*H146</f>
        <v>4.9896000000000003E-3</v>
      </c>
      <c r="S146" s="198">
        <v>0.25600000000000001</v>
      </c>
      <c r="T146" s="199">
        <f>S146*H146</f>
        <v>14.192639999999999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135</v>
      </c>
      <c r="AT146" s="200" t="s">
        <v>131</v>
      </c>
      <c r="AU146" s="200" t="s">
        <v>89</v>
      </c>
      <c r="AY146" s="18" t="s">
        <v>129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87</v>
      </c>
      <c r="BK146" s="201">
        <f>ROUND(I146*H146,2)</f>
        <v>0</v>
      </c>
      <c r="BL146" s="18" t="s">
        <v>135</v>
      </c>
      <c r="BM146" s="200" t="s">
        <v>1576</v>
      </c>
    </row>
    <row r="147" spans="1:65" s="13" customFormat="1" ht="10.199999999999999">
      <c r="B147" s="202"/>
      <c r="C147" s="203"/>
      <c r="D147" s="204" t="s">
        <v>137</v>
      </c>
      <c r="E147" s="205" t="s">
        <v>1</v>
      </c>
      <c r="F147" s="206" t="s">
        <v>138</v>
      </c>
      <c r="G147" s="203"/>
      <c r="H147" s="205" t="s">
        <v>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137</v>
      </c>
      <c r="AU147" s="212" t="s">
        <v>89</v>
      </c>
      <c r="AV147" s="13" t="s">
        <v>87</v>
      </c>
      <c r="AW147" s="13" t="s">
        <v>36</v>
      </c>
      <c r="AX147" s="13" t="s">
        <v>79</v>
      </c>
      <c r="AY147" s="212" t="s">
        <v>129</v>
      </c>
    </row>
    <row r="148" spans="1:65" s="13" customFormat="1" ht="10.199999999999999">
      <c r="B148" s="202"/>
      <c r="C148" s="203"/>
      <c r="D148" s="204" t="s">
        <v>137</v>
      </c>
      <c r="E148" s="205" t="s">
        <v>1</v>
      </c>
      <c r="F148" s="206" t="s">
        <v>139</v>
      </c>
      <c r="G148" s="203"/>
      <c r="H148" s="205" t="s">
        <v>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137</v>
      </c>
      <c r="AU148" s="212" t="s">
        <v>89</v>
      </c>
      <c r="AV148" s="13" t="s">
        <v>87</v>
      </c>
      <c r="AW148" s="13" t="s">
        <v>36</v>
      </c>
      <c r="AX148" s="13" t="s">
        <v>79</v>
      </c>
      <c r="AY148" s="212" t="s">
        <v>129</v>
      </c>
    </row>
    <row r="149" spans="1:65" s="14" customFormat="1" ht="10.199999999999999">
      <c r="B149" s="213"/>
      <c r="C149" s="214"/>
      <c r="D149" s="204" t="s">
        <v>137</v>
      </c>
      <c r="E149" s="215" t="s">
        <v>1</v>
      </c>
      <c r="F149" s="216" t="s">
        <v>1577</v>
      </c>
      <c r="G149" s="214"/>
      <c r="H149" s="217">
        <v>49.86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137</v>
      </c>
      <c r="AU149" s="223" t="s">
        <v>89</v>
      </c>
      <c r="AV149" s="14" t="s">
        <v>89</v>
      </c>
      <c r="AW149" s="14" t="s">
        <v>36</v>
      </c>
      <c r="AX149" s="14" t="s">
        <v>79</v>
      </c>
      <c r="AY149" s="223" t="s">
        <v>129</v>
      </c>
    </row>
    <row r="150" spans="1:65" s="14" customFormat="1" ht="10.199999999999999">
      <c r="B150" s="213"/>
      <c r="C150" s="214"/>
      <c r="D150" s="204" t="s">
        <v>137</v>
      </c>
      <c r="E150" s="215" t="s">
        <v>1</v>
      </c>
      <c r="F150" s="216" t="s">
        <v>1578</v>
      </c>
      <c r="G150" s="214"/>
      <c r="H150" s="217">
        <v>5.58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137</v>
      </c>
      <c r="AU150" s="223" t="s">
        <v>89</v>
      </c>
      <c r="AV150" s="14" t="s">
        <v>89</v>
      </c>
      <c r="AW150" s="14" t="s">
        <v>36</v>
      </c>
      <c r="AX150" s="14" t="s">
        <v>79</v>
      </c>
      <c r="AY150" s="223" t="s">
        <v>129</v>
      </c>
    </row>
    <row r="151" spans="1:65" s="15" customFormat="1" ht="10.199999999999999">
      <c r="B151" s="224"/>
      <c r="C151" s="225"/>
      <c r="D151" s="204" t="s">
        <v>137</v>
      </c>
      <c r="E151" s="226" t="s">
        <v>1</v>
      </c>
      <c r="F151" s="227" t="s">
        <v>142</v>
      </c>
      <c r="G151" s="225"/>
      <c r="H151" s="228">
        <v>55.44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137</v>
      </c>
      <c r="AU151" s="234" t="s">
        <v>89</v>
      </c>
      <c r="AV151" s="15" t="s">
        <v>135</v>
      </c>
      <c r="AW151" s="15" t="s">
        <v>36</v>
      </c>
      <c r="AX151" s="15" t="s">
        <v>87</v>
      </c>
      <c r="AY151" s="234" t="s">
        <v>129</v>
      </c>
    </row>
    <row r="152" spans="1:65" s="2" customFormat="1" ht="21.75" customHeight="1">
      <c r="A152" s="35"/>
      <c r="B152" s="36"/>
      <c r="C152" s="188" t="s">
        <v>158</v>
      </c>
      <c r="D152" s="188" t="s">
        <v>131</v>
      </c>
      <c r="E152" s="189" t="s">
        <v>178</v>
      </c>
      <c r="F152" s="190" t="s">
        <v>179</v>
      </c>
      <c r="G152" s="191" t="s">
        <v>180</v>
      </c>
      <c r="H152" s="192">
        <v>2.8079999999999998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44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135</v>
      </c>
      <c r="AT152" s="200" t="s">
        <v>131</v>
      </c>
      <c r="AU152" s="200" t="s">
        <v>89</v>
      </c>
      <c r="AY152" s="18" t="s">
        <v>129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87</v>
      </c>
      <c r="BK152" s="201">
        <f>ROUND(I152*H152,2)</f>
        <v>0</v>
      </c>
      <c r="BL152" s="18" t="s">
        <v>135</v>
      </c>
      <c r="BM152" s="200" t="s">
        <v>1579</v>
      </c>
    </row>
    <row r="153" spans="1:65" s="13" customFormat="1" ht="10.199999999999999">
      <c r="B153" s="202"/>
      <c r="C153" s="203"/>
      <c r="D153" s="204" t="s">
        <v>137</v>
      </c>
      <c r="E153" s="205" t="s">
        <v>1</v>
      </c>
      <c r="F153" s="206" t="s">
        <v>146</v>
      </c>
      <c r="G153" s="203"/>
      <c r="H153" s="205" t="s">
        <v>1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137</v>
      </c>
      <c r="AU153" s="212" t="s">
        <v>89</v>
      </c>
      <c r="AV153" s="13" t="s">
        <v>87</v>
      </c>
      <c r="AW153" s="13" t="s">
        <v>36</v>
      </c>
      <c r="AX153" s="13" t="s">
        <v>79</v>
      </c>
      <c r="AY153" s="212" t="s">
        <v>129</v>
      </c>
    </row>
    <row r="154" spans="1:65" s="13" customFormat="1" ht="10.199999999999999">
      <c r="B154" s="202"/>
      <c r="C154" s="203"/>
      <c r="D154" s="204" t="s">
        <v>137</v>
      </c>
      <c r="E154" s="205" t="s">
        <v>1</v>
      </c>
      <c r="F154" s="206" t="s">
        <v>182</v>
      </c>
      <c r="G154" s="203"/>
      <c r="H154" s="205" t="s">
        <v>1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137</v>
      </c>
      <c r="AU154" s="212" t="s">
        <v>89</v>
      </c>
      <c r="AV154" s="13" t="s">
        <v>87</v>
      </c>
      <c r="AW154" s="13" t="s">
        <v>36</v>
      </c>
      <c r="AX154" s="13" t="s">
        <v>79</v>
      </c>
      <c r="AY154" s="212" t="s">
        <v>129</v>
      </c>
    </row>
    <row r="155" spans="1:65" s="14" customFormat="1" ht="10.199999999999999">
      <c r="B155" s="213"/>
      <c r="C155" s="214"/>
      <c r="D155" s="204" t="s">
        <v>137</v>
      </c>
      <c r="E155" s="215" t="s">
        <v>1</v>
      </c>
      <c r="F155" s="216" t="s">
        <v>1580</v>
      </c>
      <c r="G155" s="214"/>
      <c r="H155" s="217">
        <v>2.016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137</v>
      </c>
      <c r="AU155" s="223" t="s">
        <v>89</v>
      </c>
      <c r="AV155" s="14" t="s">
        <v>89</v>
      </c>
      <c r="AW155" s="14" t="s">
        <v>36</v>
      </c>
      <c r="AX155" s="14" t="s">
        <v>79</v>
      </c>
      <c r="AY155" s="223" t="s">
        <v>129</v>
      </c>
    </row>
    <row r="156" spans="1:65" s="14" customFormat="1" ht="20.399999999999999">
      <c r="B156" s="213"/>
      <c r="C156" s="214"/>
      <c r="D156" s="204" t="s">
        <v>137</v>
      </c>
      <c r="E156" s="215" t="s">
        <v>1</v>
      </c>
      <c r="F156" s="216" t="s">
        <v>1581</v>
      </c>
      <c r="G156" s="214"/>
      <c r="H156" s="217">
        <v>0.79200000000000004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137</v>
      </c>
      <c r="AU156" s="223" t="s">
        <v>89</v>
      </c>
      <c r="AV156" s="14" t="s">
        <v>89</v>
      </c>
      <c r="AW156" s="14" t="s">
        <v>36</v>
      </c>
      <c r="AX156" s="14" t="s">
        <v>79</v>
      </c>
      <c r="AY156" s="223" t="s">
        <v>129</v>
      </c>
    </row>
    <row r="157" spans="1:65" s="15" customFormat="1" ht="10.199999999999999">
      <c r="B157" s="224"/>
      <c r="C157" s="225"/>
      <c r="D157" s="204" t="s">
        <v>137</v>
      </c>
      <c r="E157" s="226" t="s">
        <v>1</v>
      </c>
      <c r="F157" s="227" t="s">
        <v>142</v>
      </c>
      <c r="G157" s="225"/>
      <c r="H157" s="228">
        <v>2.8079999999999998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137</v>
      </c>
      <c r="AU157" s="234" t="s">
        <v>89</v>
      </c>
      <c r="AV157" s="15" t="s">
        <v>135</v>
      </c>
      <c r="AW157" s="15" t="s">
        <v>36</v>
      </c>
      <c r="AX157" s="15" t="s">
        <v>87</v>
      </c>
      <c r="AY157" s="234" t="s">
        <v>129</v>
      </c>
    </row>
    <row r="158" spans="1:65" s="2" customFormat="1" ht="16.5" customHeight="1">
      <c r="A158" s="35"/>
      <c r="B158" s="36"/>
      <c r="C158" s="188" t="s">
        <v>164</v>
      </c>
      <c r="D158" s="188" t="s">
        <v>131</v>
      </c>
      <c r="E158" s="189" t="s">
        <v>185</v>
      </c>
      <c r="F158" s="190" t="s">
        <v>186</v>
      </c>
      <c r="G158" s="191" t="s">
        <v>180</v>
      </c>
      <c r="H158" s="192">
        <v>24.32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44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135</v>
      </c>
      <c r="AT158" s="200" t="s">
        <v>131</v>
      </c>
      <c r="AU158" s="200" t="s">
        <v>89</v>
      </c>
      <c r="AY158" s="18" t="s">
        <v>129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87</v>
      </c>
      <c r="BK158" s="201">
        <f>ROUND(I158*H158,2)</f>
        <v>0</v>
      </c>
      <c r="BL158" s="18" t="s">
        <v>135</v>
      </c>
      <c r="BM158" s="200" t="s">
        <v>1582</v>
      </c>
    </row>
    <row r="159" spans="1:65" s="14" customFormat="1" ht="20.399999999999999">
      <c r="B159" s="213"/>
      <c r="C159" s="214"/>
      <c r="D159" s="204" t="s">
        <v>137</v>
      </c>
      <c r="E159" s="215" t="s">
        <v>1</v>
      </c>
      <c r="F159" s="216" t="s">
        <v>1583</v>
      </c>
      <c r="G159" s="214"/>
      <c r="H159" s="217">
        <v>24.32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137</v>
      </c>
      <c r="AU159" s="223" t="s">
        <v>89</v>
      </c>
      <c r="AV159" s="14" t="s">
        <v>89</v>
      </c>
      <c r="AW159" s="14" t="s">
        <v>36</v>
      </c>
      <c r="AX159" s="14" t="s">
        <v>87</v>
      </c>
      <c r="AY159" s="223" t="s">
        <v>129</v>
      </c>
    </row>
    <row r="160" spans="1:65" s="2" customFormat="1" ht="21.75" customHeight="1">
      <c r="A160" s="35"/>
      <c r="B160" s="36"/>
      <c r="C160" s="188" t="s">
        <v>171</v>
      </c>
      <c r="D160" s="188" t="s">
        <v>131</v>
      </c>
      <c r="E160" s="189" t="s">
        <v>190</v>
      </c>
      <c r="F160" s="190" t="s">
        <v>191</v>
      </c>
      <c r="G160" s="191" t="s">
        <v>180</v>
      </c>
      <c r="H160" s="192">
        <v>1.863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44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135</v>
      </c>
      <c r="AT160" s="200" t="s">
        <v>131</v>
      </c>
      <c r="AU160" s="200" t="s">
        <v>89</v>
      </c>
      <c r="AY160" s="18" t="s">
        <v>129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87</v>
      </c>
      <c r="BK160" s="201">
        <f>ROUND(I160*H160,2)</f>
        <v>0</v>
      </c>
      <c r="BL160" s="18" t="s">
        <v>135</v>
      </c>
      <c r="BM160" s="200" t="s">
        <v>1584</v>
      </c>
    </row>
    <row r="161" spans="1:65" s="13" customFormat="1" ht="10.199999999999999">
      <c r="B161" s="202"/>
      <c r="C161" s="203"/>
      <c r="D161" s="204" t="s">
        <v>137</v>
      </c>
      <c r="E161" s="205" t="s">
        <v>1</v>
      </c>
      <c r="F161" s="206" t="s">
        <v>193</v>
      </c>
      <c r="G161" s="203"/>
      <c r="H161" s="205" t="s">
        <v>1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137</v>
      </c>
      <c r="AU161" s="212" t="s">
        <v>89</v>
      </c>
      <c r="AV161" s="13" t="s">
        <v>87</v>
      </c>
      <c r="AW161" s="13" t="s">
        <v>36</v>
      </c>
      <c r="AX161" s="13" t="s">
        <v>79</v>
      </c>
      <c r="AY161" s="212" t="s">
        <v>129</v>
      </c>
    </row>
    <row r="162" spans="1:65" s="13" customFormat="1" ht="10.199999999999999">
      <c r="B162" s="202"/>
      <c r="C162" s="203"/>
      <c r="D162" s="204" t="s">
        <v>137</v>
      </c>
      <c r="E162" s="205" t="s">
        <v>1</v>
      </c>
      <c r="F162" s="206" t="s">
        <v>194</v>
      </c>
      <c r="G162" s="203"/>
      <c r="H162" s="205" t="s">
        <v>1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137</v>
      </c>
      <c r="AU162" s="212" t="s">
        <v>89</v>
      </c>
      <c r="AV162" s="13" t="s">
        <v>87</v>
      </c>
      <c r="AW162" s="13" t="s">
        <v>36</v>
      </c>
      <c r="AX162" s="13" t="s">
        <v>79</v>
      </c>
      <c r="AY162" s="212" t="s">
        <v>129</v>
      </c>
    </row>
    <row r="163" spans="1:65" s="14" customFormat="1" ht="20.399999999999999">
      <c r="B163" s="213"/>
      <c r="C163" s="214"/>
      <c r="D163" s="204" t="s">
        <v>137</v>
      </c>
      <c r="E163" s="215" t="s">
        <v>1</v>
      </c>
      <c r="F163" s="216" t="s">
        <v>1585</v>
      </c>
      <c r="G163" s="214"/>
      <c r="H163" s="217">
        <v>2.8980000000000001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137</v>
      </c>
      <c r="AU163" s="223" t="s">
        <v>89</v>
      </c>
      <c r="AV163" s="14" t="s">
        <v>89</v>
      </c>
      <c r="AW163" s="14" t="s">
        <v>36</v>
      </c>
      <c r="AX163" s="14" t="s">
        <v>79</v>
      </c>
      <c r="AY163" s="223" t="s">
        <v>129</v>
      </c>
    </row>
    <row r="164" spans="1:65" s="14" customFormat="1" ht="20.399999999999999">
      <c r="B164" s="213"/>
      <c r="C164" s="214"/>
      <c r="D164" s="204" t="s">
        <v>137</v>
      </c>
      <c r="E164" s="215" t="s">
        <v>1</v>
      </c>
      <c r="F164" s="216" t="s">
        <v>196</v>
      </c>
      <c r="G164" s="214"/>
      <c r="H164" s="217">
        <v>3.3119999999999998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137</v>
      </c>
      <c r="AU164" s="223" t="s">
        <v>89</v>
      </c>
      <c r="AV164" s="14" t="s">
        <v>89</v>
      </c>
      <c r="AW164" s="14" t="s">
        <v>36</v>
      </c>
      <c r="AX164" s="14" t="s">
        <v>79</v>
      </c>
      <c r="AY164" s="223" t="s">
        <v>129</v>
      </c>
    </row>
    <row r="165" spans="1:65" s="16" customFormat="1" ht="10.199999999999999">
      <c r="B165" s="235"/>
      <c r="C165" s="236"/>
      <c r="D165" s="204" t="s">
        <v>137</v>
      </c>
      <c r="E165" s="237" t="s">
        <v>1</v>
      </c>
      <c r="F165" s="238" t="s">
        <v>197</v>
      </c>
      <c r="G165" s="236"/>
      <c r="H165" s="239">
        <v>6.21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137</v>
      </c>
      <c r="AU165" s="245" t="s">
        <v>89</v>
      </c>
      <c r="AV165" s="16" t="s">
        <v>149</v>
      </c>
      <c r="AW165" s="16" t="s">
        <v>36</v>
      </c>
      <c r="AX165" s="16" t="s">
        <v>79</v>
      </c>
      <c r="AY165" s="245" t="s">
        <v>129</v>
      </c>
    </row>
    <row r="166" spans="1:65" s="13" customFormat="1" ht="10.199999999999999">
      <c r="B166" s="202"/>
      <c r="C166" s="203"/>
      <c r="D166" s="204" t="s">
        <v>137</v>
      </c>
      <c r="E166" s="205" t="s">
        <v>1</v>
      </c>
      <c r="F166" s="206" t="s">
        <v>198</v>
      </c>
      <c r="G166" s="203"/>
      <c r="H166" s="205" t="s">
        <v>1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137</v>
      </c>
      <c r="AU166" s="212" t="s">
        <v>89</v>
      </c>
      <c r="AV166" s="13" t="s">
        <v>87</v>
      </c>
      <c r="AW166" s="13" t="s">
        <v>36</v>
      </c>
      <c r="AX166" s="13" t="s">
        <v>79</v>
      </c>
      <c r="AY166" s="212" t="s">
        <v>129</v>
      </c>
    </row>
    <row r="167" spans="1:65" s="14" customFormat="1" ht="10.199999999999999">
      <c r="B167" s="213"/>
      <c r="C167" s="214"/>
      <c r="D167" s="204" t="s">
        <v>137</v>
      </c>
      <c r="E167" s="215" t="s">
        <v>1</v>
      </c>
      <c r="F167" s="216" t="s">
        <v>1586</v>
      </c>
      <c r="G167" s="214"/>
      <c r="H167" s="217">
        <v>1.863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137</v>
      </c>
      <c r="AU167" s="223" t="s">
        <v>89</v>
      </c>
      <c r="AV167" s="14" t="s">
        <v>89</v>
      </c>
      <c r="AW167" s="14" t="s">
        <v>36</v>
      </c>
      <c r="AX167" s="14" t="s">
        <v>87</v>
      </c>
      <c r="AY167" s="223" t="s">
        <v>129</v>
      </c>
    </row>
    <row r="168" spans="1:65" s="2" customFormat="1" ht="21.75" customHeight="1">
      <c r="A168" s="35"/>
      <c r="B168" s="36"/>
      <c r="C168" s="188" t="s">
        <v>177</v>
      </c>
      <c r="D168" s="188" t="s">
        <v>131</v>
      </c>
      <c r="E168" s="189" t="s">
        <v>201</v>
      </c>
      <c r="F168" s="190" t="s">
        <v>202</v>
      </c>
      <c r="G168" s="191" t="s">
        <v>180</v>
      </c>
      <c r="H168" s="192">
        <v>0.373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44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135</v>
      </c>
      <c r="AT168" s="200" t="s">
        <v>131</v>
      </c>
      <c r="AU168" s="200" t="s">
        <v>89</v>
      </c>
      <c r="AY168" s="18" t="s">
        <v>129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87</v>
      </c>
      <c r="BK168" s="201">
        <f>ROUND(I168*H168,2)</f>
        <v>0</v>
      </c>
      <c r="BL168" s="18" t="s">
        <v>135</v>
      </c>
      <c r="BM168" s="200" t="s">
        <v>1587</v>
      </c>
    </row>
    <row r="169" spans="1:65" s="13" customFormat="1" ht="20.399999999999999">
      <c r="B169" s="202"/>
      <c r="C169" s="203"/>
      <c r="D169" s="204" t="s">
        <v>137</v>
      </c>
      <c r="E169" s="205" t="s">
        <v>1</v>
      </c>
      <c r="F169" s="206" t="s">
        <v>204</v>
      </c>
      <c r="G169" s="203"/>
      <c r="H169" s="205" t="s">
        <v>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137</v>
      </c>
      <c r="AU169" s="212" t="s">
        <v>89</v>
      </c>
      <c r="AV169" s="13" t="s">
        <v>87</v>
      </c>
      <c r="AW169" s="13" t="s">
        <v>36</v>
      </c>
      <c r="AX169" s="13" t="s">
        <v>79</v>
      </c>
      <c r="AY169" s="212" t="s">
        <v>129</v>
      </c>
    </row>
    <row r="170" spans="1:65" s="14" customFormat="1" ht="10.199999999999999">
      <c r="B170" s="213"/>
      <c r="C170" s="214"/>
      <c r="D170" s="204" t="s">
        <v>137</v>
      </c>
      <c r="E170" s="215" t="s">
        <v>1</v>
      </c>
      <c r="F170" s="216" t="s">
        <v>1588</v>
      </c>
      <c r="G170" s="214"/>
      <c r="H170" s="217">
        <v>0.373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137</v>
      </c>
      <c r="AU170" s="223" t="s">
        <v>89</v>
      </c>
      <c r="AV170" s="14" t="s">
        <v>89</v>
      </c>
      <c r="AW170" s="14" t="s">
        <v>36</v>
      </c>
      <c r="AX170" s="14" t="s">
        <v>87</v>
      </c>
      <c r="AY170" s="223" t="s">
        <v>129</v>
      </c>
    </row>
    <row r="171" spans="1:65" s="2" customFormat="1" ht="21.75" customHeight="1">
      <c r="A171" s="35"/>
      <c r="B171" s="36"/>
      <c r="C171" s="188" t="s">
        <v>184</v>
      </c>
      <c r="D171" s="188" t="s">
        <v>131</v>
      </c>
      <c r="E171" s="189" t="s">
        <v>207</v>
      </c>
      <c r="F171" s="190" t="s">
        <v>208</v>
      </c>
      <c r="G171" s="191" t="s">
        <v>180</v>
      </c>
      <c r="H171" s="192">
        <v>1.242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44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135</v>
      </c>
      <c r="AT171" s="200" t="s">
        <v>131</v>
      </c>
      <c r="AU171" s="200" t="s">
        <v>89</v>
      </c>
      <c r="AY171" s="18" t="s">
        <v>129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87</v>
      </c>
      <c r="BK171" s="201">
        <f>ROUND(I171*H171,2)</f>
        <v>0</v>
      </c>
      <c r="BL171" s="18" t="s">
        <v>135</v>
      </c>
      <c r="BM171" s="200" t="s">
        <v>1589</v>
      </c>
    </row>
    <row r="172" spans="1:65" s="13" customFormat="1" ht="10.199999999999999">
      <c r="B172" s="202"/>
      <c r="C172" s="203"/>
      <c r="D172" s="204" t="s">
        <v>137</v>
      </c>
      <c r="E172" s="205" t="s">
        <v>1</v>
      </c>
      <c r="F172" s="206" t="s">
        <v>210</v>
      </c>
      <c r="G172" s="203"/>
      <c r="H172" s="205" t="s">
        <v>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137</v>
      </c>
      <c r="AU172" s="212" t="s">
        <v>89</v>
      </c>
      <c r="AV172" s="13" t="s">
        <v>87</v>
      </c>
      <c r="AW172" s="13" t="s">
        <v>36</v>
      </c>
      <c r="AX172" s="13" t="s">
        <v>79</v>
      </c>
      <c r="AY172" s="212" t="s">
        <v>129</v>
      </c>
    </row>
    <row r="173" spans="1:65" s="14" customFormat="1" ht="10.199999999999999">
      <c r="B173" s="213"/>
      <c r="C173" s="214"/>
      <c r="D173" s="204" t="s">
        <v>137</v>
      </c>
      <c r="E173" s="215" t="s">
        <v>1</v>
      </c>
      <c r="F173" s="216" t="s">
        <v>1590</v>
      </c>
      <c r="G173" s="214"/>
      <c r="H173" s="217">
        <v>1.242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137</v>
      </c>
      <c r="AU173" s="223" t="s">
        <v>89</v>
      </c>
      <c r="AV173" s="14" t="s">
        <v>89</v>
      </c>
      <c r="AW173" s="14" t="s">
        <v>36</v>
      </c>
      <c r="AX173" s="14" t="s">
        <v>87</v>
      </c>
      <c r="AY173" s="223" t="s">
        <v>129</v>
      </c>
    </row>
    <row r="174" spans="1:65" s="2" customFormat="1" ht="21.75" customHeight="1">
      <c r="A174" s="35"/>
      <c r="B174" s="36"/>
      <c r="C174" s="188" t="s">
        <v>189</v>
      </c>
      <c r="D174" s="188" t="s">
        <v>131</v>
      </c>
      <c r="E174" s="189" t="s">
        <v>213</v>
      </c>
      <c r="F174" s="190" t="s">
        <v>214</v>
      </c>
      <c r="G174" s="191" t="s">
        <v>180</v>
      </c>
      <c r="H174" s="192">
        <v>0.248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44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135</v>
      </c>
      <c r="AT174" s="200" t="s">
        <v>131</v>
      </c>
      <c r="AU174" s="200" t="s">
        <v>89</v>
      </c>
      <c r="AY174" s="18" t="s">
        <v>129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87</v>
      </c>
      <c r="BK174" s="201">
        <f>ROUND(I174*H174,2)</f>
        <v>0</v>
      </c>
      <c r="BL174" s="18" t="s">
        <v>135</v>
      </c>
      <c r="BM174" s="200" t="s">
        <v>1591</v>
      </c>
    </row>
    <row r="175" spans="1:65" s="13" customFormat="1" ht="20.399999999999999">
      <c r="B175" s="202"/>
      <c r="C175" s="203"/>
      <c r="D175" s="204" t="s">
        <v>137</v>
      </c>
      <c r="E175" s="205" t="s">
        <v>1</v>
      </c>
      <c r="F175" s="206" t="s">
        <v>216</v>
      </c>
      <c r="G175" s="203"/>
      <c r="H175" s="205" t="s">
        <v>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137</v>
      </c>
      <c r="AU175" s="212" t="s">
        <v>89</v>
      </c>
      <c r="AV175" s="13" t="s">
        <v>87</v>
      </c>
      <c r="AW175" s="13" t="s">
        <v>36</v>
      </c>
      <c r="AX175" s="13" t="s">
        <v>79</v>
      </c>
      <c r="AY175" s="212" t="s">
        <v>129</v>
      </c>
    </row>
    <row r="176" spans="1:65" s="14" customFormat="1" ht="10.199999999999999">
      <c r="B176" s="213"/>
      <c r="C176" s="214"/>
      <c r="D176" s="204" t="s">
        <v>137</v>
      </c>
      <c r="E176" s="215" t="s">
        <v>1</v>
      </c>
      <c r="F176" s="216" t="s">
        <v>1592</v>
      </c>
      <c r="G176" s="214"/>
      <c r="H176" s="217">
        <v>0.248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137</v>
      </c>
      <c r="AU176" s="223" t="s">
        <v>89</v>
      </c>
      <c r="AV176" s="14" t="s">
        <v>89</v>
      </c>
      <c r="AW176" s="14" t="s">
        <v>36</v>
      </c>
      <c r="AX176" s="14" t="s">
        <v>87</v>
      </c>
      <c r="AY176" s="223" t="s">
        <v>129</v>
      </c>
    </row>
    <row r="177" spans="1:65" s="2" customFormat="1" ht="21.75" customHeight="1">
      <c r="A177" s="35"/>
      <c r="B177" s="36"/>
      <c r="C177" s="188" t="s">
        <v>200</v>
      </c>
      <c r="D177" s="188" t="s">
        <v>131</v>
      </c>
      <c r="E177" s="189" t="s">
        <v>219</v>
      </c>
      <c r="F177" s="190" t="s">
        <v>220</v>
      </c>
      <c r="G177" s="191" t="s">
        <v>180</v>
      </c>
      <c r="H177" s="192">
        <v>0.745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44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135</v>
      </c>
      <c r="AT177" s="200" t="s">
        <v>131</v>
      </c>
      <c r="AU177" s="200" t="s">
        <v>89</v>
      </c>
      <c r="AY177" s="18" t="s">
        <v>129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87</v>
      </c>
      <c r="BK177" s="201">
        <f>ROUND(I177*H177,2)</f>
        <v>0</v>
      </c>
      <c r="BL177" s="18" t="s">
        <v>135</v>
      </c>
      <c r="BM177" s="200" t="s">
        <v>1593</v>
      </c>
    </row>
    <row r="178" spans="1:65" s="13" customFormat="1" ht="10.199999999999999">
      <c r="B178" s="202"/>
      <c r="C178" s="203"/>
      <c r="D178" s="204" t="s">
        <v>137</v>
      </c>
      <c r="E178" s="205" t="s">
        <v>1</v>
      </c>
      <c r="F178" s="206" t="s">
        <v>233</v>
      </c>
      <c r="G178" s="203"/>
      <c r="H178" s="205" t="s">
        <v>1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137</v>
      </c>
      <c r="AU178" s="212" t="s">
        <v>89</v>
      </c>
      <c r="AV178" s="13" t="s">
        <v>87</v>
      </c>
      <c r="AW178" s="13" t="s">
        <v>36</v>
      </c>
      <c r="AX178" s="13" t="s">
        <v>79</v>
      </c>
      <c r="AY178" s="212" t="s">
        <v>129</v>
      </c>
    </row>
    <row r="179" spans="1:65" s="14" customFormat="1" ht="10.199999999999999">
      <c r="B179" s="213"/>
      <c r="C179" s="214"/>
      <c r="D179" s="204" t="s">
        <v>137</v>
      </c>
      <c r="E179" s="215" t="s">
        <v>1</v>
      </c>
      <c r="F179" s="216" t="s">
        <v>1594</v>
      </c>
      <c r="G179" s="214"/>
      <c r="H179" s="217">
        <v>0.745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137</v>
      </c>
      <c r="AU179" s="223" t="s">
        <v>89</v>
      </c>
      <c r="AV179" s="14" t="s">
        <v>89</v>
      </c>
      <c r="AW179" s="14" t="s">
        <v>36</v>
      </c>
      <c r="AX179" s="14" t="s">
        <v>87</v>
      </c>
      <c r="AY179" s="223" t="s">
        <v>129</v>
      </c>
    </row>
    <row r="180" spans="1:65" s="2" customFormat="1" ht="21.75" customHeight="1">
      <c r="A180" s="35"/>
      <c r="B180" s="36"/>
      <c r="C180" s="188" t="s">
        <v>206</v>
      </c>
      <c r="D180" s="188" t="s">
        <v>131</v>
      </c>
      <c r="E180" s="189" t="s">
        <v>224</v>
      </c>
      <c r="F180" s="190" t="s">
        <v>225</v>
      </c>
      <c r="G180" s="191" t="s">
        <v>180</v>
      </c>
      <c r="H180" s="192">
        <v>0.224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44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135</v>
      </c>
      <c r="AT180" s="200" t="s">
        <v>131</v>
      </c>
      <c r="AU180" s="200" t="s">
        <v>89</v>
      </c>
      <c r="AY180" s="18" t="s">
        <v>129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87</v>
      </c>
      <c r="BK180" s="201">
        <f>ROUND(I180*H180,2)</f>
        <v>0</v>
      </c>
      <c r="BL180" s="18" t="s">
        <v>135</v>
      </c>
      <c r="BM180" s="200" t="s">
        <v>1595</v>
      </c>
    </row>
    <row r="181" spans="1:65" s="13" customFormat="1" ht="20.399999999999999">
      <c r="B181" s="202"/>
      <c r="C181" s="203"/>
      <c r="D181" s="204" t="s">
        <v>137</v>
      </c>
      <c r="E181" s="205" t="s">
        <v>1</v>
      </c>
      <c r="F181" s="206" t="s">
        <v>227</v>
      </c>
      <c r="G181" s="203"/>
      <c r="H181" s="205" t="s">
        <v>1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137</v>
      </c>
      <c r="AU181" s="212" t="s">
        <v>89</v>
      </c>
      <c r="AV181" s="13" t="s">
        <v>87</v>
      </c>
      <c r="AW181" s="13" t="s">
        <v>36</v>
      </c>
      <c r="AX181" s="13" t="s">
        <v>79</v>
      </c>
      <c r="AY181" s="212" t="s">
        <v>129</v>
      </c>
    </row>
    <row r="182" spans="1:65" s="14" customFormat="1" ht="10.199999999999999">
      <c r="B182" s="213"/>
      <c r="C182" s="214"/>
      <c r="D182" s="204" t="s">
        <v>137</v>
      </c>
      <c r="E182" s="215" t="s">
        <v>1</v>
      </c>
      <c r="F182" s="216" t="s">
        <v>1596</v>
      </c>
      <c r="G182" s="214"/>
      <c r="H182" s="217">
        <v>0.224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137</v>
      </c>
      <c r="AU182" s="223" t="s">
        <v>89</v>
      </c>
      <c r="AV182" s="14" t="s">
        <v>89</v>
      </c>
      <c r="AW182" s="14" t="s">
        <v>36</v>
      </c>
      <c r="AX182" s="14" t="s">
        <v>87</v>
      </c>
      <c r="AY182" s="223" t="s">
        <v>129</v>
      </c>
    </row>
    <row r="183" spans="1:65" s="2" customFormat="1" ht="21.75" customHeight="1">
      <c r="A183" s="35"/>
      <c r="B183" s="36"/>
      <c r="C183" s="188" t="s">
        <v>212</v>
      </c>
      <c r="D183" s="188" t="s">
        <v>131</v>
      </c>
      <c r="E183" s="189" t="s">
        <v>230</v>
      </c>
      <c r="F183" s="190" t="s">
        <v>231</v>
      </c>
      <c r="G183" s="191" t="s">
        <v>180</v>
      </c>
      <c r="H183" s="192">
        <v>0.745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44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135</v>
      </c>
      <c r="AT183" s="200" t="s">
        <v>131</v>
      </c>
      <c r="AU183" s="200" t="s">
        <v>89</v>
      </c>
      <c r="AY183" s="18" t="s">
        <v>129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87</v>
      </c>
      <c r="BK183" s="201">
        <f>ROUND(I183*H183,2)</f>
        <v>0</v>
      </c>
      <c r="BL183" s="18" t="s">
        <v>135</v>
      </c>
      <c r="BM183" s="200" t="s">
        <v>1597</v>
      </c>
    </row>
    <row r="184" spans="1:65" s="13" customFormat="1" ht="10.199999999999999">
      <c r="B184" s="202"/>
      <c r="C184" s="203"/>
      <c r="D184" s="204" t="s">
        <v>137</v>
      </c>
      <c r="E184" s="205" t="s">
        <v>1</v>
      </c>
      <c r="F184" s="206" t="s">
        <v>233</v>
      </c>
      <c r="G184" s="203"/>
      <c r="H184" s="205" t="s">
        <v>1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137</v>
      </c>
      <c r="AU184" s="212" t="s">
        <v>89</v>
      </c>
      <c r="AV184" s="13" t="s">
        <v>87</v>
      </c>
      <c r="AW184" s="13" t="s">
        <v>36</v>
      </c>
      <c r="AX184" s="13" t="s">
        <v>79</v>
      </c>
      <c r="AY184" s="212" t="s">
        <v>129</v>
      </c>
    </row>
    <row r="185" spans="1:65" s="14" customFormat="1" ht="10.199999999999999">
      <c r="B185" s="213"/>
      <c r="C185" s="214"/>
      <c r="D185" s="204" t="s">
        <v>137</v>
      </c>
      <c r="E185" s="215" t="s">
        <v>1</v>
      </c>
      <c r="F185" s="216" t="s">
        <v>1594</v>
      </c>
      <c r="G185" s="214"/>
      <c r="H185" s="217">
        <v>0.745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137</v>
      </c>
      <c r="AU185" s="223" t="s">
        <v>89</v>
      </c>
      <c r="AV185" s="14" t="s">
        <v>89</v>
      </c>
      <c r="AW185" s="14" t="s">
        <v>36</v>
      </c>
      <c r="AX185" s="14" t="s">
        <v>87</v>
      </c>
      <c r="AY185" s="223" t="s">
        <v>129</v>
      </c>
    </row>
    <row r="186" spans="1:65" s="2" customFormat="1" ht="21.75" customHeight="1">
      <c r="A186" s="35"/>
      <c r="B186" s="36"/>
      <c r="C186" s="188" t="s">
        <v>218</v>
      </c>
      <c r="D186" s="188" t="s">
        <v>131</v>
      </c>
      <c r="E186" s="189" t="s">
        <v>236</v>
      </c>
      <c r="F186" s="190" t="s">
        <v>237</v>
      </c>
      <c r="G186" s="191" t="s">
        <v>180</v>
      </c>
      <c r="H186" s="192">
        <v>0.14899999999999999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44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135</v>
      </c>
      <c r="AT186" s="200" t="s">
        <v>131</v>
      </c>
      <c r="AU186" s="200" t="s">
        <v>89</v>
      </c>
      <c r="AY186" s="18" t="s">
        <v>129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87</v>
      </c>
      <c r="BK186" s="201">
        <f>ROUND(I186*H186,2)</f>
        <v>0</v>
      </c>
      <c r="BL186" s="18" t="s">
        <v>135</v>
      </c>
      <c r="BM186" s="200" t="s">
        <v>1598</v>
      </c>
    </row>
    <row r="187" spans="1:65" s="13" customFormat="1" ht="20.399999999999999">
      <c r="B187" s="202"/>
      <c r="C187" s="203"/>
      <c r="D187" s="204" t="s">
        <v>137</v>
      </c>
      <c r="E187" s="205" t="s">
        <v>1</v>
      </c>
      <c r="F187" s="206" t="s">
        <v>239</v>
      </c>
      <c r="G187" s="203"/>
      <c r="H187" s="205" t="s">
        <v>1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137</v>
      </c>
      <c r="AU187" s="212" t="s">
        <v>89</v>
      </c>
      <c r="AV187" s="13" t="s">
        <v>87</v>
      </c>
      <c r="AW187" s="13" t="s">
        <v>36</v>
      </c>
      <c r="AX187" s="13" t="s">
        <v>79</v>
      </c>
      <c r="AY187" s="212" t="s">
        <v>129</v>
      </c>
    </row>
    <row r="188" spans="1:65" s="14" customFormat="1" ht="10.199999999999999">
      <c r="B188" s="213"/>
      <c r="C188" s="214"/>
      <c r="D188" s="204" t="s">
        <v>137</v>
      </c>
      <c r="E188" s="215" t="s">
        <v>1</v>
      </c>
      <c r="F188" s="216" t="s">
        <v>1599</v>
      </c>
      <c r="G188" s="214"/>
      <c r="H188" s="217">
        <v>0.14899999999999999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137</v>
      </c>
      <c r="AU188" s="223" t="s">
        <v>89</v>
      </c>
      <c r="AV188" s="14" t="s">
        <v>89</v>
      </c>
      <c r="AW188" s="14" t="s">
        <v>36</v>
      </c>
      <c r="AX188" s="14" t="s">
        <v>87</v>
      </c>
      <c r="AY188" s="223" t="s">
        <v>129</v>
      </c>
    </row>
    <row r="189" spans="1:65" s="2" customFormat="1" ht="21.75" customHeight="1">
      <c r="A189" s="35"/>
      <c r="B189" s="36"/>
      <c r="C189" s="188" t="s">
        <v>8</v>
      </c>
      <c r="D189" s="188" t="s">
        <v>131</v>
      </c>
      <c r="E189" s="189" t="s">
        <v>242</v>
      </c>
      <c r="F189" s="190" t="s">
        <v>243</v>
      </c>
      <c r="G189" s="191" t="s">
        <v>180</v>
      </c>
      <c r="H189" s="192">
        <v>0.745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44</v>
      </c>
      <c r="O189" s="7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135</v>
      </c>
      <c r="AT189" s="200" t="s">
        <v>131</v>
      </c>
      <c r="AU189" s="200" t="s">
        <v>89</v>
      </c>
      <c r="AY189" s="18" t="s">
        <v>129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87</v>
      </c>
      <c r="BK189" s="201">
        <f>ROUND(I189*H189,2)</f>
        <v>0</v>
      </c>
      <c r="BL189" s="18" t="s">
        <v>135</v>
      </c>
      <c r="BM189" s="200" t="s">
        <v>1600</v>
      </c>
    </row>
    <row r="190" spans="1:65" s="13" customFormat="1" ht="10.199999999999999">
      <c r="B190" s="202"/>
      <c r="C190" s="203"/>
      <c r="D190" s="204" t="s">
        <v>137</v>
      </c>
      <c r="E190" s="205" t="s">
        <v>1</v>
      </c>
      <c r="F190" s="206" t="s">
        <v>245</v>
      </c>
      <c r="G190" s="203"/>
      <c r="H190" s="205" t="s">
        <v>1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137</v>
      </c>
      <c r="AU190" s="212" t="s">
        <v>89</v>
      </c>
      <c r="AV190" s="13" t="s">
        <v>87</v>
      </c>
      <c r="AW190" s="13" t="s">
        <v>36</v>
      </c>
      <c r="AX190" s="13" t="s">
        <v>79</v>
      </c>
      <c r="AY190" s="212" t="s">
        <v>129</v>
      </c>
    </row>
    <row r="191" spans="1:65" s="14" customFormat="1" ht="10.199999999999999">
      <c r="B191" s="213"/>
      <c r="C191" s="214"/>
      <c r="D191" s="204" t="s">
        <v>137</v>
      </c>
      <c r="E191" s="215" t="s">
        <v>1</v>
      </c>
      <c r="F191" s="216" t="s">
        <v>1601</v>
      </c>
      <c r="G191" s="214"/>
      <c r="H191" s="217">
        <v>0.745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137</v>
      </c>
      <c r="AU191" s="223" t="s">
        <v>89</v>
      </c>
      <c r="AV191" s="14" t="s">
        <v>89</v>
      </c>
      <c r="AW191" s="14" t="s">
        <v>36</v>
      </c>
      <c r="AX191" s="14" t="s">
        <v>87</v>
      </c>
      <c r="AY191" s="223" t="s">
        <v>129</v>
      </c>
    </row>
    <row r="192" spans="1:65" s="2" customFormat="1" ht="21.75" customHeight="1">
      <c r="A192" s="35"/>
      <c r="B192" s="36"/>
      <c r="C192" s="188" t="s">
        <v>229</v>
      </c>
      <c r="D192" s="188" t="s">
        <v>131</v>
      </c>
      <c r="E192" s="189" t="s">
        <v>248</v>
      </c>
      <c r="F192" s="190" t="s">
        <v>249</v>
      </c>
      <c r="G192" s="191" t="s">
        <v>180</v>
      </c>
      <c r="H192" s="192">
        <v>0.14899999999999999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44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135</v>
      </c>
      <c r="AT192" s="200" t="s">
        <v>131</v>
      </c>
      <c r="AU192" s="200" t="s">
        <v>89</v>
      </c>
      <c r="AY192" s="18" t="s">
        <v>129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87</v>
      </c>
      <c r="BK192" s="201">
        <f>ROUND(I192*H192,2)</f>
        <v>0</v>
      </c>
      <c r="BL192" s="18" t="s">
        <v>135</v>
      </c>
      <c r="BM192" s="200" t="s">
        <v>1602</v>
      </c>
    </row>
    <row r="193" spans="1:65" s="13" customFormat="1" ht="20.399999999999999">
      <c r="B193" s="202"/>
      <c r="C193" s="203"/>
      <c r="D193" s="204" t="s">
        <v>137</v>
      </c>
      <c r="E193" s="205" t="s">
        <v>1</v>
      </c>
      <c r="F193" s="206" t="s">
        <v>251</v>
      </c>
      <c r="G193" s="203"/>
      <c r="H193" s="205" t="s">
        <v>1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137</v>
      </c>
      <c r="AU193" s="212" t="s">
        <v>89</v>
      </c>
      <c r="AV193" s="13" t="s">
        <v>87</v>
      </c>
      <c r="AW193" s="13" t="s">
        <v>36</v>
      </c>
      <c r="AX193" s="13" t="s">
        <v>79</v>
      </c>
      <c r="AY193" s="212" t="s">
        <v>129</v>
      </c>
    </row>
    <row r="194" spans="1:65" s="14" customFormat="1" ht="10.199999999999999">
      <c r="B194" s="213"/>
      <c r="C194" s="214"/>
      <c r="D194" s="204" t="s">
        <v>137</v>
      </c>
      <c r="E194" s="215" t="s">
        <v>1</v>
      </c>
      <c r="F194" s="216" t="s">
        <v>1603</v>
      </c>
      <c r="G194" s="214"/>
      <c r="H194" s="217">
        <v>0.14899999999999999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137</v>
      </c>
      <c r="AU194" s="223" t="s">
        <v>89</v>
      </c>
      <c r="AV194" s="14" t="s">
        <v>89</v>
      </c>
      <c r="AW194" s="14" t="s">
        <v>36</v>
      </c>
      <c r="AX194" s="14" t="s">
        <v>87</v>
      </c>
      <c r="AY194" s="223" t="s">
        <v>129</v>
      </c>
    </row>
    <row r="195" spans="1:65" s="2" customFormat="1" ht="21.75" customHeight="1">
      <c r="A195" s="35"/>
      <c r="B195" s="36"/>
      <c r="C195" s="188" t="s">
        <v>235</v>
      </c>
      <c r="D195" s="188" t="s">
        <v>131</v>
      </c>
      <c r="E195" s="189" t="s">
        <v>254</v>
      </c>
      <c r="F195" s="190" t="s">
        <v>255</v>
      </c>
      <c r="G195" s="191" t="s">
        <v>180</v>
      </c>
      <c r="H195" s="192">
        <v>0.497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44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135</v>
      </c>
      <c r="AT195" s="200" t="s">
        <v>131</v>
      </c>
      <c r="AU195" s="200" t="s">
        <v>89</v>
      </c>
      <c r="AY195" s="18" t="s">
        <v>129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87</v>
      </c>
      <c r="BK195" s="201">
        <f>ROUND(I195*H195,2)</f>
        <v>0</v>
      </c>
      <c r="BL195" s="18" t="s">
        <v>135</v>
      </c>
      <c r="BM195" s="200" t="s">
        <v>1604</v>
      </c>
    </row>
    <row r="196" spans="1:65" s="13" customFormat="1" ht="10.199999999999999">
      <c r="B196" s="202"/>
      <c r="C196" s="203"/>
      <c r="D196" s="204" t="s">
        <v>137</v>
      </c>
      <c r="E196" s="205" t="s">
        <v>1</v>
      </c>
      <c r="F196" s="206" t="s">
        <v>257</v>
      </c>
      <c r="G196" s="203"/>
      <c r="H196" s="205" t="s">
        <v>1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137</v>
      </c>
      <c r="AU196" s="212" t="s">
        <v>89</v>
      </c>
      <c r="AV196" s="13" t="s">
        <v>87</v>
      </c>
      <c r="AW196" s="13" t="s">
        <v>36</v>
      </c>
      <c r="AX196" s="13" t="s">
        <v>79</v>
      </c>
      <c r="AY196" s="212" t="s">
        <v>129</v>
      </c>
    </row>
    <row r="197" spans="1:65" s="14" customFormat="1" ht="10.199999999999999">
      <c r="B197" s="213"/>
      <c r="C197" s="214"/>
      <c r="D197" s="204" t="s">
        <v>137</v>
      </c>
      <c r="E197" s="215" t="s">
        <v>1</v>
      </c>
      <c r="F197" s="216" t="s">
        <v>1605</v>
      </c>
      <c r="G197" s="214"/>
      <c r="H197" s="217">
        <v>0.497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137</v>
      </c>
      <c r="AU197" s="223" t="s">
        <v>89</v>
      </c>
      <c r="AV197" s="14" t="s">
        <v>89</v>
      </c>
      <c r="AW197" s="14" t="s">
        <v>36</v>
      </c>
      <c r="AX197" s="14" t="s">
        <v>87</v>
      </c>
      <c r="AY197" s="223" t="s">
        <v>129</v>
      </c>
    </row>
    <row r="198" spans="1:65" s="2" customFormat="1" ht="21.75" customHeight="1">
      <c r="A198" s="35"/>
      <c r="B198" s="36"/>
      <c r="C198" s="188" t="s">
        <v>241</v>
      </c>
      <c r="D198" s="188" t="s">
        <v>131</v>
      </c>
      <c r="E198" s="189" t="s">
        <v>259</v>
      </c>
      <c r="F198" s="190" t="s">
        <v>260</v>
      </c>
      <c r="G198" s="191" t="s">
        <v>180</v>
      </c>
      <c r="H198" s="192">
        <v>9.9000000000000005E-2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44</v>
      </c>
      <c r="O198" s="7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135</v>
      </c>
      <c r="AT198" s="200" t="s">
        <v>131</v>
      </c>
      <c r="AU198" s="200" t="s">
        <v>89</v>
      </c>
      <c r="AY198" s="18" t="s">
        <v>129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87</v>
      </c>
      <c r="BK198" s="201">
        <f>ROUND(I198*H198,2)</f>
        <v>0</v>
      </c>
      <c r="BL198" s="18" t="s">
        <v>135</v>
      </c>
      <c r="BM198" s="200" t="s">
        <v>1606</v>
      </c>
    </row>
    <row r="199" spans="1:65" s="13" customFormat="1" ht="20.399999999999999">
      <c r="B199" s="202"/>
      <c r="C199" s="203"/>
      <c r="D199" s="204" t="s">
        <v>137</v>
      </c>
      <c r="E199" s="205" t="s">
        <v>1</v>
      </c>
      <c r="F199" s="206" t="s">
        <v>262</v>
      </c>
      <c r="G199" s="203"/>
      <c r="H199" s="205" t="s">
        <v>1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137</v>
      </c>
      <c r="AU199" s="212" t="s">
        <v>89</v>
      </c>
      <c r="AV199" s="13" t="s">
        <v>87</v>
      </c>
      <c r="AW199" s="13" t="s">
        <v>36</v>
      </c>
      <c r="AX199" s="13" t="s">
        <v>79</v>
      </c>
      <c r="AY199" s="212" t="s">
        <v>129</v>
      </c>
    </row>
    <row r="200" spans="1:65" s="14" customFormat="1" ht="10.199999999999999">
      <c r="B200" s="213"/>
      <c r="C200" s="214"/>
      <c r="D200" s="204" t="s">
        <v>137</v>
      </c>
      <c r="E200" s="215" t="s">
        <v>1</v>
      </c>
      <c r="F200" s="216" t="s">
        <v>1607</v>
      </c>
      <c r="G200" s="214"/>
      <c r="H200" s="217">
        <v>9.9000000000000005E-2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137</v>
      </c>
      <c r="AU200" s="223" t="s">
        <v>89</v>
      </c>
      <c r="AV200" s="14" t="s">
        <v>89</v>
      </c>
      <c r="AW200" s="14" t="s">
        <v>36</v>
      </c>
      <c r="AX200" s="14" t="s">
        <v>87</v>
      </c>
      <c r="AY200" s="223" t="s">
        <v>129</v>
      </c>
    </row>
    <row r="201" spans="1:65" s="2" customFormat="1" ht="21.75" customHeight="1">
      <c r="A201" s="35"/>
      <c r="B201" s="36"/>
      <c r="C201" s="188" t="s">
        <v>247</v>
      </c>
      <c r="D201" s="188" t="s">
        <v>131</v>
      </c>
      <c r="E201" s="189" t="s">
        <v>265</v>
      </c>
      <c r="F201" s="190" t="s">
        <v>266</v>
      </c>
      <c r="G201" s="191" t="s">
        <v>180</v>
      </c>
      <c r="H201" s="192">
        <v>6.8620000000000001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44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135</v>
      </c>
      <c r="AT201" s="200" t="s">
        <v>131</v>
      </c>
      <c r="AU201" s="200" t="s">
        <v>89</v>
      </c>
      <c r="AY201" s="18" t="s">
        <v>129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87</v>
      </c>
      <c r="BK201" s="201">
        <f>ROUND(I201*H201,2)</f>
        <v>0</v>
      </c>
      <c r="BL201" s="18" t="s">
        <v>135</v>
      </c>
      <c r="BM201" s="200" t="s">
        <v>1608</v>
      </c>
    </row>
    <row r="202" spans="1:65" s="13" customFormat="1" ht="10.199999999999999">
      <c r="B202" s="202"/>
      <c r="C202" s="203"/>
      <c r="D202" s="204" t="s">
        <v>137</v>
      </c>
      <c r="E202" s="205" t="s">
        <v>1</v>
      </c>
      <c r="F202" s="206" t="s">
        <v>193</v>
      </c>
      <c r="G202" s="203"/>
      <c r="H202" s="205" t="s">
        <v>1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137</v>
      </c>
      <c r="AU202" s="212" t="s">
        <v>89</v>
      </c>
      <c r="AV202" s="13" t="s">
        <v>87</v>
      </c>
      <c r="AW202" s="13" t="s">
        <v>36</v>
      </c>
      <c r="AX202" s="13" t="s">
        <v>79</v>
      </c>
      <c r="AY202" s="212" t="s">
        <v>129</v>
      </c>
    </row>
    <row r="203" spans="1:65" s="13" customFormat="1" ht="10.199999999999999">
      <c r="B203" s="202"/>
      <c r="C203" s="203"/>
      <c r="D203" s="204" t="s">
        <v>137</v>
      </c>
      <c r="E203" s="205" t="s">
        <v>1</v>
      </c>
      <c r="F203" s="206" t="s">
        <v>268</v>
      </c>
      <c r="G203" s="203"/>
      <c r="H203" s="205" t="s">
        <v>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137</v>
      </c>
      <c r="AU203" s="212" t="s">
        <v>89</v>
      </c>
      <c r="AV203" s="13" t="s">
        <v>87</v>
      </c>
      <c r="AW203" s="13" t="s">
        <v>36</v>
      </c>
      <c r="AX203" s="13" t="s">
        <v>79</v>
      </c>
      <c r="AY203" s="212" t="s">
        <v>129</v>
      </c>
    </row>
    <row r="204" spans="1:65" s="14" customFormat="1" ht="10.199999999999999">
      <c r="B204" s="213"/>
      <c r="C204" s="214"/>
      <c r="D204" s="204" t="s">
        <v>137</v>
      </c>
      <c r="E204" s="215" t="s">
        <v>1</v>
      </c>
      <c r="F204" s="216" t="s">
        <v>1609</v>
      </c>
      <c r="G204" s="214"/>
      <c r="H204" s="217">
        <v>4.6079999999999997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137</v>
      </c>
      <c r="AU204" s="223" t="s">
        <v>89</v>
      </c>
      <c r="AV204" s="14" t="s">
        <v>89</v>
      </c>
      <c r="AW204" s="14" t="s">
        <v>36</v>
      </c>
      <c r="AX204" s="14" t="s">
        <v>79</v>
      </c>
      <c r="AY204" s="223" t="s">
        <v>129</v>
      </c>
    </row>
    <row r="205" spans="1:65" s="14" customFormat="1" ht="20.399999999999999">
      <c r="B205" s="213"/>
      <c r="C205" s="214"/>
      <c r="D205" s="204" t="s">
        <v>137</v>
      </c>
      <c r="E205" s="215" t="s">
        <v>1</v>
      </c>
      <c r="F205" s="216" t="s">
        <v>1610</v>
      </c>
      <c r="G205" s="214"/>
      <c r="H205" s="217">
        <v>2.306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137</v>
      </c>
      <c r="AU205" s="223" t="s">
        <v>89</v>
      </c>
      <c r="AV205" s="14" t="s">
        <v>89</v>
      </c>
      <c r="AW205" s="14" t="s">
        <v>36</v>
      </c>
      <c r="AX205" s="14" t="s">
        <v>79</v>
      </c>
      <c r="AY205" s="223" t="s">
        <v>129</v>
      </c>
    </row>
    <row r="206" spans="1:65" s="14" customFormat="1" ht="10.199999999999999">
      <c r="B206" s="213"/>
      <c r="C206" s="214"/>
      <c r="D206" s="204" t="s">
        <v>137</v>
      </c>
      <c r="E206" s="215" t="s">
        <v>1</v>
      </c>
      <c r="F206" s="216" t="s">
        <v>1611</v>
      </c>
      <c r="G206" s="214"/>
      <c r="H206" s="217">
        <v>13.69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137</v>
      </c>
      <c r="AU206" s="223" t="s">
        <v>89</v>
      </c>
      <c r="AV206" s="14" t="s">
        <v>89</v>
      </c>
      <c r="AW206" s="14" t="s">
        <v>36</v>
      </c>
      <c r="AX206" s="14" t="s">
        <v>79</v>
      </c>
      <c r="AY206" s="223" t="s">
        <v>129</v>
      </c>
    </row>
    <row r="207" spans="1:65" s="14" customFormat="1" ht="10.199999999999999">
      <c r="B207" s="213"/>
      <c r="C207" s="214"/>
      <c r="D207" s="204" t="s">
        <v>137</v>
      </c>
      <c r="E207" s="215" t="s">
        <v>1</v>
      </c>
      <c r="F207" s="216" t="s">
        <v>1612</v>
      </c>
      <c r="G207" s="214"/>
      <c r="H207" s="217">
        <v>2.27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137</v>
      </c>
      <c r="AU207" s="223" t="s">
        <v>89</v>
      </c>
      <c r="AV207" s="14" t="s">
        <v>89</v>
      </c>
      <c r="AW207" s="14" t="s">
        <v>36</v>
      </c>
      <c r="AX207" s="14" t="s">
        <v>79</v>
      </c>
      <c r="AY207" s="223" t="s">
        <v>129</v>
      </c>
    </row>
    <row r="208" spans="1:65" s="16" customFormat="1" ht="10.199999999999999">
      <c r="B208" s="235"/>
      <c r="C208" s="236"/>
      <c r="D208" s="204" t="s">
        <v>137</v>
      </c>
      <c r="E208" s="237" t="s">
        <v>1</v>
      </c>
      <c r="F208" s="238" t="s">
        <v>197</v>
      </c>
      <c r="G208" s="236"/>
      <c r="H208" s="239">
        <v>22.873999999999999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137</v>
      </c>
      <c r="AU208" s="245" t="s">
        <v>89</v>
      </c>
      <c r="AV208" s="16" t="s">
        <v>149</v>
      </c>
      <c r="AW208" s="16" t="s">
        <v>36</v>
      </c>
      <c r="AX208" s="16" t="s">
        <v>79</v>
      </c>
      <c r="AY208" s="245" t="s">
        <v>129</v>
      </c>
    </row>
    <row r="209" spans="1:65" s="13" customFormat="1" ht="10.199999999999999">
      <c r="B209" s="202"/>
      <c r="C209" s="203"/>
      <c r="D209" s="204" t="s">
        <v>137</v>
      </c>
      <c r="E209" s="205" t="s">
        <v>1</v>
      </c>
      <c r="F209" s="206" t="s">
        <v>274</v>
      </c>
      <c r="G209" s="203"/>
      <c r="H209" s="205" t="s">
        <v>1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137</v>
      </c>
      <c r="AU209" s="212" t="s">
        <v>89</v>
      </c>
      <c r="AV209" s="13" t="s">
        <v>87</v>
      </c>
      <c r="AW209" s="13" t="s">
        <v>36</v>
      </c>
      <c r="AX209" s="13" t="s">
        <v>79</v>
      </c>
      <c r="AY209" s="212" t="s">
        <v>129</v>
      </c>
    </row>
    <row r="210" spans="1:65" s="14" customFormat="1" ht="10.199999999999999">
      <c r="B210" s="213"/>
      <c r="C210" s="214"/>
      <c r="D210" s="204" t="s">
        <v>137</v>
      </c>
      <c r="E210" s="215" t="s">
        <v>1</v>
      </c>
      <c r="F210" s="216" t="s">
        <v>1613</v>
      </c>
      <c r="G210" s="214"/>
      <c r="H210" s="217">
        <v>6.8620000000000001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137</v>
      </c>
      <c r="AU210" s="223" t="s">
        <v>89</v>
      </c>
      <c r="AV210" s="14" t="s">
        <v>89</v>
      </c>
      <c r="AW210" s="14" t="s">
        <v>36</v>
      </c>
      <c r="AX210" s="14" t="s">
        <v>87</v>
      </c>
      <c r="AY210" s="223" t="s">
        <v>129</v>
      </c>
    </row>
    <row r="211" spans="1:65" s="2" customFormat="1" ht="21.75" customHeight="1">
      <c r="A211" s="35"/>
      <c r="B211" s="36"/>
      <c r="C211" s="188" t="s">
        <v>253</v>
      </c>
      <c r="D211" s="188" t="s">
        <v>131</v>
      </c>
      <c r="E211" s="189" t="s">
        <v>277</v>
      </c>
      <c r="F211" s="190" t="s">
        <v>278</v>
      </c>
      <c r="G211" s="191" t="s">
        <v>180</v>
      </c>
      <c r="H211" s="192">
        <v>1.3720000000000001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44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135</v>
      </c>
      <c r="AT211" s="200" t="s">
        <v>131</v>
      </c>
      <c r="AU211" s="200" t="s">
        <v>89</v>
      </c>
      <c r="AY211" s="18" t="s">
        <v>129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87</v>
      </c>
      <c r="BK211" s="201">
        <f>ROUND(I211*H211,2)</f>
        <v>0</v>
      </c>
      <c r="BL211" s="18" t="s">
        <v>135</v>
      </c>
      <c r="BM211" s="200" t="s">
        <v>1614</v>
      </c>
    </row>
    <row r="212" spans="1:65" s="13" customFormat="1" ht="20.399999999999999">
      <c r="B212" s="202"/>
      <c r="C212" s="203"/>
      <c r="D212" s="204" t="s">
        <v>137</v>
      </c>
      <c r="E212" s="205" t="s">
        <v>1</v>
      </c>
      <c r="F212" s="206" t="s">
        <v>280</v>
      </c>
      <c r="G212" s="203"/>
      <c r="H212" s="205" t="s">
        <v>1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137</v>
      </c>
      <c r="AU212" s="212" t="s">
        <v>89</v>
      </c>
      <c r="AV212" s="13" t="s">
        <v>87</v>
      </c>
      <c r="AW212" s="13" t="s">
        <v>36</v>
      </c>
      <c r="AX212" s="13" t="s">
        <v>79</v>
      </c>
      <c r="AY212" s="212" t="s">
        <v>129</v>
      </c>
    </row>
    <row r="213" spans="1:65" s="14" customFormat="1" ht="10.199999999999999">
      <c r="B213" s="213"/>
      <c r="C213" s="214"/>
      <c r="D213" s="204" t="s">
        <v>137</v>
      </c>
      <c r="E213" s="215" t="s">
        <v>1</v>
      </c>
      <c r="F213" s="216" t="s">
        <v>1615</v>
      </c>
      <c r="G213" s="214"/>
      <c r="H213" s="217">
        <v>1.3720000000000001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137</v>
      </c>
      <c r="AU213" s="223" t="s">
        <v>89</v>
      </c>
      <c r="AV213" s="14" t="s">
        <v>89</v>
      </c>
      <c r="AW213" s="14" t="s">
        <v>36</v>
      </c>
      <c r="AX213" s="14" t="s">
        <v>87</v>
      </c>
      <c r="AY213" s="223" t="s">
        <v>129</v>
      </c>
    </row>
    <row r="214" spans="1:65" s="2" customFormat="1" ht="21.75" customHeight="1">
      <c r="A214" s="35"/>
      <c r="B214" s="36"/>
      <c r="C214" s="188" t="s">
        <v>7</v>
      </c>
      <c r="D214" s="188" t="s">
        <v>131</v>
      </c>
      <c r="E214" s="189" t="s">
        <v>283</v>
      </c>
      <c r="F214" s="190" t="s">
        <v>284</v>
      </c>
      <c r="G214" s="191" t="s">
        <v>180</v>
      </c>
      <c r="H214" s="192">
        <v>4.5750000000000002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44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135</v>
      </c>
      <c r="AT214" s="200" t="s">
        <v>131</v>
      </c>
      <c r="AU214" s="200" t="s">
        <v>89</v>
      </c>
      <c r="AY214" s="18" t="s">
        <v>129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87</v>
      </c>
      <c r="BK214" s="201">
        <f>ROUND(I214*H214,2)</f>
        <v>0</v>
      </c>
      <c r="BL214" s="18" t="s">
        <v>135</v>
      </c>
      <c r="BM214" s="200" t="s">
        <v>1616</v>
      </c>
    </row>
    <row r="215" spans="1:65" s="13" customFormat="1" ht="10.199999999999999">
      <c r="B215" s="202"/>
      <c r="C215" s="203"/>
      <c r="D215" s="204" t="s">
        <v>137</v>
      </c>
      <c r="E215" s="205" t="s">
        <v>1</v>
      </c>
      <c r="F215" s="206" t="s">
        <v>286</v>
      </c>
      <c r="G215" s="203"/>
      <c r="H215" s="205" t="s">
        <v>1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137</v>
      </c>
      <c r="AU215" s="212" t="s">
        <v>89</v>
      </c>
      <c r="AV215" s="13" t="s">
        <v>87</v>
      </c>
      <c r="AW215" s="13" t="s">
        <v>36</v>
      </c>
      <c r="AX215" s="13" t="s">
        <v>79</v>
      </c>
      <c r="AY215" s="212" t="s">
        <v>129</v>
      </c>
    </row>
    <row r="216" spans="1:65" s="14" customFormat="1" ht="10.199999999999999">
      <c r="B216" s="213"/>
      <c r="C216" s="214"/>
      <c r="D216" s="204" t="s">
        <v>137</v>
      </c>
      <c r="E216" s="215" t="s">
        <v>1</v>
      </c>
      <c r="F216" s="216" t="s">
        <v>1617</v>
      </c>
      <c r="G216" s="214"/>
      <c r="H216" s="217">
        <v>4.5750000000000002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137</v>
      </c>
      <c r="AU216" s="223" t="s">
        <v>89</v>
      </c>
      <c r="AV216" s="14" t="s">
        <v>89</v>
      </c>
      <c r="AW216" s="14" t="s">
        <v>36</v>
      </c>
      <c r="AX216" s="14" t="s">
        <v>87</v>
      </c>
      <c r="AY216" s="223" t="s">
        <v>129</v>
      </c>
    </row>
    <row r="217" spans="1:65" s="2" customFormat="1" ht="33" customHeight="1">
      <c r="A217" s="35"/>
      <c r="B217" s="36"/>
      <c r="C217" s="188" t="s">
        <v>264</v>
      </c>
      <c r="D217" s="188" t="s">
        <v>131</v>
      </c>
      <c r="E217" s="189" t="s">
        <v>289</v>
      </c>
      <c r="F217" s="190" t="s">
        <v>290</v>
      </c>
      <c r="G217" s="191" t="s">
        <v>180</v>
      </c>
      <c r="H217" s="192">
        <v>0.91500000000000004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44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135</v>
      </c>
      <c r="AT217" s="200" t="s">
        <v>131</v>
      </c>
      <c r="AU217" s="200" t="s">
        <v>89</v>
      </c>
      <c r="AY217" s="18" t="s">
        <v>129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87</v>
      </c>
      <c r="BK217" s="201">
        <f>ROUND(I217*H217,2)</f>
        <v>0</v>
      </c>
      <c r="BL217" s="18" t="s">
        <v>135</v>
      </c>
      <c r="BM217" s="200" t="s">
        <v>1618</v>
      </c>
    </row>
    <row r="218" spans="1:65" s="13" customFormat="1" ht="20.399999999999999">
      <c r="B218" s="202"/>
      <c r="C218" s="203"/>
      <c r="D218" s="204" t="s">
        <v>137</v>
      </c>
      <c r="E218" s="205" t="s">
        <v>1</v>
      </c>
      <c r="F218" s="206" t="s">
        <v>292</v>
      </c>
      <c r="G218" s="203"/>
      <c r="H218" s="205" t="s">
        <v>1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137</v>
      </c>
      <c r="AU218" s="212" t="s">
        <v>89</v>
      </c>
      <c r="AV218" s="13" t="s">
        <v>87</v>
      </c>
      <c r="AW218" s="13" t="s">
        <v>36</v>
      </c>
      <c r="AX218" s="13" t="s">
        <v>79</v>
      </c>
      <c r="AY218" s="212" t="s">
        <v>129</v>
      </c>
    </row>
    <row r="219" spans="1:65" s="14" customFormat="1" ht="10.199999999999999">
      <c r="B219" s="213"/>
      <c r="C219" s="214"/>
      <c r="D219" s="204" t="s">
        <v>137</v>
      </c>
      <c r="E219" s="215" t="s">
        <v>1</v>
      </c>
      <c r="F219" s="216" t="s">
        <v>1619</v>
      </c>
      <c r="G219" s="214"/>
      <c r="H219" s="217">
        <v>0.91500000000000004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137</v>
      </c>
      <c r="AU219" s="223" t="s">
        <v>89</v>
      </c>
      <c r="AV219" s="14" t="s">
        <v>89</v>
      </c>
      <c r="AW219" s="14" t="s">
        <v>36</v>
      </c>
      <c r="AX219" s="14" t="s">
        <v>87</v>
      </c>
      <c r="AY219" s="223" t="s">
        <v>129</v>
      </c>
    </row>
    <row r="220" spans="1:65" s="2" customFormat="1" ht="21.75" customHeight="1">
      <c r="A220" s="35"/>
      <c r="B220" s="36"/>
      <c r="C220" s="188" t="s">
        <v>276</v>
      </c>
      <c r="D220" s="188" t="s">
        <v>131</v>
      </c>
      <c r="E220" s="189" t="s">
        <v>295</v>
      </c>
      <c r="F220" s="190" t="s">
        <v>296</v>
      </c>
      <c r="G220" s="191" t="s">
        <v>180</v>
      </c>
      <c r="H220" s="192">
        <v>2.7450000000000001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44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135</v>
      </c>
      <c r="AT220" s="200" t="s">
        <v>131</v>
      </c>
      <c r="AU220" s="200" t="s">
        <v>89</v>
      </c>
      <c r="AY220" s="18" t="s">
        <v>129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87</v>
      </c>
      <c r="BK220" s="201">
        <f>ROUND(I220*H220,2)</f>
        <v>0</v>
      </c>
      <c r="BL220" s="18" t="s">
        <v>135</v>
      </c>
      <c r="BM220" s="200" t="s">
        <v>1620</v>
      </c>
    </row>
    <row r="221" spans="1:65" s="13" customFormat="1" ht="10.199999999999999">
      <c r="B221" s="202"/>
      <c r="C221" s="203"/>
      <c r="D221" s="204" t="s">
        <v>137</v>
      </c>
      <c r="E221" s="205" t="s">
        <v>1</v>
      </c>
      <c r="F221" s="206" t="s">
        <v>309</v>
      </c>
      <c r="G221" s="203"/>
      <c r="H221" s="205" t="s">
        <v>1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137</v>
      </c>
      <c r="AU221" s="212" t="s">
        <v>89</v>
      </c>
      <c r="AV221" s="13" t="s">
        <v>87</v>
      </c>
      <c r="AW221" s="13" t="s">
        <v>36</v>
      </c>
      <c r="AX221" s="13" t="s">
        <v>79</v>
      </c>
      <c r="AY221" s="212" t="s">
        <v>129</v>
      </c>
    </row>
    <row r="222" spans="1:65" s="14" customFormat="1" ht="10.199999999999999">
      <c r="B222" s="213"/>
      <c r="C222" s="214"/>
      <c r="D222" s="204" t="s">
        <v>137</v>
      </c>
      <c r="E222" s="215" t="s">
        <v>1</v>
      </c>
      <c r="F222" s="216" t="s">
        <v>1621</v>
      </c>
      <c r="G222" s="214"/>
      <c r="H222" s="217">
        <v>2.7450000000000001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137</v>
      </c>
      <c r="AU222" s="223" t="s">
        <v>89</v>
      </c>
      <c r="AV222" s="14" t="s">
        <v>89</v>
      </c>
      <c r="AW222" s="14" t="s">
        <v>36</v>
      </c>
      <c r="AX222" s="14" t="s">
        <v>87</v>
      </c>
      <c r="AY222" s="223" t="s">
        <v>129</v>
      </c>
    </row>
    <row r="223" spans="1:65" s="2" customFormat="1" ht="21.75" customHeight="1">
      <c r="A223" s="35"/>
      <c r="B223" s="36"/>
      <c r="C223" s="188" t="s">
        <v>282</v>
      </c>
      <c r="D223" s="188" t="s">
        <v>131</v>
      </c>
      <c r="E223" s="189" t="s">
        <v>301</v>
      </c>
      <c r="F223" s="190" t="s">
        <v>278</v>
      </c>
      <c r="G223" s="191" t="s">
        <v>180</v>
      </c>
      <c r="H223" s="192">
        <v>0.82299999999999995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44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135</v>
      </c>
      <c r="AT223" s="200" t="s">
        <v>131</v>
      </c>
      <c r="AU223" s="200" t="s">
        <v>89</v>
      </c>
      <c r="AY223" s="18" t="s">
        <v>129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87</v>
      </c>
      <c r="BK223" s="201">
        <f>ROUND(I223*H223,2)</f>
        <v>0</v>
      </c>
      <c r="BL223" s="18" t="s">
        <v>135</v>
      </c>
      <c r="BM223" s="200" t="s">
        <v>1622</v>
      </c>
    </row>
    <row r="224" spans="1:65" s="13" customFormat="1" ht="20.399999999999999">
      <c r="B224" s="202"/>
      <c r="C224" s="203"/>
      <c r="D224" s="204" t="s">
        <v>137</v>
      </c>
      <c r="E224" s="205" t="s">
        <v>1</v>
      </c>
      <c r="F224" s="206" t="s">
        <v>303</v>
      </c>
      <c r="G224" s="203"/>
      <c r="H224" s="205" t="s">
        <v>1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137</v>
      </c>
      <c r="AU224" s="212" t="s">
        <v>89</v>
      </c>
      <c r="AV224" s="13" t="s">
        <v>87</v>
      </c>
      <c r="AW224" s="13" t="s">
        <v>36</v>
      </c>
      <c r="AX224" s="13" t="s">
        <v>79</v>
      </c>
      <c r="AY224" s="212" t="s">
        <v>129</v>
      </c>
    </row>
    <row r="225" spans="1:65" s="14" customFormat="1" ht="10.199999999999999">
      <c r="B225" s="213"/>
      <c r="C225" s="214"/>
      <c r="D225" s="204" t="s">
        <v>137</v>
      </c>
      <c r="E225" s="215" t="s">
        <v>1</v>
      </c>
      <c r="F225" s="216" t="s">
        <v>1623</v>
      </c>
      <c r="G225" s="214"/>
      <c r="H225" s="217">
        <v>0.82299999999999995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137</v>
      </c>
      <c r="AU225" s="223" t="s">
        <v>89</v>
      </c>
      <c r="AV225" s="14" t="s">
        <v>89</v>
      </c>
      <c r="AW225" s="14" t="s">
        <v>36</v>
      </c>
      <c r="AX225" s="14" t="s">
        <v>87</v>
      </c>
      <c r="AY225" s="223" t="s">
        <v>129</v>
      </c>
    </row>
    <row r="226" spans="1:65" s="2" customFormat="1" ht="33" customHeight="1">
      <c r="A226" s="35"/>
      <c r="B226" s="36"/>
      <c r="C226" s="188" t="s">
        <v>288</v>
      </c>
      <c r="D226" s="188" t="s">
        <v>131</v>
      </c>
      <c r="E226" s="189" t="s">
        <v>306</v>
      </c>
      <c r="F226" s="190" t="s">
        <v>307</v>
      </c>
      <c r="G226" s="191" t="s">
        <v>180</v>
      </c>
      <c r="H226" s="192">
        <v>2.7450000000000001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44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135</v>
      </c>
      <c r="AT226" s="200" t="s">
        <v>131</v>
      </c>
      <c r="AU226" s="200" t="s">
        <v>89</v>
      </c>
      <c r="AY226" s="18" t="s">
        <v>129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87</v>
      </c>
      <c r="BK226" s="201">
        <f>ROUND(I226*H226,2)</f>
        <v>0</v>
      </c>
      <c r="BL226" s="18" t="s">
        <v>135</v>
      </c>
      <c r="BM226" s="200" t="s">
        <v>1624</v>
      </c>
    </row>
    <row r="227" spans="1:65" s="13" customFormat="1" ht="10.199999999999999">
      <c r="B227" s="202"/>
      <c r="C227" s="203"/>
      <c r="D227" s="204" t="s">
        <v>137</v>
      </c>
      <c r="E227" s="205" t="s">
        <v>1</v>
      </c>
      <c r="F227" s="206" t="s">
        <v>309</v>
      </c>
      <c r="G227" s="203"/>
      <c r="H227" s="205" t="s">
        <v>1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137</v>
      </c>
      <c r="AU227" s="212" t="s">
        <v>89</v>
      </c>
      <c r="AV227" s="13" t="s">
        <v>87</v>
      </c>
      <c r="AW227" s="13" t="s">
        <v>36</v>
      </c>
      <c r="AX227" s="13" t="s">
        <v>79</v>
      </c>
      <c r="AY227" s="212" t="s">
        <v>129</v>
      </c>
    </row>
    <row r="228" spans="1:65" s="14" customFormat="1" ht="10.199999999999999">
      <c r="B228" s="213"/>
      <c r="C228" s="214"/>
      <c r="D228" s="204" t="s">
        <v>137</v>
      </c>
      <c r="E228" s="215" t="s">
        <v>1</v>
      </c>
      <c r="F228" s="216" t="s">
        <v>1621</v>
      </c>
      <c r="G228" s="214"/>
      <c r="H228" s="217">
        <v>2.7450000000000001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137</v>
      </c>
      <c r="AU228" s="223" t="s">
        <v>89</v>
      </c>
      <c r="AV228" s="14" t="s">
        <v>89</v>
      </c>
      <c r="AW228" s="14" t="s">
        <v>36</v>
      </c>
      <c r="AX228" s="14" t="s">
        <v>87</v>
      </c>
      <c r="AY228" s="223" t="s">
        <v>129</v>
      </c>
    </row>
    <row r="229" spans="1:65" s="2" customFormat="1" ht="33" customHeight="1">
      <c r="A229" s="35"/>
      <c r="B229" s="36"/>
      <c r="C229" s="188" t="s">
        <v>294</v>
      </c>
      <c r="D229" s="188" t="s">
        <v>131</v>
      </c>
      <c r="E229" s="189" t="s">
        <v>312</v>
      </c>
      <c r="F229" s="190" t="s">
        <v>313</v>
      </c>
      <c r="G229" s="191" t="s">
        <v>180</v>
      </c>
      <c r="H229" s="192">
        <v>0.54900000000000004</v>
      </c>
      <c r="I229" s="193"/>
      <c r="J229" s="194">
        <f>ROUND(I229*H229,2)</f>
        <v>0</v>
      </c>
      <c r="K229" s="195"/>
      <c r="L229" s="40"/>
      <c r="M229" s="196" t="s">
        <v>1</v>
      </c>
      <c r="N229" s="197" t="s">
        <v>44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135</v>
      </c>
      <c r="AT229" s="200" t="s">
        <v>131</v>
      </c>
      <c r="AU229" s="200" t="s">
        <v>89</v>
      </c>
      <c r="AY229" s="18" t="s">
        <v>129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87</v>
      </c>
      <c r="BK229" s="201">
        <f>ROUND(I229*H229,2)</f>
        <v>0</v>
      </c>
      <c r="BL229" s="18" t="s">
        <v>135</v>
      </c>
      <c r="BM229" s="200" t="s">
        <v>1625</v>
      </c>
    </row>
    <row r="230" spans="1:65" s="13" customFormat="1" ht="20.399999999999999">
      <c r="B230" s="202"/>
      <c r="C230" s="203"/>
      <c r="D230" s="204" t="s">
        <v>137</v>
      </c>
      <c r="E230" s="205" t="s">
        <v>1</v>
      </c>
      <c r="F230" s="206" t="s">
        <v>315</v>
      </c>
      <c r="G230" s="203"/>
      <c r="H230" s="205" t="s">
        <v>1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137</v>
      </c>
      <c r="AU230" s="212" t="s">
        <v>89</v>
      </c>
      <c r="AV230" s="13" t="s">
        <v>87</v>
      </c>
      <c r="AW230" s="13" t="s">
        <v>36</v>
      </c>
      <c r="AX230" s="13" t="s">
        <v>79</v>
      </c>
      <c r="AY230" s="212" t="s">
        <v>129</v>
      </c>
    </row>
    <row r="231" spans="1:65" s="14" customFormat="1" ht="10.199999999999999">
      <c r="B231" s="213"/>
      <c r="C231" s="214"/>
      <c r="D231" s="204" t="s">
        <v>137</v>
      </c>
      <c r="E231" s="215" t="s">
        <v>1</v>
      </c>
      <c r="F231" s="216" t="s">
        <v>1626</v>
      </c>
      <c r="G231" s="214"/>
      <c r="H231" s="217">
        <v>0.54900000000000004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137</v>
      </c>
      <c r="AU231" s="223" t="s">
        <v>89</v>
      </c>
      <c r="AV231" s="14" t="s">
        <v>89</v>
      </c>
      <c r="AW231" s="14" t="s">
        <v>36</v>
      </c>
      <c r="AX231" s="14" t="s">
        <v>87</v>
      </c>
      <c r="AY231" s="223" t="s">
        <v>129</v>
      </c>
    </row>
    <row r="232" spans="1:65" s="2" customFormat="1" ht="21.75" customHeight="1">
      <c r="A232" s="35"/>
      <c r="B232" s="36"/>
      <c r="C232" s="188" t="s">
        <v>300</v>
      </c>
      <c r="D232" s="188" t="s">
        <v>131</v>
      </c>
      <c r="E232" s="189" t="s">
        <v>318</v>
      </c>
      <c r="F232" s="190" t="s">
        <v>319</v>
      </c>
      <c r="G232" s="191" t="s">
        <v>180</v>
      </c>
      <c r="H232" s="192">
        <v>2.7450000000000001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44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135</v>
      </c>
      <c r="AT232" s="200" t="s">
        <v>131</v>
      </c>
      <c r="AU232" s="200" t="s">
        <v>89</v>
      </c>
      <c r="AY232" s="18" t="s">
        <v>129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87</v>
      </c>
      <c r="BK232" s="201">
        <f>ROUND(I232*H232,2)</f>
        <v>0</v>
      </c>
      <c r="BL232" s="18" t="s">
        <v>135</v>
      </c>
      <c r="BM232" s="200" t="s">
        <v>1627</v>
      </c>
    </row>
    <row r="233" spans="1:65" s="13" customFormat="1" ht="10.199999999999999">
      <c r="B233" s="202"/>
      <c r="C233" s="203"/>
      <c r="D233" s="204" t="s">
        <v>137</v>
      </c>
      <c r="E233" s="205" t="s">
        <v>1</v>
      </c>
      <c r="F233" s="206" t="s">
        <v>321</v>
      </c>
      <c r="G233" s="203"/>
      <c r="H233" s="205" t="s">
        <v>1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137</v>
      </c>
      <c r="AU233" s="212" t="s">
        <v>89</v>
      </c>
      <c r="AV233" s="13" t="s">
        <v>87</v>
      </c>
      <c r="AW233" s="13" t="s">
        <v>36</v>
      </c>
      <c r="AX233" s="13" t="s">
        <v>79</v>
      </c>
      <c r="AY233" s="212" t="s">
        <v>129</v>
      </c>
    </row>
    <row r="234" spans="1:65" s="14" customFormat="1" ht="10.199999999999999">
      <c r="B234" s="213"/>
      <c r="C234" s="214"/>
      <c r="D234" s="204" t="s">
        <v>137</v>
      </c>
      <c r="E234" s="215" t="s">
        <v>1</v>
      </c>
      <c r="F234" s="216" t="s">
        <v>1628</v>
      </c>
      <c r="G234" s="214"/>
      <c r="H234" s="217">
        <v>2.7450000000000001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137</v>
      </c>
      <c r="AU234" s="223" t="s">
        <v>89</v>
      </c>
      <c r="AV234" s="14" t="s">
        <v>89</v>
      </c>
      <c r="AW234" s="14" t="s">
        <v>36</v>
      </c>
      <c r="AX234" s="14" t="s">
        <v>87</v>
      </c>
      <c r="AY234" s="223" t="s">
        <v>129</v>
      </c>
    </row>
    <row r="235" spans="1:65" s="2" customFormat="1" ht="21.75" customHeight="1">
      <c r="A235" s="35"/>
      <c r="B235" s="36"/>
      <c r="C235" s="188" t="s">
        <v>305</v>
      </c>
      <c r="D235" s="188" t="s">
        <v>131</v>
      </c>
      <c r="E235" s="189" t="s">
        <v>324</v>
      </c>
      <c r="F235" s="190" t="s">
        <v>325</v>
      </c>
      <c r="G235" s="191" t="s">
        <v>180</v>
      </c>
      <c r="H235" s="192">
        <v>0.54900000000000004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44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135</v>
      </c>
      <c r="AT235" s="200" t="s">
        <v>131</v>
      </c>
      <c r="AU235" s="200" t="s">
        <v>89</v>
      </c>
      <c r="AY235" s="18" t="s">
        <v>129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87</v>
      </c>
      <c r="BK235" s="201">
        <f>ROUND(I235*H235,2)</f>
        <v>0</v>
      </c>
      <c r="BL235" s="18" t="s">
        <v>135</v>
      </c>
      <c r="BM235" s="200" t="s">
        <v>1629</v>
      </c>
    </row>
    <row r="236" spans="1:65" s="13" customFormat="1" ht="20.399999999999999">
      <c r="B236" s="202"/>
      <c r="C236" s="203"/>
      <c r="D236" s="204" t="s">
        <v>137</v>
      </c>
      <c r="E236" s="205" t="s">
        <v>1</v>
      </c>
      <c r="F236" s="206" t="s">
        <v>327</v>
      </c>
      <c r="G236" s="203"/>
      <c r="H236" s="205" t="s">
        <v>1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137</v>
      </c>
      <c r="AU236" s="212" t="s">
        <v>89</v>
      </c>
      <c r="AV236" s="13" t="s">
        <v>87</v>
      </c>
      <c r="AW236" s="13" t="s">
        <v>36</v>
      </c>
      <c r="AX236" s="13" t="s">
        <v>79</v>
      </c>
      <c r="AY236" s="212" t="s">
        <v>129</v>
      </c>
    </row>
    <row r="237" spans="1:65" s="14" customFormat="1" ht="10.199999999999999">
      <c r="B237" s="213"/>
      <c r="C237" s="214"/>
      <c r="D237" s="204" t="s">
        <v>137</v>
      </c>
      <c r="E237" s="215" t="s">
        <v>1</v>
      </c>
      <c r="F237" s="216" t="s">
        <v>1630</v>
      </c>
      <c r="G237" s="214"/>
      <c r="H237" s="217">
        <v>0.54900000000000004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137</v>
      </c>
      <c r="AU237" s="223" t="s">
        <v>89</v>
      </c>
      <c r="AV237" s="14" t="s">
        <v>89</v>
      </c>
      <c r="AW237" s="14" t="s">
        <v>36</v>
      </c>
      <c r="AX237" s="14" t="s">
        <v>87</v>
      </c>
      <c r="AY237" s="223" t="s">
        <v>129</v>
      </c>
    </row>
    <row r="238" spans="1:65" s="2" customFormat="1" ht="33" customHeight="1">
      <c r="A238" s="35"/>
      <c r="B238" s="36"/>
      <c r="C238" s="188" t="s">
        <v>311</v>
      </c>
      <c r="D238" s="188" t="s">
        <v>131</v>
      </c>
      <c r="E238" s="189" t="s">
        <v>330</v>
      </c>
      <c r="F238" s="190" t="s">
        <v>331</v>
      </c>
      <c r="G238" s="191" t="s">
        <v>180</v>
      </c>
      <c r="H238" s="192">
        <v>1.83</v>
      </c>
      <c r="I238" s="193"/>
      <c r="J238" s="194">
        <f>ROUND(I238*H238,2)</f>
        <v>0</v>
      </c>
      <c r="K238" s="195"/>
      <c r="L238" s="40"/>
      <c r="M238" s="196" t="s">
        <v>1</v>
      </c>
      <c r="N238" s="197" t="s">
        <v>44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135</v>
      </c>
      <c r="AT238" s="200" t="s">
        <v>131</v>
      </c>
      <c r="AU238" s="200" t="s">
        <v>89</v>
      </c>
      <c r="AY238" s="18" t="s">
        <v>129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87</v>
      </c>
      <c r="BK238" s="201">
        <f>ROUND(I238*H238,2)</f>
        <v>0</v>
      </c>
      <c r="BL238" s="18" t="s">
        <v>135</v>
      </c>
      <c r="BM238" s="200" t="s">
        <v>1631</v>
      </c>
    </row>
    <row r="239" spans="1:65" s="13" customFormat="1" ht="10.199999999999999">
      <c r="B239" s="202"/>
      <c r="C239" s="203"/>
      <c r="D239" s="204" t="s">
        <v>137</v>
      </c>
      <c r="E239" s="205" t="s">
        <v>1</v>
      </c>
      <c r="F239" s="206" t="s">
        <v>333</v>
      </c>
      <c r="G239" s="203"/>
      <c r="H239" s="205" t="s">
        <v>1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137</v>
      </c>
      <c r="AU239" s="212" t="s">
        <v>89</v>
      </c>
      <c r="AV239" s="13" t="s">
        <v>87</v>
      </c>
      <c r="AW239" s="13" t="s">
        <v>36</v>
      </c>
      <c r="AX239" s="13" t="s">
        <v>79</v>
      </c>
      <c r="AY239" s="212" t="s">
        <v>129</v>
      </c>
    </row>
    <row r="240" spans="1:65" s="14" customFormat="1" ht="10.199999999999999">
      <c r="B240" s="213"/>
      <c r="C240" s="214"/>
      <c r="D240" s="204" t="s">
        <v>137</v>
      </c>
      <c r="E240" s="215" t="s">
        <v>1</v>
      </c>
      <c r="F240" s="216" t="s">
        <v>1632</v>
      </c>
      <c r="G240" s="214"/>
      <c r="H240" s="217">
        <v>1.83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137</v>
      </c>
      <c r="AU240" s="223" t="s">
        <v>89</v>
      </c>
      <c r="AV240" s="14" t="s">
        <v>89</v>
      </c>
      <c r="AW240" s="14" t="s">
        <v>36</v>
      </c>
      <c r="AX240" s="14" t="s">
        <v>87</v>
      </c>
      <c r="AY240" s="223" t="s">
        <v>129</v>
      </c>
    </row>
    <row r="241" spans="1:65" s="2" customFormat="1" ht="33" customHeight="1">
      <c r="A241" s="35"/>
      <c r="B241" s="36"/>
      <c r="C241" s="188" t="s">
        <v>317</v>
      </c>
      <c r="D241" s="188" t="s">
        <v>131</v>
      </c>
      <c r="E241" s="189" t="s">
        <v>336</v>
      </c>
      <c r="F241" s="190" t="s">
        <v>337</v>
      </c>
      <c r="G241" s="191" t="s">
        <v>180</v>
      </c>
      <c r="H241" s="192">
        <v>0.36599999999999999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44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135</v>
      </c>
      <c r="AT241" s="200" t="s">
        <v>131</v>
      </c>
      <c r="AU241" s="200" t="s">
        <v>89</v>
      </c>
      <c r="AY241" s="18" t="s">
        <v>129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87</v>
      </c>
      <c r="BK241" s="201">
        <f>ROUND(I241*H241,2)</f>
        <v>0</v>
      </c>
      <c r="BL241" s="18" t="s">
        <v>135</v>
      </c>
      <c r="BM241" s="200" t="s">
        <v>1633</v>
      </c>
    </row>
    <row r="242" spans="1:65" s="13" customFormat="1" ht="20.399999999999999">
      <c r="B242" s="202"/>
      <c r="C242" s="203"/>
      <c r="D242" s="204" t="s">
        <v>137</v>
      </c>
      <c r="E242" s="205" t="s">
        <v>1</v>
      </c>
      <c r="F242" s="206" t="s">
        <v>339</v>
      </c>
      <c r="G242" s="203"/>
      <c r="H242" s="205" t="s">
        <v>1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137</v>
      </c>
      <c r="AU242" s="212" t="s">
        <v>89</v>
      </c>
      <c r="AV242" s="13" t="s">
        <v>87</v>
      </c>
      <c r="AW242" s="13" t="s">
        <v>36</v>
      </c>
      <c r="AX242" s="13" t="s">
        <v>79</v>
      </c>
      <c r="AY242" s="212" t="s">
        <v>129</v>
      </c>
    </row>
    <row r="243" spans="1:65" s="14" customFormat="1" ht="10.199999999999999">
      <c r="B243" s="213"/>
      <c r="C243" s="214"/>
      <c r="D243" s="204" t="s">
        <v>137</v>
      </c>
      <c r="E243" s="215" t="s">
        <v>1</v>
      </c>
      <c r="F243" s="216" t="s">
        <v>1634</v>
      </c>
      <c r="G243" s="214"/>
      <c r="H243" s="217">
        <v>0.36599999999999999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137</v>
      </c>
      <c r="AU243" s="223" t="s">
        <v>89</v>
      </c>
      <c r="AV243" s="14" t="s">
        <v>89</v>
      </c>
      <c r="AW243" s="14" t="s">
        <v>36</v>
      </c>
      <c r="AX243" s="14" t="s">
        <v>87</v>
      </c>
      <c r="AY243" s="223" t="s">
        <v>129</v>
      </c>
    </row>
    <row r="244" spans="1:65" s="2" customFormat="1" ht="21.75" customHeight="1">
      <c r="A244" s="35"/>
      <c r="B244" s="36"/>
      <c r="C244" s="188" t="s">
        <v>323</v>
      </c>
      <c r="D244" s="188" t="s">
        <v>131</v>
      </c>
      <c r="E244" s="189" t="s">
        <v>342</v>
      </c>
      <c r="F244" s="190" t="s">
        <v>343</v>
      </c>
      <c r="G244" s="191" t="s">
        <v>134</v>
      </c>
      <c r="H244" s="192">
        <v>65.516999999999996</v>
      </c>
      <c r="I244" s="193"/>
      <c r="J244" s="194">
        <f>ROUND(I244*H244,2)</f>
        <v>0</v>
      </c>
      <c r="K244" s="195"/>
      <c r="L244" s="40"/>
      <c r="M244" s="196" t="s">
        <v>1</v>
      </c>
      <c r="N244" s="197" t="s">
        <v>44</v>
      </c>
      <c r="O244" s="72"/>
      <c r="P244" s="198">
        <f>O244*H244</f>
        <v>0</v>
      </c>
      <c r="Q244" s="198">
        <v>8.3850999999999999E-4</v>
      </c>
      <c r="R244" s="198">
        <f>Q244*H244</f>
        <v>5.4936659669999999E-2</v>
      </c>
      <c r="S244" s="198">
        <v>0</v>
      </c>
      <c r="T244" s="19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135</v>
      </c>
      <c r="AT244" s="200" t="s">
        <v>131</v>
      </c>
      <c r="AU244" s="200" t="s">
        <v>89</v>
      </c>
      <c r="AY244" s="18" t="s">
        <v>129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87</v>
      </c>
      <c r="BK244" s="201">
        <f>ROUND(I244*H244,2)</f>
        <v>0</v>
      </c>
      <c r="BL244" s="18" t="s">
        <v>135</v>
      </c>
      <c r="BM244" s="200" t="s">
        <v>1635</v>
      </c>
    </row>
    <row r="245" spans="1:65" s="13" customFormat="1" ht="10.199999999999999">
      <c r="B245" s="202"/>
      <c r="C245" s="203"/>
      <c r="D245" s="204" t="s">
        <v>137</v>
      </c>
      <c r="E245" s="205" t="s">
        <v>1</v>
      </c>
      <c r="F245" s="206" t="s">
        <v>345</v>
      </c>
      <c r="G245" s="203"/>
      <c r="H245" s="205" t="s">
        <v>1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137</v>
      </c>
      <c r="AU245" s="212" t="s">
        <v>89</v>
      </c>
      <c r="AV245" s="13" t="s">
        <v>87</v>
      </c>
      <c r="AW245" s="13" t="s">
        <v>36</v>
      </c>
      <c r="AX245" s="13" t="s">
        <v>79</v>
      </c>
      <c r="AY245" s="212" t="s">
        <v>129</v>
      </c>
    </row>
    <row r="246" spans="1:65" s="14" customFormat="1" ht="10.199999999999999">
      <c r="B246" s="213"/>
      <c r="C246" s="214"/>
      <c r="D246" s="204" t="s">
        <v>137</v>
      </c>
      <c r="E246" s="215" t="s">
        <v>1</v>
      </c>
      <c r="F246" s="216" t="s">
        <v>1636</v>
      </c>
      <c r="G246" s="214"/>
      <c r="H246" s="217">
        <v>24.192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137</v>
      </c>
      <c r="AU246" s="223" t="s">
        <v>89</v>
      </c>
      <c r="AV246" s="14" t="s">
        <v>89</v>
      </c>
      <c r="AW246" s="14" t="s">
        <v>36</v>
      </c>
      <c r="AX246" s="14" t="s">
        <v>79</v>
      </c>
      <c r="AY246" s="223" t="s">
        <v>129</v>
      </c>
    </row>
    <row r="247" spans="1:65" s="14" customFormat="1" ht="10.199999999999999">
      <c r="B247" s="213"/>
      <c r="C247" s="214"/>
      <c r="D247" s="204" t="s">
        <v>137</v>
      </c>
      <c r="E247" s="215" t="s">
        <v>1</v>
      </c>
      <c r="F247" s="216" t="s">
        <v>1637</v>
      </c>
      <c r="G247" s="214"/>
      <c r="H247" s="217">
        <v>5.766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137</v>
      </c>
      <c r="AU247" s="223" t="s">
        <v>89</v>
      </c>
      <c r="AV247" s="14" t="s">
        <v>89</v>
      </c>
      <c r="AW247" s="14" t="s">
        <v>36</v>
      </c>
      <c r="AX247" s="14" t="s">
        <v>79</v>
      </c>
      <c r="AY247" s="223" t="s">
        <v>129</v>
      </c>
    </row>
    <row r="248" spans="1:65" s="14" customFormat="1" ht="10.199999999999999">
      <c r="B248" s="213"/>
      <c r="C248" s="214"/>
      <c r="D248" s="204" t="s">
        <v>137</v>
      </c>
      <c r="E248" s="215" t="s">
        <v>1</v>
      </c>
      <c r="F248" s="216" t="s">
        <v>1638</v>
      </c>
      <c r="G248" s="214"/>
      <c r="H248" s="217">
        <v>25.184999999999999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137</v>
      </c>
      <c r="AU248" s="223" t="s">
        <v>89</v>
      </c>
      <c r="AV248" s="14" t="s">
        <v>89</v>
      </c>
      <c r="AW248" s="14" t="s">
        <v>36</v>
      </c>
      <c r="AX248" s="14" t="s">
        <v>79</v>
      </c>
      <c r="AY248" s="223" t="s">
        <v>129</v>
      </c>
    </row>
    <row r="249" spans="1:65" s="14" customFormat="1" ht="10.199999999999999">
      <c r="B249" s="213"/>
      <c r="C249" s="214"/>
      <c r="D249" s="204" t="s">
        <v>137</v>
      </c>
      <c r="E249" s="215" t="s">
        <v>1</v>
      </c>
      <c r="F249" s="216" t="s">
        <v>1639</v>
      </c>
      <c r="G249" s="214"/>
      <c r="H249" s="217">
        <v>5.5439999999999996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137</v>
      </c>
      <c r="AU249" s="223" t="s">
        <v>89</v>
      </c>
      <c r="AV249" s="14" t="s">
        <v>89</v>
      </c>
      <c r="AW249" s="14" t="s">
        <v>36</v>
      </c>
      <c r="AX249" s="14" t="s">
        <v>79</v>
      </c>
      <c r="AY249" s="223" t="s">
        <v>129</v>
      </c>
    </row>
    <row r="250" spans="1:65" s="13" customFormat="1" ht="10.199999999999999">
      <c r="B250" s="202"/>
      <c r="C250" s="203"/>
      <c r="D250" s="204" t="s">
        <v>137</v>
      </c>
      <c r="E250" s="205" t="s">
        <v>1</v>
      </c>
      <c r="F250" s="206" t="s">
        <v>351</v>
      </c>
      <c r="G250" s="203"/>
      <c r="H250" s="205" t="s">
        <v>1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137</v>
      </c>
      <c r="AU250" s="212" t="s">
        <v>89</v>
      </c>
      <c r="AV250" s="13" t="s">
        <v>87</v>
      </c>
      <c r="AW250" s="13" t="s">
        <v>36</v>
      </c>
      <c r="AX250" s="13" t="s">
        <v>79</v>
      </c>
      <c r="AY250" s="212" t="s">
        <v>129</v>
      </c>
    </row>
    <row r="251" spans="1:65" s="14" customFormat="1" ht="10.199999999999999">
      <c r="B251" s="213"/>
      <c r="C251" s="214"/>
      <c r="D251" s="204" t="s">
        <v>137</v>
      </c>
      <c r="E251" s="215" t="s">
        <v>1</v>
      </c>
      <c r="F251" s="216" t="s">
        <v>1640</v>
      </c>
      <c r="G251" s="214"/>
      <c r="H251" s="217">
        <v>2.0699999999999998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137</v>
      </c>
      <c r="AU251" s="223" t="s">
        <v>89</v>
      </c>
      <c r="AV251" s="14" t="s">
        <v>89</v>
      </c>
      <c r="AW251" s="14" t="s">
        <v>36</v>
      </c>
      <c r="AX251" s="14" t="s">
        <v>79</v>
      </c>
      <c r="AY251" s="223" t="s">
        <v>129</v>
      </c>
    </row>
    <row r="252" spans="1:65" s="14" customFormat="1" ht="20.399999999999999">
      <c r="B252" s="213"/>
      <c r="C252" s="214"/>
      <c r="D252" s="204" t="s">
        <v>137</v>
      </c>
      <c r="E252" s="215" t="s">
        <v>1</v>
      </c>
      <c r="F252" s="216" t="s">
        <v>353</v>
      </c>
      <c r="G252" s="214"/>
      <c r="H252" s="217">
        <v>2.76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137</v>
      </c>
      <c r="AU252" s="223" t="s">
        <v>89</v>
      </c>
      <c r="AV252" s="14" t="s">
        <v>89</v>
      </c>
      <c r="AW252" s="14" t="s">
        <v>36</v>
      </c>
      <c r="AX252" s="14" t="s">
        <v>79</v>
      </c>
      <c r="AY252" s="223" t="s">
        <v>129</v>
      </c>
    </row>
    <row r="253" spans="1:65" s="15" customFormat="1" ht="10.199999999999999">
      <c r="B253" s="224"/>
      <c r="C253" s="225"/>
      <c r="D253" s="204" t="s">
        <v>137</v>
      </c>
      <c r="E253" s="226" t="s">
        <v>1</v>
      </c>
      <c r="F253" s="227" t="s">
        <v>142</v>
      </c>
      <c r="G253" s="225"/>
      <c r="H253" s="228">
        <v>65.516999999999996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137</v>
      </c>
      <c r="AU253" s="234" t="s">
        <v>89</v>
      </c>
      <c r="AV253" s="15" t="s">
        <v>135</v>
      </c>
      <c r="AW253" s="15" t="s">
        <v>36</v>
      </c>
      <c r="AX253" s="15" t="s">
        <v>87</v>
      </c>
      <c r="AY253" s="234" t="s">
        <v>129</v>
      </c>
    </row>
    <row r="254" spans="1:65" s="2" customFormat="1" ht="16.5" customHeight="1">
      <c r="A254" s="35"/>
      <c r="B254" s="36"/>
      <c r="C254" s="188" t="s">
        <v>329</v>
      </c>
      <c r="D254" s="188" t="s">
        <v>131</v>
      </c>
      <c r="E254" s="189" t="s">
        <v>355</v>
      </c>
      <c r="F254" s="190" t="s">
        <v>356</v>
      </c>
      <c r="G254" s="191" t="s">
        <v>134</v>
      </c>
      <c r="H254" s="192">
        <v>65.516999999999996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44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135</v>
      </c>
      <c r="AT254" s="200" t="s">
        <v>131</v>
      </c>
      <c r="AU254" s="200" t="s">
        <v>89</v>
      </c>
      <c r="AY254" s="18" t="s">
        <v>129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87</v>
      </c>
      <c r="BK254" s="201">
        <f>ROUND(I254*H254,2)</f>
        <v>0</v>
      </c>
      <c r="BL254" s="18" t="s">
        <v>135</v>
      </c>
      <c r="BM254" s="200" t="s">
        <v>1641</v>
      </c>
    </row>
    <row r="255" spans="1:65" s="14" customFormat="1" ht="20.399999999999999">
      <c r="B255" s="213"/>
      <c r="C255" s="214"/>
      <c r="D255" s="204" t="s">
        <v>137</v>
      </c>
      <c r="E255" s="215" t="s">
        <v>1</v>
      </c>
      <c r="F255" s="216" t="s">
        <v>1642</v>
      </c>
      <c r="G255" s="214"/>
      <c r="H255" s="217">
        <v>65.516999999999996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137</v>
      </c>
      <c r="AU255" s="223" t="s">
        <v>89</v>
      </c>
      <c r="AV255" s="14" t="s">
        <v>89</v>
      </c>
      <c r="AW255" s="14" t="s">
        <v>36</v>
      </c>
      <c r="AX255" s="14" t="s">
        <v>87</v>
      </c>
      <c r="AY255" s="223" t="s">
        <v>129</v>
      </c>
    </row>
    <row r="256" spans="1:65" s="2" customFormat="1" ht="21.75" customHeight="1">
      <c r="A256" s="35"/>
      <c r="B256" s="36"/>
      <c r="C256" s="188" t="s">
        <v>335</v>
      </c>
      <c r="D256" s="188" t="s">
        <v>131</v>
      </c>
      <c r="E256" s="189" t="s">
        <v>360</v>
      </c>
      <c r="F256" s="190" t="s">
        <v>361</v>
      </c>
      <c r="G256" s="191" t="s">
        <v>180</v>
      </c>
      <c r="H256" s="192">
        <v>6.1509999999999998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44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135</v>
      </c>
      <c r="AT256" s="200" t="s">
        <v>131</v>
      </c>
      <c r="AU256" s="200" t="s">
        <v>89</v>
      </c>
      <c r="AY256" s="18" t="s">
        <v>129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87</v>
      </c>
      <c r="BK256" s="201">
        <f>ROUND(I256*H256,2)</f>
        <v>0</v>
      </c>
      <c r="BL256" s="18" t="s">
        <v>135</v>
      </c>
      <c r="BM256" s="200" t="s">
        <v>1643</v>
      </c>
    </row>
    <row r="257" spans="1:65" s="14" customFormat="1" ht="20.399999999999999">
      <c r="B257" s="213"/>
      <c r="C257" s="214"/>
      <c r="D257" s="204" t="s">
        <v>137</v>
      </c>
      <c r="E257" s="215" t="s">
        <v>1</v>
      </c>
      <c r="F257" s="216" t="s">
        <v>1644</v>
      </c>
      <c r="G257" s="214"/>
      <c r="H257" s="217">
        <v>0.76800000000000002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137</v>
      </c>
      <c r="AU257" s="223" t="s">
        <v>89</v>
      </c>
      <c r="AV257" s="14" t="s">
        <v>89</v>
      </c>
      <c r="AW257" s="14" t="s">
        <v>36</v>
      </c>
      <c r="AX257" s="14" t="s">
        <v>79</v>
      </c>
      <c r="AY257" s="223" t="s">
        <v>129</v>
      </c>
    </row>
    <row r="258" spans="1:65" s="14" customFormat="1" ht="20.399999999999999">
      <c r="B258" s="213"/>
      <c r="C258" s="214"/>
      <c r="D258" s="204" t="s">
        <v>137</v>
      </c>
      <c r="E258" s="215" t="s">
        <v>1</v>
      </c>
      <c r="F258" s="216" t="s">
        <v>1645</v>
      </c>
      <c r="G258" s="214"/>
      <c r="H258" s="217">
        <v>0.32200000000000001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137</v>
      </c>
      <c r="AU258" s="223" t="s">
        <v>89</v>
      </c>
      <c r="AV258" s="14" t="s">
        <v>89</v>
      </c>
      <c r="AW258" s="14" t="s">
        <v>36</v>
      </c>
      <c r="AX258" s="14" t="s">
        <v>79</v>
      </c>
      <c r="AY258" s="223" t="s">
        <v>129</v>
      </c>
    </row>
    <row r="259" spans="1:65" s="14" customFormat="1" ht="20.399999999999999">
      <c r="B259" s="213"/>
      <c r="C259" s="214"/>
      <c r="D259" s="204" t="s">
        <v>137</v>
      </c>
      <c r="E259" s="215" t="s">
        <v>1</v>
      </c>
      <c r="F259" s="216" t="s">
        <v>1646</v>
      </c>
      <c r="G259" s="214"/>
      <c r="H259" s="217">
        <v>3.1739999999999999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137</v>
      </c>
      <c r="AU259" s="223" t="s">
        <v>89</v>
      </c>
      <c r="AV259" s="14" t="s">
        <v>89</v>
      </c>
      <c r="AW259" s="14" t="s">
        <v>36</v>
      </c>
      <c r="AX259" s="14" t="s">
        <v>79</v>
      </c>
      <c r="AY259" s="223" t="s">
        <v>129</v>
      </c>
    </row>
    <row r="260" spans="1:65" s="14" customFormat="1" ht="20.399999999999999">
      <c r="B260" s="213"/>
      <c r="C260" s="214"/>
      <c r="D260" s="204" t="s">
        <v>137</v>
      </c>
      <c r="E260" s="215" t="s">
        <v>1</v>
      </c>
      <c r="F260" s="216" t="s">
        <v>1647</v>
      </c>
      <c r="G260" s="214"/>
      <c r="H260" s="217">
        <v>0.44700000000000001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137</v>
      </c>
      <c r="AU260" s="223" t="s">
        <v>89</v>
      </c>
      <c r="AV260" s="14" t="s">
        <v>89</v>
      </c>
      <c r="AW260" s="14" t="s">
        <v>36</v>
      </c>
      <c r="AX260" s="14" t="s">
        <v>79</v>
      </c>
      <c r="AY260" s="223" t="s">
        <v>129</v>
      </c>
    </row>
    <row r="261" spans="1:65" s="14" customFormat="1" ht="20.399999999999999">
      <c r="B261" s="213"/>
      <c r="C261" s="214"/>
      <c r="D261" s="204" t="s">
        <v>137</v>
      </c>
      <c r="E261" s="215" t="s">
        <v>1</v>
      </c>
      <c r="F261" s="216" t="s">
        <v>1648</v>
      </c>
      <c r="G261" s="214"/>
      <c r="H261" s="217">
        <v>0.67200000000000004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137</v>
      </c>
      <c r="AU261" s="223" t="s">
        <v>89</v>
      </c>
      <c r="AV261" s="14" t="s">
        <v>89</v>
      </c>
      <c r="AW261" s="14" t="s">
        <v>36</v>
      </c>
      <c r="AX261" s="14" t="s">
        <v>79</v>
      </c>
      <c r="AY261" s="223" t="s">
        <v>129</v>
      </c>
    </row>
    <row r="262" spans="1:65" s="14" customFormat="1" ht="20.399999999999999">
      <c r="B262" s="213"/>
      <c r="C262" s="214"/>
      <c r="D262" s="204" t="s">
        <v>137</v>
      </c>
      <c r="E262" s="215" t="s">
        <v>1</v>
      </c>
      <c r="F262" s="216" t="s">
        <v>369</v>
      </c>
      <c r="G262" s="214"/>
      <c r="H262" s="217">
        <v>0.76800000000000002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137</v>
      </c>
      <c r="AU262" s="223" t="s">
        <v>89</v>
      </c>
      <c r="AV262" s="14" t="s">
        <v>89</v>
      </c>
      <c r="AW262" s="14" t="s">
        <v>36</v>
      </c>
      <c r="AX262" s="14" t="s">
        <v>79</v>
      </c>
      <c r="AY262" s="223" t="s">
        <v>129</v>
      </c>
    </row>
    <row r="263" spans="1:65" s="15" customFormat="1" ht="10.199999999999999">
      <c r="B263" s="224"/>
      <c r="C263" s="225"/>
      <c r="D263" s="204" t="s">
        <v>137</v>
      </c>
      <c r="E263" s="226" t="s">
        <v>1</v>
      </c>
      <c r="F263" s="227" t="s">
        <v>142</v>
      </c>
      <c r="G263" s="225"/>
      <c r="H263" s="228">
        <v>6.1509999999999998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137</v>
      </c>
      <c r="AU263" s="234" t="s">
        <v>89</v>
      </c>
      <c r="AV263" s="15" t="s">
        <v>135</v>
      </c>
      <c r="AW263" s="15" t="s">
        <v>36</v>
      </c>
      <c r="AX263" s="15" t="s">
        <v>87</v>
      </c>
      <c r="AY263" s="234" t="s">
        <v>129</v>
      </c>
    </row>
    <row r="264" spans="1:65" s="2" customFormat="1" ht="21.75" customHeight="1">
      <c r="A264" s="35"/>
      <c r="B264" s="36"/>
      <c r="C264" s="188" t="s">
        <v>341</v>
      </c>
      <c r="D264" s="188" t="s">
        <v>131</v>
      </c>
      <c r="E264" s="189" t="s">
        <v>371</v>
      </c>
      <c r="F264" s="190" t="s">
        <v>372</v>
      </c>
      <c r="G264" s="191" t="s">
        <v>180</v>
      </c>
      <c r="H264" s="192">
        <v>25.443999999999999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44</v>
      </c>
      <c r="O264" s="72"/>
      <c r="P264" s="198">
        <f>O264*H264</f>
        <v>0</v>
      </c>
      <c r="Q264" s="198">
        <v>0</v>
      </c>
      <c r="R264" s="198">
        <f>Q264*H264</f>
        <v>0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135</v>
      </c>
      <c r="AT264" s="200" t="s">
        <v>131</v>
      </c>
      <c r="AU264" s="200" t="s">
        <v>89</v>
      </c>
      <c r="AY264" s="18" t="s">
        <v>129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87</v>
      </c>
      <c r="BK264" s="201">
        <f>ROUND(I264*H264,2)</f>
        <v>0</v>
      </c>
      <c r="BL264" s="18" t="s">
        <v>135</v>
      </c>
      <c r="BM264" s="200" t="s">
        <v>1649</v>
      </c>
    </row>
    <row r="265" spans="1:65" s="13" customFormat="1" ht="20.399999999999999">
      <c r="B265" s="202"/>
      <c r="C265" s="203"/>
      <c r="D265" s="204" t="s">
        <v>137</v>
      </c>
      <c r="E265" s="205" t="s">
        <v>1</v>
      </c>
      <c r="F265" s="206" t="s">
        <v>374</v>
      </c>
      <c r="G265" s="203"/>
      <c r="H265" s="205" t="s">
        <v>1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137</v>
      </c>
      <c r="AU265" s="212" t="s">
        <v>89</v>
      </c>
      <c r="AV265" s="13" t="s">
        <v>87</v>
      </c>
      <c r="AW265" s="13" t="s">
        <v>36</v>
      </c>
      <c r="AX265" s="13" t="s">
        <v>79</v>
      </c>
      <c r="AY265" s="212" t="s">
        <v>129</v>
      </c>
    </row>
    <row r="266" spans="1:65" s="14" customFormat="1" ht="20.399999999999999">
      <c r="B266" s="213"/>
      <c r="C266" s="214"/>
      <c r="D266" s="204" t="s">
        <v>137</v>
      </c>
      <c r="E266" s="215" t="s">
        <v>1</v>
      </c>
      <c r="F266" s="216" t="s">
        <v>1650</v>
      </c>
      <c r="G266" s="214"/>
      <c r="H266" s="217">
        <v>2.2080000000000002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137</v>
      </c>
      <c r="AU266" s="223" t="s">
        <v>89</v>
      </c>
      <c r="AV266" s="14" t="s">
        <v>89</v>
      </c>
      <c r="AW266" s="14" t="s">
        <v>36</v>
      </c>
      <c r="AX266" s="14" t="s">
        <v>79</v>
      </c>
      <c r="AY266" s="223" t="s">
        <v>129</v>
      </c>
    </row>
    <row r="267" spans="1:65" s="14" customFormat="1" ht="20.399999999999999">
      <c r="B267" s="213"/>
      <c r="C267" s="214"/>
      <c r="D267" s="204" t="s">
        <v>137</v>
      </c>
      <c r="E267" s="215" t="s">
        <v>1</v>
      </c>
      <c r="F267" s="216" t="s">
        <v>1651</v>
      </c>
      <c r="G267" s="214"/>
      <c r="H267" s="217">
        <v>1.0660000000000001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137</v>
      </c>
      <c r="AU267" s="223" t="s">
        <v>89</v>
      </c>
      <c r="AV267" s="14" t="s">
        <v>89</v>
      </c>
      <c r="AW267" s="14" t="s">
        <v>36</v>
      </c>
      <c r="AX267" s="14" t="s">
        <v>79</v>
      </c>
      <c r="AY267" s="223" t="s">
        <v>129</v>
      </c>
    </row>
    <row r="268" spans="1:65" s="13" customFormat="1" ht="10.199999999999999">
      <c r="B268" s="202"/>
      <c r="C268" s="203"/>
      <c r="D268" s="204" t="s">
        <v>137</v>
      </c>
      <c r="E268" s="205" t="s">
        <v>1</v>
      </c>
      <c r="F268" s="206" t="s">
        <v>376</v>
      </c>
      <c r="G268" s="203"/>
      <c r="H268" s="205" t="s">
        <v>1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137</v>
      </c>
      <c r="AU268" s="212" t="s">
        <v>89</v>
      </c>
      <c r="AV268" s="13" t="s">
        <v>87</v>
      </c>
      <c r="AW268" s="13" t="s">
        <v>36</v>
      </c>
      <c r="AX268" s="13" t="s">
        <v>79</v>
      </c>
      <c r="AY268" s="212" t="s">
        <v>129</v>
      </c>
    </row>
    <row r="269" spans="1:65" s="14" customFormat="1" ht="10.199999999999999">
      <c r="B269" s="213"/>
      <c r="C269" s="214"/>
      <c r="D269" s="204" t="s">
        <v>137</v>
      </c>
      <c r="E269" s="215" t="s">
        <v>1</v>
      </c>
      <c r="F269" s="216" t="s">
        <v>1652</v>
      </c>
      <c r="G269" s="214"/>
      <c r="H269" s="217">
        <v>13.69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137</v>
      </c>
      <c r="AU269" s="223" t="s">
        <v>89</v>
      </c>
      <c r="AV269" s="14" t="s">
        <v>89</v>
      </c>
      <c r="AW269" s="14" t="s">
        <v>36</v>
      </c>
      <c r="AX269" s="14" t="s">
        <v>79</v>
      </c>
      <c r="AY269" s="223" t="s">
        <v>129</v>
      </c>
    </row>
    <row r="270" spans="1:65" s="14" customFormat="1" ht="20.399999999999999">
      <c r="B270" s="213"/>
      <c r="C270" s="214"/>
      <c r="D270" s="204" t="s">
        <v>137</v>
      </c>
      <c r="E270" s="215" t="s">
        <v>1</v>
      </c>
      <c r="F270" s="216" t="s">
        <v>1653</v>
      </c>
      <c r="G270" s="214"/>
      <c r="H270" s="217">
        <v>2.27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137</v>
      </c>
      <c r="AU270" s="223" t="s">
        <v>89</v>
      </c>
      <c r="AV270" s="14" t="s">
        <v>89</v>
      </c>
      <c r="AW270" s="14" t="s">
        <v>36</v>
      </c>
      <c r="AX270" s="14" t="s">
        <v>79</v>
      </c>
      <c r="AY270" s="223" t="s">
        <v>129</v>
      </c>
    </row>
    <row r="271" spans="1:65" s="14" customFormat="1" ht="20.399999999999999">
      <c r="B271" s="213"/>
      <c r="C271" s="214"/>
      <c r="D271" s="204" t="s">
        <v>137</v>
      </c>
      <c r="E271" s="215" t="s">
        <v>1</v>
      </c>
      <c r="F271" s="216" t="s">
        <v>1654</v>
      </c>
      <c r="G271" s="214"/>
      <c r="H271" s="217">
        <v>2.8980000000000001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137</v>
      </c>
      <c r="AU271" s="223" t="s">
        <v>89</v>
      </c>
      <c r="AV271" s="14" t="s">
        <v>89</v>
      </c>
      <c r="AW271" s="14" t="s">
        <v>36</v>
      </c>
      <c r="AX271" s="14" t="s">
        <v>79</v>
      </c>
      <c r="AY271" s="223" t="s">
        <v>129</v>
      </c>
    </row>
    <row r="272" spans="1:65" s="14" customFormat="1" ht="20.399999999999999">
      <c r="B272" s="213"/>
      <c r="C272" s="214"/>
      <c r="D272" s="204" t="s">
        <v>137</v>
      </c>
      <c r="E272" s="215" t="s">
        <v>1</v>
      </c>
      <c r="F272" s="216" t="s">
        <v>382</v>
      </c>
      <c r="G272" s="214"/>
      <c r="H272" s="217">
        <v>3.3119999999999998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137</v>
      </c>
      <c r="AU272" s="223" t="s">
        <v>89</v>
      </c>
      <c r="AV272" s="14" t="s">
        <v>89</v>
      </c>
      <c r="AW272" s="14" t="s">
        <v>36</v>
      </c>
      <c r="AX272" s="14" t="s">
        <v>79</v>
      </c>
      <c r="AY272" s="223" t="s">
        <v>129</v>
      </c>
    </row>
    <row r="273" spans="1:65" s="15" customFormat="1" ht="10.199999999999999">
      <c r="B273" s="224"/>
      <c r="C273" s="225"/>
      <c r="D273" s="204" t="s">
        <v>137</v>
      </c>
      <c r="E273" s="226" t="s">
        <v>1</v>
      </c>
      <c r="F273" s="227" t="s">
        <v>142</v>
      </c>
      <c r="G273" s="225"/>
      <c r="H273" s="228">
        <v>25.443999999999999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AT273" s="234" t="s">
        <v>137</v>
      </c>
      <c r="AU273" s="234" t="s">
        <v>89</v>
      </c>
      <c r="AV273" s="15" t="s">
        <v>135</v>
      </c>
      <c r="AW273" s="15" t="s">
        <v>36</v>
      </c>
      <c r="AX273" s="15" t="s">
        <v>87</v>
      </c>
      <c r="AY273" s="234" t="s">
        <v>129</v>
      </c>
    </row>
    <row r="274" spans="1:65" s="2" customFormat="1" ht="21.75" customHeight="1">
      <c r="A274" s="35"/>
      <c r="B274" s="36"/>
      <c r="C274" s="188" t="s">
        <v>354</v>
      </c>
      <c r="D274" s="188" t="s">
        <v>131</v>
      </c>
      <c r="E274" s="189" t="s">
        <v>384</v>
      </c>
      <c r="F274" s="190" t="s">
        <v>385</v>
      </c>
      <c r="G274" s="191" t="s">
        <v>386</v>
      </c>
      <c r="H274" s="192">
        <v>45.798999999999999</v>
      </c>
      <c r="I274" s="193"/>
      <c r="J274" s="194">
        <f>ROUND(I274*H274,2)</f>
        <v>0</v>
      </c>
      <c r="K274" s="195"/>
      <c r="L274" s="40"/>
      <c r="M274" s="196" t="s">
        <v>1</v>
      </c>
      <c r="N274" s="197" t="s">
        <v>44</v>
      </c>
      <c r="O274" s="72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135</v>
      </c>
      <c r="AT274" s="200" t="s">
        <v>131</v>
      </c>
      <c r="AU274" s="200" t="s">
        <v>89</v>
      </c>
      <c r="AY274" s="18" t="s">
        <v>129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87</v>
      </c>
      <c r="BK274" s="201">
        <f>ROUND(I274*H274,2)</f>
        <v>0</v>
      </c>
      <c r="BL274" s="18" t="s">
        <v>135</v>
      </c>
      <c r="BM274" s="200" t="s">
        <v>1655</v>
      </c>
    </row>
    <row r="275" spans="1:65" s="14" customFormat="1" ht="20.399999999999999">
      <c r="B275" s="213"/>
      <c r="C275" s="214"/>
      <c r="D275" s="204" t="s">
        <v>137</v>
      </c>
      <c r="E275" s="215" t="s">
        <v>1</v>
      </c>
      <c r="F275" s="216" t="s">
        <v>1656</v>
      </c>
      <c r="G275" s="214"/>
      <c r="H275" s="217">
        <v>45.798999999999999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137</v>
      </c>
      <c r="AU275" s="223" t="s">
        <v>89</v>
      </c>
      <c r="AV275" s="14" t="s">
        <v>89</v>
      </c>
      <c r="AW275" s="14" t="s">
        <v>36</v>
      </c>
      <c r="AX275" s="14" t="s">
        <v>87</v>
      </c>
      <c r="AY275" s="223" t="s">
        <v>129</v>
      </c>
    </row>
    <row r="276" spans="1:65" s="2" customFormat="1" ht="16.5" customHeight="1">
      <c r="A276" s="35"/>
      <c r="B276" s="36"/>
      <c r="C276" s="188" t="s">
        <v>359</v>
      </c>
      <c r="D276" s="188" t="s">
        <v>131</v>
      </c>
      <c r="E276" s="189" t="s">
        <v>390</v>
      </c>
      <c r="F276" s="190" t="s">
        <v>391</v>
      </c>
      <c r="G276" s="191" t="s">
        <v>180</v>
      </c>
      <c r="H276" s="192">
        <v>8.4730000000000008</v>
      </c>
      <c r="I276" s="193"/>
      <c r="J276" s="194">
        <f>ROUND(I276*H276,2)</f>
        <v>0</v>
      </c>
      <c r="K276" s="195"/>
      <c r="L276" s="40"/>
      <c r="M276" s="196" t="s">
        <v>1</v>
      </c>
      <c r="N276" s="197" t="s">
        <v>44</v>
      </c>
      <c r="O276" s="72"/>
      <c r="P276" s="198">
        <f>O276*H276</f>
        <v>0</v>
      </c>
      <c r="Q276" s="198">
        <v>0</v>
      </c>
      <c r="R276" s="198">
        <f>Q276*H276</f>
        <v>0</v>
      </c>
      <c r="S276" s="198">
        <v>0</v>
      </c>
      <c r="T276" s="19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0" t="s">
        <v>135</v>
      </c>
      <c r="AT276" s="200" t="s">
        <v>131</v>
      </c>
      <c r="AU276" s="200" t="s">
        <v>89</v>
      </c>
      <c r="AY276" s="18" t="s">
        <v>129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8" t="s">
        <v>87</v>
      </c>
      <c r="BK276" s="201">
        <f>ROUND(I276*H276,2)</f>
        <v>0</v>
      </c>
      <c r="BL276" s="18" t="s">
        <v>135</v>
      </c>
      <c r="BM276" s="200" t="s">
        <v>1657</v>
      </c>
    </row>
    <row r="277" spans="1:65" s="13" customFormat="1" ht="10.199999999999999">
      <c r="B277" s="202"/>
      <c r="C277" s="203"/>
      <c r="D277" s="204" t="s">
        <v>137</v>
      </c>
      <c r="E277" s="205" t="s">
        <v>1</v>
      </c>
      <c r="F277" s="206" t="s">
        <v>393</v>
      </c>
      <c r="G277" s="203"/>
      <c r="H277" s="205" t="s">
        <v>1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137</v>
      </c>
      <c r="AU277" s="212" t="s">
        <v>89</v>
      </c>
      <c r="AV277" s="13" t="s">
        <v>87</v>
      </c>
      <c r="AW277" s="13" t="s">
        <v>36</v>
      </c>
      <c r="AX277" s="13" t="s">
        <v>79</v>
      </c>
      <c r="AY277" s="212" t="s">
        <v>129</v>
      </c>
    </row>
    <row r="278" spans="1:65" s="14" customFormat="1" ht="10.199999999999999">
      <c r="B278" s="213"/>
      <c r="C278" s="214"/>
      <c r="D278" s="204" t="s">
        <v>137</v>
      </c>
      <c r="E278" s="215" t="s">
        <v>1</v>
      </c>
      <c r="F278" s="216" t="s">
        <v>1658</v>
      </c>
      <c r="G278" s="214"/>
      <c r="H278" s="217">
        <v>4.6079999999999997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137</v>
      </c>
      <c r="AU278" s="223" t="s">
        <v>89</v>
      </c>
      <c r="AV278" s="14" t="s">
        <v>89</v>
      </c>
      <c r="AW278" s="14" t="s">
        <v>36</v>
      </c>
      <c r="AX278" s="14" t="s">
        <v>79</v>
      </c>
      <c r="AY278" s="223" t="s">
        <v>129</v>
      </c>
    </row>
    <row r="279" spans="1:65" s="14" customFormat="1" ht="20.399999999999999">
      <c r="B279" s="213"/>
      <c r="C279" s="214"/>
      <c r="D279" s="204" t="s">
        <v>137</v>
      </c>
      <c r="E279" s="215" t="s">
        <v>1</v>
      </c>
      <c r="F279" s="216" t="s">
        <v>1659</v>
      </c>
      <c r="G279" s="214"/>
      <c r="H279" s="217">
        <v>2.306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137</v>
      </c>
      <c r="AU279" s="223" t="s">
        <v>89</v>
      </c>
      <c r="AV279" s="14" t="s">
        <v>89</v>
      </c>
      <c r="AW279" s="14" t="s">
        <v>36</v>
      </c>
      <c r="AX279" s="14" t="s">
        <v>79</v>
      </c>
      <c r="AY279" s="223" t="s">
        <v>129</v>
      </c>
    </row>
    <row r="280" spans="1:65" s="14" customFormat="1" ht="10.199999999999999">
      <c r="B280" s="213"/>
      <c r="C280" s="214"/>
      <c r="D280" s="204" t="s">
        <v>137</v>
      </c>
      <c r="E280" s="215" t="s">
        <v>1</v>
      </c>
      <c r="F280" s="216" t="s">
        <v>1652</v>
      </c>
      <c r="G280" s="214"/>
      <c r="H280" s="217">
        <v>13.69</v>
      </c>
      <c r="I280" s="218"/>
      <c r="J280" s="214"/>
      <c r="K280" s="214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137</v>
      </c>
      <c r="AU280" s="223" t="s">
        <v>89</v>
      </c>
      <c r="AV280" s="14" t="s">
        <v>89</v>
      </c>
      <c r="AW280" s="14" t="s">
        <v>36</v>
      </c>
      <c r="AX280" s="14" t="s">
        <v>79</v>
      </c>
      <c r="AY280" s="223" t="s">
        <v>129</v>
      </c>
    </row>
    <row r="281" spans="1:65" s="14" customFormat="1" ht="20.399999999999999">
      <c r="B281" s="213"/>
      <c r="C281" s="214"/>
      <c r="D281" s="204" t="s">
        <v>137</v>
      </c>
      <c r="E281" s="215" t="s">
        <v>1</v>
      </c>
      <c r="F281" s="216" t="s">
        <v>1653</v>
      </c>
      <c r="G281" s="214"/>
      <c r="H281" s="217">
        <v>2.27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137</v>
      </c>
      <c r="AU281" s="223" t="s">
        <v>89</v>
      </c>
      <c r="AV281" s="14" t="s">
        <v>89</v>
      </c>
      <c r="AW281" s="14" t="s">
        <v>36</v>
      </c>
      <c r="AX281" s="14" t="s">
        <v>79</v>
      </c>
      <c r="AY281" s="223" t="s">
        <v>129</v>
      </c>
    </row>
    <row r="282" spans="1:65" s="14" customFormat="1" ht="20.399999999999999">
      <c r="B282" s="213"/>
      <c r="C282" s="214"/>
      <c r="D282" s="204" t="s">
        <v>137</v>
      </c>
      <c r="E282" s="215" t="s">
        <v>1</v>
      </c>
      <c r="F282" s="216" t="s">
        <v>1654</v>
      </c>
      <c r="G282" s="214"/>
      <c r="H282" s="217">
        <v>2.8980000000000001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137</v>
      </c>
      <c r="AU282" s="223" t="s">
        <v>89</v>
      </c>
      <c r="AV282" s="14" t="s">
        <v>89</v>
      </c>
      <c r="AW282" s="14" t="s">
        <v>36</v>
      </c>
      <c r="AX282" s="14" t="s">
        <v>79</v>
      </c>
      <c r="AY282" s="223" t="s">
        <v>129</v>
      </c>
    </row>
    <row r="283" spans="1:65" s="14" customFormat="1" ht="20.399999999999999">
      <c r="B283" s="213"/>
      <c r="C283" s="214"/>
      <c r="D283" s="204" t="s">
        <v>137</v>
      </c>
      <c r="E283" s="215" t="s">
        <v>1</v>
      </c>
      <c r="F283" s="216" t="s">
        <v>382</v>
      </c>
      <c r="G283" s="214"/>
      <c r="H283" s="217">
        <v>3.3119999999999998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137</v>
      </c>
      <c r="AU283" s="223" t="s">
        <v>89</v>
      </c>
      <c r="AV283" s="14" t="s">
        <v>89</v>
      </c>
      <c r="AW283" s="14" t="s">
        <v>36</v>
      </c>
      <c r="AX283" s="14" t="s">
        <v>79</v>
      </c>
      <c r="AY283" s="223" t="s">
        <v>129</v>
      </c>
    </row>
    <row r="284" spans="1:65" s="16" customFormat="1" ht="10.199999999999999">
      <c r="B284" s="235"/>
      <c r="C284" s="236"/>
      <c r="D284" s="204" t="s">
        <v>137</v>
      </c>
      <c r="E284" s="237" t="s">
        <v>1</v>
      </c>
      <c r="F284" s="238" t="s">
        <v>197</v>
      </c>
      <c r="G284" s="236"/>
      <c r="H284" s="239">
        <v>29.084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137</v>
      </c>
      <c r="AU284" s="245" t="s">
        <v>89</v>
      </c>
      <c r="AV284" s="16" t="s">
        <v>149</v>
      </c>
      <c r="AW284" s="16" t="s">
        <v>36</v>
      </c>
      <c r="AX284" s="16" t="s">
        <v>79</v>
      </c>
      <c r="AY284" s="245" t="s">
        <v>129</v>
      </c>
    </row>
    <row r="285" spans="1:65" s="14" customFormat="1" ht="20.399999999999999">
      <c r="B285" s="213"/>
      <c r="C285" s="214"/>
      <c r="D285" s="204" t="s">
        <v>137</v>
      </c>
      <c r="E285" s="215" t="s">
        <v>1</v>
      </c>
      <c r="F285" s="216" t="s">
        <v>1660</v>
      </c>
      <c r="G285" s="214"/>
      <c r="H285" s="217">
        <v>-20.611000000000001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137</v>
      </c>
      <c r="AU285" s="223" t="s">
        <v>89</v>
      </c>
      <c r="AV285" s="14" t="s">
        <v>89</v>
      </c>
      <c r="AW285" s="14" t="s">
        <v>36</v>
      </c>
      <c r="AX285" s="14" t="s">
        <v>79</v>
      </c>
      <c r="AY285" s="223" t="s">
        <v>129</v>
      </c>
    </row>
    <row r="286" spans="1:65" s="15" customFormat="1" ht="10.199999999999999">
      <c r="B286" s="224"/>
      <c r="C286" s="225"/>
      <c r="D286" s="204" t="s">
        <v>137</v>
      </c>
      <c r="E286" s="226" t="s">
        <v>1</v>
      </c>
      <c r="F286" s="227" t="s">
        <v>142</v>
      </c>
      <c r="G286" s="225"/>
      <c r="H286" s="228">
        <v>8.4730000000000008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137</v>
      </c>
      <c r="AU286" s="234" t="s">
        <v>89</v>
      </c>
      <c r="AV286" s="15" t="s">
        <v>135</v>
      </c>
      <c r="AW286" s="15" t="s">
        <v>36</v>
      </c>
      <c r="AX286" s="15" t="s">
        <v>87</v>
      </c>
      <c r="AY286" s="234" t="s">
        <v>129</v>
      </c>
    </row>
    <row r="287" spans="1:65" s="2" customFormat="1" ht="16.5" customHeight="1">
      <c r="A287" s="35"/>
      <c r="B287" s="36"/>
      <c r="C287" s="246" t="s">
        <v>370</v>
      </c>
      <c r="D287" s="246" t="s">
        <v>397</v>
      </c>
      <c r="E287" s="247" t="s">
        <v>398</v>
      </c>
      <c r="F287" s="248" t="s">
        <v>399</v>
      </c>
      <c r="G287" s="249" t="s">
        <v>386</v>
      </c>
      <c r="H287" s="250">
        <v>13.363</v>
      </c>
      <c r="I287" s="251"/>
      <c r="J287" s="252">
        <f>ROUND(I287*H287,2)</f>
        <v>0</v>
      </c>
      <c r="K287" s="253"/>
      <c r="L287" s="254"/>
      <c r="M287" s="255" t="s">
        <v>1</v>
      </c>
      <c r="N287" s="256" t="s">
        <v>44</v>
      </c>
      <c r="O287" s="72"/>
      <c r="P287" s="198">
        <f>O287*H287</f>
        <v>0</v>
      </c>
      <c r="Q287" s="198">
        <v>1</v>
      </c>
      <c r="R287" s="198">
        <f>Q287*H287</f>
        <v>13.363</v>
      </c>
      <c r="S287" s="198">
        <v>0</v>
      </c>
      <c r="T287" s="19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177</v>
      </c>
      <c r="AT287" s="200" t="s">
        <v>397</v>
      </c>
      <c r="AU287" s="200" t="s">
        <v>89</v>
      </c>
      <c r="AY287" s="18" t="s">
        <v>129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8" t="s">
        <v>87</v>
      </c>
      <c r="BK287" s="201">
        <f>ROUND(I287*H287,2)</f>
        <v>0</v>
      </c>
      <c r="BL287" s="18" t="s">
        <v>135</v>
      </c>
      <c r="BM287" s="200" t="s">
        <v>1661</v>
      </c>
    </row>
    <row r="288" spans="1:65" s="13" customFormat="1" ht="10.199999999999999">
      <c r="B288" s="202"/>
      <c r="C288" s="203"/>
      <c r="D288" s="204" t="s">
        <v>137</v>
      </c>
      <c r="E288" s="205" t="s">
        <v>1</v>
      </c>
      <c r="F288" s="206" t="s">
        <v>401</v>
      </c>
      <c r="G288" s="203"/>
      <c r="H288" s="205" t="s">
        <v>1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137</v>
      </c>
      <c r="AU288" s="212" t="s">
        <v>89</v>
      </c>
      <c r="AV288" s="13" t="s">
        <v>87</v>
      </c>
      <c r="AW288" s="13" t="s">
        <v>36</v>
      </c>
      <c r="AX288" s="13" t="s">
        <v>79</v>
      </c>
      <c r="AY288" s="212" t="s">
        <v>129</v>
      </c>
    </row>
    <row r="289" spans="1:65" s="14" customFormat="1" ht="10.199999999999999">
      <c r="B289" s="213"/>
      <c r="C289" s="214"/>
      <c r="D289" s="204" t="s">
        <v>137</v>
      </c>
      <c r="E289" s="215" t="s">
        <v>1</v>
      </c>
      <c r="F289" s="216" t="s">
        <v>1662</v>
      </c>
      <c r="G289" s="214"/>
      <c r="H289" s="217">
        <v>24.640999999999998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137</v>
      </c>
      <c r="AU289" s="223" t="s">
        <v>89</v>
      </c>
      <c r="AV289" s="14" t="s">
        <v>89</v>
      </c>
      <c r="AW289" s="14" t="s">
        <v>36</v>
      </c>
      <c r="AX289" s="14" t="s">
        <v>79</v>
      </c>
      <c r="AY289" s="223" t="s">
        <v>129</v>
      </c>
    </row>
    <row r="290" spans="1:65" s="14" customFormat="1" ht="20.399999999999999">
      <c r="B290" s="213"/>
      <c r="C290" s="214"/>
      <c r="D290" s="204" t="s">
        <v>137</v>
      </c>
      <c r="E290" s="215" t="s">
        <v>1</v>
      </c>
      <c r="F290" s="216" t="s">
        <v>1663</v>
      </c>
      <c r="G290" s="214"/>
      <c r="H290" s="217">
        <v>4.0869999999999997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137</v>
      </c>
      <c r="AU290" s="223" t="s">
        <v>89</v>
      </c>
      <c r="AV290" s="14" t="s">
        <v>89</v>
      </c>
      <c r="AW290" s="14" t="s">
        <v>36</v>
      </c>
      <c r="AX290" s="14" t="s">
        <v>79</v>
      </c>
      <c r="AY290" s="223" t="s">
        <v>129</v>
      </c>
    </row>
    <row r="291" spans="1:65" s="14" customFormat="1" ht="20.399999999999999">
      <c r="B291" s="213"/>
      <c r="C291" s="214"/>
      <c r="D291" s="204" t="s">
        <v>137</v>
      </c>
      <c r="E291" s="215" t="s">
        <v>1</v>
      </c>
      <c r="F291" s="216" t="s">
        <v>1664</v>
      </c>
      <c r="G291" s="214"/>
      <c r="H291" s="217">
        <v>5.2160000000000002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137</v>
      </c>
      <c r="AU291" s="223" t="s">
        <v>89</v>
      </c>
      <c r="AV291" s="14" t="s">
        <v>89</v>
      </c>
      <c r="AW291" s="14" t="s">
        <v>36</v>
      </c>
      <c r="AX291" s="14" t="s">
        <v>79</v>
      </c>
      <c r="AY291" s="223" t="s">
        <v>129</v>
      </c>
    </row>
    <row r="292" spans="1:65" s="14" customFormat="1" ht="20.399999999999999">
      <c r="B292" s="213"/>
      <c r="C292" s="214"/>
      <c r="D292" s="204" t="s">
        <v>137</v>
      </c>
      <c r="E292" s="215" t="s">
        <v>1</v>
      </c>
      <c r="F292" s="216" t="s">
        <v>1665</v>
      </c>
      <c r="G292" s="214"/>
      <c r="H292" s="217">
        <v>5.9619999999999997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137</v>
      </c>
      <c r="AU292" s="223" t="s">
        <v>89</v>
      </c>
      <c r="AV292" s="14" t="s">
        <v>89</v>
      </c>
      <c r="AW292" s="14" t="s">
        <v>36</v>
      </c>
      <c r="AX292" s="14" t="s">
        <v>79</v>
      </c>
      <c r="AY292" s="223" t="s">
        <v>129</v>
      </c>
    </row>
    <row r="293" spans="1:65" s="16" customFormat="1" ht="10.199999999999999">
      <c r="B293" s="235"/>
      <c r="C293" s="236"/>
      <c r="D293" s="204" t="s">
        <v>137</v>
      </c>
      <c r="E293" s="237" t="s">
        <v>1</v>
      </c>
      <c r="F293" s="238" t="s">
        <v>197</v>
      </c>
      <c r="G293" s="236"/>
      <c r="H293" s="239">
        <v>39.905999999999999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137</v>
      </c>
      <c r="AU293" s="245" t="s">
        <v>89</v>
      </c>
      <c r="AV293" s="16" t="s">
        <v>149</v>
      </c>
      <c r="AW293" s="16" t="s">
        <v>36</v>
      </c>
      <c r="AX293" s="16" t="s">
        <v>79</v>
      </c>
      <c r="AY293" s="245" t="s">
        <v>129</v>
      </c>
    </row>
    <row r="294" spans="1:65" s="13" customFormat="1" ht="10.199999999999999">
      <c r="B294" s="202"/>
      <c r="C294" s="203"/>
      <c r="D294" s="204" t="s">
        <v>137</v>
      </c>
      <c r="E294" s="205" t="s">
        <v>1</v>
      </c>
      <c r="F294" s="206" t="s">
        <v>408</v>
      </c>
      <c r="G294" s="203"/>
      <c r="H294" s="205" t="s">
        <v>1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137</v>
      </c>
      <c r="AU294" s="212" t="s">
        <v>89</v>
      </c>
      <c r="AV294" s="13" t="s">
        <v>87</v>
      </c>
      <c r="AW294" s="13" t="s">
        <v>36</v>
      </c>
      <c r="AX294" s="13" t="s">
        <v>79</v>
      </c>
      <c r="AY294" s="212" t="s">
        <v>129</v>
      </c>
    </row>
    <row r="295" spans="1:65" s="14" customFormat="1" ht="20.399999999999999">
      <c r="B295" s="213"/>
      <c r="C295" s="214"/>
      <c r="D295" s="204" t="s">
        <v>137</v>
      </c>
      <c r="E295" s="215" t="s">
        <v>1</v>
      </c>
      <c r="F295" s="216" t="s">
        <v>1666</v>
      </c>
      <c r="G295" s="214"/>
      <c r="H295" s="217">
        <v>-16.428000000000001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137</v>
      </c>
      <c r="AU295" s="223" t="s">
        <v>89</v>
      </c>
      <c r="AV295" s="14" t="s">
        <v>89</v>
      </c>
      <c r="AW295" s="14" t="s">
        <v>36</v>
      </c>
      <c r="AX295" s="14" t="s">
        <v>79</v>
      </c>
      <c r="AY295" s="223" t="s">
        <v>129</v>
      </c>
    </row>
    <row r="296" spans="1:65" s="14" customFormat="1" ht="20.399999999999999">
      <c r="B296" s="213"/>
      <c r="C296" s="214"/>
      <c r="D296" s="204" t="s">
        <v>137</v>
      </c>
      <c r="E296" s="215" t="s">
        <v>1</v>
      </c>
      <c r="F296" s="216" t="s">
        <v>1667</v>
      </c>
      <c r="G296" s="214"/>
      <c r="H296" s="217">
        <v>-2.6629999999999998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137</v>
      </c>
      <c r="AU296" s="223" t="s">
        <v>89</v>
      </c>
      <c r="AV296" s="14" t="s">
        <v>89</v>
      </c>
      <c r="AW296" s="14" t="s">
        <v>36</v>
      </c>
      <c r="AX296" s="14" t="s">
        <v>79</v>
      </c>
      <c r="AY296" s="223" t="s">
        <v>129</v>
      </c>
    </row>
    <row r="297" spans="1:65" s="14" customFormat="1" ht="20.399999999999999">
      <c r="B297" s="213"/>
      <c r="C297" s="214"/>
      <c r="D297" s="204" t="s">
        <v>137</v>
      </c>
      <c r="E297" s="215" t="s">
        <v>1</v>
      </c>
      <c r="F297" s="216" t="s">
        <v>1668</v>
      </c>
      <c r="G297" s="214"/>
      <c r="H297" s="217">
        <v>-3.4780000000000002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137</v>
      </c>
      <c r="AU297" s="223" t="s">
        <v>89</v>
      </c>
      <c r="AV297" s="14" t="s">
        <v>89</v>
      </c>
      <c r="AW297" s="14" t="s">
        <v>36</v>
      </c>
      <c r="AX297" s="14" t="s">
        <v>79</v>
      </c>
      <c r="AY297" s="223" t="s">
        <v>129</v>
      </c>
    </row>
    <row r="298" spans="1:65" s="14" customFormat="1" ht="20.399999999999999">
      <c r="B298" s="213"/>
      <c r="C298" s="214"/>
      <c r="D298" s="204" t="s">
        <v>137</v>
      </c>
      <c r="E298" s="215" t="s">
        <v>1</v>
      </c>
      <c r="F298" s="216" t="s">
        <v>1669</v>
      </c>
      <c r="G298" s="214"/>
      <c r="H298" s="217">
        <v>-3.9740000000000002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137</v>
      </c>
      <c r="AU298" s="223" t="s">
        <v>89</v>
      </c>
      <c r="AV298" s="14" t="s">
        <v>89</v>
      </c>
      <c r="AW298" s="14" t="s">
        <v>36</v>
      </c>
      <c r="AX298" s="14" t="s">
        <v>79</v>
      </c>
      <c r="AY298" s="223" t="s">
        <v>129</v>
      </c>
    </row>
    <row r="299" spans="1:65" s="15" customFormat="1" ht="10.199999999999999">
      <c r="B299" s="224"/>
      <c r="C299" s="225"/>
      <c r="D299" s="204" t="s">
        <v>137</v>
      </c>
      <c r="E299" s="226" t="s">
        <v>1</v>
      </c>
      <c r="F299" s="227" t="s">
        <v>142</v>
      </c>
      <c r="G299" s="225"/>
      <c r="H299" s="228">
        <v>13.363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AT299" s="234" t="s">
        <v>137</v>
      </c>
      <c r="AU299" s="234" t="s">
        <v>89</v>
      </c>
      <c r="AV299" s="15" t="s">
        <v>135</v>
      </c>
      <c r="AW299" s="15" t="s">
        <v>36</v>
      </c>
      <c r="AX299" s="15" t="s">
        <v>87</v>
      </c>
      <c r="AY299" s="234" t="s">
        <v>129</v>
      </c>
    </row>
    <row r="300" spans="1:65" s="13" customFormat="1" ht="20.399999999999999">
      <c r="B300" s="202"/>
      <c r="C300" s="203"/>
      <c r="D300" s="204" t="s">
        <v>137</v>
      </c>
      <c r="E300" s="205" t="s">
        <v>1</v>
      </c>
      <c r="F300" s="206" t="s">
        <v>415</v>
      </c>
      <c r="G300" s="203"/>
      <c r="H300" s="205" t="s">
        <v>1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137</v>
      </c>
      <c r="AU300" s="212" t="s">
        <v>89</v>
      </c>
      <c r="AV300" s="13" t="s">
        <v>87</v>
      </c>
      <c r="AW300" s="13" t="s">
        <v>36</v>
      </c>
      <c r="AX300" s="13" t="s">
        <v>79</v>
      </c>
      <c r="AY300" s="212" t="s">
        <v>129</v>
      </c>
    </row>
    <row r="301" spans="1:65" s="14" customFormat="1" ht="10.199999999999999">
      <c r="B301" s="213"/>
      <c r="C301" s="214"/>
      <c r="D301" s="204" t="s">
        <v>137</v>
      </c>
      <c r="E301" s="215" t="s">
        <v>1</v>
      </c>
      <c r="F301" s="216" t="s">
        <v>1670</v>
      </c>
      <c r="G301" s="214"/>
      <c r="H301" s="217">
        <v>7.4240000000000004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137</v>
      </c>
      <c r="AU301" s="223" t="s">
        <v>89</v>
      </c>
      <c r="AV301" s="14" t="s">
        <v>89</v>
      </c>
      <c r="AW301" s="14" t="s">
        <v>36</v>
      </c>
      <c r="AX301" s="14" t="s">
        <v>79</v>
      </c>
      <c r="AY301" s="223" t="s">
        <v>129</v>
      </c>
    </row>
    <row r="302" spans="1:65" s="14" customFormat="1" ht="20.399999999999999">
      <c r="B302" s="213"/>
      <c r="C302" s="214"/>
      <c r="D302" s="204" t="s">
        <v>137</v>
      </c>
      <c r="E302" s="215" t="s">
        <v>1</v>
      </c>
      <c r="F302" s="216" t="s">
        <v>1671</v>
      </c>
      <c r="G302" s="214"/>
      <c r="H302" s="217">
        <v>7.4249999999999998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137</v>
      </c>
      <c r="AU302" s="223" t="s">
        <v>89</v>
      </c>
      <c r="AV302" s="14" t="s">
        <v>89</v>
      </c>
      <c r="AW302" s="14" t="s">
        <v>36</v>
      </c>
      <c r="AX302" s="14" t="s">
        <v>79</v>
      </c>
      <c r="AY302" s="223" t="s">
        <v>129</v>
      </c>
    </row>
    <row r="303" spans="1:65" s="2" customFormat="1" ht="16.5" customHeight="1">
      <c r="A303" s="35"/>
      <c r="B303" s="36"/>
      <c r="C303" s="246" t="s">
        <v>383</v>
      </c>
      <c r="D303" s="246" t="s">
        <v>397</v>
      </c>
      <c r="E303" s="247" t="s">
        <v>419</v>
      </c>
      <c r="F303" s="248" t="s">
        <v>420</v>
      </c>
      <c r="G303" s="249" t="s">
        <v>386</v>
      </c>
      <c r="H303" s="250">
        <v>23.887</v>
      </c>
      <c r="I303" s="251"/>
      <c r="J303" s="252">
        <f>ROUND(I303*H303,2)</f>
        <v>0</v>
      </c>
      <c r="K303" s="253"/>
      <c r="L303" s="254"/>
      <c r="M303" s="255" t="s">
        <v>1</v>
      </c>
      <c r="N303" s="256" t="s">
        <v>44</v>
      </c>
      <c r="O303" s="72"/>
      <c r="P303" s="198">
        <f>O303*H303</f>
        <v>0</v>
      </c>
      <c r="Q303" s="198">
        <v>1</v>
      </c>
      <c r="R303" s="198">
        <f>Q303*H303</f>
        <v>23.887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177</v>
      </c>
      <c r="AT303" s="200" t="s">
        <v>397</v>
      </c>
      <c r="AU303" s="200" t="s">
        <v>89</v>
      </c>
      <c r="AY303" s="18" t="s">
        <v>129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87</v>
      </c>
      <c r="BK303" s="201">
        <f>ROUND(I303*H303,2)</f>
        <v>0</v>
      </c>
      <c r="BL303" s="18" t="s">
        <v>135</v>
      </c>
      <c r="BM303" s="200" t="s">
        <v>1672</v>
      </c>
    </row>
    <row r="304" spans="1:65" s="13" customFormat="1" ht="10.199999999999999">
      <c r="B304" s="202"/>
      <c r="C304" s="203"/>
      <c r="D304" s="204" t="s">
        <v>137</v>
      </c>
      <c r="E304" s="205" t="s">
        <v>1</v>
      </c>
      <c r="F304" s="206" t="s">
        <v>138</v>
      </c>
      <c r="G304" s="203"/>
      <c r="H304" s="205" t="s">
        <v>1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137</v>
      </c>
      <c r="AU304" s="212" t="s">
        <v>89</v>
      </c>
      <c r="AV304" s="13" t="s">
        <v>87</v>
      </c>
      <c r="AW304" s="13" t="s">
        <v>36</v>
      </c>
      <c r="AX304" s="13" t="s">
        <v>79</v>
      </c>
      <c r="AY304" s="212" t="s">
        <v>129</v>
      </c>
    </row>
    <row r="305" spans="1:65" s="13" customFormat="1" ht="10.199999999999999">
      <c r="B305" s="202"/>
      <c r="C305" s="203"/>
      <c r="D305" s="204" t="s">
        <v>137</v>
      </c>
      <c r="E305" s="205" t="s">
        <v>1</v>
      </c>
      <c r="F305" s="206" t="s">
        <v>422</v>
      </c>
      <c r="G305" s="203"/>
      <c r="H305" s="205" t="s">
        <v>1</v>
      </c>
      <c r="I305" s="207"/>
      <c r="J305" s="203"/>
      <c r="K305" s="203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137</v>
      </c>
      <c r="AU305" s="212" t="s">
        <v>89</v>
      </c>
      <c r="AV305" s="13" t="s">
        <v>87</v>
      </c>
      <c r="AW305" s="13" t="s">
        <v>36</v>
      </c>
      <c r="AX305" s="13" t="s">
        <v>79</v>
      </c>
      <c r="AY305" s="212" t="s">
        <v>129</v>
      </c>
    </row>
    <row r="306" spans="1:65" s="14" customFormat="1" ht="10.199999999999999">
      <c r="B306" s="213"/>
      <c r="C306" s="214"/>
      <c r="D306" s="204" t="s">
        <v>137</v>
      </c>
      <c r="E306" s="215" t="s">
        <v>1</v>
      </c>
      <c r="F306" s="216" t="s">
        <v>1673</v>
      </c>
      <c r="G306" s="214"/>
      <c r="H306" s="217">
        <v>3.59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137</v>
      </c>
      <c r="AU306" s="223" t="s">
        <v>89</v>
      </c>
      <c r="AV306" s="14" t="s">
        <v>89</v>
      </c>
      <c r="AW306" s="14" t="s">
        <v>36</v>
      </c>
      <c r="AX306" s="14" t="s">
        <v>79</v>
      </c>
      <c r="AY306" s="223" t="s">
        <v>129</v>
      </c>
    </row>
    <row r="307" spans="1:65" s="14" customFormat="1" ht="10.199999999999999">
      <c r="B307" s="213"/>
      <c r="C307" s="214"/>
      <c r="D307" s="204" t="s">
        <v>137</v>
      </c>
      <c r="E307" s="215" t="s">
        <v>1</v>
      </c>
      <c r="F307" s="216" t="s">
        <v>1674</v>
      </c>
      <c r="G307" s="214"/>
      <c r="H307" s="217">
        <v>0.40200000000000002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137</v>
      </c>
      <c r="AU307" s="223" t="s">
        <v>89</v>
      </c>
      <c r="AV307" s="14" t="s">
        <v>89</v>
      </c>
      <c r="AW307" s="14" t="s">
        <v>36</v>
      </c>
      <c r="AX307" s="14" t="s">
        <v>79</v>
      </c>
      <c r="AY307" s="223" t="s">
        <v>129</v>
      </c>
    </row>
    <row r="308" spans="1:65" s="13" customFormat="1" ht="10.199999999999999">
      <c r="B308" s="202"/>
      <c r="C308" s="203"/>
      <c r="D308" s="204" t="s">
        <v>137</v>
      </c>
      <c r="E308" s="205" t="s">
        <v>1</v>
      </c>
      <c r="F308" s="206" t="s">
        <v>146</v>
      </c>
      <c r="G308" s="203"/>
      <c r="H308" s="205" t="s">
        <v>1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137</v>
      </c>
      <c r="AU308" s="212" t="s">
        <v>89</v>
      </c>
      <c r="AV308" s="13" t="s">
        <v>87</v>
      </c>
      <c r="AW308" s="13" t="s">
        <v>36</v>
      </c>
      <c r="AX308" s="13" t="s">
        <v>79</v>
      </c>
      <c r="AY308" s="212" t="s">
        <v>129</v>
      </c>
    </row>
    <row r="309" spans="1:65" s="13" customFormat="1" ht="10.199999999999999">
      <c r="B309" s="202"/>
      <c r="C309" s="203"/>
      <c r="D309" s="204" t="s">
        <v>137</v>
      </c>
      <c r="E309" s="205" t="s">
        <v>1</v>
      </c>
      <c r="F309" s="206" t="s">
        <v>422</v>
      </c>
      <c r="G309" s="203"/>
      <c r="H309" s="205" t="s">
        <v>1</v>
      </c>
      <c r="I309" s="207"/>
      <c r="J309" s="203"/>
      <c r="K309" s="203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137</v>
      </c>
      <c r="AU309" s="212" t="s">
        <v>89</v>
      </c>
      <c r="AV309" s="13" t="s">
        <v>87</v>
      </c>
      <c r="AW309" s="13" t="s">
        <v>36</v>
      </c>
      <c r="AX309" s="13" t="s">
        <v>79</v>
      </c>
      <c r="AY309" s="212" t="s">
        <v>129</v>
      </c>
    </row>
    <row r="310" spans="1:65" s="14" customFormat="1" ht="10.199999999999999">
      <c r="B310" s="213"/>
      <c r="C310" s="214"/>
      <c r="D310" s="204" t="s">
        <v>137</v>
      </c>
      <c r="E310" s="215" t="s">
        <v>1</v>
      </c>
      <c r="F310" s="216" t="s">
        <v>1675</v>
      </c>
      <c r="G310" s="214"/>
      <c r="H310" s="217">
        <v>18.617000000000001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137</v>
      </c>
      <c r="AU310" s="223" t="s">
        <v>89</v>
      </c>
      <c r="AV310" s="14" t="s">
        <v>89</v>
      </c>
      <c r="AW310" s="14" t="s">
        <v>36</v>
      </c>
      <c r="AX310" s="14" t="s">
        <v>79</v>
      </c>
      <c r="AY310" s="223" t="s">
        <v>129</v>
      </c>
    </row>
    <row r="311" spans="1:65" s="14" customFormat="1" ht="10.199999999999999">
      <c r="B311" s="213"/>
      <c r="C311" s="214"/>
      <c r="D311" s="204" t="s">
        <v>137</v>
      </c>
      <c r="E311" s="215" t="s">
        <v>1</v>
      </c>
      <c r="F311" s="216" t="s">
        <v>1676</v>
      </c>
      <c r="G311" s="214"/>
      <c r="H311" s="217">
        <v>1.278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137</v>
      </c>
      <c r="AU311" s="223" t="s">
        <v>89</v>
      </c>
      <c r="AV311" s="14" t="s">
        <v>89</v>
      </c>
      <c r="AW311" s="14" t="s">
        <v>36</v>
      </c>
      <c r="AX311" s="14" t="s">
        <v>79</v>
      </c>
      <c r="AY311" s="223" t="s">
        <v>129</v>
      </c>
    </row>
    <row r="312" spans="1:65" s="15" customFormat="1" ht="10.199999999999999">
      <c r="B312" s="224"/>
      <c r="C312" s="225"/>
      <c r="D312" s="204" t="s">
        <v>137</v>
      </c>
      <c r="E312" s="226" t="s">
        <v>1</v>
      </c>
      <c r="F312" s="227" t="s">
        <v>142</v>
      </c>
      <c r="G312" s="225"/>
      <c r="H312" s="228">
        <v>23.887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137</v>
      </c>
      <c r="AU312" s="234" t="s">
        <v>89</v>
      </c>
      <c r="AV312" s="15" t="s">
        <v>135</v>
      </c>
      <c r="AW312" s="15" t="s">
        <v>36</v>
      </c>
      <c r="AX312" s="15" t="s">
        <v>87</v>
      </c>
      <c r="AY312" s="234" t="s">
        <v>129</v>
      </c>
    </row>
    <row r="313" spans="1:65" s="13" customFormat="1" ht="30.6">
      <c r="B313" s="202"/>
      <c r="C313" s="203"/>
      <c r="D313" s="204" t="s">
        <v>137</v>
      </c>
      <c r="E313" s="205" t="s">
        <v>1</v>
      </c>
      <c r="F313" s="206" t="s">
        <v>431</v>
      </c>
      <c r="G313" s="203"/>
      <c r="H313" s="205" t="s">
        <v>1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137</v>
      </c>
      <c r="AU313" s="212" t="s">
        <v>89</v>
      </c>
      <c r="AV313" s="13" t="s">
        <v>87</v>
      </c>
      <c r="AW313" s="13" t="s">
        <v>36</v>
      </c>
      <c r="AX313" s="13" t="s">
        <v>79</v>
      </c>
      <c r="AY313" s="212" t="s">
        <v>129</v>
      </c>
    </row>
    <row r="314" spans="1:65" s="2" customFormat="1" ht="16.5" customHeight="1">
      <c r="A314" s="35"/>
      <c r="B314" s="36"/>
      <c r="C314" s="188" t="s">
        <v>389</v>
      </c>
      <c r="D314" s="188" t="s">
        <v>131</v>
      </c>
      <c r="E314" s="189" t="s">
        <v>433</v>
      </c>
      <c r="F314" s="190" t="s">
        <v>434</v>
      </c>
      <c r="G314" s="191" t="s">
        <v>180</v>
      </c>
      <c r="H314" s="192">
        <v>18.018999999999998</v>
      </c>
      <c r="I314" s="193"/>
      <c r="J314" s="194">
        <f>ROUND(I314*H314,2)</f>
        <v>0</v>
      </c>
      <c r="K314" s="195"/>
      <c r="L314" s="40"/>
      <c r="M314" s="196" t="s">
        <v>1</v>
      </c>
      <c r="N314" s="197" t="s">
        <v>44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135</v>
      </c>
      <c r="AT314" s="200" t="s">
        <v>131</v>
      </c>
      <c r="AU314" s="200" t="s">
        <v>89</v>
      </c>
      <c r="AY314" s="18" t="s">
        <v>129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87</v>
      </c>
      <c r="BK314" s="201">
        <f>ROUND(I314*H314,2)</f>
        <v>0</v>
      </c>
      <c r="BL314" s="18" t="s">
        <v>135</v>
      </c>
      <c r="BM314" s="200" t="s">
        <v>1677</v>
      </c>
    </row>
    <row r="315" spans="1:65" s="13" customFormat="1" ht="10.199999999999999">
      <c r="B315" s="202"/>
      <c r="C315" s="203"/>
      <c r="D315" s="204" t="s">
        <v>137</v>
      </c>
      <c r="E315" s="205" t="s">
        <v>1</v>
      </c>
      <c r="F315" s="206" t="s">
        <v>436</v>
      </c>
      <c r="G315" s="203"/>
      <c r="H315" s="205" t="s">
        <v>1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137</v>
      </c>
      <c r="AU315" s="212" t="s">
        <v>89</v>
      </c>
      <c r="AV315" s="13" t="s">
        <v>87</v>
      </c>
      <c r="AW315" s="13" t="s">
        <v>36</v>
      </c>
      <c r="AX315" s="13" t="s">
        <v>79</v>
      </c>
      <c r="AY315" s="212" t="s">
        <v>129</v>
      </c>
    </row>
    <row r="316" spans="1:65" s="14" customFormat="1" ht="20.399999999999999">
      <c r="B316" s="213"/>
      <c r="C316" s="214"/>
      <c r="D316" s="204" t="s">
        <v>137</v>
      </c>
      <c r="E316" s="215" t="s">
        <v>1</v>
      </c>
      <c r="F316" s="216" t="s">
        <v>1650</v>
      </c>
      <c r="G316" s="214"/>
      <c r="H316" s="217">
        <v>2.2080000000000002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137</v>
      </c>
      <c r="AU316" s="223" t="s">
        <v>89</v>
      </c>
      <c r="AV316" s="14" t="s">
        <v>89</v>
      </c>
      <c r="AW316" s="14" t="s">
        <v>36</v>
      </c>
      <c r="AX316" s="14" t="s">
        <v>79</v>
      </c>
      <c r="AY316" s="223" t="s">
        <v>129</v>
      </c>
    </row>
    <row r="317" spans="1:65" s="14" customFormat="1" ht="20.399999999999999">
      <c r="B317" s="213"/>
      <c r="C317" s="214"/>
      <c r="D317" s="204" t="s">
        <v>137</v>
      </c>
      <c r="E317" s="215" t="s">
        <v>1</v>
      </c>
      <c r="F317" s="216" t="s">
        <v>1651</v>
      </c>
      <c r="G317" s="214"/>
      <c r="H317" s="217">
        <v>1.0660000000000001</v>
      </c>
      <c r="I317" s="218"/>
      <c r="J317" s="214"/>
      <c r="K317" s="214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137</v>
      </c>
      <c r="AU317" s="223" t="s">
        <v>89</v>
      </c>
      <c r="AV317" s="14" t="s">
        <v>89</v>
      </c>
      <c r="AW317" s="14" t="s">
        <v>36</v>
      </c>
      <c r="AX317" s="14" t="s">
        <v>79</v>
      </c>
      <c r="AY317" s="223" t="s">
        <v>129</v>
      </c>
    </row>
    <row r="318" spans="1:65" s="14" customFormat="1" ht="20.399999999999999">
      <c r="B318" s="213"/>
      <c r="C318" s="214"/>
      <c r="D318" s="204" t="s">
        <v>137</v>
      </c>
      <c r="E318" s="215" t="s">
        <v>1</v>
      </c>
      <c r="F318" s="216" t="s">
        <v>1678</v>
      </c>
      <c r="G318" s="214"/>
      <c r="H318" s="217">
        <v>9.1259999999999994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137</v>
      </c>
      <c r="AU318" s="223" t="s">
        <v>89</v>
      </c>
      <c r="AV318" s="14" t="s">
        <v>89</v>
      </c>
      <c r="AW318" s="14" t="s">
        <v>36</v>
      </c>
      <c r="AX318" s="14" t="s">
        <v>79</v>
      </c>
      <c r="AY318" s="223" t="s">
        <v>129</v>
      </c>
    </row>
    <row r="319" spans="1:65" s="14" customFormat="1" ht="20.399999999999999">
      <c r="B319" s="213"/>
      <c r="C319" s="214"/>
      <c r="D319" s="204" t="s">
        <v>137</v>
      </c>
      <c r="E319" s="215" t="s">
        <v>1</v>
      </c>
      <c r="F319" s="216" t="s">
        <v>1679</v>
      </c>
      <c r="G319" s="214"/>
      <c r="H319" s="217">
        <v>1.4790000000000001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137</v>
      </c>
      <c r="AU319" s="223" t="s">
        <v>89</v>
      </c>
      <c r="AV319" s="14" t="s">
        <v>89</v>
      </c>
      <c r="AW319" s="14" t="s">
        <v>36</v>
      </c>
      <c r="AX319" s="14" t="s">
        <v>79</v>
      </c>
      <c r="AY319" s="223" t="s">
        <v>129</v>
      </c>
    </row>
    <row r="320" spans="1:65" s="14" customFormat="1" ht="20.399999999999999">
      <c r="B320" s="213"/>
      <c r="C320" s="214"/>
      <c r="D320" s="204" t="s">
        <v>137</v>
      </c>
      <c r="E320" s="215" t="s">
        <v>1</v>
      </c>
      <c r="F320" s="216" t="s">
        <v>1680</v>
      </c>
      <c r="G320" s="214"/>
      <c r="H320" s="217">
        <v>1.9319999999999999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137</v>
      </c>
      <c r="AU320" s="223" t="s">
        <v>89</v>
      </c>
      <c r="AV320" s="14" t="s">
        <v>89</v>
      </c>
      <c r="AW320" s="14" t="s">
        <v>36</v>
      </c>
      <c r="AX320" s="14" t="s">
        <v>79</v>
      </c>
      <c r="AY320" s="223" t="s">
        <v>129</v>
      </c>
    </row>
    <row r="321" spans="1:65" s="14" customFormat="1" ht="20.399999999999999">
      <c r="B321" s="213"/>
      <c r="C321" s="214"/>
      <c r="D321" s="204" t="s">
        <v>137</v>
      </c>
      <c r="E321" s="215" t="s">
        <v>1</v>
      </c>
      <c r="F321" s="216" t="s">
        <v>442</v>
      </c>
      <c r="G321" s="214"/>
      <c r="H321" s="217">
        <v>2.2080000000000002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137</v>
      </c>
      <c r="AU321" s="223" t="s">
        <v>89</v>
      </c>
      <c r="AV321" s="14" t="s">
        <v>89</v>
      </c>
      <c r="AW321" s="14" t="s">
        <v>36</v>
      </c>
      <c r="AX321" s="14" t="s">
        <v>79</v>
      </c>
      <c r="AY321" s="223" t="s">
        <v>129</v>
      </c>
    </row>
    <row r="322" spans="1:65" s="15" customFormat="1" ht="10.199999999999999">
      <c r="B322" s="224"/>
      <c r="C322" s="225"/>
      <c r="D322" s="204" t="s">
        <v>137</v>
      </c>
      <c r="E322" s="226" t="s">
        <v>1</v>
      </c>
      <c r="F322" s="227" t="s">
        <v>142</v>
      </c>
      <c r="G322" s="225"/>
      <c r="H322" s="228">
        <v>18.018999999999998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AT322" s="234" t="s">
        <v>137</v>
      </c>
      <c r="AU322" s="234" t="s">
        <v>89</v>
      </c>
      <c r="AV322" s="15" t="s">
        <v>135</v>
      </c>
      <c r="AW322" s="15" t="s">
        <v>36</v>
      </c>
      <c r="AX322" s="15" t="s">
        <v>87</v>
      </c>
      <c r="AY322" s="234" t="s">
        <v>129</v>
      </c>
    </row>
    <row r="323" spans="1:65" s="2" customFormat="1" ht="16.5" customHeight="1">
      <c r="A323" s="35"/>
      <c r="B323" s="36"/>
      <c r="C323" s="246" t="s">
        <v>396</v>
      </c>
      <c r="D323" s="246" t="s">
        <v>397</v>
      </c>
      <c r="E323" s="247" t="s">
        <v>444</v>
      </c>
      <c r="F323" s="248" t="s">
        <v>445</v>
      </c>
      <c r="G323" s="249" t="s">
        <v>386</v>
      </c>
      <c r="H323" s="250">
        <v>32.433999999999997</v>
      </c>
      <c r="I323" s="251"/>
      <c r="J323" s="252">
        <f>ROUND(I323*H323,2)</f>
        <v>0</v>
      </c>
      <c r="K323" s="253"/>
      <c r="L323" s="254"/>
      <c r="M323" s="255" t="s">
        <v>1</v>
      </c>
      <c r="N323" s="256" t="s">
        <v>44</v>
      </c>
      <c r="O323" s="72"/>
      <c r="P323" s="198">
        <f>O323*H323</f>
        <v>0</v>
      </c>
      <c r="Q323" s="198">
        <v>1</v>
      </c>
      <c r="R323" s="198">
        <f>Q323*H323</f>
        <v>32.433999999999997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177</v>
      </c>
      <c r="AT323" s="200" t="s">
        <v>397</v>
      </c>
      <c r="AU323" s="200" t="s">
        <v>89</v>
      </c>
      <c r="AY323" s="18" t="s">
        <v>129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87</v>
      </c>
      <c r="BK323" s="201">
        <f>ROUND(I323*H323,2)</f>
        <v>0</v>
      </c>
      <c r="BL323" s="18" t="s">
        <v>135</v>
      </c>
      <c r="BM323" s="200" t="s">
        <v>1681</v>
      </c>
    </row>
    <row r="324" spans="1:65" s="14" customFormat="1" ht="20.399999999999999">
      <c r="B324" s="213"/>
      <c r="C324" s="214"/>
      <c r="D324" s="204" t="s">
        <v>137</v>
      </c>
      <c r="E324" s="215" t="s">
        <v>1</v>
      </c>
      <c r="F324" s="216" t="s">
        <v>1682</v>
      </c>
      <c r="G324" s="214"/>
      <c r="H324" s="217">
        <v>32.433999999999997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137</v>
      </c>
      <c r="AU324" s="223" t="s">
        <v>89</v>
      </c>
      <c r="AV324" s="14" t="s">
        <v>89</v>
      </c>
      <c r="AW324" s="14" t="s">
        <v>36</v>
      </c>
      <c r="AX324" s="14" t="s">
        <v>87</v>
      </c>
      <c r="AY324" s="223" t="s">
        <v>129</v>
      </c>
    </row>
    <row r="325" spans="1:65" s="2" customFormat="1" ht="21.75" customHeight="1">
      <c r="A325" s="35"/>
      <c r="B325" s="36"/>
      <c r="C325" s="188" t="s">
        <v>418</v>
      </c>
      <c r="D325" s="188" t="s">
        <v>131</v>
      </c>
      <c r="E325" s="189" t="s">
        <v>449</v>
      </c>
      <c r="F325" s="190" t="s">
        <v>450</v>
      </c>
      <c r="G325" s="191" t="s">
        <v>134</v>
      </c>
      <c r="H325" s="192">
        <v>14.04</v>
      </c>
      <c r="I325" s="193"/>
      <c r="J325" s="194">
        <f>ROUND(I325*H325,2)</f>
        <v>0</v>
      </c>
      <c r="K325" s="195"/>
      <c r="L325" s="40"/>
      <c r="M325" s="196" t="s">
        <v>1</v>
      </c>
      <c r="N325" s="197" t="s">
        <v>44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135</v>
      </c>
      <c r="AT325" s="200" t="s">
        <v>131</v>
      </c>
      <c r="AU325" s="200" t="s">
        <v>89</v>
      </c>
      <c r="AY325" s="18" t="s">
        <v>129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87</v>
      </c>
      <c r="BK325" s="201">
        <f>ROUND(I325*H325,2)</f>
        <v>0</v>
      </c>
      <c r="BL325" s="18" t="s">
        <v>135</v>
      </c>
      <c r="BM325" s="200" t="s">
        <v>1683</v>
      </c>
    </row>
    <row r="326" spans="1:65" s="13" customFormat="1" ht="10.199999999999999">
      <c r="B326" s="202"/>
      <c r="C326" s="203"/>
      <c r="D326" s="204" t="s">
        <v>137</v>
      </c>
      <c r="E326" s="205" t="s">
        <v>1</v>
      </c>
      <c r="F326" s="206" t="s">
        <v>146</v>
      </c>
      <c r="G326" s="203"/>
      <c r="H326" s="205" t="s">
        <v>1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137</v>
      </c>
      <c r="AU326" s="212" t="s">
        <v>89</v>
      </c>
      <c r="AV326" s="13" t="s">
        <v>87</v>
      </c>
      <c r="AW326" s="13" t="s">
        <v>36</v>
      </c>
      <c r="AX326" s="13" t="s">
        <v>79</v>
      </c>
      <c r="AY326" s="212" t="s">
        <v>129</v>
      </c>
    </row>
    <row r="327" spans="1:65" s="13" customFormat="1" ht="10.199999999999999">
      <c r="B327" s="202"/>
      <c r="C327" s="203"/>
      <c r="D327" s="204" t="s">
        <v>137</v>
      </c>
      <c r="E327" s="205" t="s">
        <v>1</v>
      </c>
      <c r="F327" s="206" t="s">
        <v>139</v>
      </c>
      <c r="G327" s="203"/>
      <c r="H327" s="205" t="s">
        <v>1</v>
      </c>
      <c r="I327" s="207"/>
      <c r="J327" s="203"/>
      <c r="K327" s="203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137</v>
      </c>
      <c r="AU327" s="212" t="s">
        <v>89</v>
      </c>
      <c r="AV327" s="13" t="s">
        <v>87</v>
      </c>
      <c r="AW327" s="13" t="s">
        <v>36</v>
      </c>
      <c r="AX327" s="13" t="s">
        <v>79</v>
      </c>
      <c r="AY327" s="212" t="s">
        <v>129</v>
      </c>
    </row>
    <row r="328" spans="1:65" s="14" customFormat="1" ht="10.199999999999999">
      <c r="B328" s="213"/>
      <c r="C328" s="214"/>
      <c r="D328" s="204" t="s">
        <v>137</v>
      </c>
      <c r="E328" s="215" t="s">
        <v>1</v>
      </c>
      <c r="F328" s="216" t="s">
        <v>1684</v>
      </c>
      <c r="G328" s="214"/>
      <c r="H328" s="217">
        <v>10.08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137</v>
      </c>
      <c r="AU328" s="223" t="s">
        <v>89</v>
      </c>
      <c r="AV328" s="14" t="s">
        <v>89</v>
      </c>
      <c r="AW328" s="14" t="s">
        <v>36</v>
      </c>
      <c r="AX328" s="14" t="s">
        <v>79</v>
      </c>
      <c r="AY328" s="223" t="s">
        <v>129</v>
      </c>
    </row>
    <row r="329" spans="1:65" s="14" customFormat="1" ht="10.199999999999999">
      <c r="B329" s="213"/>
      <c r="C329" s="214"/>
      <c r="D329" s="204" t="s">
        <v>137</v>
      </c>
      <c r="E329" s="215" t="s">
        <v>1</v>
      </c>
      <c r="F329" s="216" t="s">
        <v>1685</v>
      </c>
      <c r="G329" s="214"/>
      <c r="H329" s="217">
        <v>3.96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137</v>
      </c>
      <c r="AU329" s="223" t="s">
        <v>89</v>
      </c>
      <c r="AV329" s="14" t="s">
        <v>89</v>
      </c>
      <c r="AW329" s="14" t="s">
        <v>36</v>
      </c>
      <c r="AX329" s="14" t="s">
        <v>79</v>
      </c>
      <c r="AY329" s="223" t="s">
        <v>129</v>
      </c>
    </row>
    <row r="330" spans="1:65" s="15" customFormat="1" ht="10.199999999999999">
      <c r="B330" s="224"/>
      <c r="C330" s="225"/>
      <c r="D330" s="204" t="s">
        <v>137</v>
      </c>
      <c r="E330" s="226" t="s">
        <v>1</v>
      </c>
      <c r="F330" s="227" t="s">
        <v>142</v>
      </c>
      <c r="G330" s="225"/>
      <c r="H330" s="228">
        <v>14.04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AT330" s="234" t="s">
        <v>137</v>
      </c>
      <c r="AU330" s="234" t="s">
        <v>89</v>
      </c>
      <c r="AV330" s="15" t="s">
        <v>135</v>
      </c>
      <c r="AW330" s="15" t="s">
        <v>36</v>
      </c>
      <c r="AX330" s="15" t="s">
        <v>87</v>
      </c>
      <c r="AY330" s="234" t="s">
        <v>129</v>
      </c>
    </row>
    <row r="331" spans="1:65" s="2" customFormat="1" ht="21.75" customHeight="1">
      <c r="A331" s="35"/>
      <c r="B331" s="36"/>
      <c r="C331" s="188" t="s">
        <v>432</v>
      </c>
      <c r="D331" s="188" t="s">
        <v>131</v>
      </c>
      <c r="E331" s="189" t="s">
        <v>454</v>
      </c>
      <c r="F331" s="190" t="s">
        <v>455</v>
      </c>
      <c r="G331" s="191" t="s">
        <v>134</v>
      </c>
      <c r="H331" s="192">
        <v>35.1</v>
      </c>
      <c r="I331" s="193"/>
      <c r="J331" s="194">
        <f>ROUND(I331*H331,2)</f>
        <v>0</v>
      </c>
      <c r="K331" s="195"/>
      <c r="L331" s="40"/>
      <c r="M331" s="196" t="s">
        <v>1</v>
      </c>
      <c r="N331" s="197" t="s">
        <v>44</v>
      </c>
      <c r="O331" s="72"/>
      <c r="P331" s="198">
        <f>O331*H331</f>
        <v>0</v>
      </c>
      <c r="Q331" s="198">
        <v>0</v>
      </c>
      <c r="R331" s="198">
        <f>Q331*H331</f>
        <v>0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135</v>
      </c>
      <c r="AT331" s="200" t="s">
        <v>131</v>
      </c>
      <c r="AU331" s="200" t="s">
        <v>89</v>
      </c>
      <c r="AY331" s="18" t="s">
        <v>129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8" t="s">
        <v>87</v>
      </c>
      <c r="BK331" s="201">
        <f>ROUND(I331*H331,2)</f>
        <v>0</v>
      </c>
      <c r="BL331" s="18" t="s">
        <v>135</v>
      </c>
      <c r="BM331" s="200" t="s">
        <v>1686</v>
      </c>
    </row>
    <row r="332" spans="1:65" s="13" customFormat="1" ht="10.199999999999999">
      <c r="B332" s="202"/>
      <c r="C332" s="203"/>
      <c r="D332" s="204" t="s">
        <v>137</v>
      </c>
      <c r="E332" s="205" t="s">
        <v>1</v>
      </c>
      <c r="F332" s="206" t="s">
        <v>138</v>
      </c>
      <c r="G332" s="203"/>
      <c r="H332" s="205" t="s">
        <v>1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137</v>
      </c>
      <c r="AU332" s="212" t="s">
        <v>89</v>
      </c>
      <c r="AV332" s="13" t="s">
        <v>87</v>
      </c>
      <c r="AW332" s="13" t="s">
        <v>36</v>
      </c>
      <c r="AX332" s="13" t="s">
        <v>79</v>
      </c>
      <c r="AY332" s="212" t="s">
        <v>129</v>
      </c>
    </row>
    <row r="333" spans="1:65" s="13" customFormat="1" ht="10.199999999999999">
      <c r="B333" s="202"/>
      <c r="C333" s="203"/>
      <c r="D333" s="204" t="s">
        <v>137</v>
      </c>
      <c r="E333" s="205" t="s">
        <v>1</v>
      </c>
      <c r="F333" s="206" t="s">
        <v>139</v>
      </c>
      <c r="G333" s="203"/>
      <c r="H333" s="205" t="s">
        <v>1</v>
      </c>
      <c r="I333" s="207"/>
      <c r="J333" s="203"/>
      <c r="K333" s="203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137</v>
      </c>
      <c r="AU333" s="212" t="s">
        <v>89</v>
      </c>
      <c r="AV333" s="13" t="s">
        <v>87</v>
      </c>
      <c r="AW333" s="13" t="s">
        <v>36</v>
      </c>
      <c r="AX333" s="13" t="s">
        <v>79</v>
      </c>
      <c r="AY333" s="212" t="s">
        <v>129</v>
      </c>
    </row>
    <row r="334" spans="1:65" s="14" customFormat="1" ht="10.199999999999999">
      <c r="B334" s="213"/>
      <c r="C334" s="214"/>
      <c r="D334" s="204" t="s">
        <v>137</v>
      </c>
      <c r="E334" s="215" t="s">
        <v>1</v>
      </c>
      <c r="F334" s="216" t="s">
        <v>1687</v>
      </c>
      <c r="G334" s="214"/>
      <c r="H334" s="217">
        <v>25.2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137</v>
      </c>
      <c r="AU334" s="223" t="s">
        <v>89</v>
      </c>
      <c r="AV334" s="14" t="s">
        <v>89</v>
      </c>
      <c r="AW334" s="14" t="s">
        <v>36</v>
      </c>
      <c r="AX334" s="14" t="s">
        <v>79</v>
      </c>
      <c r="AY334" s="223" t="s">
        <v>129</v>
      </c>
    </row>
    <row r="335" spans="1:65" s="14" customFormat="1" ht="10.199999999999999">
      <c r="B335" s="213"/>
      <c r="C335" s="214"/>
      <c r="D335" s="204" t="s">
        <v>137</v>
      </c>
      <c r="E335" s="215" t="s">
        <v>1</v>
      </c>
      <c r="F335" s="216" t="s">
        <v>1688</v>
      </c>
      <c r="G335" s="214"/>
      <c r="H335" s="217">
        <v>9.9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137</v>
      </c>
      <c r="AU335" s="223" t="s">
        <v>89</v>
      </c>
      <c r="AV335" s="14" t="s">
        <v>89</v>
      </c>
      <c r="AW335" s="14" t="s">
        <v>36</v>
      </c>
      <c r="AX335" s="14" t="s">
        <v>79</v>
      </c>
      <c r="AY335" s="223" t="s">
        <v>129</v>
      </c>
    </row>
    <row r="336" spans="1:65" s="15" customFormat="1" ht="10.199999999999999">
      <c r="B336" s="224"/>
      <c r="C336" s="225"/>
      <c r="D336" s="204" t="s">
        <v>137</v>
      </c>
      <c r="E336" s="226" t="s">
        <v>1</v>
      </c>
      <c r="F336" s="227" t="s">
        <v>142</v>
      </c>
      <c r="G336" s="225"/>
      <c r="H336" s="228">
        <v>35.1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AT336" s="234" t="s">
        <v>137</v>
      </c>
      <c r="AU336" s="234" t="s">
        <v>89</v>
      </c>
      <c r="AV336" s="15" t="s">
        <v>135</v>
      </c>
      <c r="AW336" s="15" t="s">
        <v>36</v>
      </c>
      <c r="AX336" s="15" t="s">
        <v>87</v>
      </c>
      <c r="AY336" s="234" t="s">
        <v>129</v>
      </c>
    </row>
    <row r="337" spans="1:65" s="2" customFormat="1" ht="16.5" customHeight="1">
      <c r="A337" s="35"/>
      <c r="B337" s="36"/>
      <c r="C337" s="246" t="s">
        <v>443</v>
      </c>
      <c r="D337" s="246" t="s">
        <v>397</v>
      </c>
      <c r="E337" s="247" t="s">
        <v>459</v>
      </c>
      <c r="F337" s="248" t="s">
        <v>460</v>
      </c>
      <c r="G337" s="249" t="s">
        <v>461</v>
      </c>
      <c r="H337" s="250">
        <v>1.7549999999999999</v>
      </c>
      <c r="I337" s="251"/>
      <c r="J337" s="252">
        <f>ROUND(I337*H337,2)</f>
        <v>0</v>
      </c>
      <c r="K337" s="253"/>
      <c r="L337" s="254"/>
      <c r="M337" s="255" t="s">
        <v>1</v>
      </c>
      <c r="N337" s="256" t="s">
        <v>44</v>
      </c>
      <c r="O337" s="72"/>
      <c r="P337" s="198">
        <f>O337*H337</f>
        <v>0</v>
      </c>
      <c r="Q337" s="198">
        <v>1E-3</v>
      </c>
      <c r="R337" s="198">
        <f>Q337*H337</f>
        <v>1.7549999999999998E-3</v>
      </c>
      <c r="S337" s="198">
        <v>0</v>
      </c>
      <c r="T337" s="19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177</v>
      </c>
      <c r="AT337" s="200" t="s">
        <v>397</v>
      </c>
      <c r="AU337" s="200" t="s">
        <v>89</v>
      </c>
      <c r="AY337" s="18" t="s">
        <v>129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87</v>
      </c>
      <c r="BK337" s="201">
        <f>ROUND(I337*H337,2)</f>
        <v>0</v>
      </c>
      <c r="BL337" s="18" t="s">
        <v>135</v>
      </c>
      <c r="BM337" s="200" t="s">
        <v>1689</v>
      </c>
    </row>
    <row r="338" spans="1:65" s="14" customFormat="1" ht="30.6">
      <c r="B338" s="213"/>
      <c r="C338" s="214"/>
      <c r="D338" s="204" t="s">
        <v>137</v>
      </c>
      <c r="E338" s="215" t="s">
        <v>1</v>
      </c>
      <c r="F338" s="216" t="s">
        <v>1690</v>
      </c>
      <c r="G338" s="214"/>
      <c r="H338" s="217">
        <v>1.7549999999999999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137</v>
      </c>
      <c r="AU338" s="223" t="s">
        <v>89</v>
      </c>
      <c r="AV338" s="14" t="s">
        <v>89</v>
      </c>
      <c r="AW338" s="14" t="s">
        <v>36</v>
      </c>
      <c r="AX338" s="14" t="s">
        <v>87</v>
      </c>
      <c r="AY338" s="223" t="s">
        <v>129</v>
      </c>
    </row>
    <row r="339" spans="1:65" s="2" customFormat="1" ht="21.75" customHeight="1">
      <c r="A339" s="35"/>
      <c r="B339" s="36"/>
      <c r="C339" s="188" t="s">
        <v>448</v>
      </c>
      <c r="D339" s="188" t="s">
        <v>131</v>
      </c>
      <c r="E339" s="189" t="s">
        <v>465</v>
      </c>
      <c r="F339" s="190" t="s">
        <v>466</v>
      </c>
      <c r="G339" s="191" t="s">
        <v>167</v>
      </c>
      <c r="H339" s="192">
        <v>93.8</v>
      </c>
      <c r="I339" s="193"/>
      <c r="J339" s="194">
        <f>ROUND(I339*H339,2)</f>
        <v>0</v>
      </c>
      <c r="K339" s="195"/>
      <c r="L339" s="40"/>
      <c r="M339" s="196" t="s">
        <v>1</v>
      </c>
      <c r="N339" s="197" t="s">
        <v>44</v>
      </c>
      <c r="O339" s="72"/>
      <c r="P339" s="198">
        <f>O339*H339</f>
        <v>0</v>
      </c>
      <c r="Q339" s="198">
        <v>1.6449999999999999E-6</v>
      </c>
      <c r="R339" s="198">
        <f>Q339*H339</f>
        <v>1.54301E-4</v>
      </c>
      <c r="S339" s="198">
        <v>0</v>
      </c>
      <c r="T339" s="19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135</v>
      </c>
      <c r="AT339" s="200" t="s">
        <v>131</v>
      </c>
      <c r="AU339" s="200" t="s">
        <v>89</v>
      </c>
      <c r="AY339" s="18" t="s">
        <v>129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8" t="s">
        <v>87</v>
      </c>
      <c r="BK339" s="201">
        <f>ROUND(I339*H339,2)</f>
        <v>0</v>
      </c>
      <c r="BL339" s="18" t="s">
        <v>135</v>
      </c>
      <c r="BM339" s="200" t="s">
        <v>1691</v>
      </c>
    </row>
    <row r="340" spans="1:65" s="13" customFormat="1" ht="10.199999999999999">
      <c r="B340" s="202"/>
      <c r="C340" s="203"/>
      <c r="D340" s="204" t="s">
        <v>137</v>
      </c>
      <c r="E340" s="205" t="s">
        <v>1</v>
      </c>
      <c r="F340" s="206" t="s">
        <v>138</v>
      </c>
      <c r="G340" s="203"/>
      <c r="H340" s="205" t="s">
        <v>1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137</v>
      </c>
      <c r="AU340" s="212" t="s">
        <v>89</v>
      </c>
      <c r="AV340" s="13" t="s">
        <v>87</v>
      </c>
      <c r="AW340" s="13" t="s">
        <v>36</v>
      </c>
      <c r="AX340" s="13" t="s">
        <v>79</v>
      </c>
      <c r="AY340" s="212" t="s">
        <v>129</v>
      </c>
    </row>
    <row r="341" spans="1:65" s="14" customFormat="1" ht="10.199999999999999">
      <c r="B341" s="213"/>
      <c r="C341" s="214"/>
      <c r="D341" s="204" t="s">
        <v>137</v>
      </c>
      <c r="E341" s="215" t="s">
        <v>1</v>
      </c>
      <c r="F341" s="216" t="s">
        <v>1692</v>
      </c>
      <c r="G341" s="214"/>
      <c r="H341" s="217">
        <v>40.6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137</v>
      </c>
      <c r="AU341" s="223" t="s">
        <v>89</v>
      </c>
      <c r="AV341" s="14" t="s">
        <v>89</v>
      </c>
      <c r="AW341" s="14" t="s">
        <v>36</v>
      </c>
      <c r="AX341" s="14" t="s">
        <v>79</v>
      </c>
      <c r="AY341" s="223" t="s">
        <v>129</v>
      </c>
    </row>
    <row r="342" spans="1:65" s="14" customFormat="1" ht="10.199999999999999">
      <c r="B342" s="213"/>
      <c r="C342" s="214"/>
      <c r="D342" s="204" t="s">
        <v>137</v>
      </c>
      <c r="E342" s="215" t="s">
        <v>1</v>
      </c>
      <c r="F342" s="216" t="s">
        <v>1693</v>
      </c>
      <c r="G342" s="214"/>
      <c r="H342" s="217">
        <v>6.4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137</v>
      </c>
      <c r="AU342" s="223" t="s">
        <v>89</v>
      </c>
      <c r="AV342" s="14" t="s">
        <v>89</v>
      </c>
      <c r="AW342" s="14" t="s">
        <v>36</v>
      </c>
      <c r="AX342" s="14" t="s">
        <v>79</v>
      </c>
      <c r="AY342" s="223" t="s">
        <v>129</v>
      </c>
    </row>
    <row r="343" spans="1:65" s="13" customFormat="1" ht="10.199999999999999">
      <c r="B343" s="202"/>
      <c r="C343" s="203"/>
      <c r="D343" s="204" t="s">
        <v>137</v>
      </c>
      <c r="E343" s="205" t="s">
        <v>1</v>
      </c>
      <c r="F343" s="206" t="s">
        <v>146</v>
      </c>
      <c r="G343" s="203"/>
      <c r="H343" s="205" t="s">
        <v>1</v>
      </c>
      <c r="I343" s="207"/>
      <c r="J343" s="203"/>
      <c r="K343" s="203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137</v>
      </c>
      <c r="AU343" s="212" t="s">
        <v>89</v>
      </c>
      <c r="AV343" s="13" t="s">
        <v>87</v>
      </c>
      <c r="AW343" s="13" t="s">
        <v>36</v>
      </c>
      <c r="AX343" s="13" t="s">
        <v>79</v>
      </c>
      <c r="AY343" s="212" t="s">
        <v>129</v>
      </c>
    </row>
    <row r="344" spans="1:65" s="14" customFormat="1" ht="10.199999999999999">
      <c r="B344" s="213"/>
      <c r="C344" s="214"/>
      <c r="D344" s="204" t="s">
        <v>137</v>
      </c>
      <c r="E344" s="215" t="s">
        <v>1</v>
      </c>
      <c r="F344" s="216" t="s">
        <v>1694</v>
      </c>
      <c r="G344" s="214"/>
      <c r="H344" s="217">
        <v>39.6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137</v>
      </c>
      <c r="AU344" s="223" t="s">
        <v>89</v>
      </c>
      <c r="AV344" s="14" t="s">
        <v>89</v>
      </c>
      <c r="AW344" s="14" t="s">
        <v>36</v>
      </c>
      <c r="AX344" s="14" t="s">
        <v>79</v>
      </c>
      <c r="AY344" s="223" t="s">
        <v>129</v>
      </c>
    </row>
    <row r="345" spans="1:65" s="14" customFormat="1" ht="10.199999999999999">
      <c r="B345" s="213"/>
      <c r="C345" s="214"/>
      <c r="D345" s="204" t="s">
        <v>137</v>
      </c>
      <c r="E345" s="215" t="s">
        <v>1</v>
      </c>
      <c r="F345" s="216" t="s">
        <v>1695</v>
      </c>
      <c r="G345" s="214"/>
      <c r="H345" s="217">
        <v>7.2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137</v>
      </c>
      <c r="AU345" s="223" t="s">
        <v>89</v>
      </c>
      <c r="AV345" s="14" t="s">
        <v>89</v>
      </c>
      <c r="AW345" s="14" t="s">
        <v>36</v>
      </c>
      <c r="AX345" s="14" t="s">
        <v>79</v>
      </c>
      <c r="AY345" s="223" t="s">
        <v>129</v>
      </c>
    </row>
    <row r="346" spans="1:65" s="15" customFormat="1" ht="10.199999999999999">
      <c r="B346" s="224"/>
      <c r="C346" s="225"/>
      <c r="D346" s="204" t="s">
        <v>137</v>
      </c>
      <c r="E346" s="226" t="s">
        <v>1</v>
      </c>
      <c r="F346" s="227" t="s">
        <v>142</v>
      </c>
      <c r="G346" s="225"/>
      <c r="H346" s="228">
        <v>93.8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AT346" s="234" t="s">
        <v>137</v>
      </c>
      <c r="AU346" s="234" t="s">
        <v>89</v>
      </c>
      <c r="AV346" s="15" t="s">
        <v>135</v>
      </c>
      <c r="AW346" s="15" t="s">
        <v>36</v>
      </c>
      <c r="AX346" s="15" t="s">
        <v>87</v>
      </c>
      <c r="AY346" s="234" t="s">
        <v>129</v>
      </c>
    </row>
    <row r="347" spans="1:65" s="12" customFormat="1" ht="22.8" customHeight="1">
      <c r="B347" s="172"/>
      <c r="C347" s="173"/>
      <c r="D347" s="174" t="s">
        <v>78</v>
      </c>
      <c r="E347" s="186" t="s">
        <v>158</v>
      </c>
      <c r="F347" s="186" t="s">
        <v>472</v>
      </c>
      <c r="G347" s="173"/>
      <c r="H347" s="173"/>
      <c r="I347" s="176"/>
      <c r="J347" s="187">
        <f>BK347</f>
        <v>0</v>
      </c>
      <c r="K347" s="173"/>
      <c r="L347" s="178"/>
      <c r="M347" s="179"/>
      <c r="N347" s="180"/>
      <c r="O347" s="180"/>
      <c r="P347" s="181">
        <f>SUM(P348:P395)</f>
        <v>0</v>
      </c>
      <c r="Q347" s="180"/>
      <c r="R347" s="181">
        <f>SUM(R348:R395)</f>
        <v>2.5172E-2</v>
      </c>
      <c r="S347" s="180"/>
      <c r="T347" s="182">
        <f>SUM(T348:T395)</f>
        <v>0</v>
      </c>
      <c r="AR347" s="183" t="s">
        <v>87</v>
      </c>
      <c r="AT347" s="184" t="s">
        <v>78</v>
      </c>
      <c r="AU347" s="184" t="s">
        <v>87</v>
      </c>
      <c r="AY347" s="183" t="s">
        <v>129</v>
      </c>
      <c r="BK347" s="185">
        <f>SUM(BK348:BK395)</f>
        <v>0</v>
      </c>
    </row>
    <row r="348" spans="1:65" s="2" customFormat="1" ht="16.5" customHeight="1">
      <c r="A348" s="35"/>
      <c r="B348" s="36"/>
      <c r="C348" s="188" t="s">
        <v>453</v>
      </c>
      <c r="D348" s="188" t="s">
        <v>131</v>
      </c>
      <c r="E348" s="189" t="s">
        <v>478</v>
      </c>
      <c r="F348" s="190" t="s">
        <v>479</v>
      </c>
      <c r="G348" s="191" t="s">
        <v>134</v>
      </c>
      <c r="H348" s="192">
        <v>42.51</v>
      </c>
      <c r="I348" s="193"/>
      <c r="J348" s="194">
        <f>ROUND(I348*H348,2)</f>
        <v>0</v>
      </c>
      <c r="K348" s="195"/>
      <c r="L348" s="40"/>
      <c r="M348" s="196" t="s">
        <v>1</v>
      </c>
      <c r="N348" s="197" t="s">
        <v>44</v>
      </c>
      <c r="O348" s="72"/>
      <c r="P348" s="198">
        <f>O348*H348</f>
        <v>0</v>
      </c>
      <c r="Q348" s="198">
        <v>0</v>
      </c>
      <c r="R348" s="198">
        <f>Q348*H348</f>
        <v>0</v>
      </c>
      <c r="S348" s="198">
        <v>0</v>
      </c>
      <c r="T348" s="19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135</v>
      </c>
      <c r="AT348" s="200" t="s">
        <v>131</v>
      </c>
      <c r="AU348" s="200" t="s">
        <v>89</v>
      </c>
      <c r="AY348" s="18" t="s">
        <v>129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8" t="s">
        <v>87</v>
      </c>
      <c r="BK348" s="201">
        <f>ROUND(I348*H348,2)</f>
        <v>0</v>
      </c>
      <c r="BL348" s="18" t="s">
        <v>135</v>
      </c>
      <c r="BM348" s="200" t="s">
        <v>1696</v>
      </c>
    </row>
    <row r="349" spans="1:65" s="13" customFormat="1" ht="10.199999999999999">
      <c r="B349" s="202"/>
      <c r="C349" s="203"/>
      <c r="D349" s="204" t="s">
        <v>137</v>
      </c>
      <c r="E349" s="205" t="s">
        <v>1</v>
      </c>
      <c r="F349" s="206" t="s">
        <v>146</v>
      </c>
      <c r="G349" s="203"/>
      <c r="H349" s="205" t="s">
        <v>1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137</v>
      </c>
      <c r="AU349" s="212" t="s">
        <v>89</v>
      </c>
      <c r="AV349" s="13" t="s">
        <v>87</v>
      </c>
      <c r="AW349" s="13" t="s">
        <v>36</v>
      </c>
      <c r="AX349" s="13" t="s">
        <v>79</v>
      </c>
      <c r="AY349" s="212" t="s">
        <v>129</v>
      </c>
    </row>
    <row r="350" spans="1:65" s="13" customFormat="1" ht="10.199999999999999">
      <c r="B350" s="202"/>
      <c r="C350" s="203"/>
      <c r="D350" s="204" t="s">
        <v>137</v>
      </c>
      <c r="E350" s="205" t="s">
        <v>1</v>
      </c>
      <c r="F350" s="206" t="s">
        <v>139</v>
      </c>
      <c r="G350" s="203"/>
      <c r="H350" s="205" t="s">
        <v>1</v>
      </c>
      <c r="I350" s="207"/>
      <c r="J350" s="203"/>
      <c r="K350" s="203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137</v>
      </c>
      <c r="AU350" s="212" t="s">
        <v>89</v>
      </c>
      <c r="AV350" s="13" t="s">
        <v>87</v>
      </c>
      <c r="AW350" s="13" t="s">
        <v>36</v>
      </c>
      <c r="AX350" s="13" t="s">
        <v>79</v>
      </c>
      <c r="AY350" s="212" t="s">
        <v>129</v>
      </c>
    </row>
    <row r="351" spans="1:65" s="14" customFormat="1" ht="10.199999999999999">
      <c r="B351" s="213"/>
      <c r="C351" s="214"/>
      <c r="D351" s="204" t="s">
        <v>137</v>
      </c>
      <c r="E351" s="215" t="s">
        <v>1</v>
      </c>
      <c r="F351" s="216" t="s">
        <v>1571</v>
      </c>
      <c r="G351" s="214"/>
      <c r="H351" s="217">
        <v>39.78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137</v>
      </c>
      <c r="AU351" s="223" t="s">
        <v>89</v>
      </c>
      <c r="AV351" s="14" t="s">
        <v>89</v>
      </c>
      <c r="AW351" s="14" t="s">
        <v>36</v>
      </c>
      <c r="AX351" s="14" t="s">
        <v>79</v>
      </c>
      <c r="AY351" s="223" t="s">
        <v>129</v>
      </c>
    </row>
    <row r="352" spans="1:65" s="14" customFormat="1" ht="10.199999999999999">
      <c r="B352" s="213"/>
      <c r="C352" s="214"/>
      <c r="D352" s="204" t="s">
        <v>137</v>
      </c>
      <c r="E352" s="215" t="s">
        <v>1</v>
      </c>
      <c r="F352" s="216" t="s">
        <v>1572</v>
      </c>
      <c r="G352" s="214"/>
      <c r="H352" s="217">
        <v>2.73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137</v>
      </c>
      <c r="AU352" s="223" t="s">
        <v>89</v>
      </c>
      <c r="AV352" s="14" t="s">
        <v>89</v>
      </c>
      <c r="AW352" s="14" t="s">
        <v>36</v>
      </c>
      <c r="AX352" s="14" t="s">
        <v>79</v>
      </c>
      <c r="AY352" s="223" t="s">
        <v>129</v>
      </c>
    </row>
    <row r="353" spans="1:65" s="15" customFormat="1" ht="10.199999999999999">
      <c r="B353" s="224"/>
      <c r="C353" s="225"/>
      <c r="D353" s="204" t="s">
        <v>137</v>
      </c>
      <c r="E353" s="226" t="s">
        <v>1</v>
      </c>
      <c r="F353" s="227" t="s">
        <v>142</v>
      </c>
      <c r="G353" s="225"/>
      <c r="H353" s="228">
        <v>42.51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137</v>
      </c>
      <c r="AU353" s="234" t="s">
        <v>89</v>
      </c>
      <c r="AV353" s="15" t="s">
        <v>135</v>
      </c>
      <c r="AW353" s="15" t="s">
        <v>36</v>
      </c>
      <c r="AX353" s="15" t="s">
        <v>87</v>
      </c>
      <c r="AY353" s="234" t="s">
        <v>129</v>
      </c>
    </row>
    <row r="354" spans="1:65" s="2" customFormat="1" ht="33" customHeight="1">
      <c r="A354" s="35"/>
      <c r="B354" s="36"/>
      <c r="C354" s="188" t="s">
        <v>458</v>
      </c>
      <c r="D354" s="188" t="s">
        <v>131</v>
      </c>
      <c r="E354" s="189" t="s">
        <v>485</v>
      </c>
      <c r="F354" s="190" t="s">
        <v>1296</v>
      </c>
      <c r="G354" s="191" t="s">
        <v>134</v>
      </c>
      <c r="H354" s="192">
        <v>42.51</v>
      </c>
      <c r="I354" s="193"/>
      <c r="J354" s="194">
        <f>ROUND(I354*H354,2)</f>
        <v>0</v>
      </c>
      <c r="K354" s="195"/>
      <c r="L354" s="40"/>
      <c r="M354" s="196" t="s">
        <v>1</v>
      </c>
      <c r="N354" s="197" t="s">
        <v>44</v>
      </c>
      <c r="O354" s="72"/>
      <c r="P354" s="198">
        <f>O354*H354</f>
        <v>0</v>
      </c>
      <c r="Q354" s="198">
        <v>0</v>
      </c>
      <c r="R354" s="198">
        <f>Q354*H354</f>
        <v>0</v>
      </c>
      <c r="S354" s="198">
        <v>0</v>
      </c>
      <c r="T354" s="19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135</v>
      </c>
      <c r="AT354" s="200" t="s">
        <v>131</v>
      </c>
      <c r="AU354" s="200" t="s">
        <v>89</v>
      </c>
      <c r="AY354" s="18" t="s">
        <v>129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8" t="s">
        <v>87</v>
      </c>
      <c r="BK354" s="201">
        <f>ROUND(I354*H354,2)</f>
        <v>0</v>
      </c>
      <c r="BL354" s="18" t="s">
        <v>135</v>
      </c>
      <c r="BM354" s="200" t="s">
        <v>1697</v>
      </c>
    </row>
    <row r="355" spans="1:65" s="13" customFormat="1" ht="10.199999999999999">
      <c r="B355" s="202"/>
      <c r="C355" s="203"/>
      <c r="D355" s="204" t="s">
        <v>137</v>
      </c>
      <c r="E355" s="205" t="s">
        <v>1</v>
      </c>
      <c r="F355" s="206" t="s">
        <v>146</v>
      </c>
      <c r="G355" s="203"/>
      <c r="H355" s="205" t="s">
        <v>1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137</v>
      </c>
      <c r="AU355" s="212" t="s">
        <v>89</v>
      </c>
      <c r="AV355" s="13" t="s">
        <v>87</v>
      </c>
      <c r="AW355" s="13" t="s">
        <v>36</v>
      </c>
      <c r="AX355" s="13" t="s">
        <v>79</v>
      </c>
      <c r="AY355" s="212" t="s">
        <v>129</v>
      </c>
    </row>
    <row r="356" spans="1:65" s="13" customFormat="1" ht="10.199999999999999">
      <c r="B356" s="202"/>
      <c r="C356" s="203"/>
      <c r="D356" s="204" t="s">
        <v>137</v>
      </c>
      <c r="E356" s="205" t="s">
        <v>1</v>
      </c>
      <c r="F356" s="206" t="s">
        <v>139</v>
      </c>
      <c r="G356" s="203"/>
      <c r="H356" s="205" t="s">
        <v>1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137</v>
      </c>
      <c r="AU356" s="212" t="s">
        <v>89</v>
      </c>
      <c r="AV356" s="13" t="s">
        <v>87</v>
      </c>
      <c r="AW356" s="13" t="s">
        <v>36</v>
      </c>
      <c r="AX356" s="13" t="s">
        <v>79</v>
      </c>
      <c r="AY356" s="212" t="s">
        <v>129</v>
      </c>
    </row>
    <row r="357" spans="1:65" s="14" customFormat="1" ht="10.199999999999999">
      <c r="B357" s="213"/>
      <c r="C357" s="214"/>
      <c r="D357" s="204" t="s">
        <v>137</v>
      </c>
      <c r="E357" s="215" t="s">
        <v>1</v>
      </c>
      <c r="F357" s="216" t="s">
        <v>1571</v>
      </c>
      <c r="G357" s="214"/>
      <c r="H357" s="217">
        <v>39.78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137</v>
      </c>
      <c r="AU357" s="223" t="s">
        <v>89</v>
      </c>
      <c r="AV357" s="14" t="s">
        <v>89</v>
      </c>
      <c r="AW357" s="14" t="s">
        <v>36</v>
      </c>
      <c r="AX357" s="14" t="s">
        <v>79</v>
      </c>
      <c r="AY357" s="223" t="s">
        <v>129</v>
      </c>
    </row>
    <row r="358" spans="1:65" s="14" customFormat="1" ht="10.199999999999999">
      <c r="B358" s="213"/>
      <c r="C358" s="214"/>
      <c r="D358" s="204" t="s">
        <v>137</v>
      </c>
      <c r="E358" s="215" t="s">
        <v>1</v>
      </c>
      <c r="F358" s="216" t="s">
        <v>1572</v>
      </c>
      <c r="G358" s="214"/>
      <c r="H358" s="217">
        <v>2.73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137</v>
      </c>
      <c r="AU358" s="223" t="s">
        <v>89</v>
      </c>
      <c r="AV358" s="14" t="s">
        <v>89</v>
      </c>
      <c r="AW358" s="14" t="s">
        <v>36</v>
      </c>
      <c r="AX358" s="14" t="s">
        <v>79</v>
      </c>
      <c r="AY358" s="223" t="s">
        <v>129</v>
      </c>
    </row>
    <row r="359" spans="1:65" s="15" customFormat="1" ht="10.199999999999999">
      <c r="B359" s="224"/>
      <c r="C359" s="225"/>
      <c r="D359" s="204" t="s">
        <v>137</v>
      </c>
      <c r="E359" s="226" t="s">
        <v>1</v>
      </c>
      <c r="F359" s="227" t="s">
        <v>142</v>
      </c>
      <c r="G359" s="225"/>
      <c r="H359" s="228">
        <v>42.51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137</v>
      </c>
      <c r="AU359" s="234" t="s">
        <v>89</v>
      </c>
      <c r="AV359" s="15" t="s">
        <v>135</v>
      </c>
      <c r="AW359" s="15" t="s">
        <v>36</v>
      </c>
      <c r="AX359" s="15" t="s">
        <v>87</v>
      </c>
      <c r="AY359" s="234" t="s">
        <v>129</v>
      </c>
    </row>
    <row r="360" spans="1:65" s="13" customFormat="1" ht="30.6">
      <c r="B360" s="202"/>
      <c r="C360" s="203"/>
      <c r="D360" s="204" t="s">
        <v>137</v>
      </c>
      <c r="E360" s="205" t="s">
        <v>1</v>
      </c>
      <c r="F360" s="206" t="s">
        <v>431</v>
      </c>
      <c r="G360" s="203"/>
      <c r="H360" s="205" t="s">
        <v>1</v>
      </c>
      <c r="I360" s="207"/>
      <c r="J360" s="203"/>
      <c r="K360" s="203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137</v>
      </c>
      <c r="AU360" s="212" t="s">
        <v>89</v>
      </c>
      <c r="AV360" s="13" t="s">
        <v>87</v>
      </c>
      <c r="AW360" s="13" t="s">
        <v>36</v>
      </c>
      <c r="AX360" s="13" t="s">
        <v>79</v>
      </c>
      <c r="AY360" s="212" t="s">
        <v>129</v>
      </c>
    </row>
    <row r="361" spans="1:65" s="2" customFormat="1" ht="33" customHeight="1">
      <c r="A361" s="35"/>
      <c r="B361" s="36"/>
      <c r="C361" s="188" t="s">
        <v>464</v>
      </c>
      <c r="D361" s="188" t="s">
        <v>131</v>
      </c>
      <c r="E361" s="189" t="s">
        <v>489</v>
      </c>
      <c r="F361" s="190" t="s">
        <v>1304</v>
      </c>
      <c r="G361" s="191" t="s">
        <v>134</v>
      </c>
      <c r="H361" s="192">
        <v>42.51</v>
      </c>
      <c r="I361" s="193"/>
      <c r="J361" s="194">
        <f>ROUND(I361*H361,2)</f>
        <v>0</v>
      </c>
      <c r="K361" s="195"/>
      <c r="L361" s="40"/>
      <c r="M361" s="196" t="s">
        <v>1</v>
      </c>
      <c r="N361" s="197" t="s">
        <v>44</v>
      </c>
      <c r="O361" s="72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135</v>
      </c>
      <c r="AT361" s="200" t="s">
        <v>131</v>
      </c>
      <c r="AU361" s="200" t="s">
        <v>89</v>
      </c>
      <c r="AY361" s="18" t="s">
        <v>129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87</v>
      </c>
      <c r="BK361" s="201">
        <f>ROUND(I361*H361,2)</f>
        <v>0</v>
      </c>
      <c r="BL361" s="18" t="s">
        <v>135</v>
      </c>
      <c r="BM361" s="200" t="s">
        <v>1698</v>
      </c>
    </row>
    <row r="362" spans="1:65" s="13" customFormat="1" ht="10.199999999999999">
      <c r="B362" s="202"/>
      <c r="C362" s="203"/>
      <c r="D362" s="204" t="s">
        <v>137</v>
      </c>
      <c r="E362" s="205" t="s">
        <v>1</v>
      </c>
      <c r="F362" s="206" t="s">
        <v>146</v>
      </c>
      <c r="G362" s="203"/>
      <c r="H362" s="205" t="s">
        <v>1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137</v>
      </c>
      <c r="AU362" s="212" t="s">
        <v>89</v>
      </c>
      <c r="AV362" s="13" t="s">
        <v>87</v>
      </c>
      <c r="AW362" s="13" t="s">
        <v>36</v>
      </c>
      <c r="AX362" s="13" t="s">
        <v>79</v>
      </c>
      <c r="AY362" s="212" t="s">
        <v>129</v>
      </c>
    </row>
    <row r="363" spans="1:65" s="13" customFormat="1" ht="10.199999999999999">
      <c r="B363" s="202"/>
      <c r="C363" s="203"/>
      <c r="D363" s="204" t="s">
        <v>137</v>
      </c>
      <c r="E363" s="205" t="s">
        <v>1</v>
      </c>
      <c r="F363" s="206" t="s">
        <v>139</v>
      </c>
      <c r="G363" s="203"/>
      <c r="H363" s="205" t="s">
        <v>1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137</v>
      </c>
      <c r="AU363" s="212" t="s">
        <v>89</v>
      </c>
      <c r="AV363" s="13" t="s">
        <v>87</v>
      </c>
      <c r="AW363" s="13" t="s">
        <v>36</v>
      </c>
      <c r="AX363" s="13" t="s">
        <v>79</v>
      </c>
      <c r="AY363" s="212" t="s">
        <v>129</v>
      </c>
    </row>
    <row r="364" spans="1:65" s="14" customFormat="1" ht="10.199999999999999">
      <c r="B364" s="213"/>
      <c r="C364" s="214"/>
      <c r="D364" s="204" t="s">
        <v>137</v>
      </c>
      <c r="E364" s="215" t="s">
        <v>1</v>
      </c>
      <c r="F364" s="216" t="s">
        <v>1571</v>
      </c>
      <c r="G364" s="214"/>
      <c r="H364" s="217">
        <v>39.78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137</v>
      </c>
      <c r="AU364" s="223" t="s">
        <v>89</v>
      </c>
      <c r="AV364" s="14" t="s">
        <v>89</v>
      </c>
      <c r="AW364" s="14" t="s">
        <v>36</v>
      </c>
      <c r="AX364" s="14" t="s">
        <v>79</v>
      </c>
      <c r="AY364" s="223" t="s">
        <v>129</v>
      </c>
    </row>
    <row r="365" spans="1:65" s="14" customFormat="1" ht="10.199999999999999">
      <c r="B365" s="213"/>
      <c r="C365" s="214"/>
      <c r="D365" s="204" t="s">
        <v>137</v>
      </c>
      <c r="E365" s="215" t="s">
        <v>1</v>
      </c>
      <c r="F365" s="216" t="s">
        <v>1572</v>
      </c>
      <c r="G365" s="214"/>
      <c r="H365" s="217">
        <v>2.73</v>
      </c>
      <c r="I365" s="218"/>
      <c r="J365" s="214"/>
      <c r="K365" s="214"/>
      <c r="L365" s="219"/>
      <c r="M365" s="220"/>
      <c r="N365" s="221"/>
      <c r="O365" s="221"/>
      <c r="P365" s="221"/>
      <c r="Q365" s="221"/>
      <c r="R365" s="221"/>
      <c r="S365" s="221"/>
      <c r="T365" s="222"/>
      <c r="AT365" s="223" t="s">
        <v>137</v>
      </c>
      <c r="AU365" s="223" t="s">
        <v>89</v>
      </c>
      <c r="AV365" s="14" t="s">
        <v>89</v>
      </c>
      <c r="AW365" s="14" t="s">
        <v>36</v>
      </c>
      <c r="AX365" s="14" t="s">
        <v>79</v>
      </c>
      <c r="AY365" s="223" t="s">
        <v>129</v>
      </c>
    </row>
    <row r="366" spans="1:65" s="15" customFormat="1" ht="10.199999999999999">
      <c r="B366" s="224"/>
      <c r="C366" s="225"/>
      <c r="D366" s="204" t="s">
        <v>137</v>
      </c>
      <c r="E366" s="226" t="s">
        <v>1</v>
      </c>
      <c r="F366" s="227" t="s">
        <v>142</v>
      </c>
      <c r="G366" s="225"/>
      <c r="H366" s="228">
        <v>42.51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AT366" s="234" t="s">
        <v>137</v>
      </c>
      <c r="AU366" s="234" t="s">
        <v>89</v>
      </c>
      <c r="AV366" s="15" t="s">
        <v>135</v>
      </c>
      <c r="AW366" s="15" t="s">
        <v>36</v>
      </c>
      <c r="AX366" s="15" t="s">
        <v>87</v>
      </c>
      <c r="AY366" s="234" t="s">
        <v>129</v>
      </c>
    </row>
    <row r="367" spans="1:65" s="13" customFormat="1" ht="30.6">
      <c r="B367" s="202"/>
      <c r="C367" s="203"/>
      <c r="D367" s="204" t="s">
        <v>137</v>
      </c>
      <c r="E367" s="205" t="s">
        <v>1</v>
      </c>
      <c r="F367" s="206" t="s">
        <v>431</v>
      </c>
      <c r="G367" s="203"/>
      <c r="H367" s="205" t="s">
        <v>1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137</v>
      </c>
      <c r="AU367" s="212" t="s">
        <v>89</v>
      </c>
      <c r="AV367" s="13" t="s">
        <v>87</v>
      </c>
      <c r="AW367" s="13" t="s">
        <v>36</v>
      </c>
      <c r="AX367" s="13" t="s">
        <v>79</v>
      </c>
      <c r="AY367" s="212" t="s">
        <v>129</v>
      </c>
    </row>
    <row r="368" spans="1:65" s="2" customFormat="1" ht="21.75" customHeight="1">
      <c r="A368" s="35"/>
      <c r="B368" s="36"/>
      <c r="C368" s="188" t="s">
        <v>473</v>
      </c>
      <c r="D368" s="188" t="s">
        <v>131</v>
      </c>
      <c r="E368" s="189" t="s">
        <v>493</v>
      </c>
      <c r="F368" s="190" t="s">
        <v>494</v>
      </c>
      <c r="G368" s="191" t="s">
        <v>167</v>
      </c>
      <c r="H368" s="192">
        <v>40.6</v>
      </c>
      <c r="I368" s="193"/>
      <c r="J368" s="194">
        <f>ROUND(I368*H368,2)</f>
        <v>0</v>
      </c>
      <c r="K368" s="195"/>
      <c r="L368" s="40"/>
      <c r="M368" s="196" t="s">
        <v>1</v>
      </c>
      <c r="N368" s="197" t="s">
        <v>44</v>
      </c>
      <c r="O368" s="72"/>
      <c r="P368" s="198">
        <f>O368*H368</f>
        <v>0</v>
      </c>
      <c r="Q368" s="198">
        <v>6.2E-4</v>
      </c>
      <c r="R368" s="198">
        <f>Q368*H368</f>
        <v>2.5172E-2</v>
      </c>
      <c r="S368" s="198">
        <v>0</v>
      </c>
      <c r="T368" s="19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135</v>
      </c>
      <c r="AT368" s="200" t="s">
        <v>131</v>
      </c>
      <c r="AU368" s="200" t="s">
        <v>89</v>
      </c>
      <c r="AY368" s="18" t="s">
        <v>129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87</v>
      </c>
      <c r="BK368" s="201">
        <f>ROUND(I368*H368,2)</f>
        <v>0</v>
      </c>
      <c r="BL368" s="18" t="s">
        <v>135</v>
      </c>
      <c r="BM368" s="200" t="s">
        <v>1699</v>
      </c>
    </row>
    <row r="369" spans="1:65" s="14" customFormat="1" ht="10.199999999999999">
      <c r="B369" s="213"/>
      <c r="C369" s="214"/>
      <c r="D369" s="204" t="s">
        <v>137</v>
      </c>
      <c r="E369" s="215" t="s">
        <v>1</v>
      </c>
      <c r="F369" s="216" t="s">
        <v>1700</v>
      </c>
      <c r="G369" s="214"/>
      <c r="H369" s="217">
        <v>40.6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137</v>
      </c>
      <c r="AU369" s="223" t="s">
        <v>89</v>
      </c>
      <c r="AV369" s="14" t="s">
        <v>89</v>
      </c>
      <c r="AW369" s="14" t="s">
        <v>36</v>
      </c>
      <c r="AX369" s="14" t="s">
        <v>79</v>
      </c>
      <c r="AY369" s="223" t="s">
        <v>129</v>
      </c>
    </row>
    <row r="370" spans="1:65" s="13" customFormat="1" ht="20.399999999999999">
      <c r="B370" s="202"/>
      <c r="C370" s="203"/>
      <c r="D370" s="204" t="s">
        <v>137</v>
      </c>
      <c r="E370" s="205" t="s">
        <v>1</v>
      </c>
      <c r="F370" s="206" t="s">
        <v>1701</v>
      </c>
      <c r="G370" s="203"/>
      <c r="H370" s="205" t="s">
        <v>1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137</v>
      </c>
      <c r="AU370" s="212" t="s">
        <v>89</v>
      </c>
      <c r="AV370" s="13" t="s">
        <v>87</v>
      </c>
      <c r="AW370" s="13" t="s">
        <v>36</v>
      </c>
      <c r="AX370" s="13" t="s">
        <v>79</v>
      </c>
      <c r="AY370" s="212" t="s">
        <v>129</v>
      </c>
    </row>
    <row r="371" spans="1:65" s="15" customFormat="1" ht="10.199999999999999">
      <c r="B371" s="224"/>
      <c r="C371" s="225"/>
      <c r="D371" s="204" t="s">
        <v>137</v>
      </c>
      <c r="E371" s="226" t="s">
        <v>1</v>
      </c>
      <c r="F371" s="227" t="s">
        <v>142</v>
      </c>
      <c r="G371" s="225"/>
      <c r="H371" s="228">
        <v>40.6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137</v>
      </c>
      <c r="AU371" s="234" t="s">
        <v>89</v>
      </c>
      <c r="AV371" s="15" t="s">
        <v>135</v>
      </c>
      <c r="AW371" s="15" t="s">
        <v>36</v>
      </c>
      <c r="AX371" s="15" t="s">
        <v>87</v>
      </c>
      <c r="AY371" s="234" t="s">
        <v>129</v>
      </c>
    </row>
    <row r="372" spans="1:65" s="13" customFormat="1" ht="30.6">
      <c r="B372" s="202"/>
      <c r="C372" s="203"/>
      <c r="D372" s="204" t="s">
        <v>137</v>
      </c>
      <c r="E372" s="205" t="s">
        <v>1</v>
      </c>
      <c r="F372" s="206" t="s">
        <v>431</v>
      </c>
      <c r="G372" s="203"/>
      <c r="H372" s="205" t="s">
        <v>1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137</v>
      </c>
      <c r="AU372" s="212" t="s">
        <v>89</v>
      </c>
      <c r="AV372" s="13" t="s">
        <v>87</v>
      </c>
      <c r="AW372" s="13" t="s">
        <v>36</v>
      </c>
      <c r="AX372" s="13" t="s">
        <v>79</v>
      </c>
      <c r="AY372" s="212" t="s">
        <v>129</v>
      </c>
    </row>
    <row r="373" spans="1:65" s="2" customFormat="1" ht="21.75" customHeight="1">
      <c r="A373" s="35"/>
      <c r="B373" s="36"/>
      <c r="C373" s="188" t="s">
        <v>477</v>
      </c>
      <c r="D373" s="188" t="s">
        <v>131</v>
      </c>
      <c r="E373" s="189" t="s">
        <v>499</v>
      </c>
      <c r="F373" s="190" t="s">
        <v>500</v>
      </c>
      <c r="G373" s="191" t="s">
        <v>134</v>
      </c>
      <c r="H373" s="192">
        <v>42.51</v>
      </c>
      <c r="I373" s="193"/>
      <c r="J373" s="194">
        <f>ROUND(I373*H373,2)</f>
        <v>0</v>
      </c>
      <c r="K373" s="195"/>
      <c r="L373" s="40"/>
      <c r="M373" s="196" t="s">
        <v>1</v>
      </c>
      <c r="N373" s="197" t="s">
        <v>44</v>
      </c>
      <c r="O373" s="72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0" t="s">
        <v>135</v>
      </c>
      <c r="AT373" s="200" t="s">
        <v>131</v>
      </c>
      <c r="AU373" s="200" t="s">
        <v>89</v>
      </c>
      <c r="AY373" s="18" t="s">
        <v>129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8" t="s">
        <v>87</v>
      </c>
      <c r="BK373" s="201">
        <f>ROUND(I373*H373,2)</f>
        <v>0</v>
      </c>
      <c r="BL373" s="18" t="s">
        <v>135</v>
      </c>
      <c r="BM373" s="200" t="s">
        <v>1702</v>
      </c>
    </row>
    <row r="374" spans="1:65" s="13" customFormat="1" ht="10.199999999999999">
      <c r="B374" s="202"/>
      <c r="C374" s="203"/>
      <c r="D374" s="204" t="s">
        <v>137</v>
      </c>
      <c r="E374" s="205" t="s">
        <v>1</v>
      </c>
      <c r="F374" s="206" t="s">
        <v>146</v>
      </c>
      <c r="G374" s="203"/>
      <c r="H374" s="205" t="s">
        <v>1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137</v>
      </c>
      <c r="AU374" s="212" t="s">
        <v>89</v>
      </c>
      <c r="AV374" s="13" t="s">
        <v>87</v>
      </c>
      <c r="AW374" s="13" t="s">
        <v>36</v>
      </c>
      <c r="AX374" s="13" t="s">
        <v>79</v>
      </c>
      <c r="AY374" s="212" t="s">
        <v>129</v>
      </c>
    </row>
    <row r="375" spans="1:65" s="13" customFormat="1" ht="10.199999999999999">
      <c r="B375" s="202"/>
      <c r="C375" s="203"/>
      <c r="D375" s="204" t="s">
        <v>137</v>
      </c>
      <c r="E375" s="205" t="s">
        <v>1</v>
      </c>
      <c r="F375" s="206" t="s">
        <v>139</v>
      </c>
      <c r="G375" s="203"/>
      <c r="H375" s="205" t="s">
        <v>1</v>
      </c>
      <c r="I375" s="207"/>
      <c r="J375" s="203"/>
      <c r="K375" s="203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137</v>
      </c>
      <c r="AU375" s="212" t="s">
        <v>89</v>
      </c>
      <c r="AV375" s="13" t="s">
        <v>87</v>
      </c>
      <c r="AW375" s="13" t="s">
        <v>36</v>
      </c>
      <c r="AX375" s="13" t="s">
        <v>79</v>
      </c>
      <c r="AY375" s="212" t="s">
        <v>129</v>
      </c>
    </row>
    <row r="376" spans="1:65" s="14" customFormat="1" ht="10.199999999999999">
      <c r="B376" s="213"/>
      <c r="C376" s="214"/>
      <c r="D376" s="204" t="s">
        <v>137</v>
      </c>
      <c r="E376" s="215" t="s">
        <v>1</v>
      </c>
      <c r="F376" s="216" t="s">
        <v>1703</v>
      </c>
      <c r="G376" s="214"/>
      <c r="H376" s="217">
        <v>39.78</v>
      </c>
      <c r="I376" s="218"/>
      <c r="J376" s="214"/>
      <c r="K376" s="214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137</v>
      </c>
      <c r="AU376" s="223" t="s">
        <v>89</v>
      </c>
      <c r="AV376" s="14" t="s">
        <v>89</v>
      </c>
      <c r="AW376" s="14" t="s">
        <v>36</v>
      </c>
      <c r="AX376" s="14" t="s">
        <v>79</v>
      </c>
      <c r="AY376" s="223" t="s">
        <v>129</v>
      </c>
    </row>
    <row r="377" spans="1:65" s="14" customFormat="1" ht="20.399999999999999">
      <c r="B377" s="213"/>
      <c r="C377" s="214"/>
      <c r="D377" s="204" t="s">
        <v>137</v>
      </c>
      <c r="E377" s="215" t="s">
        <v>1</v>
      </c>
      <c r="F377" s="216" t="s">
        <v>1704</v>
      </c>
      <c r="G377" s="214"/>
      <c r="H377" s="217">
        <v>2.73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137</v>
      </c>
      <c r="AU377" s="223" t="s">
        <v>89</v>
      </c>
      <c r="AV377" s="14" t="s">
        <v>89</v>
      </c>
      <c r="AW377" s="14" t="s">
        <v>36</v>
      </c>
      <c r="AX377" s="14" t="s">
        <v>79</v>
      </c>
      <c r="AY377" s="223" t="s">
        <v>129</v>
      </c>
    </row>
    <row r="378" spans="1:65" s="15" customFormat="1" ht="10.199999999999999">
      <c r="B378" s="224"/>
      <c r="C378" s="225"/>
      <c r="D378" s="204" t="s">
        <v>137</v>
      </c>
      <c r="E378" s="226" t="s">
        <v>1</v>
      </c>
      <c r="F378" s="227" t="s">
        <v>142</v>
      </c>
      <c r="G378" s="225"/>
      <c r="H378" s="228">
        <v>42.51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AT378" s="234" t="s">
        <v>137</v>
      </c>
      <c r="AU378" s="234" t="s">
        <v>89</v>
      </c>
      <c r="AV378" s="15" t="s">
        <v>135</v>
      </c>
      <c r="AW378" s="15" t="s">
        <v>36</v>
      </c>
      <c r="AX378" s="15" t="s">
        <v>87</v>
      </c>
      <c r="AY378" s="234" t="s">
        <v>129</v>
      </c>
    </row>
    <row r="379" spans="1:65" s="13" customFormat="1" ht="30.6">
      <c r="B379" s="202"/>
      <c r="C379" s="203"/>
      <c r="D379" s="204" t="s">
        <v>137</v>
      </c>
      <c r="E379" s="205" t="s">
        <v>1</v>
      </c>
      <c r="F379" s="206" t="s">
        <v>431</v>
      </c>
      <c r="G379" s="203"/>
      <c r="H379" s="205" t="s">
        <v>1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137</v>
      </c>
      <c r="AU379" s="212" t="s">
        <v>89</v>
      </c>
      <c r="AV379" s="13" t="s">
        <v>87</v>
      </c>
      <c r="AW379" s="13" t="s">
        <v>36</v>
      </c>
      <c r="AX379" s="13" t="s">
        <v>79</v>
      </c>
      <c r="AY379" s="212" t="s">
        <v>129</v>
      </c>
    </row>
    <row r="380" spans="1:65" s="2" customFormat="1" ht="21.75" customHeight="1">
      <c r="A380" s="35"/>
      <c r="B380" s="36"/>
      <c r="C380" s="188" t="s">
        <v>484</v>
      </c>
      <c r="D380" s="188" t="s">
        <v>131</v>
      </c>
      <c r="E380" s="189" t="s">
        <v>505</v>
      </c>
      <c r="F380" s="190" t="s">
        <v>1322</v>
      </c>
      <c r="G380" s="191" t="s">
        <v>134</v>
      </c>
      <c r="H380" s="192">
        <v>55.44</v>
      </c>
      <c r="I380" s="193"/>
      <c r="J380" s="194">
        <f>ROUND(I380*H380,2)</f>
        <v>0</v>
      </c>
      <c r="K380" s="195"/>
      <c r="L380" s="40"/>
      <c r="M380" s="196" t="s">
        <v>1</v>
      </c>
      <c r="N380" s="197" t="s">
        <v>44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135</v>
      </c>
      <c r="AT380" s="200" t="s">
        <v>131</v>
      </c>
      <c r="AU380" s="200" t="s">
        <v>89</v>
      </c>
      <c r="AY380" s="18" t="s">
        <v>129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8" t="s">
        <v>87</v>
      </c>
      <c r="BK380" s="201">
        <f>ROUND(I380*H380,2)</f>
        <v>0</v>
      </c>
      <c r="BL380" s="18" t="s">
        <v>135</v>
      </c>
      <c r="BM380" s="200" t="s">
        <v>1705</v>
      </c>
    </row>
    <row r="381" spans="1:65" s="13" customFormat="1" ht="10.199999999999999">
      <c r="B381" s="202"/>
      <c r="C381" s="203"/>
      <c r="D381" s="204" t="s">
        <v>137</v>
      </c>
      <c r="E381" s="205" t="s">
        <v>1</v>
      </c>
      <c r="F381" s="206" t="s">
        <v>138</v>
      </c>
      <c r="G381" s="203"/>
      <c r="H381" s="205" t="s">
        <v>1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137</v>
      </c>
      <c r="AU381" s="212" t="s">
        <v>89</v>
      </c>
      <c r="AV381" s="13" t="s">
        <v>87</v>
      </c>
      <c r="AW381" s="13" t="s">
        <v>36</v>
      </c>
      <c r="AX381" s="13" t="s">
        <v>79</v>
      </c>
      <c r="AY381" s="212" t="s">
        <v>129</v>
      </c>
    </row>
    <row r="382" spans="1:65" s="13" customFormat="1" ht="10.199999999999999">
      <c r="B382" s="202"/>
      <c r="C382" s="203"/>
      <c r="D382" s="204" t="s">
        <v>137</v>
      </c>
      <c r="E382" s="205" t="s">
        <v>1</v>
      </c>
      <c r="F382" s="206" t="s">
        <v>139</v>
      </c>
      <c r="G382" s="203"/>
      <c r="H382" s="205" t="s">
        <v>1</v>
      </c>
      <c r="I382" s="207"/>
      <c r="J382" s="203"/>
      <c r="K382" s="203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137</v>
      </c>
      <c r="AU382" s="212" t="s">
        <v>89</v>
      </c>
      <c r="AV382" s="13" t="s">
        <v>87</v>
      </c>
      <c r="AW382" s="13" t="s">
        <v>36</v>
      </c>
      <c r="AX382" s="13" t="s">
        <v>79</v>
      </c>
      <c r="AY382" s="212" t="s">
        <v>129</v>
      </c>
    </row>
    <row r="383" spans="1:65" s="14" customFormat="1" ht="20.399999999999999">
      <c r="B383" s="213"/>
      <c r="C383" s="214"/>
      <c r="D383" s="204" t="s">
        <v>137</v>
      </c>
      <c r="E383" s="215" t="s">
        <v>1</v>
      </c>
      <c r="F383" s="216" t="s">
        <v>1706</v>
      </c>
      <c r="G383" s="214"/>
      <c r="H383" s="217">
        <v>49.86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137</v>
      </c>
      <c r="AU383" s="223" t="s">
        <v>89</v>
      </c>
      <c r="AV383" s="14" t="s">
        <v>89</v>
      </c>
      <c r="AW383" s="14" t="s">
        <v>36</v>
      </c>
      <c r="AX383" s="14" t="s">
        <v>79</v>
      </c>
      <c r="AY383" s="223" t="s">
        <v>129</v>
      </c>
    </row>
    <row r="384" spans="1:65" s="14" customFormat="1" ht="20.399999999999999">
      <c r="B384" s="213"/>
      <c r="C384" s="214"/>
      <c r="D384" s="204" t="s">
        <v>137</v>
      </c>
      <c r="E384" s="215" t="s">
        <v>1</v>
      </c>
      <c r="F384" s="216" t="s">
        <v>1707</v>
      </c>
      <c r="G384" s="214"/>
      <c r="H384" s="217">
        <v>5.58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137</v>
      </c>
      <c r="AU384" s="223" t="s">
        <v>89</v>
      </c>
      <c r="AV384" s="14" t="s">
        <v>89</v>
      </c>
      <c r="AW384" s="14" t="s">
        <v>36</v>
      </c>
      <c r="AX384" s="14" t="s">
        <v>79</v>
      </c>
      <c r="AY384" s="223" t="s">
        <v>129</v>
      </c>
    </row>
    <row r="385" spans="1:65" s="15" customFormat="1" ht="10.199999999999999">
      <c r="B385" s="224"/>
      <c r="C385" s="225"/>
      <c r="D385" s="204" t="s">
        <v>137</v>
      </c>
      <c r="E385" s="226" t="s">
        <v>1</v>
      </c>
      <c r="F385" s="227" t="s">
        <v>142</v>
      </c>
      <c r="G385" s="225"/>
      <c r="H385" s="228">
        <v>55.44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137</v>
      </c>
      <c r="AU385" s="234" t="s">
        <v>89</v>
      </c>
      <c r="AV385" s="15" t="s">
        <v>135</v>
      </c>
      <c r="AW385" s="15" t="s">
        <v>36</v>
      </c>
      <c r="AX385" s="15" t="s">
        <v>87</v>
      </c>
      <c r="AY385" s="234" t="s">
        <v>129</v>
      </c>
    </row>
    <row r="386" spans="1:65" s="13" customFormat="1" ht="30.6">
      <c r="B386" s="202"/>
      <c r="C386" s="203"/>
      <c r="D386" s="204" t="s">
        <v>137</v>
      </c>
      <c r="E386" s="205" t="s">
        <v>1</v>
      </c>
      <c r="F386" s="206" t="s">
        <v>431</v>
      </c>
      <c r="G386" s="203"/>
      <c r="H386" s="205" t="s">
        <v>1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137</v>
      </c>
      <c r="AU386" s="212" t="s">
        <v>89</v>
      </c>
      <c r="AV386" s="13" t="s">
        <v>87</v>
      </c>
      <c r="AW386" s="13" t="s">
        <v>36</v>
      </c>
      <c r="AX386" s="13" t="s">
        <v>79</v>
      </c>
      <c r="AY386" s="212" t="s">
        <v>129</v>
      </c>
    </row>
    <row r="387" spans="1:65" s="2" customFormat="1" ht="33" customHeight="1">
      <c r="A387" s="35"/>
      <c r="B387" s="36"/>
      <c r="C387" s="188" t="s">
        <v>488</v>
      </c>
      <c r="D387" s="188" t="s">
        <v>131</v>
      </c>
      <c r="E387" s="189" t="s">
        <v>511</v>
      </c>
      <c r="F387" s="190" t="s">
        <v>512</v>
      </c>
      <c r="G387" s="191" t="s">
        <v>134</v>
      </c>
      <c r="H387" s="192">
        <v>55.44</v>
      </c>
      <c r="I387" s="193"/>
      <c r="J387" s="194">
        <f>ROUND(I387*H387,2)</f>
        <v>0</v>
      </c>
      <c r="K387" s="195"/>
      <c r="L387" s="40"/>
      <c r="M387" s="196" t="s">
        <v>1</v>
      </c>
      <c r="N387" s="197" t="s">
        <v>44</v>
      </c>
      <c r="O387" s="72"/>
      <c r="P387" s="198">
        <f>O387*H387</f>
        <v>0</v>
      </c>
      <c r="Q387" s="198">
        <v>0</v>
      </c>
      <c r="R387" s="198">
        <f>Q387*H387</f>
        <v>0</v>
      </c>
      <c r="S387" s="198">
        <v>0</v>
      </c>
      <c r="T387" s="19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0" t="s">
        <v>135</v>
      </c>
      <c r="AT387" s="200" t="s">
        <v>131</v>
      </c>
      <c r="AU387" s="200" t="s">
        <v>89</v>
      </c>
      <c r="AY387" s="18" t="s">
        <v>129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8" t="s">
        <v>87</v>
      </c>
      <c r="BK387" s="201">
        <f>ROUND(I387*H387,2)</f>
        <v>0</v>
      </c>
      <c r="BL387" s="18" t="s">
        <v>135</v>
      </c>
      <c r="BM387" s="200" t="s">
        <v>1708</v>
      </c>
    </row>
    <row r="388" spans="1:65" s="13" customFormat="1" ht="10.199999999999999">
      <c r="B388" s="202"/>
      <c r="C388" s="203"/>
      <c r="D388" s="204" t="s">
        <v>137</v>
      </c>
      <c r="E388" s="205" t="s">
        <v>1</v>
      </c>
      <c r="F388" s="206" t="s">
        <v>138</v>
      </c>
      <c r="G388" s="203"/>
      <c r="H388" s="205" t="s">
        <v>1</v>
      </c>
      <c r="I388" s="207"/>
      <c r="J388" s="203"/>
      <c r="K388" s="203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137</v>
      </c>
      <c r="AU388" s="212" t="s">
        <v>89</v>
      </c>
      <c r="AV388" s="13" t="s">
        <v>87</v>
      </c>
      <c r="AW388" s="13" t="s">
        <v>36</v>
      </c>
      <c r="AX388" s="13" t="s">
        <v>79</v>
      </c>
      <c r="AY388" s="212" t="s">
        <v>129</v>
      </c>
    </row>
    <row r="389" spans="1:65" s="13" customFormat="1" ht="10.199999999999999">
      <c r="B389" s="202"/>
      <c r="C389" s="203"/>
      <c r="D389" s="204" t="s">
        <v>137</v>
      </c>
      <c r="E389" s="205" t="s">
        <v>1</v>
      </c>
      <c r="F389" s="206" t="s">
        <v>139</v>
      </c>
      <c r="G389" s="203"/>
      <c r="H389" s="205" t="s">
        <v>1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137</v>
      </c>
      <c r="AU389" s="212" t="s">
        <v>89</v>
      </c>
      <c r="AV389" s="13" t="s">
        <v>87</v>
      </c>
      <c r="AW389" s="13" t="s">
        <v>36</v>
      </c>
      <c r="AX389" s="13" t="s">
        <v>79</v>
      </c>
      <c r="AY389" s="212" t="s">
        <v>129</v>
      </c>
    </row>
    <row r="390" spans="1:65" s="14" customFormat="1" ht="10.199999999999999">
      <c r="B390" s="213"/>
      <c r="C390" s="214"/>
      <c r="D390" s="204" t="s">
        <v>137</v>
      </c>
      <c r="E390" s="215" t="s">
        <v>1</v>
      </c>
      <c r="F390" s="216" t="s">
        <v>1709</v>
      </c>
      <c r="G390" s="214"/>
      <c r="H390" s="217">
        <v>49.86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137</v>
      </c>
      <c r="AU390" s="223" t="s">
        <v>89</v>
      </c>
      <c r="AV390" s="14" t="s">
        <v>89</v>
      </c>
      <c r="AW390" s="14" t="s">
        <v>36</v>
      </c>
      <c r="AX390" s="14" t="s">
        <v>79</v>
      </c>
      <c r="AY390" s="223" t="s">
        <v>129</v>
      </c>
    </row>
    <row r="391" spans="1:65" s="14" customFormat="1" ht="10.199999999999999">
      <c r="B391" s="213"/>
      <c r="C391" s="214"/>
      <c r="D391" s="204" t="s">
        <v>137</v>
      </c>
      <c r="E391" s="215" t="s">
        <v>1</v>
      </c>
      <c r="F391" s="216" t="s">
        <v>1710</v>
      </c>
      <c r="G391" s="214"/>
      <c r="H391" s="217">
        <v>5.58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137</v>
      </c>
      <c r="AU391" s="223" t="s">
        <v>89</v>
      </c>
      <c r="AV391" s="14" t="s">
        <v>89</v>
      </c>
      <c r="AW391" s="14" t="s">
        <v>36</v>
      </c>
      <c r="AX391" s="14" t="s">
        <v>79</v>
      </c>
      <c r="AY391" s="223" t="s">
        <v>129</v>
      </c>
    </row>
    <row r="392" spans="1:65" s="15" customFormat="1" ht="10.199999999999999">
      <c r="B392" s="224"/>
      <c r="C392" s="225"/>
      <c r="D392" s="204" t="s">
        <v>137</v>
      </c>
      <c r="E392" s="226" t="s">
        <v>1</v>
      </c>
      <c r="F392" s="227" t="s">
        <v>142</v>
      </c>
      <c r="G392" s="225"/>
      <c r="H392" s="228">
        <v>55.44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AT392" s="234" t="s">
        <v>137</v>
      </c>
      <c r="AU392" s="234" t="s">
        <v>89</v>
      </c>
      <c r="AV392" s="15" t="s">
        <v>135</v>
      </c>
      <c r="AW392" s="15" t="s">
        <v>36</v>
      </c>
      <c r="AX392" s="15" t="s">
        <v>87</v>
      </c>
      <c r="AY392" s="234" t="s">
        <v>129</v>
      </c>
    </row>
    <row r="393" spans="1:65" s="13" customFormat="1" ht="30.6">
      <c r="B393" s="202"/>
      <c r="C393" s="203"/>
      <c r="D393" s="204" t="s">
        <v>137</v>
      </c>
      <c r="E393" s="205" t="s">
        <v>1</v>
      </c>
      <c r="F393" s="206" t="s">
        <v>431</v>
      </c>
      <c r="G393" s="203"/>
      <c r="H393" s="205" t="s">
        <v>1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137</v>
      </c>
      <c r="AU393" s="212" t="s">
        <v>89</v>
      </c>
      <c r="AV393" s="13" t="s">
        <v>87</v>
      </c>
      <c r="AW393" s="13" t="s">
        <v>36</v>
      </c>
      <c r="AX393" s="13" t="s">
        <v>79</v>
      </c>
      <c r="AY393" s="212" t="s">
        <v>129</v>
      </c>
    </row>
    <row r="394" spans="1:65" s="2" customFormat="1" ht="16.5" customHeight="1">
      <c r="A394" s="35"/>
      <c r="B394" s="36"/>
      <c r="C394" s="188" t="s">
        <v>492</v>
      </c>
      <c r="D394" s="188" t="s">
        <v>131</v>
      </c>
      <c r="E394" s="189" t="s">
        <v>542</v>
      </c>
      <c r="F394" s="190" t="s">
        <v>543</v>
      </c>
      <c r="G394" s="191" t="s">
        <v>544</v>
      </c>
      <c r="H394" s="192">
        <v>1</v>
      </c>
      <c r="I394" s="193"/>
      <c r="J394" s="194">
        <f>ROUND(I394*H394,2)</f>
        <v>0</v>
      </c>
      <c r="K394" s="195"/>
      <c r="L394" s="40"/>
      <c r="M394" s="196" t="s">
        <v>1</v>
      </c>
      <c r="N394" s="197" t="s">
        <v>44</v>
      </c>
      <c r="O394" s="72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135</v>
      </c>
      <c r="AT394" s="200" t="s">
        <v>131</v>
      </c>
      <c r="AU394" s="200" t="s">
        <v>89</v>
      </c>
      <c r="AY394" s="18" t="s">
        <v>129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87</v>
      </c>
      <c r="BK394" s="201">
        <f>ROUND(I394*H394,2)</f>
        <v>0</v>
      </c>
      <c r="BL394" s="18" t="s">
        <v>135</v>
      </c>
      <c r="BM394" s="200" t="s">
        <v>1711</v>
      </c>
    </row>
    <row r="395" spans="1:65" s="14" customFormat="1" ht="10.199999999999999">
      <c r="B395" s="213"/>
      <c r="C395" s="214"/>
      <c r="D395" s="204" t="s">
        <v>137</v>
      </c>
      <c r="E395" s="215" t="s">
        <v>1</v>
      </c>
      <c r="F395" s="216" t="s">
        <v>546</v>
      </c>
      <c r="G395" s="214"/>
      <c r="H395" s="217">
        <v>1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137</v>
      </c>
      <c r="AU395" s="223" t="s">
        <v>89</v>
      </c>
      <c r="AV395" s="14" t="s">
        <v>89</v>
      </c>
      <c r="AW395" s="14" t="s">
        <v>36</v>
      </c>
      <c r="AX395" s="14" t="s">
        <v>87</v>
      </c>
      <c r="AY395" s="223" t="s">
        <v>129</v>
      </c>
    </row>
    <row r="396" spans="1:65" s="12" customFormat="1" ht="22.8" customHeight="1">
      <c r="B396" s="172"/>
      <c r="C396" s="173"/>
      <c r="D396" s="174" t="s">
        <v>78</v>
      </c>
      <c r="E396" s="186" t="s">
        <v>547</v>
      </c>
      <c r="F396" s="186" t="s">
        <v>548</v>
      </c>
      <c r="G396" s="173"/>
      <c r="H396" s="173"/>
      <c r="I396" s="176"/>
      <c r="J396" s="187">
        <f>BK396</f>
        <v>0</v>
      </c>
      <c r="K396" s="173"/>
      <c r="L396" s="178"/>
      <c r="M396" s="179"/>
      <c r="N396" s="180"/>
      <c r="O396" s="180"/>
      <c r="P396" s="181">
        <f>SUM(P397:P434)</f>
        <v>0</v>
      </c>
      <c r="Q396" s="180"/>
      <c r="R396" s="181">
        <f>SUM(R397:R434)</f>
        <v>0</v>
      </c>
      <c r="S396" s="180"/>
      <c r="T396" s="182">
        <f>SUM(T397:T434)</f>
        <v>0</v>
      </c>
      <c r="AR396" s="183" t="s">
        <v>87</v>
      </c>
      <c r="AT396" s="184" t="s">
        <v>78</v>
      </c>
      <c r="AU396" s="184" t="s">
        <v>87</v>
      </c>
      <c r="AY396" s="183" t="s">
        <v>129</v>
      </c>
      <c r="BK396" s="185">
        <f>SUM(BK397:BK434)</f>
        <v>0</v>
      </c>
    </row>
    <row r="397" spans="1:65" s="2" customFormat="1" ht="21.75" customHeight="1">
      <c r="A397" s="35"/>
      <c r="B397" s="36"/>
      <c r="C397" s="188" t="s">
        <v>498</v>
      </c>
      <c r="D397" s="188" t="s">
        <v>131</v>
      </c>
      <c r="E397" s="189" t="s">
        <v>550</v>
      </c>
      <c r="F397" s="190" t="s">
        <v>551</v>
      </c>
      <c r="G397" s="191" t="s">
        <v>386</v>
      </c>
      <c r="H397" s="192">
        <v>28.311</v>
      </c>
      <c r="I397" s="193"/>
      <c r="J397" s="194">
        <f>ROUND(I397*H397,2)</f>
        <v>0</v>
      </c>
      <c r="K397" s="195"/>
      <c r="L397" s="40"/>
      <c r="M397" s="196" t="s">
        <v>1</v>
      </c>
      <c r="N397" s="197" t="s">
        <v>44</v>
      </c>
      <c r="O397" s="72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0" t="s">
        <v>135</v>
      </c>
      <c r="AT397" s="200" t="s">
        <v>131</v>
      </c>
      <c r="AU397" s="200" t="s">
        <v>89</v>
      </c>
      <c r="AY397" s="18" t="s">
        <v>129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8" t="s">
        <v>87</v>
      </c>
      <c r="BK397" s="201">
        <f>ROUND(I397*H397,2)</f>
        <v>0</v>
      </c>
      <c r="BL397" s="18" t="s">
        <v>135</v>
      </c>
      <c r="BM397" s="200" t="s">
        <v>1712</v>
      </c>
    </row>
    <row r="398" spans="1:65" s="13" customFormat="1" ht="10.199999999999999">
      <c r="B398" s="202"/>
      <c r="C398" s="203"/>
      <c r="D398" s="204" t="s">
        <v>137</v>
      </c>
      <c r="E398" s="205" t="s">
        <v>1</v>
      </c>
      <c r="F398" s="206" t="s">
        <v>422</v>
      </c>
      <c r="G398" s="203"/>
      <c r="H398" s="205" t="s">
        <v>1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137</v>
      </c>
      <c r="AU398" s="212" t="s">
        <v>89</v>
      </c>
      <c r="AV398" s="13" t="s">
        <v>87</v>
      </c>
      <c r="AW398" s="13" t="s">
        <v>36</v>
      </c>
      <c r="AX398" s="13" t="s">
        <v>79</v>
      </c>
      <c r="AY398" s="212" t="s">
        <v>129</v>
      </c>
    </row>
    <row r="399" spans="1:65" s="14" customFormat="1" ht="20.399999999999999">
      <c r="B399" s="213"/>
      <c r="C399" s="214"/>
      <c r="D399" s="204" t="s">
        <v>137</v>
      </c>
      <c r="E399" s="215" t="s">
        <v>1</v>
      </c>
      <c r="F399" s="216" t="s">
        <v>1713</v>
      </c>
      <c r="G399" s="214"/>
      <c r="H399" s="217">
        <v>26.492999999999999</v>
      </c>
      <c r="I399" s="218"/>
      <c r="J399" s="214"/>
      <c r="K399" s="214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137</v>
      </c>
      <c r="AU399" s="223" t="s">
        <v>89</v>
      </c>
      <c r="AV399" s="14" t="s">
        <v>89</v>
      </c>
      <c r="AW399" s="14" t="s">
        <v>36</v>
      </c>
      <c r="AX399" s="14" t="s">
        <v>79</v>
      </c>
      <c r="AY399" s="223" t="s">
        <v>129</v>
      </c>
    </row>
    <row r="400" spans="1:65" s="14" customFormat="1" ht="20.399999999999999">
      <c r="B400" s="213"/>
      <c r="C400" s="214"/>
      <c r="D400" s="204" t="s">
        <v>137</v>
      </c>
      <c r="E400" s="215" t="s">
        <v>1</v>
      </c>
      <c r="F400" s="216" t="s">
        <v>1714</v>
      </c>
      <c r="G400" s="214"/>
      <c r="H400" s="217">
        <v>1.8180000000000001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137</v>
      </c>
      <c r="AU400" s="223" t="s">
        <v>89</v>
      </c>
      <c r="AV400" s="14" t="s">
        <v>89</v>
      </c>
      <c r="AW400" s="14" t="s">
        <v>36</v>
      </c>
      <c r="AX400" s="14" t="s">
        <v>79</v>
      </c>
      <c r="AY400" s="223" t="s">
        <v>129</v>
      </c>
    </row>
    <row r="401" spans="1:65" s="15" customFormat="1" ht="10.199999999999999">
      <c r="B401" s="224"/>
      <c r="C401" s="225"/>
      <c r="D401" s="204" t="s">
        <v>137</v>
      </c>
      <c r="E401" s="226" t="s">
        <v>1</v>
      </c>
      <c r="F401" s="227" t="s">
        <v>142</v>
      </c>
      <c r="G401" s="225"/>
      <c r="H401" s="228">
        <v>28.311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AT401" s="234" t="s">
        <v>137</v>
      </c>
      <c r="AU401" s="234" t="s">
        <v>89</v>
      </c>
      <c r="AV401" s="15" t="s">
        <v>135</v>
      </c>
      <c r="AW401" s="15" t="s">
        <v>36</v>
      </c>
      <c r="AX401" s="15" t="s">
        <v>87</v>
      </c>
      <c r="AY401" s="234" t="s">
        <v>129</v>
      </c>
    </row>
    <row r="402" spans="1:65" s="2" customFormat="1" ht="21.75" customHeight="1">
      <c r="A402" s="35"/>
      <c r="B402" s="36"/>
      <c r="C402" s="188" t="s">
        <v>504</v>
      </c>
      <c r="D402" s="188" t="s">
        <v>131</v>
      </c>
      <c r="E402" s="189" t="s">
        <v>558</v>
      </c>
      <c r="F402" s="190" t="s">
        <v>559</v>
      </c>
      <c r="G402" s="191" t="s">
        <v>386</v>
      </c>
      <c r="H402" s="192">
        <v>679.46400000000006</v>
      </c>
      <c r="I402" s="193"/>
      <c r="J402" s="194">
        <f>ROUND(I402*H402,2)</f>
        <v>0</v>
      </c>
      <c r="K402" s="195"/>
      <c r="L402" s="40"/>
      <c r="M402" s="196" t="s">
        <v>1</v>
      </c>
      <c r="N402" s="197" t="s">
        <v>44</v>
      </c>
      <c r="O402" s="72"/>
      <c r="P402" s="198">
        <f>O402*H402</f>
        <v>0</v>
      </c>
      <c r="Q402" s="198">
        <v>0</v>
      </c>
      <c r="R402" s="198">
        <f>Q402*H402</f>
        <v>0</v>
      </c>
      <c r="S402" s="198">
        <v>0</v>
      </c>
      <c r="T402" s="199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0" t="s">
        <v>135</v>
      </c>
      <c r="AT402" s="200" t="s">
        <v>131</v>
      </c>
      <c r="AU402" s="200" t="s">
        <v>89</v>
      </c>
      <c r="AY402" s="18" t="s">
        <v>129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8" t="s">
        <v>87</v>
      </c>
      <c r="BK402" s="201">
        <f>ROUND(I402*H402,2)</f>
        <v>0</v>
      </c>
      <c r="BL402" s="18" t="s">
        <v>135</v>
      </c>
      <c r="BM402" s="200" t="s">
        <v>1715</v>
      </c>
    </row>
    <row r="403" spans="1:65" s="13" customFormat="1" ht="10.199999999999999">
      <c r="B403" s="202"/>
      <c r="C403" s="203"/>
      <c r="D403" s="204" t="s">
        <v>137</v>
      </c>
      <c r="E403" s="205" t="s">
        <v>1</v>
      </c>
      <c r="F403" s="206" t="s">
        <v>561</v>
      </c>
      <c r="G403" s="203"/>
      <c r="H403" s="205" t="s">
        <v>1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137</v>
      </c>
      <c r="AU403" s="212" t="s">
        <v>89</v>
      </c>
      <c r="AV403" s="13" t="s">
        <v>87</v>
      </c>
      <c r="AW403" s="13" t="s">
        <v>36</v>
      </c>
      <c r="AX403" s="13" t="s">
        <v>79</v>
      </c>
      <c r="AY403" s="212" t="s">
        <v>129</v>
      </c>
    </row>
    <row r="404" spans="1:65" s="14" customFormat="1" ht="10.199999999999999">
      <c r="B404" s="213"/>
      <c r="C404" s="214"/>
      <c r="D404" s="204" t="s">
        <v>137</v>
      </c>
      <c r="E404" s="215" t="s">
        <v>1</v>
      </c>
      <c r="F404" s="216" t="s">
        <v>1716</v>
      </c>
      <c r="G404" s="214"/>
      <c r="H404" s="217">
        <v>679.46400000000006</v>
      </c>
      <c r="I404" s="218"/>
      <c r="J404" s="214"/>
      <c r="K404" s="214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137</v>
      </c>
      <c r="AU404" s="223" t="s">
        <v>89</v>
      </c>
      <c r="AV404" s="14" t="s">
        <v>89</v>
      </c>
      <c r="AW404" s="14" t="s">
        <v>36</v>
      </c>
      <c r="AX404" s="14" t="s">
        <v>87</v>
      </c>
      <c r="AY404" s="223" t="s">
        <v>129</v>
      </c>
    </row>
    <row r="405" spans="1:65" s="2" customFormat="1" ht="21.75" customHeight="1">
      <c r="A405" s="35"/>
      <c r="B405" s="36"/>
      <c r="C405" s="188" t="s">
        <v>510</v>
      </c>
      <c r="D405" s="188" t="s">
        <v>131</v>
      </c>
      <c r="E405" s="189" t="s">
        <v>564</v>
      </c>
      <c r="F405" s="190" t="s">
        <v>565</v>
      </c>
      <c r="G405" s="191" t="s">
        <v>386</v>
      </c>
      <c r="H405" s="192">
        <v>10.49</v>
      </c>
      <c r="I405" s="193"/>
      <c r="J405" s="194">
        <f>ROUND(I405*H405,2)</f>
        <v>0</v>
      </c>
      <c r="K405" s="195"/>
      <c r="L405" s="40"/>
      <c r="M405" s="196" t="s">
        <v>1</v>
      </c>
      <c r="N405" s="197" t="s">
        <v>44</v>
      </c>
      <c r="O405" s="72"/>
      <c r="P405" s="198">
        <f>O405*H405</f>
        <v>0</v>
      </c>
      <c r="Q405" s="198">
        <v>0</v>
      </c>
      <c r="R405" s="198">
        <f>Q405*H405</f>
        <v>0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135</v>
      </c>
      <c r="AT405" s="200" t="s">
        <v>131</v>
      </c>
      <c r="AU405" s="200" t="s">
        <v>89</v>
      </c>
      <c r="AY405" s="18" t="s">
        <v>129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8" t="s">
        <v>87</v>
      </c>
      <c r="BK405" s="201">
        <f>ROUND(I405*H405,2)</f>
        <v>0</v>
      </c>
      <c r="BL405" s="18" t="s">
        <v>135</v>
      </c>
      <c r="BM405" s="200" t="s">
        <v>1717</v>
      </c>
    </row>
    <row r="406" spans="1:65" s="13" customFormat="1" ht="10.199999999999999">
      <c r="B406" s="202"/>
      <c r="C406" s="203"/>
      <c r="D406" s="204" t="s">
        <v>137</v>
      </c>
      <c r="E406" s="205" t="s">
        <v>1</v>
      </c>
      <c r="F406" s="206" t="s">
        <v>138</v>
      </c>
      <c r="G406" s="203"/>
      <c r="H406" s="205" t="s">
        <v>1</v>
      </c>
      <c r="I406" s="207"/>
      <c r="J406" s="203"/>
      <c r="K406" s="203"/>
      <c r="L406" s="208"/>
      <c r="M406" s="209"/>
      <c r="N406" s="210"/>
      <c r="O406" s="210"/>
      <c r="P406" s="210"/>
      <c r="Q406" s="210"/>
      <c r="R406" s="210"/>
      <c r="S406" s="210"/>
      <c r="T406" s="211"/>
      <c r="AT406" s="212" t="s">
        <v>137</v>
      </c>
      <c r="AU406" s="212" t="s">
        <v>89</v>
      </c>
      <c r="AV406" s="13" t="s">
        <v>87</v>
      </c>
      <c r="AW406" s="13" t="s">
        <v>36</v>
      </c>
      <c r="AX406" s="13" t="s">
        <v>79</v>
      </c>
      <c r="AY406" s="212" t="s">
        <v>129</v>
      </c>
    </row>
    <row r="407" spans="1:65" s="13" customFormat="1" ht="10.199999999999999">
      <c r="B407" s="202"/>
      <c r="C407" s="203"/>
      <c r="D407" s="204" t="s">
        <v>137</v>
      </c>
      <c r="E407" s="205" t="s">
        <v>1</v>
      </c>
      <c r="F407" s="206" t="s">
        <v>567</v>
      </c>
      <c r="G407" s="203"/>
      <c r="H407" s="205" t="s">
        <v>1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137</v>
      </c>
      <c r="AU407" s="212" t="s">
        <v>89</v>
      </c>
      <c r="AV407" s="13" t="s">
        <v>87</v>
      </c>
      <c r="AW407" s="13" t="s">
        <v>36</v>
      </c>
      <c r="AX407" s="13" t="s">
        <v>79</v>
      </c>
      <c r="AY407" s="212" t="s">
        <v>129</v>
      </c>
    </row>
    <row r="408" spans="1:65" s="14" customFormat="1" ht="10.199999999999999">
      <c r="B408" s="213"/>
      <c r="C408" s="214"/>
      <c r="D408" s="204" t="s">
        <v>137</v>
      </c>
      <c r="E408" s="215" t="s">
        <v>1</v>
      </c>
      <c r="F408" s="216" t="s">
        <v>1718</v>
      </c>
      <c r="G408" s="214"/>
      <c r="H408" s="217">
        <v>4.3879999999999999</v>
      </c>
      <c r="I408" s="218"/>
      <c r="J408" s="214"/>
      <c r="K408" s="214"/>
      <c r="L408" s="219"/>
      <c r="M408" s="220"/>
      <c r="N408" s="221"/>
      <c r="O408" s="221"/>
      <c r="P408" s="221"/>
      <c r="Q408" s="221"/>
      <c r="R408" s="221"/>
      <c r="S408" s="221"/>
      <c r="T408" s="222"/>
      <c r="AT408" s="223" t="s">
        <v>137</v>
      </c>
      <c r="AU408" s="223" t="s">
        <v>89</v>
      </c>
      <c r="AV408" s="14" t="s">
        <v>89</v>
      </c>
      <c r="AW408" s="14" t="s">
        <v>36</v>
      </c>
      <c r="AX408" s="14" t="s">
        <v>79</v>
      </c>
      <c r="AY408" s="223" t="s">
        <v>129</v>
      </c>
    </row>
    <row r="409" spans="1:65" s="14" customFormat="1" ht="10.199999999999999">
      <c r="B409" s="213"/>
      <c r="C409" s="214"/>
      <c r="D409" s="204" t="s">
        <v>137</v>
      </c>
      <c r="E409" s="215" t="s">
        <v>1</v>
      </c>
      <c r="F409" s="216" t="s">
        <v>1719</v>
      </c>
      <c r="G409" s="214"/>
      <c r="H409" s="217">
        <v>0.49099999999999999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137</v>
      </c>
      <c r="AU409" s="223" t="s">
        <v>89</v>
      </c>
      <c r="AV409" s="14" t="s">
        <v>89</v>
      </c>
      <c r="AW409" s="14" t="s">
        <v>36</v>
      </c>
      <c r="AX409" s="14" t="s">
        <v>79</v>
      </c>
      <c r="AY409" s="223" t="s">
        <v>129</v>
      </c>
    </row>
    <row r="410" spans="1:65" s="13" customFormat="1" ht="10.199999999999999">
      <c r="B410" s="202"/>
      <c r="C410" s="203"/>
      <c r="D410" s="204" t="s">
        <v>137</v>
      </c>
      <c r="E410" s="205" t="s">
        <v>1</v>
      </c>
      <c r="F410" s="206" t="s">
        <v>146</v>
      </c>
      <c r="G410" s="203"/>
      <c r="H410" s="205" t="s">
        <v>1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137</v>
      </c>
      <c r="AU410" s="212" t="s">
        <v>89</v>
      </c>
      <c r="AV410" s="13" t="s">
        <v>87</v>
      </c>
      <c r="AW410" s="13" t="s">
        <v>36</v>
      </c>
      <c r="AX410" s="13" t="s">
        <v>79</v>
      </c>
      <c r="AY410" s="212" t="s">
        <v>129</v>
      </c>
    </row>
    <row r="411" spans="1:65" s="13" customFormat="1" ht="10.199999999999999">
      <c r="B411" s="202"/>
      <c r="C411" s="203"/>
      <c r="D411" s="204" t="s">
        <v>137</v>
      </c>
      <c r="E411" s="205" t="s">
        <v>1</v>
      </c>
      <c r="F411" s="206" t="s">
        <v>567</v>
      </c>
      <c r="G411" s="203"/>
      <c r="H411" s="205" t="s">
        <v>1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137</v>
      </c>
      <c r="AU411" s="212" t="s">
        <v>89</v>
      </c>
      <c r="AV411" s="13" t="s">
        <v>87</v>
      </c>
      <c r="AW411" s="13" t="s">
        <v>36</v>
      </c>
      <c r="AX411" s="13" t="s">
        <v>79</v>
      </c>
      <c r="AY411" s="212" t="s">
        <v>129</v>
      </c>
    </row>
    <row r="412" spans="1:65" s="14" customFormat="1" ht="10.199999999999999">
      <c r="B412" s="213"/>
      <c r="C412" s="214"/>
      <c r="D412" s="204" t="s">
        <v>137</v>
      </c>
      <c r="E412" s="215" t="s">
        <v>1</v>
      </c>
      <c r="F412" s="216" t="s">
        <v>1720</v>
      </c>
      <c r="G412" s="214"/>
      <c r="H412" s="217">
        <v>5.2510000000000003</v>
      </c>
      <c r="I412" s="218"/>
      <c r="J412" s="214"/>
      <c r="K412" s="214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137</v>
      </c>
      <c r="AU412" s="223" t="s">
        <v>89</v>
      </c>
      <c r="AV412" s="14" t="s">
        <v>89</v>
      </c>
      <c r="AW412" s="14" t="s">
        <v>36</v>
      </c>
      <c r="AX412" s="14" t="s">
        <v>79</v>
      </c>
      <c r="AY412" s="223" t="s">
        <v>129</v>
      </c>
    </row>
    <row r="413" spans="1:65" s="14" customFormat="1" ht="20.399999999999999">
      <c r="B413" s="213"/>
      <c r="C413" s="214"/>
      <c r="D413" s="204" t="s">
        <v>137</v>
      </c>
      <c r="E413" s="215" t="s">
        <v>1</v>
      </c>
      <c r="F413" s="216" t="s">
        <v>1721</v>
      </c>
      <c r="G413" s="214"/>
      <c r="H413" s="217">
        <v>0.36</v>
      </c>
      <c r="I413" s="218"/>
      <c r="J413" s="214"/>
      <c r="K413" s="214"/>
      <c r="L413" s="219"/>
      <c r="M413" s="220"/>
      <c r="N413" s="221"/>
      <c r="O413" s="221"/>
      <c r="P413" s="221"/>
      <c r="Q413" s="221"/>
      <c r="R413" s="221"/>
      <c r="S413" s="221"/>
      <c r="T413" s="222"/>
      <c r="AT413" s="223" t="s">
        <v>137</v>
      </c>
      <c r="AU413" s="223" t="s">
        <v>89</v>
      </c>
      <c r="AV413" s="14" t="s">
        <v>89</v>
      </c>
      <c r="AW413" s="14" t="s">
        <v>36</v>
      </c>
      <c r="AX413" s="14" t="s">
        <v>79</v>
      </c>
      <c r="AY413" s="223" t="s">
        <v>129</v>
      </c>
    </row>
    <row r="414" spans="1:65" s="15" customFormat="1" ht="10.199999999999999">
      <c r="B414" s="224"/>
      <c r="C414" s="225"/>
      <c r="D414" s="204" t="s">
        <v>137</v>
      </c>
      <c r="E414" s="226" t="s">
        <v>1</v>
      </c>
      <c r="F414" s="227" t="s">
        <v>142</v>
      </c>
      <c r="G414" s="225"/>
      <c r="H414" s="228">
        <v>10.49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AT414" s="234" t="s">
        <v>137</v>
      </c>
      <c r="AU414" s="234" t="s">
        <v>89</v>
      </c>
      <c r="AV414" s="15" t="s">
        <v>135</v>
      </c>
      <c r="AW414" s="15" t="s">
        <v>36</v>
      </c>
      <c r="AX414" s="15" t="s">
        <v>87</v>
      </c>
      <c r="AY414" s="234" t="s">
        <v>129</v>
      </c>
    </row>
    <row r="415" spans="1:65" s="2" customFormat="1" ht="21.75" customHeight="1">
      <c r="A415" s="35"/>
      <c r="B415" s="36"/>
      <c r="C415" s="188" t="s">
        <v>516</v>
      </c>
      <c r="D415" s="188" t="s">
        <v>131</v>
      </c>
      <c r="E415" s="189" t="s">
        <v>578</v>
      </c>
      <c r="F415" s="190" t="s">
        <v>579</v>
      </c>
      <c r="G415" s="191" t="s">
        <v>386</v>
      </c>
      <c r="H415" s="192">
        <v>251.76</v>
      </c>
      <c r="I415" s="193"/>
      <c r="J415" s="194">
        <f>ROUND(I415*H415,2)</f>
        <v>0</v>
      </c>
      <c r="K415" s="195"/>
      <c r="L415" s="40"/>
      <c r="M415" s="196" t="s">
        <v>1</v>
      </c>
      <c r="N415" s="197" t="s">
        <v>44</v>
      </c>
      <c r="O415" s="72"/>
      <c r="P415" s="198">
        <f>O415*H415</f>
        <v>0</v>
      </c>
      <c r="Q415" s="198">
        <v>0</v>
      </c>
      <c r="R415" s="198">
        <f>Q415*H415</f>
        <v>0</v>
      </c>
      <c r="S415" s="198">
        <v>0</v>
      </c>
      <c r="T415" s="199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0" t="s">
        <v>135</v>
      </c>
      <c r="AT415" s="200" t="s">
        <v>131</v>
      </c>
      <c r="AU415" s="200" t="s">
        <v>89</v>
      </c>
      <c r="AY415" s="18" t="s">
        <v>129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8" t="s">
        <v>87</v>
      </c>
      <c r="BK415" s="201">
        <f>ROUND(I415*H415,2)</f>
        <v>0</v>
      </c>
      <c r="BL415" s="18" t="s">
        <v>135</v>
      </c>
      <c r="BM415" s="200" t="s">
        <v>1722</v>
      </c>
    </row>
    <row r="416" spans="1:65" s="13" customFormat="1" ht="10.199999999999999">
      <c r="B416" s="202"/>
      <c r="C416" s="203"/>
      <c r="D416" s="204" t="s">
        <v>137</v>
      </c>
      <c r="E416" s="205" t="s">
        <v>1</v>
      </c>
      <c r="F416" s="206" t="s">
        <v>561</v>
      </c>
      <c r="G416" s="203"/>
      <c r="H416" s="205" t="s">
        <v>1</v>
      </c>
      <c r="I416" s="207"/>
      <c r="J416" s="203"/>
      <c r="K416" s="203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137</v>
      </c>
      <c r="AU416" s="212" t="s">
        <v>89</v>
      </c>
      <c r="AV416" s="13" t="s">
        <v>87</v>
      </c>
      <c r="AW416" s="13" t="s">
        <v>36</v>
      </c>
      <c r="AX416" s="13" t="s">
        <v>79</v>
      </c>
      <c r="AY416" s="212" t="s">
        <v>129</v>
      </c>
    </row>
    <row r="417" spans="1:65" s="14" customFormat="1" ht="10.199999999999999">
      <c r="B417" s="213"/>
      <c r="C417" s="214"/>
      <c r="D417" s="204" t="s">
        <v>137</v>
      </c>
      <c r="E417" s="215" t="s">
        <v>1</v>
      </c>
      <c r="F417" s="216" t="s">
        <v>1723</v>
      </c>
      <c r="G417" s="214"/>
      <c r="H417" s="217">
        <v>251.76</v>
      </c>
      <c r="I417" s="218"/>
      <c r="J417" s="214"/>
      <c r="K417" s="214"/>
      <c r="L417" s="219"/>
      <c r="M417" s="220"/>
      <c r="N417" s="221"/>
      <c r="O417" s="221"/>
      <c r="P417" s="221"/>
      <c r="Q417" s="221"/>
      <c r="R417" s="221"/>
      <c r="S417" s="221"/>
      <c r="T417" s="222"/>
      <c r="AT417" s="223" t="s">
        <v>137</v>
      </c>
      <c r="AU417" s="223" t="s">
        <v>89</v>
      </c>
      <c r="AV417" s="14" t="s">
        <v>89</v>
      </c>
      <c r="AW417" s="14" t="s">
        <v>36</v>
      </c>
      <c r="AX417" s="14" t="s">
        <v>87</v>
      </c>
      <c r="AY417" s="223" t="s">
        <v>129</v>
      </c>
    </row>
    <row r="418" spans="1:65" s="2" customFormat="1" ht="21.75" customHeight="1">
      <c r="A418" s="35"/>
      <c r="B418" s="36"/>
      <c r="C418" s="188" t="s">
        <v>520</v>
      </c>
      <c r="D418" s="188" t="s">
        <v>131</v>
      </c>
      <c r="E418" s="189" t="s">
        <v>587</v>
      </c>
      <c r="F418" s="190" t="s">
        <v>588</v>
      </c>
      <c r="G418" s="191" t="s">
        <v>386</v>
      </c>
      <c r="H418" s="192">
        <v>10.49</v>
      </c>
      <c r="I418" s="193"/>
      <c r="J418" s="194">
        <f>ROUND(I418*H418,2)</f>
        <v>0</v>
      </c>
      <c r="K418" s="195"/>
      <c r="L418" s="40"/>
      <c r="M418" s="196" t="s">
        <v>1</v>
      </c>
      <c r="N418" s="197" t="s">
        <v>44</v>
      </c>
      <c r="O418" s="72"/>
      <c r="P418" s="198">
        <f>O418*H418</f>
        <v>0</v>
      </c>
      <c r="Q418" s="198">
        <v>0</v>
      </c>
      <c r="R418" s="198">
        <f>Q418*H418</f>
        <v>0</v>
      </c>
      <c r="S418" s="198">
        <v>0</v>
      </c>
      <c r="T418" s="199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0" t="s">
        <v>135</v>
      </c>
      <c r="AT418" s="200" t="s">
        <v>131</v>
      </c>
      <c r="AU418" s="200" t="s">
        <v>89</v>
      </c>
      <c r="AY418" s="18" t="s">
        <v>129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8" t="s">
        <v>87</v>
      </c>
      <c r="BK418" s="201">
        <f>ROUND(I418*H418,2)</f>
        <v>0</v>
      </c>
      <c r="BL418" s="18" t="s">
        <v>135</v>
      </c>
      <c r="BM418" s="200" t="s">
        <v>1724</v>
      </c>
    </row>
    <row r="419" spans="1:65" s="13" customFormat="1" ht="10.199999999999999">
      <c r="B419" s="202"/>
      <c r="C419" s="203"/>
      <c r="D419" s="204" t="s">
        <v>137</v>
      </c>
      <c r="E419" s="205" t="s">
        <v>1</v>
      </c>
      <c r="F419" s="206" t="s">
        <v>138</v>
      </c>
      <c r="G419" s="203"/>
      <c r="H419" s="205" t="s">
        <v>1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137</v>
      </c>
      <c r="AU419" s="212" t="s">
        <v>89</v>
      </c>
      <c r="AV419" s="13" t="s">
        <v>87</v>
      </c>
      <c r="AW419" s="13" t="s">
        <v>36</v>
      </c>
      <c r="AX419" s="13" t="s">
        <v>79</v>
      </c>
      <c r="AY419" s="212" t="s">
        <v>129</v>
      </c>
    </row>
    <row r="420" spans="1:65" s="13" customFormat="1" ht="10.199999999999999">
      <c r="B420" s="202"/>
      <c r="C420" s="203"/>
      <c r="D420" s="204" t="s">
        <v>137</v>
      </c>
      <c r="E420" s="205" t="s">
        <v>1</v>
      </c>
      <c r="F420" s="206" t="s">
        <v>567</v>
      </c>
      <c r="G420" s="203"/>
      <c r="H420" s="205" t="s">
        <v>1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137</v>
      </c>
      <c r="AU420" s="212" t="s">
        <v>89</v>
      </c>
      <c r="AV420" s="13" t="s">
        <v>87</v>
      </c>
      <c r="AW420" s="13" t="s">
        <v>36</v>
      </c>
      <c r="AX420" s="13" t="s">
        <v>79</v>
      </c>
      <c r="AY420" s="212" t="s">
        <v>129</v>
      </c>
    </row>
    <row r="421" spans="1:65" s="14" customFormat="1" ht="10.199999999999999">
      <c r="B421" s="213"/>
      <c r="C421" s="214"/>
      <c r="D421" s="204" t="s">
        <v>137</v>
      </c>
      <c r="E421" s="215" t="s">
        <v>1</v>
      </c>
      <c r="F421" s="216" t="s">
        <v>1718</v>
      </c>
      <c r="G421" s="214"/>
      <c r="H421" s="217">
        <v>4.3879999999999999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137</v>
      </c>
      <c r="AU421" s="223" t="s">
        <v>89</v>
      </c>
      <c r="AV421" s="14" t="s">
        <v>89</v>
      </c>
      <c r="AW421" s="14" t="s">
        <v>36</v>
      </c>
      <c r="AX421" s="14" t="s">
        <v>79</v>
      </c>
      <c r="AY421" s="223" t="s">
        <v>129</v>
      </c>
    </row>
    <row r="422" spans="1:65" s="14" customFormat="1" ht="10.199999999999999">
      <c r="B422" s="213"/>
      <c r="C422" s="214"/>
      <c r="D422" s="204" t="s">
        <v>137</v>
      </c>
      <c r="E422" s="215" t="s">
        <v>1</v>
      </c>
      <c r="F422" s="216" t="s">
        <v>1719</v>
      </c>
      <c r="G422" s="214"/>
      <c r="H422" s="217">
        <v>0.49099999999999999</v>
      </c>
      <c r="I422" s="218"/>
      <c r="J422" s="214"/>
      <c r="K422" s="214"/>
      <c r="L422" s="219"/>
      <c r="M422" s="220"/>
      <c r="N422" s="221"/>
      <c r="O422" s="221"/>
      <c r="P422" s="221"/>
      <c r="Q422" s="221"/>
      <c r="R422" s="221"/>
      <c r="S422" s="221"/>
      <c r="T422" s="222"/>
      <c r="AT422" s="223" t="s">
        <v>137</v>
      </c>
      <c r="AU422" s="223" t="s">
        <v>89</v>
      </c>
      <c r="AV422" s="14" t="s">
        <v>89</v>
      </c>
      <c r="AW422" s="14" t="s">
        <v>36</v>
      </c>
      <c r="AX422" s="14" t="s">
        <v>79</v>
      </c>
      <c r="AY422" s="223" t="s">
        <v>129</v>
      </c>
    </row>
    <row r="423" spans="1:65" s="13" customFormat="1" ht="10.199999999999999">
      <c r="B423" s="202"/>
      <c r="C423" s="203"/>
      <c r="D423" s="204" t="s">
        <v>137</v>
      </c>
      <c r="E423" s="205" t="s">
        <v>1</v>
      </c>
      <c r="F423" s="206" t="s">
        <v>146</v>
      </c>
      <c r="G423" s="203"/>
      <c r="H423" s="205" t="s">
        <v>1</v>
      </c>
      <c r="I423" s="207"/>
      <c r="J423" s="203"/>
      <c r="K423" s="203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137</v>
      </c>
      <c r="AU423" s="212" t="s">
        <v>89</v>
      </c>
      <c r="AV423" s="13" t="s">
        <v>87</v>
      </c>
      <c r="AW423" s="13" t="s">
        <v>36</v>
      </c>
      <c r="AX423" s="13" t="s">
        <v>79</v>
      </c>
      <c r="AY423" s="212" t="s">
        <v>129</v>
      </c>
    </row>
    <row r="424" spans="1:65" s="13" customFormat="1" ht="10.199999999999999">
      <c r="B424" s="202"/>
      <c r="C424" s="203"/>
      <c r="D424" s="204" t="s">
        <v>137</v>
      </c>
      <c r="E424" s="205" t="s">
        <v>1</v>
      </c>
      <c r="F424" s="206" t="s">
        <v>567</v>
      </c>
      <c r="G424" s="203"/>
      <c r="H424" s="205" t="s">
        <v>1</v>
      </c>
      <c r="I424" s="207"/>
      <c r="J424" s="203"/>
      <c r="K424" s="203"/>
      <c r="L424" s="208"/>
      <c r="M424" s="209"/>
      <c r="N424" s="210"/>
      <c r="O424" s="210"/>
      <c r="P424" s="210"/>
      <c r="Q424" s="210"/>
      <c r="R424" s="210"/>
      <c r="S424" s="210"/>
      <c r="T424" s="211"/>
      <c r="AT424" s="212" t="s">
        <v>137</v>
      </c>
      <c r="AU424" s="212" t="s">
        <v>89</v>
      </c>
      <c r="AV424" s="13" t="s">
        <v>87</v>
      </c>
      <c r="AW424" s="13" t="s">
        <v>36</v>
      </c>
      <c r="AX424" s="13" t="s">
        <v>79</v>
      </c>
      <c r="AY424" s="212" t="s">
        <v>129</v>
      </c>
    </row>
    <row r="425" spans="1:65" s="14" customFormat="1" ht="10.199999999999999">
      <c r="B425" s="213"/>
      <c r="C425" s="214"/>
      <c r="D425" s="204" t="s">
        <v>137</v>
      </c>
      <c r="E425" s="215" t="s">
        <v>1</v>
      </c>
      <c r="F425" s="216" t="s">
        <v>1720</v>
      </c>
      <c r="G425" s="214"/>
      <c r="H425" s="217">
        <v>5.2510000000000003</v>
      </c>
      <c r="I425" s="218"/>
      <c r="J425" s="214"/>
      <c r="K425" s="214"/>
      <c r="L425" s="219"/>
      <c r="M425" s="220"/>
      <c r="N425" s="221"/>
      <c r="O425" s="221"/>
      <c r="P425" s="221"/>
      <c r="Q425" s="221"/>
      <c r="R425" s="221"/>
      <c r="S425" s="221"/>
      <c r="T425" s="222"/>
      <c r="AT425" s="223" t="s">
        <v>137</v>
      </c>
      <c r="AU425" s="223" t="s">
        <v>89</v>
      </c>
      <c r="AV425" s="14" t="s">
        <v>89</v>
      </c>
      <c r="AW425" s="14" t="s">
        <v>36</v>
      </c>
      <c r="AX425" s="14" t="s">
        <v>79</v>
      </c>
      <c r="AY425" s="223" t="s">
        <v>129</v>
      </c>
    </row>
    <row r="426" spans="1:65" s="14" customFormat="1" ht="20.399999999999999">
      <c r="B426" s="213"/>
      <c r="C426" s="214"/>
      <c r="D426" s="204" t="s">
        <v>137</v>
      </c>
      <c r="E426" s="215" t="s">
        <v>1</v>
      </c>
      <c r="F426" s="216" t="s">
        <v>1721</v>
      </c>
      <c r="G426" s="214"/>
      <c r="H426" s="217">
        <v>0.36</v>
      </c>
      <c r="I426" s="218"/>
      <c r="J426" s="214"/>
      <c r="K426" s="214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137</v>
      </c>
      <c r="AU426" s="223" t="s">
        <v>89</v>
      </c>
      <c r="AV426" s="14" t="s">
        <v>89</v>
      </c>
      <c r="AW426" s="14" t="s">
        <v>36</v>
      </c>
      <c r="AX426" s="14" t="s">
        <v>79</v>
      </c>
      <c r="AY426" s="223" t="s">
        <v>129</v>
      </c>
    </row>
    <row r="427" spans="1:65" s="15" customFormat="1" ht="10.199999999999999">
      <c r="B427" s="224"/>
      <c r="C427" s="225"/>
      <c r="D427" s="204" t="s">
        <v>137</v>
      </c>
      <c r="E427" s="226" t="s">
        <v>1</v>
      </c>
      <c r="F427" s="227" t="s">
        <v>142</v>
      </c>
      <c r="G427" s="225"/>
      <c r="H427" s="228">
        <v>10.49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AT427" s="234" t="s">
        <v>137</v>
      </c>
      <c r="AU427" s="234" t="s">
        <v>89</v>
      </c>
      <c r="AV427" s="15" t="s">
        <v>135</v>
      </c>
      <c r="AW427" s="15" t="s">
        <v>36</v>
      </c>
      <c r="AX427" s="15" t="s">
        <v>87</v>
      </c>
      <c r="AY427" s="234" t="s">
        <v>129</v>
      </c>
    </row>
    <row r="428" spans="1:65" s="2" customFormat="1" ht="21.75" customHeight="1">
      <c r="A428" s="35"/>
      <c r="B428" s="36"/>
      <c r="C428" s="188" t="s">
        <v>524</v>
      </c>
      <c r="D428" s="188" t="s">
        <v>131</v>
      </c>
      <c r="E428" s="189" t="s">
        <v>591</v>
      </c>
      <c r="F428" s="190" t="s">
        <v>592</v>
      </c>
      <c r="G428" s="191" t="s">
        <v>386</v>
      </c>
      <c r="H428" s="192">
        <v>28.311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44</v>
      </c>
      <c r="O428" s="72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135</v>
      </c>
      <c r="AT428" s="200" t="s">
        <v>131</v>
      </c>
      <c r="AU428" s="200" t="s">
        <v>89</v>
      </c>
      <c r="AY428" s="18" t="s">
        <v>129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87</v>
      </c>
      <c r="BK428" s="201">
        <f>ROUND(I428*H428,2)</f>
        <v>0</v>
      </c>
      <c r="BL428" s="18" t="s">
        <v>135</v>
      </c>
      <c r="BM428" s="200" t="s">
        <v>1725</v>
      </c>
    </row>
    <row r="429" spans="1:65" s="13" customFormat="1" ht="10.199999999999999">
      <c r="B429" s="202"/>
      <c r="C429" s="203"/>
      <c r="D429" s="204" t="s">
        <v>137</v>
      </c>
      <c r="E429" s="205" t="s">
        <v>1</v>
      </c>
      <c r="F429" s="206" t="s">
        <v>594</v>
      </c>
      <c r="G429" s="203"/>
      <c r="H429" s="205" t="s">
        <v>1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137</v>
      </c>
      <c r="AU429" s="212" t="s">
        <v>89</v>
      </c>
      <c r="AV429" s="13" t="s">
        <v>87</v>
      </c>
      <c r="AW429" s="13" t="s">
        <v>36</v>
      </c>
      <c r="AX429" s="13" t="s">
        <v>79</v>
      </c>
      <c r="AY429" s="212" t="s">
        <v>129</v>
      </c>
    </row>
    <row r="430" spans="1:65" s="13" customFormat="1" ht="10.199999999999999">
      <c r="B430" s="202"/>
      <c r="C430" s="203"/>
      <c r="D430" s="204" t="s">
        <v>137</v>
      </c>
      <c r="E430" s="205" t="s">
        <v>1</v>
      </c>
      <c r="F430" s="206" t="s">
        <v>422</v>
      </c>
      <c r="G430" s="203"/>
      <c r="H430" s="205" t="s">
        <v>1</v>
      </c>
      <c r="I430" s="207"/>
      <c r="J430" s="203"/>
      <c r="K430" s="203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137</v>
      </c>
      <c r="AU430" s="212" t="s">
        <v>89</v>
      </c>
      <c r="AV430" s="13" t="s">
        <v>87</v>
      </c>
      <c r="AW430" s="13" t="s">
        <v>36</v>
      </c>
      <c r="AX430" s="13" t="s">
        <v>79</v>
      </c>
      <c r="AY430" s="212" t="s">
        <v>129</v>
      </c>
    </row>
    <row r="431" spans="1:65" s="14" customFormat="1" ht="20.399999999999999">
      <c r="B431" s="213"/>
      <c r="C431" s="214"/>
      <c r="D431" s="204" t="s">
        <v>137</v>
      </c>
      <c r="E431" s="215" t="s">
        <v>1</v>
      </c>
      <c r="F431" s="216" t="s">
        <v>1713</v>
      </c>
      <c r="G431" s="214"/>
      <c r="H431" s="217">
        <v>26.492999999999999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137</v>
      </c>
      <c r="AU431" s="223" t="s">
        <v>89</v>
      </c>
      <c r="AV431" s="14" t="s">
        <v>89</v>
      </c>
      <c r="AW431" s="14" t="s">
        <v>36</v>
      </c>
      <c r="AX431" s="14" t="s">
        <v>79</v>
      </c>
      <c r="AY431" s="223" t="s">
        <v>129</v>
      </c>
    </row>
    <row r="432" spans="1:65" s="14" customFormat="1" ht="20.399999999999999">
      <c r="B432" s="213"/>
      <c r="C432" s="214"/>
      <c r="D432" s="204" t="s">
        <v>137</v>
      </c>
      <c r="E432" s="215" t="s">
        <v>1</v>
      </c>
      <c r="F432" s="216" t="s">
        <v>1714</v>
      </c>
      <c r="G432" s="214"/>
      <c r="H432" s="217">
        <v>1.8180000000000001</v>
      </c>
      <c r="I432" s="218"/>
      <c r="J432" s="214"/>
      <c r="K432" s="214"/>
      <c r="L432" s="219"/>
      <c r="M432" s="220"/>
      <c r="N432" s="221"/>
      <c r="O432" s="221"/>
      <c r="P432" s="221"/>
      <c r="Q432" s="221"/>
      <c r="R432" s="221"/>
      <c r="S432" s="221"/>
      <c r="T432" s="222"/>
      <c r="AT432" s="223" t="s">
        <v>137</v>
      </c>
      <c r="AU432" s="223" t="s">
        <v>89</v>
      </c>
      <c r="AV432" s="14" t="s">
        <v>89</v>
      </c>
      <c r="AW432" s="14" t="s">
        <v>36</v>
      </c>
      <c r="AX432" s="14" t="s">
        <v>79</v>
      </c>
      <c r="AY432" s="223" t="s">
        <v>129</v>
      </c>
    </row>
    <row r="433" spans="1:65" s="15" customFormat="1" ht="10.199999999999999">
      <c r="B433" s="224"/>
      <c r="C433" s="225"/>
      <c r="D433" s="204" t="s">
        <v>137</v>
      </c>
      <c r="E433" s="226" t="s">
        <v>1</v>
      </c>
      <c r="F433" s="227" t="s">
        <v>142</v>
      </c>
      <c r="G433" s="225"/>
      <c r="H433" s="228">
        <v>28.311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AT433" s="234" t="s">
        <v>137</v>
      </c>
      <c r="AU433" s="234" t="s">
        <v>89</v>
      </c>
      <c r="AV433" s="15" t="s">
        <v>135</v>
      </c>
      <c r="AW433" s="15" t="s">
        <v>36</v>
      </c>
      <c r="AX433" s="15" t="s">
        <v>87</v>
      </c>
      <c r="AY433" s="234" t="s">
        <v>129</v>
      </c>
    </row>
    <row r="434" spans="1:65" s="2" customFormat="1" ht="33" customHeight="1">
      <c r="A434" s="35"/>
      <c r="B434" s="36"/>
      <c r="C434" s="188" t="s">
        <v>528</v>
      </c>
      <c r="D434" s="188" t="s">
        <v>131</v>
      </c>
      <c r="E434" s="189" t="s">
        <v>596</v>
      </c>
      <c r="F434" s="190" t="s">
        <v>597</v>
      </c>
      <c r="G434" s="191" t="s">
        <v>386</v>
      </c>
      <c r="H434" s="192">
        <v>69.771000000000001</v>
      </c>
      <c r="I434" s="193"/>
      <c r="J434" s="194">
        <f>ROUND(I434*H434,2)</f>
        <v>0</v>
      </c>
      <c r="K434" s="195"/>
      <c r="L434" s="40"/>
      <c r="M434" s="196" t="s">
        <v>1</v>
      </c>
      <c r="N434" s="197" t="s">
        <v>44</v>
      </c>
      <c r="O434" s="72"/>
      <c r="P434" s="198">
        <f>O434*H434</f>
        <v>0</v>
      </c>
      <c r="Q434" s="198">
        <v>0</v>
      </c>
      <c r="R434" s="198">
        <f>Q434*H434</f>
        <v>0</v>
      </c>
      <c r="S434" s="198">
        <v>0</v>
      </c>
      <c r="T434" s="199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0" t="s">
        <v>135</v>
      </c>
      <c r="AT434" s="200" t="s">
        <v>131</v>
      </c>
      <c r="AU434" s="200" t="s">
        <v>89</v>
      </c>
      <c r="AY434" s="18" t="s">
        <v>129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8" t="s">
        <v>87</v>
      </c>
      <c r="BK434" s="201">
        <f>ROUND(I434*H434,2)</f>
        <v>0</v>
      </c>
      <c r="BL434" s="18" t="s">
        <v>135</v>
      </c>
      <c r="BM434" s="200" t="s">
        <v>1726</v>
      </c>
    </row>
    <row r="435" spans="1:65" s="12" customFormat="1" ht="25.95" customHeight="1">
      <c r="B435" s="172"/>
      <c r="C435" s="173"/>
      <c r="D435" s="174" t="s">
        <v>78</v>
      </c>
      <c r="E435" s="175" t="s">
        <v>397</v>
      </c>
      <c r="F435" s="175" t="s">
        <v>599</v>
      </c>
      <c r="G435" s="173"/>
      <c r="H435" s="173"/>
      <c r="I435" s="176"/>
      <c r="J435" s="177">
        <f>BK435</f>
        <v>0</v>
      </c>
      <c r="K435" s="173"/>
      <c r="L435" s="178"/>
      <c r="M435" s="179"/>
      <c r="N435" s="180"/>
      <c r="O435" s="180"/>
      <c r="P435" s="181">
        <f>P436+P452</f>
        <v>0</v>
      </c>
      <c r="Q435" s="180"/>
      <c r="R435" s="181">
        <f>R436+R452</f>
        <v>8.9859999999999995E-2</v>
      </c>
      <c r="S435" s="180"/>
      <c r="T435" s="182">
        <f>T436+T452</f>
        <v>0</v>
      </c>
      <c r="AR435" s="183" t="s">
        <v>149</v>
      </c>
      <c r="AT435" s="184" t="s">
        <v>78</v>
      </c>
      <c r="AU435" s="184" t="s">
        <v>79</v>
      </c>
      <c r="AY435" s="183" t="s">
        <v>129</v>
      </c>
      <c r="BK435" s="185">
        <f>BK436+BK452</f>
        <v>0</v>
      </c>
    </row>
    <row r="436" spans="1:65" s="12" customFormat="1" ht="22.8" customHeight="1">
      <c r="B436" s="172"/>
      <c r="C436" s="173"/>
      <c r="D436" s="174" t="s">
        <v>78</v>
      </c>
      <c r="E436" s="186" t="s">
        <v>600</v>
      </c>
      <c r="F436" s="186" t="s">
        <v>601</v>
      </c>
      <c r="G436" s="173"/>
      <c r="H436" s="173"/>
      <c r="I436" s="176"/>
      <c r="J436" s="187">
        <f>BK436</f>
        <v>0</v>
      </c>
      <c r="K436" s="173"/>
      <c r="L436" s="178"/>
      <c r="M436" s="179"/>
      <c r="N436" s="180"/>
      <c r="O436" s="180"/>
      <c r="P436" s="181">
        <f>SUM(P437:P451)</f>
        <v>0</v>
      </c>
      <c r="Q436" s="180"/>
      <c r="R436" s="181">
        <f>SUM(R437:R451)</f>
        <v>1.7600000000000001E-3</v>
      </c>
      <c r="S436" s="180"/>
      <c r="T436" s="182">
        <f>SUM(T437:T451)</f>
        <v>0</v>
      </c>
      <c r="AR436" s="183" t="s">
        <v>149</v>
      </c>
      <c r="AT436" s="184" t="s">
        <v>78</v>
      </c>
      <c r="AU436" s="184" t="s">
        <v>87</v>
      </c>
      <c r="AY436" s="183" t="s">
        <v>129</v>
      </c>
      <c r="BK436" s="185">
        <f>SUM(BK437:BK451)</f>
        <v>0</v>
      </c>
    </row>
    <row r="437" spans="1:65" s="2" customFormat="1" ht="16.5" customHeight="1">
      <c r="A437" s="35"/>
      <c r="B437" s="36"/>
      <c r="C437" s="188" t="s">
        <v>537</v>
      </c>
      <c r="D437" s="188" t="s">
        <v>131</v>
      </c>
      <c r="E437" s="189" t="s">
        <v>603</v>
      </c>
      <c r="F437" s="190" t="s">
        <v>604</v>
      </c>
      <c r="G437" s="191" t="s">
        <v>167</v>
      </c>
      <c r="H437" s="192">
        <v>44</v>
      </c>
      <c r="I437" s="193"/>
      <c r="J437" s="194">
        <f>ROUND(I437*H437,2)</f>
        <v>0</v>
      </c>
      <c r="K437" s="195"/>
      <c r="L437" s="40"/>
      <c r="M437" s="196" t="s">
        <v>1</v>
      </c>
      <c r="N437" s="197" t="s">
        <v>44</v>
      </c>
      <c r="O437" s="72"/>
      <c r="P437" s="198">
        <f>O437*H437</f>
        <v>0</v>
      </c>
      <c r="Q437" s="198">
        <v>0</v>
      </c>
      <c r="R437" s="198">
        <f>Q437*H437</f>
        <v>0</v>
      </c>
      <c r="S437" s="198">
        <v>0</v>
      </c>
      <c r="T437" s="199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0" t="s">
        <v>563</v>
      </c>
      <c r="AT437" s="200" t="s">
        <v>131</v>
      </c>
      <c r="AU437" s="200" t="s">
        <v>89</v>
      </c>
      <c r="AY437" s="18" t="s">
        <v>129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18" t="s">
        <v>87</v>
      </c>
      <c r="BK437" s="201">
        <f>ROUND(I437*H437,2)</f>
        <v>0</v>
      </c>
      <c r="BL437" s="18" t="s">
        <v>563</v>
      </c>
      <c r="BM437" s="200" t="s">
        <v>1727</v>
      </c>
    </row>
    <row r="438" spans="1:65" s="2" customFormat="1" ht="21.75" customHeight="1">
      <c r="A438" s="35"/>
      <c r="B438" s="36"/>
      <c r="C438" s="246" t="s">
        <v>541</v>
      </c>
      <c r="D438" s="246" t="s">
        <v>397</v>
      </c>
      <c r="E438" s="247" t="s">
        <v>607</v>
      </c>
      <c r="F438" s="248" t="s">
        <v>608</v>
      </c>
      <c r="G438" s="249" t="s">
        <v>167</v>
      </c>
      <c r="H438" s="250">
        <v>44</v>
      </c>
      <c r="I438" s="251"/>
      <c r="J438" s="252">
        <f>ROUND(I438*H438,2)</f>
        <v>0</v>
      </c>
      <c r="K438" s="253"/>
      <c r="L438" s="254"/>
      <c r="M438" s="255" t="s">
        <v>1</v>
      </c>
      <c r="N438" s="256" t="s">
        <v>44</v>
      </c>
      <c r="O438" s="72"/>
      <c r="P438" s="198">
        <f>O438*H438</f>
        <v>0</v>
      </c>
      <c r="Q438" s="198">
        <v>4.0000000000000003E-5</v>
      </c>
      <c r="R438" s="198">
        <f>Q438*H438</f>
        <v>1.7600000000000001E-3</v>
      </c>
      <c r="S438" s="198">
        <v>0</v>
      </c>
      <c r="T438" s="19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609</v>
      </c>
      <c r="AT438" s="200" t="s">
        <v>397</v>
      </c>
      <c r="AU438" s="200" t="s">
        <v>89</v>
      </c>
      <c r="AY438" s="18" t="s">
        <v>129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8" t="s">
        <v>87</v>
      </c>
      <c r="BK438" s="201">
        <f>ROUND(I438*H438,2)</f>
        <v>0</v>
      </c>
      <c r="BL438" s="18" t="s">
        <v>609</v>
      </c>
      <c r="BM438" s="200" t="s">
        <v>1728</v>
      </c>
    </row>
    <row r="439" spans="1:65" s="14" customFormat="1" ht="20.399999999999999">
      <c r="B439" s="213"/>
      <c r="C439" s="214"/>
      <c r="D439" s="204" t="s">
        <v>137</v>
      </c>
      <c r="E439" s="215" t="s">
        <v>1</v>
      </c>
      <c r="F439" s="216" t="s">
        <v>1729</v>
      </c>
      <c r="G439" s="214"/>
      <c r="H439" s="217">
        <v>31</v>
      </c>
      <c r="I439" s="218"/>
      <c r="J439" s="214"/>
      <c r="K439" s="214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137</v>
      </c>
      <c r="AU439" s="223" t="s">
        <v>89</v>
      </c>
      <c r="AV439" s="14" t="s">
        <v>89</v>
      </c>
      <c r="AW439" s="14" t="s">
        <v>36</v>
      </c>
      <c r="AX439" s="14" t="s">
        <v>79</v>
      </c>
      <c r="AY439" s="223" t="s">
        <v>129</v>
      </c>
    </row>
    <row r="440" spans="1:65" s="14" customFormat="1" ht="20.399999999999999">
      <c r="B440" s="213"/>
      <c r="C440" s="214"/>
      <c r="D440" s="204" t="s">
        <v>137</v>
      </c>
      <c r="E440" s="215" t="s">
        <v>1</v>
      </c>
      <c r="F440" s="216" t="s">
        <v>1730</v>
      </c>
      <c r="G440" s="214"/>
      <c r="H440" s="217">
        <v>7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137</v>
      </c>
      <c r="AU440" s="223" t="s">
        <v>89</v>
      </c>
      <c r="AV440" s="14" t="s">
        <v>89</v>
      </c>
      <c r="AW440" s="14" t="s">
        <v>36</v>
      </c>
      <c r="AX440" s="14" t="s">
        <v>79</v>
      </c>
      <c r="AY440" s="223" t="s">
        <v>129</v>
      </c>
    </row>
    <row r="441" spans="1:65" s="16" customFormat="1" ht="10.199999999999999">
      <c r="B441" s="235"/>
      <c r="C441" s="236"/>
      <c r="D441" s="204" t="s">
        <v>137</v>
      </c>
      <c r="E441" s="237" t="s">
        <v>1</v>
      </c>
      <c r="F441" s="238" t="s">
        <v>197</v>
      </c>
      <c r="G441" s="236"/>
      <c r="H441" s="239">
        <v>38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137</v>
      </c>
      <c r="AU441" s="245" t="s">
        <v>89</v>
      </c>
      <c r="AV441" s="16" t="s">
        <v>149</v>
      </c>
      <c r="AW441" s="16" t="s">
        <v>36</v>
      </c>
      <c r="AX441" s="16" t="s">
        <v>79</v>
      </c>
      <c r="AY441" s="245" t="s">
        <v>129</v>
      </c>
    </row>
    <row r="442" spans="1:65" s="13" customFormat="1" ht="10.199999999999999">
      <c r="B442" s="202"/>
      <c r="C442" s="203"/>
      <c r="D442" s="204" t="s">
        <v>137</v>
      </c>
      <c r="E442" s="205" t="s">
        <v>1</v>
      </c>
      <c r="F442" s="206" t="s">
        <v>613</v>
      </c>
      <c r="G442" s="203"/>
      <c r="H442" s="205" t="s">
        <v>1</v>
      </c>
      <c r="I442" s="207"/>
      <c r="J442" s="203"/>
      <c r="K442" s="203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137</v>
      </c>
      <c r="AU442" s="212" t="s">
        <v>89</v>
      </c>
      <c r="AV442" s="13" t="s">
        <v>87</v>
      </c>
      <c r="AW442" s="13" t="s">
        <v>36</v>
      </c>
      <c r="AX442" s="13" t="s">
        <v>79</v>
      </c>
      <c r="AY442" s="212" t="s">
        <v>129</v>
      </c>
    </row>
    <row r="443" spans="1:65" s="14" customFormat="1" ht="10.199999999999999">
      <c r="B443" s="213"/>
      <c r="C443" s="214"/>
      <c r="D443" s="204" t="s">
        <v>137</v>
      </c>
      <c r="E443" s="215" t="s">
        <v>1</v>
      </c>
      <c r="F443" s="216" t="s">
        <v>614</v>
      </c>
      <c r="G443" s="214"/>
      <c r="H443" s="217">
        <v>2</v>
      </c>
      <c r="I443" s="218"/>
      <c r="J443" s="214"/>
      <c r="K443" s="214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137</v>
      </c>
      <c r="AU443" s="223" t="s">
        <v>89</v>
      </c>
      <c r="AV443" s="14" t="s">
        <v>89</v>
      </c>
      <c r="AW443" s="14" t="s">
        <v>36</v>
      </c>
      <c r="AX443" s="14" t="s">
        <v>79</v>
      </c>
      <c r="AY443" s="223" t="s">
        <v>129</v>
      </c>
    </row>
    <row r="444" spans="1:65" s="14" customFormat="1" ht="10.199999999999999">
      <c r="B444" s="213"/>
      <c r="C444" s="214"/>
      <c r="D444" s="204" t="s">
        <v>137</v>
      </c>
      <c r="E444" s="215" t="s">
        <v>1</v>
      </c>
      <c r="F444" s="216" t="s">
        <v>1731</v>
      </c>
      <c r="G444" s="214"/>
      <c r="H444" s="217">
        <v>4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137</v>
      </c>
      <c r="AU444" s="223" t="s">
        <v>89</v>
      </c>
      <c r="AV444" s="14" t="s">
        <v>89</v>
      </c>
      <c r="AW444" s="14" t="s">
        <v>36</v>
      </c>
      <c r="AX444" s="14" t="s">
        <v>79</v>
      </c>
      <c r="AY444" s="223" t="s">
        <v>129</v>
      </c>
    </row>
    <row r="445" spans="1:65" s="15" customFormat="1" ht="10.199999999999999">
      <c r="B445" s="224"/>
      <c r="C445" s="225"/>
      <c r="D445" s="204" t="s">
        <v>137</v>
      </c>
      <c r="E445" s="226" t="s">
        <v>1</v>
      </c>
      <c r="F445" s="227" t="s">
        <v>142</v>
      </c>
      <c r="G445" s="225"/>
      <c r="H445" s="228">
        <v>44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AT445" s="234" t="s">
        <v>137</v>
      </c>
      <c r="AU445" s="234" t="s">
        <v>89</v>
      </c>
      <c r="AV445" s="15" t="s">
        <v>135</v>
      </c>
      <c r="AW445" s="15" t="s">
        <v>36</v>
      </c>
      <c r="AX445" s="15" t="s">
        <v>87</v>
      </c>
      <c r="AY445" s="234" t="s">
        <v>129</v>
      </c>
    </row>
    <row r="446" spans="1:65" s="2" customFormat="1" ht="16.5" customHeight="1">
      <c r="A446" s="35"/>
      <c r="B446" s="36"/>
      <c r="C446" s="188" t="s">
        <v>549</v>
      </c>
      <c r="D446" s="188" t="s">
        <v>131</v>
      </c>
      <c r="E446" s="189" t="s">
        <v>617</v>
      </c>
      <c r="F446" s="190" t="s">
        <v>618</v>
      </c>
      <c r="G446" s="191" t="s">
        <v>544</v>
      </c>
      <c r="H446" s="192">
        <v>6</v>
      </c>
      <c r="I446" s="193"/>
      <c r="J446" s="194">
        <f>ROUND(I446*H446,2)</f>
        <v>0</v>
      </c>
      <c r="K446" s="195"/>
      <c r="L446" s="40"/>
      <c r="M446" s="196" t="s">
        <v>1</v>
      </c>
      <c r="N446" s="197" t="s">
        <v>44</v>
      </c>
      <c r="O446" s="72"/>
      <c r="P446" s="198">
        <f>O446*H446</f>
        <v>0</v>
      </c>
      <c r="Q446" s="198">
        <v>0</v>
      </c>
      <c r="R446" s="198">
        <f>Q446*H446</f>
        <v>0</v>
      </c>
      <c r="S446" s="198">
        <v>0</v>
      </c>
      <c r="T446" s="19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0" t="s">
        <v>563</v>
      </c>
      <c r="AT446" s="200" t="s">
        <v>131</v>
      </c>
      <c r="AU446" s="200" t="s">
        <v>89</v>
      </c>
      <c r="AY446" s="18" t="s">
        <v>129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18" t="s">
        <v>87</v>
      </c>
      <c r="BK446" s="201">
        <f>ROUND(I446*H446,2)</f>
        <v>0</v>
      </c>
      <c r="BL446" s="18" t="s">
        <v>563</v>
      </c>
      <c r="BM446" s="200" t="s">
        <v>1732</v>
      </c>
    </row>
    <row r="447" spans="1:65" s="14" customFormat="1" ht="10.199999999999999">
      <c r="B447" s="213"/>
      <c r="C447" s="214"/>
      <c r="D447" s="204" t="s">
        <v>137</v>
      </c>
      <c r="E447" s="215" t="s">
        <v>1</v>
      </c>
      <c r="F447" s="216" t="s">
        <v>620</v>
      </c>
      <c r="G447" s="214"/>
      <c r="H447" s="217">
        <v>2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137</v>
      </c>
      <c r="AU447" s="223" t="s">
        <v>89</v>
      </c>
      <c r="AV447" s="14" t="s">
        <v>89</v>
      </c>
      <c r="AW447" s="14" t="s">
        <v>36</v>
      </c>
      <c r="AX447" s="14" t="s">
        <v>79</v>
      </c>
      <c r="AY447" s="223" t="s">
        <v>129</v>
      </c>
    </row>
    <row r="448" spans="1:65" s="14" customFormat="1" ht="10.199999999999999">
      <c r="B448" s="213"/>
      <c r="C448" s="214"/>
      <c r="D448" s="204" t="s">
        <v>137</v>
      </c>
      <c r="E448" s="215" t="s">
        <v>1</v>
      </c>
      <c r="F448" s="216" t="s">
        <v>1733</v>
      </c>
      <c r="G448" s="214"/>
      <c r="H448" s="217">
        <v>4</v>
      </c>
      <c r="I448" s="218"/>
      <c r="J448" s="214"/>
      <c r="K448" s="214"/>
      <c r="L448" s="219"/>
      <c r="M448" s="220"/>
      <c r="N448" s="221"/>
      <c r="O448" s="221"/>
      <c r="P448" s="221"/>
      <c r="Q448" s="221"/>
      <c r="R448" s="221"/>
      <c r="S448" s="221"/>
      <c r="T448" s="222"/>
      <c r="AT448" s="223" t="s">
        <v>137</v>
      </c>
      <c r="AU448" s="223" t="s">
        <v>89</v>
      </c>
      <c r="AV448" s="14" t="s">
        <v>89</v>
      </c>
      <c r="AW448" s="14" t="s">
        <v>36</v>
      </c>
      <c r="AX448" s="14" t="s">
        <v>79</v>
      </c>
      <c r="AY448" s="223" t="s">
        <v>129</v>
      </c>
    </row>
    <row r="449" spans="1:65" s="15" customFormat="1" ht="10.199999999999999">
      <c r="B449" s="224"/>
      <c r="C449" s="225"/>
      <c r="D449" s="204" t="s">
        <v>137</v>
      </c>
      <c r="E449" s="226" t="s">
        <v>1</v>
      </c>
      <c r="F449" s="227" t="s">
        <v>142</v>
      </c>
      <c r="G449" s="225"/>
      <c r="H449" s="228">
        <v>6</v>
      </c>
      <c r="I449" s="229"/>
      <c r="J449" s="225"/>
      <c r="K449" s="225"/>
      <c r="L449" s="230"/>
      <c r="M449" s="231"/>
      <c r="N449" s="232"/>
      <c r="O449" s="232"/>
      <c r="P449" s="232"/>
      <c r="Q449" s="232"/>
      <c r="R449" s="232"/>
      <c r="S449" s="232"/>
      <c r="T449" s="233"/>
      <c r="AT449" s="234" t="s">
        <v>137</v>
      </c>
      <c r="AU449" s="234" t="s">
        <v>89</v>
      </c>
      <c r="AV449" s="15" t="s">
        <v>135</v>
      </c>
      <c r="AW449" s="15" t="s">
        <v>36</v>
      </c>
      <c r="AX449" s="15" t="s">
        <v>87</v>
      </c>
      <c r="AY449" s="234" t="s">
        <v>129</v>
      </c>
    </row>
    <row r="450" spans="1:65" s="2" customFormat="1" ht="21.75" customHeight="1">
      <c r="A450" s="35"/>
      <c r="B450" s="36"/>
      <c r="C450" s="188" t="s">
        <v>557</v>
      </c>
      <c r="D450" s="188" t="s">
        <v>131</v>
      </c>
      <c r="E450" s="189" t="s">
        <v>623</v>
      </c>
      <c r="F450" s="190" t="s">
        <v>624</v>
      </c>
      <c r="G450" s="191" t="s">
        <v>544</v>
      </c>
      <c r="H450" s="192">
        <v>5</v>
      </c>
      <c r="I450" s="193"/>
      <c r="J450" s="194">
        <f>ROUND(I450*H450,2)</f>
        <v>0</v>
      </c>
      <c r="K450" s="195"/>
      <c r="L450" s="40"/>
      <c r="M450" s="196" t="s">
        <v>1</v>
      </c>
      <c r="N450" s="197" t="s">
        <v>44</v>
      </c>
      <c r="O450" s="72"/>
      <c r="P450" s="198">
        <f>O450*H450</f>
        <v>0</v>
      </c>
      <c r="Q450" s="198">
        <v>0</v>
      </c>
      <c r="R450" s="198">
        <f>Q450*H450</f>
        <v>0</v>
      </c>
      <c r="S450" s="198">
        <v>0</v>
      </c>
      <c r="T450" s="199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00" t="s">
        <v>563</v>
      </c>
      <c r="AT450" s="200" t="s">
        <v>131</v>
      </c>
      <c r="AU450" s="200" t="s">
        <v>89</v>
      </c>
      <c r="AY450" s="18" t="s">
        <v>129</v>
      </c>
      <c r="BE450" s="201">
        <f>IF(N450="základní",J450,0)</f>
        <v>0</v>
      </c>
      <c r="BF450" s="201">
        <f>IF(N450="snížená",J450,0)</f>
        <v>0</v>
      </c>
      <c r="BG450" s="201">
        <f>IF(N450="zákl. přenesená",J450,0)</f>
        <v>0</v>
      </c>
      <c r="BH450" s="201">
        <f>IF(N450="sníž. přenesená",J450,0)</f>
        <v>0</v>
      </c>
      <c r="BI450" s="201">
        <f>IF(N450="nulová",J450,0)</f>
        <v>0</v>
      </c>
      <c r="BJ450" s="18" t="s">
        <v>87</v>
      </c>
      <c r="BK450" s="201">
        <f>ROUND(I450*H450,2)</f>
        <v>0</v>
      </c>
      <c r="BL450" s="18" t="s">
        <v>563</v>
      </c>
      <c r="BM450" s="200" t="s">
        <v>1734</v>
      </c>
    </row>
    <row r="451" spans="1:65" s="14" customFormat="1" ht="10.199999999999999">
      <c r="B451" s="213"/>
      <c r="C451" s="214"/>
      <c r="D451" s="204" t="s">
        <v>137</v>
      </c>
      <c r="E451" s="215" t="s">
        <v>1</v>
      </c>
      <c r="F451" s="216" t="s">
        <v>1086</v>
      </c>
      <c r="G451" s="214"/>
      <c r="H451" s="217">
        <v>5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137</v>
      </c>
      <c r="AU451" s="223" t="s">
        <v>89</v>
      </c>
      <c r="AV451" s="14" t="s">
        <v>89</v>
      </c>
      <c r="AW451" s="14" t="s">
        <v>36</v>
      </c>
      <c r="AX451" s="14" t="s">
        <v>87</v>
      </c>
      <c r="AY451" s="223" t="s">
        <v>129</v>
      </c>
    </row>
    <row r="452" spans="1:65" s="12" customFormat="1" ht="22.8" customHeight="1">
      <c r="B452" s="172"/>
      <c r="C452" s="173"/>
      <c r="D452" s="174" t="s">
        <v>78</v>
      </c>
      <c r="E452" s="186" t="s">
        <v>627</v>
      </c>
      <c r="F452" s="186" t="s">
        <v>628</v>
      </c>
      <c r="G452" s="173"/>
      <c r="H452" s="173"/>
      <c r="I452" s="176"/>
      <c r="J452" s="187">
        <f>BK452</f>
        <v>0</v>
      </c>
      <c r="K452" s="173"/>
      <c r="L452" s="178"/>
      <c r="M452" s="179"/>
      <c r="N452" s="180"/>
      <c r="O452" s="180"/>
      <c r="P452" s="181">
        <f>SUM(P453:P522)</f>
        <v>0</v>
      </c>
      <c r="Q452" s="180"/>
      <c r="R452" s="181">
        <f>SUM(R453:R522)</f>
        <v>8.8099999999999998E-2</v>
      </c>
      <c r="S452" s="180"/>
      <c r="T452" s="182">
        <f>SUM(T453:T522)</f>
        <v>0</v>
      </c>
      <c r="AR452" s="183" t="s">
        <v>149</v>
      </c>
      <c r="AT452" s="184" t="s">
        <v>78</v>
      </c>
      <c r="AU452" s="184" t="s">
        <v>87</v>
      </c>
      <c r="AY452" s="183" t="s">
        <v>129</v>
      </c>
      <c r="BK452" s="185">
        <f>SUM(BK453:BK522)</f>
        <v>0</v>
      </c>
    </row>
    <row r="453" spans="1:65" s="2" customFormat="1" ht="16.5" customHeight="1">
      <c r="A453" s="35"/>
      <c r="B453" s="36"/>
      <c r="C453" s="188" t="s">
        <v>563</v>
      </c>
      <c r="D453" s="188" t="s">
        <v>131</v>
      </c>
      <c r="E453" s="189" t="s">
        <v>630</v>
      </c>
      <c r="F453" s="190" t="s">
        <v>631</v>
      </c>
      <c r="G453" s="191" t="s">
        <v>632</v>
      </c>
      <c r="H453" s="192">
        <v>5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44</v>
      </c>
      <c r="O453" s="72"/>
      <c r="P453" s="198">
        <f>O453*H453</f>
        <v>0</v>
      </c>
      <c r="Q453" s="198">
        <v>1.1E-4</v>
      </c>
      <c r="R453" s="198">
        <f>Q453*H453</f>
        <v>5.5000000000000003E-4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563</v>
      </c>
      <c r="AT453" s="200" t="s">
        <v>131</v>
      </c>
      <c r="AU453" s="200" t="s">
        <v>89</v>
      </c>
      <c r="AY453" s="18" t="s">
        <v>129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87</v>
      </c>
      <c r="BK453" s="201">
        <f>ROUND(I453*H453,2)</f>
        <v>0</v>
      </c>
      <c r="BL453" s="18" t="s">
        <v>563</v>
      </c>
      <c r="BM453" s="200" t="s">
        <v>1735</v>
      </c>
    </row>
    <row r="454" spans="1:65" s="14" customFormat="1" ht="30.6">
      <c r="B454" s="213"/>
      <c r="C454" s="214"/>
      <c r="D454" s="204" t="s">
        <v>137</v>
      </c>
      <c r="E454" s="215" t="s">
        <v>1</v>
      </c>
      <c r="F454" s="216" t="s">
        <v>1736</v>
      </c>
      <c r="G454" s="214"/>
      <c r="H454" s="217">
        <v>5</v>
      </c>
      <c r="I454" s="218"/>
      <c r="J454" s="214"/>
      <c r="K454" s="214"/>
      <c r="L454" s="219"/>
      <c r="M454" s="220"/>
      <c r="N454" s="221"/>
      <c r="O454" s="221"/>
      <c r="P454" s="221"/>
      <c r="Q454" s="221"/>
      <c r="R454" s="221"/>
      <c r="S454" s="221"/>
      <c r="T454" s="222"/>
      <c r="AT454" s="223" t="s">
        <v>137</v>
      </c>
      <c r="AU454" s="223" t="s">
        <v>89</v>
      </c>
      <c r="AV454" s="14" t="s">
        <v>89</v>
      </c>
      <c r="AW454" s="14" t="s">
        <v>36</v>
      </c>
      <c r="AX454" s="14" t="s">
        <v>87</v>
      </c>
      <c r="AY454" s="223" t="s">
        <v>129</v>
      </c>
    </row>
    <row r="455" spans="1:65" s="2" customFormat="1" ht="16.5" customHeight="1">
      <c r="A455" s="35"/>
      <c r="B455" s="36"/>
      <c r="C455" s="188" t="s">
        <v>577</v>
      </c>
      <c r="D455" s="188" t="s">
        <v>131</v>
      </c>
      <c r="E455" s="189" t="s">
        <v>636</v>
      </c>
      <c r="F455" s="190" t="s">
        <v>637</v>
      </c>
      <c r="G455" s="191" t="s">
        <v>632</v>
      </c>
      <c r="H455" s="192">
        <v>24</v>
      </c>
      <c r="I455" s="193"/>
      <c r="J455" s="194">
        <f>ROUND(I455*H455,2)</f>
        <v>0</v>
      </c>
      <c r="K455" s="195"/>
      <c r="L455" s="40"/>
      <c r="M455" s="196" t="s">
        <v>1</v>
      </c>
      <c r="N455" s="197" t="s">
        <v>44</v>
      </c>
      <c r="O455" s="72"/>
      <c r="P455" s="198">
        <f>O455*H455</f>
        <v>0</v>
      </c>
      <c r="Q455" s="198">
        <v>1.1E-4</v>
      </c>
      <c r="R455" s="198">
        <f>Q455*H455</f>
        <v>2.64E-3</v>
      </c>
      <c r="S455" s="198">
        <v>0</v>
      </c>
      <c r="T455" s="199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0" t="s">
        <v>563</v>
      </c>
      <c r="AT455" s="200" t="s">
        <v>131</v>
      </c>
      <c r="AU455" s="200" t="s">
        <v>89</v>
      </c>
      <c r="AY455" s="18" t="s">
        <v>129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18" t="s">
        <v>87</v>
      </c>
      <c r="BK455" s="201">
        <f>ROUND(I455*H455,2)</f>
        <v>0</v>
      </c>
      <c r="BL455" s="18" t="s">
        <v>563</v>
      </c>
      <c r="BM455" s="200" t="s">
        <v>1737</v>
      </c>
    </row>
    <row r="456" spans="1:65" s="14" customFormat="1" ht="30.6">
      <c r="B456" s="213"/>
      <c r="C456" s="214"/>
      <c r="D456" s="204" t="s">
        <v>137</v>
      </c>
      <c r="E456" s="215" t="s">
        <v>1</v>
      </c>
      <c r="F456" s="216" t="s">
        <v>1738</v>
      </c>
      <c r="G456" s="214"/>
      <c r="H456" s="217">
        <v>24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137</v>
      </c>
      <c r="AU456" s="223" t="s">
        <v>89</v>
      </c>
      <c r="AV456" s="14" t="s">
        <v>89</v>
      </c>
      <c r="AW456" s="14" t="s">
        <v>36</v>
      </c>
      <c r="AX456" s="14" t="s">
        <v>87</v>
      </c>
      <c r="AY456" s="223" t="s">
        <v>129</v>
      </c>
    </row>
    <row r="457" spans="1:65" s="2" customFormat="1" ht="16.5" customHeight="1">
      <c r="A457" s="35"/>
      <c r="B457" s="36"/>
      <c r="C457" s="188" t="s">
        <v>582</v>
      </c>
      <c r="D457" s="188" t="s">
        <v>131</v>
      </c>
      <c r="E457" s="189" t="s">
        <v>641</v>
      </c>
      <c r="F457" s="190" t="s">
        <v>642</v>
      </c>
      <c r="G457" s="191" t="s">
        <v>167</v>
      </c>
      <c r="H457" s="192">
        <v>29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44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563</v>
      </c>
      <c r="AT457" s="200" t="s">
        <v>131</v>
      </c>
      <c r="AU457" s="200" t="s">
        <v>89</v>
      </c>
      <c r="AY457" s="18" t="s">
        <v>129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87</v>
      </c>
      <c r="BK457" s="201">
        <f>ROUND(I457*H457,2)</f>
        <v>0</v>
      </c>
      <c r="BL457" s="18" t="s">
        <v>563</v>
      </c>
      <c r="BM457" s="200" t="s">
        <v>1739</v>
      </c>
    </row>
    <row r="458" spans="1:65" s="14" customFormat="1" ht="20.399999999999999">
      <c r="B458" s="213"/>
      <c r="C458" s="214"/>
      <c r="D458" s="204" t="s">
        <v>137</v>
      </c>
      <c r="E458" s="215" t="s">
        <v>1</v>
      </c>
      <c r="F458" s="216" t="s">
        <v>1740</v>
      </c>
      <c r="G458" s="214"/>
      <c r="H458" s="217">
        <v>5</v>
      </c>
      <c r="I458" s="218"/>
      <c r="J458" s="214"/>
      <c r="K458" s="214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137</v>
      </c>
      <c r="AU458" s="223" t="s">
        <v>89</v>
      </c>
      <c r="AV458" s="14" t="s">
        <v>89</v>
      </c>
      <c r="AW458" s="14" t="s">
        <v>36</v>
      </c>
      <c r="AX458" s="14" t="s">
        <v>79</v>
      </c>
      <c r="AY458" s="223" t="s">
        <v>129</v>
      </c>
    </row>
    <row r="459" spans="1:65" s="14" customFormat="1" ht="20.399999999999999">
      <c r="B459" s="213"/>
      <c r="C459" s="214"/>
      <c r="D459" s="204" t="s">
        <v>137</v>
      </c>
      <c r="E459" s="215" t="s">
        <v>1</v>
      </c>
      <c r="F459" s="216" t="s">
        <v>1741</v>
      </c>
      <c r="G459" s="214"/>
      <c r="H459" s="217">
        <v>24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137</v>
      </c>
      <c r="AU459" s="223" t="s">
        <v>89</v>
      </c>
      <c r="AV459" s="14" t="s">
        <v>89</v>
      </c>
      <c r="AW459" s="14" t="s">
        <v>36</v>
      </c>
      <c r="AX459" s="14" t="s">
        <v>79</v>
      </c>
      <c r="AY459" s="223" t="s">
        <v>129</v>
      </c>
    </row>
    <row r="460" spans="1:65" s="15" customFormat="1" ht="10.199999999999999">
      <c r="B460" s="224"/>
      <c r="C460" s="225"/>
      <c r="D460" s="204" t="s">
        <v>137</v>
      </c>
      <c r="E460" s="226" t="s">
        <v>1</v>
      </c>
      <c r="F460" s="227" t="s">
        <v>142</v>
      </c>
      <c r="G460" s="225"/>
      <c r="H460" s="228">
        <v>29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AT460" s="234" t="s">
        <v>137</v>
      </c>
      <c r="AU460" s="234" t="s">
        <v>89</v>
      </c>
      <c r="AV460" s="15" t="s">
        <v>135</v>
      </c>
      <c r="AW460" s="15" t="s">
        <v>36</v>
      </c>
      <c r="AX460" s="15" t="s">
        <v>87</v>
      </c>
      <c r="AY460" s="234" t="s">
        <v>129</v>
      </c>
    </row>
    <row r="461" spans="1:65" s="2" customFormat="1" ht="21.75" customHeight="1">
      <c r="A461" s="35"/>
      <c r="B461" s="36"/>
      <c r="C461" s="188" t="s">
        <v>586</v>
      </c>
      <c r="D461" s="188" t="s">
        <v>131</v>
      </c>
      <c r="E461" s="189" t="s">
        <v>647</v>
      </c>
      <c r="F461" s="190" t="s">
        <v>648</v>
      </c>
      <c r="G461" s="191" t="s">
        <v>167</v>
      </c>
      <c r="H461" s="192">
        <v>7</v>
      </c>
      <c r="I461" s="193"/>
      <c r="J461" s="194">
        <f>ROUND(I461*H461,2)</f>
        <v>0</v>
      </c>
      <c r="K461" s="195"/>
      <c r="L461" s="40"/>
      <c r="M461" s="196" t="s">
        <v>1</v>
      </c>
      <c r="N461" s="197" t="s">
        <v>44</v>
      </c>
      <c r="O461" s="72"/>
      <c r="P461" s="198">
        <f>O461*H461</f>
        <v>0</v>
      </c>
      <c r="Q461" s="198">
        <v>0</v>
      </c>
      <c r="R461" s="198">
        <f>Q461*H461</f>
        <v>0</v>
      </c>
      <c r="S461" s="198">
        <v>0</v>
      </c>
      <c r="T461" s="199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0" t="s">
        <v>563</v>
      </c>
      <c r="AT461" s="200" t="s">
        <v>131</v>
      </c>
      <c r="AU461" s="200" t="s">
        <v>89</v>
      </c>
      <c r="AY461" s="18" t="s">
        <v>129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8" t="s">
        <v>87</v>
      </c>
      <c r="BK461" s="201">
        <f>ROUND(I461*H461,2)</f>
        <v>0</v>
      </c>
      <c r="BL461" s="18" t="s">
        <v>563</v>
      </c>
      <c r="BM461" s="200" t="s">
        <v>1742</v>
      </c>
    </row>
    <row r="462" spans="1:65" s="2" customFormat="1" ht="21.75" customHeight="1">
      <c r="A462" s="35"/>
      <c r="B462" s="36"/>
      <c r="C462" s="246" t="s">
        <v>590</v>
      </c>
      <c r="D462" s="246" t="s">
        <v>397</v>
      </c>
      <c r="E462" s="247" t="s">
        <v>651</v>
      </c>
      <c r="F462" s="248" t="s">
        <v>652</v>
      </c>
      <c r="G462" s="249" t="s">
        <v>167</v>
      </c>
      <c r="H462" s="250">
        <v>7</v>
      </c>
      <c r="I462" s="251"/>
      <c r="J462" s="252">
        <f>ROUND(I462*H462,2)</f>
        <v>0</v>
      </c>
      <c r="K462" s="253"/>
      <c r="L462" s="254"/>
      <c r="M462" s="255" t="s">
        <v>1</v>
      </c>
      <c r="N462" s="256" t="s">
        <v>44</v>
      </c>
      <c r="O462" s="72"/>
      <c r="P462" s="198">
        <f>O462*H462</f>
        <v>0</v>
      </c>
      <c r="Q462" s="198">
        <v>2.7999999999999998E-4</v>
      </c>
      <c r="R462" s="198">
        <f>Q462*H462</f>
        <v>1.9599999999999999E-3</v>
      </c>
      <c r="S462" s="198">
        <v>0</v>
      </c>
      <c r="T462" s="19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0" t="s">
        <v>653</v>
      </c>
      <c r="AT462" s="200" t="s">
        <v>397</v>
      </c>
      <c r="AU462" s="200" t="s">
        <v>89</v>
      </c>
      <c r="AY462" s="18" t="s">
        <v>129</v>
      </c>
      <c r="BE462" s="201">
        <f>IF(N462="základní",J462,0)</f>
        <v>0</v>
      </c>
      <c r="BF462" s="201">
        <f>IF(N462="snížená",J462,0)</f>
        <v>0</v>
      </c>
      <c r="BG462" s="201">
        <f>IF(N462="zákl. přenesená",J462,0)</f>
        <v>0</v>
      </c>
      <c r="BH462" s="201">
        <f>IF(N462="sníž. přenesená",J462,0)</f>
        <v>0</v>
      </c>
      <c r="BI462" s="201">
        <f>IF(N462="nulová",J462,0)</f>
        <v>0</v>
      </c>
      <c r="BJ462" s="18" t="s">
        <v>87</v>
      </c>
      <c r="BK462" s="201">
        <f>ROUND(I462*H462,2)</f>
        <v>0</v>
      </c>
      <c r="BL462" s="18" t="s">
        <v>563</v>
      </c>
      <c r="BM462" s="200" t="s">
        <v>1743</v>
      </c>
    </row>
    <row r="463" spans="1:65" s="14" customFormat="1" ht="10.199999999999999">
      <c r="B463" s="213"/>
      <c r="C463" s="214"/>
      <c r="D463" s="204" t="s">
        <v>137</v>
      </c>
      <c r="E463" s="215" t="s">
        <v>1</v>
      </c>
      <c r="F463" s="216" t="s">
        <v>1744</v>
      </c>
      <c r="G463" s="214"/>
      <c r="H463" s="217">
        <v>7</v>
      </c>
      <c r="I463" s="218"/>
      <c r="J463" s="214"/>
      <c r="K463" s="214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137</v>
      </c>
      <c r="AU463" s="223" t="s">
        <v>89</v>
      </c>
      <c r="AV463" s="14" t="s">
        <v>89</v>
      </c>
      <c r="AW463" s="14" t="s">
        <v>36</v>
      </c>
      <c r="AX463" s="14" t="s">
        <v>87</v>
      </c>
      <c r="AY463" s="223" t="s">
        <v>129</v>
      </c>
    </row>
    <row r="464" spans="1:65" s="2" customFormat="1" ht="21.75" customHeight="1">
      <c r="A464" s="35"/>
      <c r="B464" s="36"/>
      <c r="C464" s="188" t="s">
        <v>595</v>
      </c>
      <c r="D464" s="188" t="s">
        <v>131</v>
      </c>
      <c r="E464" s="189" t="s">
        <v>657</v>
      </c>
      <c r="F464" s="190" t="s">
        <v>658</v>
      </c>
      <c r="G464" s="191" t="s">
        <v>167</v>
      </c>
      <c r="H464" s="192">
        <v>31</v>
      </c>
      <c r="I464" s="193"/>
      <c r="J464" s="194">
        <f>ROUND(I464*H464,2)</f>
        <v>0</v>
      </c>
      <c r="K464" s="195"/>
      <c r="L464" s="40"/>
      <c r="M464" s="196" t="s">
        <v>1</v>
      </c>
      <c r="N464" s="197" t="s">
        <v>44</v>
      </c>
      <c r="O464" s="72"/>
      <c r="P464" s="198">
        <f>O464*H464</f>
        <v>0</v>
      </c>
      <c r="Q464" s="198">
        <v>0</v>
      </c>
      <c r="R464" s="198">
        <f>Q464*H464</f>
        <v>0</v>
      </c>
      <c r="S464" s="198">
        <v>0</v>
      </c>
      <c r="T464" s="199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0" t="s">
        <v>563</v>
      </c>
      <c r="AT464" s="200" t="s">
        <v>131</v>
      </c>
      <c r="AU464" s="200" t="s">
        <v>89</v>
      </c>
      <c r="AY464" s="18" t="s">
        <v>129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18" t="s">
        <v>87</v>
      </c>
      <c r="BK464" s="201">
        <f>ROUND(I464*H464,2)</f>
        <v>0</v>
      </c>
      <c r="BL464" s="18" t="s">
        <v>563</v>
      </c>
      <c r="BM464" s="200" t="s">
        <v>1745</v>
      </c>
    </row>
    <row r="465" spans="1:65" s="2" customFormat="1" ht="21.75" customHeight="1">
      <c r="A465" s="35"/>
      <c r="B465" s="36"/>
      <c r="C465" s="246" t="s">
        <v>602</v>
      </c>
      <c r="D465" s="246" t="s">
        <v>397</v>
      </c>
      <c r="E465" s="247" t="s">
        <v>661</v>
      </c>
      <c r="F465" s="248" t="s">
        <v>662</v>
      </c>
      <c r="G465" s="249" t="s">
        <v>167</v>
      </c>
      <c r="H465" s="250">
        <v>31</v>
      </c>
      <c r="I465" s="251"/>
      <c r="J465" s="252">
        <f>ROUND(I465*H465,2)</f>
        <v>0</v>
      </c>
      <c r="K465" s="253"/>
      <c r="L465" s="254"/>
      <c r="M465" s="255" t="s">
        <v>1</v>
      </c>
      <c r="N465" s="256" t="s">
        <v>44</v>
      </c>
      <c r="O465" s="72"/>
      <c r="P465" s="198">
        <f>O465*H465</f>
        <v>0</v>
      </c>
      <c r="Q465" s="198">
        <v>1.0499999999999999E-3</v>
      </c>
      <c r="R465" s="198">
        <f>Q465*H465</f>
        <v>3.2549999999999996E-2</v>
      </c>
      <c r="S465" s="198">
        <v>0</v>
      </c>
      <c r="T465" s="19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0" t="s">
        <v>609</v>
      </c>
      <c r="AT465" s="200" t="s">
        <v>397</v>
      </c>
      <c r="AU465" s="200" t="s">
        <v>89</v>
      </c>
      <c r="AY465" s="18" t="s">
        <v>129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8" t="s">
        <v>87</v>
      </c>
      <c r="BK465" s="201">
        <f>ROUND(I465*H465,2)</f>
        <v>0</v>
      </c>
      <c r="BL465" s="18" t="s">
        <v>609</v>
      </c>
      <c r="BM465" s="200" t="s">
        <v>1746</v>
      </c>
    </row>
    <row r="466" spans="1:65" s="14" customFormat="1" ht="10.199999999999999">
      <c r="B466" s="213"/>
      <c r="C466" s="214"/>
      <c r="D466" s="204" t="s">
        <v>137</v>
      </c>
      <c r="E466" s="215" t="s">
        <v>1</v>
      </c>
      <c r="F466" s="216" t="s">
        <v>1747</v>
      </c>
      <c r="G466" s="214"/>
      <c r="H466" s="217">
        <v>31</v>
      </c>
      <c r="I466" s="218"/>
      <c r="J466" s="214"/>
      <c r="K466" s="214"/>
      <c r="L466" s="219"/>
      <c r="M466" s="220"/>
      <c r="N466" s="221"/>
      <c r="O466" s="221"/>
      <c r="P466" s="221"/>
      <c r="Q466" s="221"/>
      <c r="R466" s="221"/>
      <c r="S466" s="221"/>
      <c r="T466" s="222"/>
      <c r="AT466" s="223" t="s">
        <v>137</v>
      </c>
      <c r="AU466" s="223" t="s">
        <v>89</v>
      </c>
      <c r="AV466" s="14" t="s">
        <v>89</v>
      </c>
      <c r="AW466" s="14" t="s">
        <v>36</v>
      </c>
      <c r="AX466" s="14" t="s">
        <v>87</v>
      </c>
      <c r="AY466" s="223" t="s">
        <v>129</v>
      </c>
    </row>
    <row r="467" spans="1:65" s="2" customFormat="1" ht="21.75" customHeight="1">
      <c r="A467" s="35"/>
      <c r="B467" s="36"/>
      <c r="C467" s="188" t="s">
        <v>606</v>
      </c>
      <c r="D467" s="188" t="s">
        <v>131</v>
      </c>
      <c r="E467" s="189" t="s">
        <v>666</v>
      </c>
      <c r="F467" s="190" t="s">
        <v>667</v>
      </c>
      <c r="G467" s="191" t="s">
        <v>167</v>
      </c>
      <c r="H467" s="192">
        <v>35</v>
      </c>
      <c r="I467" s="193"/>
      <c r="J467" s="194">
        <f>ROUND(I467*H467,2)</f>
        <v>0</v>
      </c>
      <c r="K467" s="195"/>
      <c r="L467" s="40"/>
      <c r="M467" s="196" t="s">
        <v>1</v>
      </c>
      <c r="N467" s="197" t="s">
        <v>44</v>
      </c>
      <c r="O467" s="72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0" t="s">
        <v>563</v>
      </c>
      <c r="AT467" s="200" t="s">
        <v>131</v>
      </c>
      <c r="AU467" s="200" t="s">
        <v>89</v>
      </c>
      <c r="AY467" s="18" t="s">
        <v>129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18" t="s">
        <v>87</v>
      </c>
      <c r="BK467" s="201">
        <f>ROUND(I467*H467,2)</f>
        <v>0</v>
      </c>
      <c r="BL467" s="18" t="s">
        <v>563</v>
      </c>
      <c r="BM467" s="200" t="s">
        <v>1748</v>
      </c>
    </row>
    <row r="468" spans="1:65" s="2" customFormat="1" ht="33" customHeight="1">
      <c r="A468" s="35"/>
      <c r="B468" s="36"/>
      <c r="C468" s="246" t="s">
        <v>616</v>
      </c>
      <c r="D468" s="246" t="s">
        <v>397</v>
      </c>
      <c r="E468" s="247" t="s">
        <v>670</v>
      </c>
      <c r="F468" s="248" t="s">
        <v>671</v>
      </c>
      <c r="G468" s="249" t="s">
        <v>167</v>
      </c>
      <c r="H468" s="250">
        <v>35</v>
      </c>
      <c r="I468" s="251"/>
      <c r="J468" s="252">
        <f>ROUND(I468*H468,2)</f>
        <v>0</v>
      </c>
      <c r="K468" s="253"/>
      <c r="L468" s="254"/>
      <c r="M468" s="255" t="s">
        <v>1</v>
      </c>
      <c r="N468" s="256" t="s">
        <v>44</v>
      </c>
      <c r="O468" s="72"/>
      <c r="P468" s="198">
        <f>O468*H468</f>
        <v>0</v>
      </c>
      <c r="Q468" s="198">
        <v>1.4400000000000001E-3</v>
      </c>
      <c r="R468" s="198">
        <f>Q468*H468</f>
        <v>5.04E-2</v>
      </c>
      <c r="S468" s="198">
        <v>0</v>
      </c>
      <c r="T468" s="199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0" t="s">
        <v>653</v>
      </c>
      <c r="AT468" s="200" t="s">
        <v>397</v>
      </c>
      <c r="AU468" s="200" t="s">
        <v>89</v>
      </c>
      <c r="AY468" s="18" t="s">
        <v>129</v>
      </c>
      <c r="BE468" s="201">
        <f>IF(N468="základní",J468,0)</f>
        <v>0</v>
      </c>
      <c r="BF468" s="201">
        <f>IF(N468="snížená",J468,0)</f>
        <v>0</v>
      </c>
      <c r="BG468" s="201">
        <f>IF(N468="zákl. přenesená",J468,0)</f>
        <v>0</v>
      </c>
      <c r="BH468" s="201">
        <f>IF(N468="sníž. přenesená",J468,0)</f>
        <v>0</v>
      </c>
      <c r="BI468" s="201">
        <f>IF(N468="nulová",J468,0)</f>
        <v>0</v>
      </c>
      <c r="BJ468" s="18" t="s">
        <v>87</v>
      </c>
      <c r="BK468" s="201">
        <f>ROUND(I468*H468,2)</f>
        <v>0</v>
      </c>
      <c r="BL468" s="18" t="s">
        <v>563</v>
      </c>
      <c r="BM468" s="200" t="s">
        <v>1749</v>
      </c>
    </row>
    <row r="469" spans="1:65" s="14" customFormat="1" ht="20.399999999999999">
      <c r="B469" s="213"/>
      <c r="C469" s="214"/>
      <c r="D469" s="204" t="s">
        <v>137</v>
      </c>
      <c r="E469" s="215" t="s">
        <v>1</v>
      </c>
      <c r="F469" s="216" t="s">
        <v>1750</v>
      </c>
      <c r="G469" s="214"/>
      <c r="H469" s="217">
        <v>30</v>
      </c>
      <c r="I469" s="218"/>
      <c r="J469" s="214"/>
      <c r="K469" s="214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137</v>
      </c>
      <c r="AU469" s="223" t="s">
        <v>89</v>
      </c>
      <c r="AV469" s="14" t="s">
        <v>89</v>
      </c>
      <c r="AW469" s="14" t="s">
        <v>36</v>
      </c>
      <c r="AX469" s="14" t="s">
        <v>79</v>
      </c>
      <c r="AY469" s="223" t="s">
        <v>129</v>
      </c>
    </row>
    <row r="470" spans="1:65" s="14" customFormat="1" ht="20.399999999999999">
      <c r="B470" s="213"/>
      <c r="C470" s="214"/>
      <c r="D470" s="204" t="s">
        <v>137</v>
      </c>
      <c r="E470" s="215" t="s">
        <v>1</v>
      </c>
      <c r="F470" s="216" t="s">
        <v>1751</v>
      </c>
      <c r="G470" s="214"/>
      <c r="H470" s="217">
        <v>5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137</v>
      </c>
      <c r="AU470" s="223" t="s">
        <v>89</v>
      </c>
      <c r="AV470" s="14" t="s">
        <v>89</v>
      </c>
      <c r="AW470" s="14" t="s">
        <v>36</v>
      </c>
      <c r="AX470" s="14" t="s">
        <v>79</v>
      </c>
      <c r="AY470" s="223" t="s">
        <v>129</v>
      </c>
    </row>
    <row r="471" spans="1:65" s="15" customFormat="1" ht="10.199999999999999">
      <c r="B471" s="224"/>
      <c r="C471" s="225"/>
      <c r="D471" s="204" t="s">
        <v>137</v>
      </c>
      <c r="E471" s="226" t="s">
        <v>1</v>
      </c>
      <c r="F471" s="227" t="s">
        <v>142</v>
      </c>
      <c r="G471" s="225"/>
      <c r="H471" s="228">
        <v>35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AT471" s="234" t="s">
        <v>137</v>
      </c>
      <c r="AU471" s="234" t="s">
        <v>89</v>
      </c>
      <c r="AV471" s="15" t="s">
        <v>135</v>
      </c>
      <c r="AW471" s="15" t="s">
        <v>36</v>
      </c>
      <c r="AX471" s="15" t="s">
        <v>87</v>
      </c>
      <c r="AY471" s="234" t="s">
        <v>129</v>
      </c>
    </row>
    <row r="472" spans="1:65" s="2" customFormat="1" ht="16.5" customHeight="1">
      <c r="A472" s="35"/>
      <c r="B472" s="36"/>
      <c r="C472" s="188" t="s">
        <v>622</v>
      </c>
      <c r="D472" s="188" t="s">
        <v>131</v>
      </c>
      <c r="E472" s="189" t="s">
        <v>676</v>
      </c>
      <c r="F472" s="190" t="s">
        <v>677</v>
      </c>
      <c r="G472" s="191" t="s">
        <v>167</v>
      </c>
      <c r="H472" s="192">
        <v>35</v>
      </c>
      <c r="I472" s="193"/>
      <c r="J472" s="194">
        <f>ROUND(I472*H472,2)</f>
        <v>0</v>
      </c>
      <c r="K472" s="195"/>
      <c r="L472" s="40"/>
      <c r="M472" s="196" t="s">
        <v>1</v>
      </c>
      <c r="N472" s="197" t="s">
        <v>44</v>
      </c>
      <c r="O472" s="72"/>
      <c r="P472" s="198">
        <f>O472*H472</f>
        <v>0</v>
      </c>
      <c r="Q472" s="198">
        <v>0</v>
      </c>
      <c r="R472" s="198">
        <f>Q472*H472</f>
        <v>0</v>
      </c>
      <c r="S472" s="198">
        <v>0</v>
      </c>
      <c r="T472" s="199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0" t="s">
        <v>563</v>
      </c>
      <c r="AT472" s="200" t="s">
        <v>131</v>
      </c>
      <c r="AU472" s="200" t="s">
        <v>89</v>
      </c>
      <c r="AY472" s="18" t="s">
        <v>129</v>
      </c>
      <c r="BE472" s="201">
        <f>IF(N472="základní",J472,0)</f>
        <v>0</v>
      </c>
      <c r="BF472" s="201">
        <f>IF(N472="snížená",J472,0)</f>
        <v>0</v>
      </c>
      <c r="BG472" s="201">
        <f>IF(N472="zákl. přenesená",J472,0)</f>
        <v>0</v>
      </c>
      <c r="BH472" s="201">
        <f>IF(N472="sníž. přenesená",J472,0)</f>
        <v>0</v>
      </c>
      <c r="BI472" s="201">
        <f>IF(N472="nulová",J472,0)</f>
        <v>0</v>
      </c>
      <c r="BJ472" s="18" t="s">
        <v>87</v>
      </c>
      <c r="BK472" s="201">
        <f>ROUND(I472*H472,2)</f>
        <v>0</v>
      </c>
      <c r="BL472" s="18" t="s">
        <v>563</v>
      </c>
      <c r="BM472" s="200" t="s">
        <v>1752</v>
      </c>
    </row>
    <row r="473" spans="1:65" s="14" customFormat="1" ht="20.399999999999999">
      <c r="B473" s="213"/>
      <c r="C473" s="214"/>
      <c r="D473" s="204" t="s">
        <v>137</v>
      </c>
      <c r="E473" s="215" t="s">
        <v>1</v>
      </c>
      <c r="F473" s="216" t="s">
        <v>1753</v>
      </c>
      <c r="G473" s="214"/>
      <c r="H473" s="217">
        <v>35</v>
      </c>
      <c r="I473" s="218"/>
      <c r="J473" s="214"/>
      <c r="K473" s="214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137</v>
      </c>
      <c r="AU473" s="223" t="s">
        <v>89</v>
      </c>
      <c r="AV473" s="14" t="s">
        <v>89</v>
      </c>
      <c r="AW473" s="14" t="s">
        <v>36</v>
      </c>
      <c r="AX473" s="14" t="s">
        <v>87</v>
      </c>
      <c r="AY473" s="223" t="s">
        <v>129</v>
      </c>
    </row>
    <row r="474" spans="1:65" s="2" customFormat="1" ht="21.75" customHeight="1">
      <c r="A474" s="35"/>
      <c r="B474" s="36"/>
      <c r="C474" s="188" t="s">
        <v>629</v>
      </c>
      <c r="D474" s="188" t="s">
        <v>131</v>
      </c>
      <c r="E474" s="189" t="s">
        <v>681</v>
      </c>
      <c r="F474" s="190" t="s">
        <v>682</v>
      </c>
      <c r="G474" s="191" t="s">
        <v>167</v>
      </c>
      <c r="H474" s="192">
        <v>38</v>
      </c>
      <c r="I474" s="193"/>
      <c r="J474" s="194">
        <f>ROUND(I474*H474,2)</f>
        <v>0</v>
      </c>
      <c r="K474" s="195"/>
      <c r="L474" s="40"/>
      <c r="M474" s="196" t="s">
        <v>1</v>
      </c>
      <c r="N474" s="197" t="s">
        <v>44</v>
      </c>
      <c r="O474" s="72"/>
      <c r="P474" s="198">
        <f>O474*H474</f>
        <v>0</v>
      </c>
      <c r="Q474" s="198">
        <v>0</v>
      </c>
      <c r="R474" s="198">
        <f>Q474*H474</f>
        <v>0</v>
      </c>
      <c r="S474" s="198">
        <v>0</v>
      </c>
      <c r="T474" s="19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0" t="s">
        <v>563</v>
      </c>
      <c r="AT474" s="200" t="s">
        <v>131</v>
      </c>
      <c r="AU474" s="200" t="s">
        <v>89</v>
      </c>
      <c r="AY474" s="18" t="s">
        <v>129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8" t="s">
        <v>87</v>
      </c>
      <c r="BK474" s="201">
        <f>ROUND(I474*H474,2)</f>
        <v>0</v>
      </c>
      <c r="BL474" s="18" t="s">
        <v>563</v>
      </c>
      <c r="BM474" s="200" t="s">
        <v>1754</v>
      </c>
    </row>
    <row r="475" spans="1:65" s="14" customFormat="1" ht="20.399999999999999">
      <c r="B475" s="213"/>
      <c r="C475" s="214"/>
      <c r="D475" s="204" t="s">
        <v>137</v>
      </c>
      <c r="E475" s="215" t="s">
        <v>1</v>
      </c>
      <c r="F475" s="216" t="s">
        <v>1755</v>
      </c>
      <c r="G475" s="214"/>
      <c r="H475" s="217">
        <v>7</v>
      </c>
      <c r="I475" s="218"/>
      <c r="J475" s="214"/>
      <c r="K475" s="214"/>
      <c r="L475" s="219"/>
      <c r="M475" s="220"/>
      <c r="N475" s="221"/>
      <c r="O475" s="221"/>
      <c r="P475" s="221"/>
      <c r="Q475" s="221"/>
      <c r="R475" s="221"/>
      <c r="S475" s="221"/>
      <c r="T475" s="222"/>
      <c r="AT475" s="223" t="s">
        <v>137</v>
      </c>
      <c r="AU475" s="223" t="s">
        <v>89</v>
      </c>
      <c r="AV475" s="14" t="s">
        <v>89</v>
      </c>
      <c r="AW475" s="14" t="s">
        <v>36</v>
      </c>
      <c r="AX475" s="14" t="s">
        <v>79</v>
      </c>
      <c r="AY475" s="223" t="s">
        <v>129</v>
      </c>
    </row>
    <row r="476" spans="1:65" s="14" customFormat="1" ht="20.399999999999999">
      <c r="B476" s="213"/>
      <c r="C476" s="214"/>
      <c r="D476" s="204" t="s">
        <v>137</v>
      </c>
      <c r="E476" s="215" t="s">
        <v>1</v>
      </c>
      <c r="F476" s="216" t="s">
        <v>1756</v>
      </c>
      <c r="G476" s="214"/>
      <c r="H476" s="217">
        <v>31</v>
      </c>
      <c r="I476" s="218"/>
      <c r="J476" s="214"/>
      <c r="K476" s="214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137</v>
      </c>
      <c r="AU476" s="223" t="s">
        <v>89</v>
      </c>
      <c r="AV476" s="14" t="s">
        <v>89</v>
      </c>
      <c r="AW476" s="14" t="s">
        <v>36</v>
      </c>
      <c r="AX476" s="14" t="s">
        <v>79</v>
      </c>
      <c r="AY476" s="223" t="s">
        <v>129</v>
      </c>
    </row>
    <row r="477" spans="1:65" s="15" customFormat="1" ht="10.199999999999999">
      <c r="B477" s="224"/>
      <c r="C477" s="225"/>
      <c r="D477" s="204" t="s">
        <v>137</v>
      </c>
      <c r="E477" s="226" t="s">
        <v>1</v>
      </c>
      <c r="F477" s="227" t="s">
        <v>142</v>
      </c>
      <c r="G477" s="225"/>
      <c r="H477" s="228">
        <v>38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AT477" s="234" t="s">
        <v>137</v>
      </c>
      <c r="AU477" s="234" t="s">
        <v>89</v>
      </c>
      <c r="AV477" s="15" t="s">
        <v>135</v>
      </c>
      <c r="AW477" s="15" t="s">
        <v>36</v>
      </c>
      <c r="AX477" s="15" t="s">
        <v>87</v>
      </c>
      <c r="AY477" s="234" t="s">
        <v>129</v>
      </c>
    </row>
    <row r="478" spans="1:65" s="2" customFormat="1" ht="21.75" customHeight="1">
      <c r="A478" s="35"/>
      <c r="B478" s="36"/>
      <c r="C478" s="188" t="s">
        <v>635</v>
      </c>
      <c r="D478" s="188" t="s">
        <v>131</v>
      </c>
      <c r="E478" s="189" t="s">
        <v>687</v>
      </c>
      <c r="F478" s="190" t="s">
        <v>688</v>
      </c>
      <c r="G478" s="191" t="s">
        <v>167</v>
      </c>
      <c r="H478" s="192">
        <v>7</v>
      </c>
      <c r="I478" s="193"/>
      <c r="J478" s="194">
        <f>ROUND(I478*H478,2)</f>
        <v>0</v>
      </c>
      <c r="K478" s="195"/>
      <c r="L478" s="40"/>
      <c r="M478" s="196" t="s">
        <v>1</v>
      </c>
      <c r="N478" s="197" t="s">
        <v>44</v>
      </c>
      <c r="O478" s="72"/>
      <c r="P478" s="198">
        <f>O478*H478</f>
        <v>0</v>
      </c>
      <c r="Q478" s="198">
        <v>0</v>
      </c>
      <c r="R478" s="198">
        <f>Q478*H478</f>
        <v>0</v>
      </c>
      <c r="S478" s="198">
        <v>0</v>
      </c>
      <c r="T478" s="199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0" t="s">
        <v>563</v>
      </c>
      <c r="AT478" s="200" t="s">
        <v>131</v>
      </c>
      <c r="AU478" s="200" t="s">
        <v>89</v>
      </c>
      <c r="AY478" s="18" t="s">
        <v>129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18" t="s">
        <v>87</v>
      </c>
      <c r="BK478" s="201">
        <f>ROUND(I478*H478,2)</f>
        <v>0</v>
      </c>
      <c r="BL478" s="18" t="s">
        <v>563</v>
      </c>
      <c r="BM478" s="200" t="s">
        <v>1757</v>
      </c>
    </row>
    <row r="479" spans="1:65" s="14" customFormat="1" ht="20.399999999999999">
      <c r="B479" s="213"/>
      <c r="C479" s="214"/>
      <c r="D479" s="204" t="s">
        <v>137</v>
      </c>
      <c r="E479" s="215" t="s">
        <v>1</v>
      </c>
      <c r="F479" s="216" t="s">
        <v>1755</v>
      </c>
      <c r="G479" s="214"/>
      <c r="H479" s="217">
        <v>7</v>
      </c>
      <c r="I479" s="218"/>
      <c r="J479" s="214"/>
      <c r="K479" s="214"/>
      <c r="L479" s="219"/>
      <c r="M479" s="220"/>
      <c r="N479" s="221"/>
      <c r="O479" s="221"/>
      <c r="P479" s="221"/>
      <c r="Q479" s="221"/>
      <c r="R479" s="221"/>
      <c r="S479" s="221"/>
      <c r="T479" s="222"/>
      <c r="AT479" s="223" t="s">
        <v>137</v>
      </c>
      <c r="AU479" s="223" t="s">
        <v>89</v>
      </c>
      <c r="AV479" s="14" t="s">
        <v>89</v>
      </c>
      <c r="AW479" s="14" t="s">
        <v>36</v>
      </c>
      <c r="AX479" s="14" t="s">
        <v>87</v>
      </c>
      <c r="AY479" s="223" t="s">
        <v>129</v>
      </c>
    </row>
    <row r="480" spans="1:65" s="2" customFormat="1" ht="21.75" customHeight="1">
      <c r="A480" s="35"/>
      <c r="B480" s="36"/>
      <c r="C480" s="188" t="s">
        <v>640</v>
      </c>
      <c r="D480" s="188" t="s">
        <v>131</v>
      </c>
      <c r="E480" s="189" t="s">
        <v>691</v>
      </c>
      <c r="F480" s="190" t="s">
        <v>692</v>
      </c>
      <c r="G480" s="191" t="s">
        <v>167</v>
      </c>
      <c r="H480" s="192">
        <v>31</v>
      </c>
      <c r="I480" s="193"/>
      <c r="J480" s="194">
        <f>ROUND(I480*H480,2)</f>
        <v>0</v>
      </c>
      <c r="K480" s="195"/>
      <c r="L480" s="40"/>
      <c r="M480" s="196" t="s">
        <v>1</v>
      </c>
      <c r="N480" s="197" t="s">
        <v>44</v>
      </c>
      <c r="O480" s="72"/>
      <c r="P480" s="198">
        <f>O480*H480</f>
        <v>0</v>
      </c>
      <c r="Q480" s="198">
        <v>0</v>
      </c>
      <c r="R480" s="198">
        <f>Q480*H480</f>
        <v>0</v>
      </c>
      <c r="S480" s="198">
        <v>0</v>
      </c>
      <c r="T480" s="199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0" t="s">
        <v>563</v>
      </c>
      <c r="AT480" s="200" t="s">
        <v>131</v>
      </c>
      <c r="AU480" s="200" t="s">
        <v>89</v>
      </c>
      <c r="AY480" s="18" t="s">
        <v>129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8" t="s">
        <v>87</v>
      </c>
      <c r="BK480" s="201">
        <f>ROUND(I480*H480,2)</f>
        <v>0</v>
      </c>
      <c r="BL480" s="18" t="s">
        <v>563</v>
      </c>
      <c r="BM480" s="200" t="s">
        <v>1758</v>
      </c>
    </row>
    <row r="481" spans="1:65" s="14" customFormat="1" ht="20.399999999999999">
      <c r="B481" s="213"/>
      <c r="C481" s="214"/>
      <c r="D481" s="204" t="s">
        <v>137</v>
      </c>
      <c r="E481" s="215" t="s">
        <v>1</v>
      </c>
      <c r="F481" s="216" t="s">
        <v>1756</v>
      </c>
      <c r="G481" s="214"/>
      <c r="H481" s="217">
        <v>31</v>
      </c>
      <c r="I481" s="218"/>
      <c r="J481" s="214"/>
      <c r="K481" s="214"/>
      <c r="L481" s="219"/>
      <c r="M481" s="220"/>
      <c r="N481" s="221"/>
      <c r="O481" s="221"/>
      <c r="P481" s="221"/>
      <c r="Q481" s="221"/>
      <c r="R481" s="221"/>
      <c r="S481" s="221"/>
      <c r="T481" s="222"/>
      <c r="AT481" s="223" t="s">
        <v>137</v>
      </c>
      <c r="AU481" s="223" t="s">
        <v>89</v>
      </c>
      <c r="AV481" s="14" t="s">
        <v>89</v>
      </c>
      <c r="AW481" s="14" t="s">
        <v>36</v>
      </c>
      <c r="AX481" s="14" t="s">
        <v>87</v>
      </c>
      <c r="AY481" s="223" t="s">
        <v>129</v>
      </c>
    </row>
    <row r="482" spans="1:65" s="2" customFormat="1" ht="21.75" customHeight="1">
      <c r="A482" s="35"/>
      <c r="B482" s="36"/>
      <c r="C482" s="188" t="s">
        <v>646</v>
      </c>
      <c r="D482" s="188" t="s">
        <v>131</v>
      </c>
      <c r="E482" s="189" t="s">
        <v>695</v>
      </c>
      <c r="F482" s="190" t="s">
        <v>696</v>
      </c>
      <c r="G482" s="191" t="s">
        <v>167</v>
      </c>
      <c r="H482" s="192">
        <v>35</v>
      </c>
      <c r="I482" s="193"/>
      <c r="J482" s="194">
        <f>ROUND(I482*H482,2)</f>
        <v>0</v>
      </c>
      <c r="K482" s="195"/>
      <c r="L482" s="40"/>
      <c r="M482" s="196" t="s">
        <v>1</v>
      </c>
      <c r="N482" s="197" t="s">
        <v>44</v>
      </c>
      <c r="O482" s="72"/>
      <c r="P482" s="198">
        <f>O482*H482</f>
        <v>0</v>
      </c>
      <c r="Q482" s="198">
        <v>0</v>
      </c>
      <c r="R482" s="198">
        <f>Q482*H482</f>
        <v>0</v>
      </c>
      <c r="S482" s="198">
        <v>0</v>
      </c>
      <c r="T482" s="199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0" t="s">
        <v>563</v>
      </c>
      <c r="AT482" s="200" t="s">
        <v>131</v>
      </c>
      <c r="AU482" s="200" t="s">
        <v>89</v>
      </c>
      <c r="AY482" s="18" t="s">
        <v>129</v>
      </c>
      <c r="BE482" s="201">
        <f>IF(N482="základní",J482,0)</f>
        <v>0</v>
      </c>
      <c r="BF482" s="201">
        <f>IF(N482="snížená",J482,0)</f>
        <v>0</v>
      </c>
      <c r="BG482" s="201">
        <f>IF(N482="zákl. přenesená",J482,0)</f>
        <v>0</v>
      </c>
      <c r="BH482" s="201">
        <f>IF(N482="sníž. přenesená",J482,0)</f>
        <v>0</v>
      </c>
      <c r="BI482" s="201">
        <f>IF(N482="nulová",J482,0)</f>
        <v>0</v>
      </c>
      <c r="BJ482" s="18" t="s">
        <v>87</v>
      </c>
      <c r="BK482" s="201">
        <f>ROUND(I482*H482,2)</f>
        <v>0</v>
      </c>
      <c r="BL482" s="18" t="s">
        <v>563</v>
      </c>
      <c r="BM482" s="200" t="s">
        <v>1759</v>
      </c>
    </row>
    <row r="483" spans="1:65" s="14" customFormat="1" ht="20.399999999999999">
      <c r="B483" s="213"/>
      <c r="C483" s="214"/>
      <c r="D483" s="204" t="s">
        <v>137</v>
      </c>
      <c r="E483" s="215" t="s">
        <v>1</v>
      </c>
      <c r="F483" s="216" t="s">
        <v>1753</v>
      </c>
      <c r="G483" s="214"/>
      <c r="H483" s="217">
        <v>35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137</v>
      </c>
      <c r="AU483" s="223" t="s">
        <v>89</v>
      </c>
      <c r="AV483" s="14" t="s">
        <v>89</v>
      </c>
      <c r="AW483" s="14" t="s">
        <v>36</v>
      </c>
      <c r="AX483" s="14" t="s">
        <v>87</v>
      </c>
      <c r="AY483" s="223" t="s">
        <v>129</v>
      </c>
    </row>
    <row r="484" spans="1:65" s="2" customFormat="1" ht="21.75" customHeight="1">
      <c r="A484" s="35"/>
      <c r="B484" s="36"/>
      <c r="C484" s="188" t="s">
        <v>650</v>
      </c>
      <c r="D484" s="188" t="s">
        <v>131</v>
      </c>
      <c r="E484" s="189" t="s">
        <v>706</v>
      </c>
      <c r="F484" s="190" t="s">
        <v>707</v>
      </c>
      <c r="G484" s="191" t="s">
        <v>708</v>
      </c>
      <c r="H484" s="192">
        <v>2</v>
      </c>
      <c r="I484" s="193"/>
      <c r="J484" s="194">
        <f>ROUND(I484*H484,2)</f>
        <v>0</v>
      </c>
      <c r="K484" s="195"/>
      <c r="L484" s="40"/>
      <c r="M484" s="196" t="s">
        <v>1</v>
      </c>
      <c r="N484" s="197" t="s">
        <v>44</v>
      </c>
      <c r="O484" s="72"/>
      <c r="P484" s="198">
        <f>O484*H484</f>
        <v>0</v>
      </c>
      <c r="Q484" s="198">
        <v>0</v>
      </c>
      <c r="R484" s="198">
        <f>Q484*H484</f>
        <v>0</v>
      </c>
      <c r="S484" s="198">
        <v>0</v>
      </c>
      <c r="T484" s="199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0" t="s">
        <v>563</v>
      </c>
      <c r="AT484" s="200" t="s">
        <v>131</v>
      </c>
      <c r="AU484" s="200" t="s">
        <v>89</v>
      </c>
      <c r="AY484" s="18" t="s">
        <v>129</v>
      </c>
      <c r="BE484" s="201">
        <f>IF(N484="základní",J484,0)</f>
        <v>0</v>
      </c>
      <c r="BF484" s="201">
        <f>IF(N484="snížená",J484,0)</f>
        <v>0</v>
      </c>
      <c r="BG484" s="201">
        <f>IF(N484="zákl. přenesená",J484,0)</f>
        <v>0</v>
      </c>
      <c r="BH484" s="201">
        <f>IF(N484="sníž. přenesená",J484,0)</f>
        <v>0</v>
      </c>
      <c r="BI484" s="201">
        <f>IF(N484="nulová",J484,0)</f>
        <v>0</v>
      </c>
      <c r="BJ484" s="18" t="s">
        <v>87</v>
      </c>
      <c r="BK484" s="201">
        <f>ROUND(I484*H484,2)</f>
        <v>0</v>
      </c>
      <c r="BL484" s="18" t="s">
        <v>563</v>
      </c>
      <c r="BM484" s="200" t="s">
        <v>1760</v>
      </c>
    </row>
    <row r="485" spans="1:65" s="14" customFormat="1" ht="20.399999999999999">
      <c r="B485" s="213"/>
      <c r="C485" s="214"/>
      <c r="D485" s="204" t="s">
        <v>137</v>
      </c>
      <c r="E485" s="215" t="s">
        <v>1</v>
      </c>
      <c r="F485" s="216" t="s">
        <v>710</v>
      </c>
      <c r="G485" s="214"/>
      <c r="H485" s="217">
        <v>2</v>
      </c>
      <c r="I485" s="218"/>
      <c r="J485" s="214"/>
      <c r="K485" s="214"/>
      <c r="L485" s="219"/>
      <c r="M485" s="220"/>
      <c r="N485" s="221"/>
      <c r="O485" s="221"/>
      <c r="P485" s="221"/>
      <c r="Q485" s="221"/>
      <c r="R485" s="221"/>
      <c r="S485" s="221"/>
      <c r="T485" s="222"/>
      <c r="AT485" s="223" t="s">
        <v>137</v>
      </c>
      <c r="AU485" s="223" t="s">
        <v>89</v>
      </c>
      <c r="AV485" s="14" t="s">
        <v>89</v>
      </c>
      <c r="AW485" s="14" t="s">
        <v>36</v>
      </c>
      <c r="AX485" s="14" t="s">
        <v>87</v>
      </c>
      <c r="AY485" s="223" t="s">
        <v>129</v>
      </c>
    </row>
    <row r="486" spans="1:65" s="2" customFormat="1" ht="16.5" customHeight="1">
      <c r="A486" s="35"/>
      <c r="B486" s="36"/>
      <c r="C486" s="188" t="s">
        <v>656</v>
      </c>
      <c r="D486" s="188" t="s">
        <v>131</v>
      </c>
      <c r="E486" s="189" t="s">
        <v>699</v>
      </c>
      <c r="F486" s="190" t="s">
        <v>700</v>
      </c>
      <c r="G486" s="191" t="s">
        <v>167</v>
      </c>
      <c r="H486" s="192">
        <v>44</v>
      </c>
      <c r="I486" s="193"/>
      <c r="J486" s="194">
        <f>ROUND(I486*H486,2)</f>
        <v>0</v>
      </c>
      <c r="K486" s="195"/>
      <c r="L486" s="40"/>
      <c r="M486" s="196" t="s">
        <v>1</v>
      </c>
      <c r="N486" s="197" t="s">
        <v>44</v>
      </c>
      <c r="O486" s="72"/>
      <c r="P486" s="198">
        <f>O486*H486</f>
        <v>0</v>
      </c>
      <c r="Q486" s="198">
        <v>0</v>
      </c>
      <c r="R486" s="198">
        <f>Q486*H486</f>
        <v>0</v>
      </c>
      <c r="S486" s="198">
        <v>0</v>
      </c>
      <c r="T486" s="199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0" t="s">
        <v>563</v>
      </c>
      <c r="AT486" s="200" t="s">
        <v>131</v>
      </c>
      <c r="AU486" s="200" t="s">
        <v>89</v>
      </c>
      <c r="AY486" s="18" t="s">
        <v>129</v>
      </c>
      <c r="BE486" s="201">
        <f>IF(N486="základní",J486,0)</f>
        <v>0</v>
      </c>
      <c r="BF486" s="201">
        <f>IF(N486="snížená",J486,0)</f>
        <v>0</v>
      </c>
      <c r="BG486" s="201">
        <f>IF(N486="zákl. přenesená",J486,0)</f>
        <v>0</v>
      </c>
      <c r="BH486" s="201">
        <f>IF(N486="sníž. přenesená",J486,0)</f>
        <v>0</v>
      </c>
      <c r="BI486" s="201">
        <f>IF(N486="nulová",J486,0)</f>
        <v>0</v>
      </c>
      <c r="BJ486" s="18" t="s">
        <v>87</v>
      </c>
      <c r="BK486" s="201">
        <f>ROUND(I486*H486,2)</f>
        <v>0</v>
      </c>
      <c r="BL486" s="18" t="s">
        <v>563</v>
      </c>
      <c r="BM486" s="200" t="s">
        <v>1761</v>
      </c>
    </row>
    <row r="487" spans="1:65" s="13" customFormat="1" ht="20.399999999999999">
      <c r="B487" s="202"/>
      <c r="C487" s="203"/>
      <c r="D487" s="204" t="s">
        <v>137</v>
      </c>
      <c r="E487" s="205" t="s">
        <v>1</v>
      </c>
      <c r="F487" s="206" t="s">
        <v>702</v>
      </c>
      <c r="G487" s="203"/>
      <c r="H487" s="205" t="s">
        <v>1</v>
      </c>
      <c r="I487" s="207"/>
      <c r="J487" s="203"/>
      <c r="K487" s="203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137</v>
      </c>
      <c r="AU487" s="212" t="s">
        <v>89</v>
      </c>
      <c r="AV487" s="13" t="s">
        <v>87</v>
      </c>
      <c r="AW487" s="13" t="s">
        <v>36</v>
      </c>
      <c r="AX487" s="13" t="s">
        <v>79</v>
      </c>
      <c r="AY487" s="212" t="s">
        <v>129</v>
      </c>
    </row>
    <row r="488" spans="1:65" s="14" customFormat="1" ht="20.399999999999999">
      <c r="B488" s="213"/>
      <c r="C488" s="214"/>
      <c r="D488" s="204" t="s">
        <v>137</v>
      </c>
      <c r="E488" s="215" t="s">
        <v>1</v>
      </c>
      <c r="F488" s="216" t="s">
        <v>1762</v>
      </c>
      <c r="G488" s="214"/>
      <c r="H488" s="217">
        <v>7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137</v>
      </c>
      <c r="AU488" s="223" t="s">
        <v>89</v>
      </c>
      <c r="AV488" s="14" t="s">
        <v>89</v>
      </c>
      <c r="AW488" s="14" t="s">
        <v>36</v>
      </c>
      <c r="AX488" s="14" t="s">
        <v>79</v>
      </c>
      <c r="AY488" s="223" t="s">
        <v>129</v>
      </c>
    </row>
    <row r="489" spans="1:65" s="14" customFormat="1" ht="20.399999999999999">
      <c r="B489" s="213"/>
      <c r="C489" s="214"/>
      <c r="D489" s="204" t="s">
        <v>137</v>
      </c>
      <c r="E489" s="215" t="s">
        <v>1</v>
      </c>
      <c r="F489" s="216" t="s">
        <v>1763</v>
      </c>
      <c r="G489" s="214"/>
      <c r="H489" s="217">
        <v>31</v>
      </c>
      <c r="I489" s="218"/>
      <c r="J489" s="214"/>
      <c r="K489" s="214"/>
      <c r="L489" s="219"/>
      <c r="M489" s="220"/>
      <c r="N489" s="221"/>
      <c r="O489" s="221"/>
      <c r="P489" s="221"/>
      <c r="Q489" s="221"/>
      <c r="R489" s="221"/>
      <c r="S489" s="221"/>
      <c r="T489" s="222"/>
      <c r="AT489" s="223" t="s">
        <v>137</v>
      </c>
      <c r="AU489" s="223" t="s">
        <v>89</v>
      </c>
      <c r="AV489" s="14" t="s">
        <v>89</v>
      </c>
      <c r="AW489" s="14" t="s">
        <v>36</v>
      </c>
      <c r="AX489" s="14" t="s">
        <v>79</v>
      </c>
      <c r="AY489" s="223" t="s">
        <v>129</v>
      </c>
    </row>
    <row r="490" spans="1:65" s="16" customFormat="1" ht="10.199999999999999">
      <c r="B490" s="235"/>
      <c r="C490" s="236"/>
      <c r="D490" s="204" t="s">
        <v>137</v>
      </c>
      <c r="E490" s="237" t="s">
        <v>1</v>
      </c>
      <c r="F490" s="238" t="s">
        <v>197</v>
      </c>
      <c r="G490" s="236"/>
      <c r="H490" s="239">
        <v>38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AT490" s="245" t="s">
        <v>137</v>
      </c>
      <c r="AU490" s="245" t="s">
        <v>89</v>
      </c>
      <c r="AV490" s="16" t="s">
        <v>149</v>
      </c>
      <c r="AW490" s="16" t="s">
        <v>36</v>
      </c>
      <c r="AX490" s="16" t="s">
        <v>79</v>
      </c>
      <c r="AY490" s="245" t="s">
        <v>129</v>
      </c>
    </row>
    <row r="491" spans="1:65" s="13" customFormat="1" ht="10.199999999999999">
      <c r="B491" s="202"/>
      <c r="C491" s="203"/>
      <c r="D491" s="204" t="s">
        <v>137</v>
      </c>
      <c r="E491" s="205" t="s">
        <v>1</v>
      </c>
      <c r="F491" s="206" t="s">
        <v>613</v>
      </c>
      <c r="G491" s="203"/>
      <c r="H491" s="205" t="s">
        <v>1</v>
      </c>
      <c r="I491" s="207"/>
      <c r="J491" s="203"/>
      <c r="K491" s="203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137</v>
      </c>
      <c r="AU491" s="212" t="s">
        <v>89</v>
      </c>
      <c r="AV491" s="13" t="s">
        <v>87</v>
      </c>
      <c r="AW491" s="13" t="s">
        <v>36</v>
      </c>
      <c r="AX491" s="13" t="s">
        <v>79</v>
      </c>
      <c r="AY491" s="212" t="s">
        <v>129</v>
      </c>
    </row>
    <row r="492" spans="1:65" s="14" customFormat="1" ht="10.199999999999999">
      <c r="B492" s="213"/>
      <c r="C492" s="214"/>
      <c r="D492" s="204" t="s">
        <v>137</v>
      </c>
      <c r="E492" s="215" t="s">
        <v>1</v>
      </c>
      <c r="F492" s="216" t="s">
        <v>614</v>
      </c>
      <c r="G492" s="214"/>
      <c r="H492" s="217">
        <v>2</v>
      </c>
      <c r="I492" s="218"/>
      <c r="J492" s="214"/>
      <c r="K492" s="214"/>
      <c r="L492" s="219"/>
      <c r="M492" s="220"/>
      <c r="N492" s="221"/>
      <c r="O492" s="221"/>
      <c r="P492" s="221"/>
      <c r="Q492" s="221"/>
      <c r="R492" s="221"/>
      <c r="S492" s="221"/>
      <c r="T492" s="222"/>
      <c r="AT492" s="223" t="s">
        <v>137</v>
      </c>
      <c r="AU492" s="223" t="s">
        <v>89</v>
      </c>
      <c r="AV492" s="14" t="s">
        <v>89</v>
      </c>
      <c r="AW492" s="14" t="s">
        <v>36</v>
      </c>
      <c r="AX492" s="14" t="s">
        <v>79</v>
      </c>
      <c r="AY492" s="223" t="s">
        <v>129</v>
      </c>
    </row>
    <row r="493" spans="1:65" s="14" customFormat="1" ht="10.199999999999999">
      <c r="B493" s="213"/>
      <c r="C493" s="214"/>
      <c r="D493" s="204" t="s">
        <v>137</v>
      </c>
      <c r="E493" s="215" t="s">
        <v>1</v>
      </c>
      <c r="F493" s="216" t="s">
        <v>1731</v>
      </c>
      <c r="G493" s="214"/>
      <c r="H493" s="217">
        <v>4</v>
      </c>
      <c r="I493" s="218"/>
      <c r="J493" s="214"/>
      <c r="K493" s="214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137</v>
      </c>
      <c r="AU493" s="223" t="s">
        <v>89</v>
      </c>
      <c r="AV493" s="14" t="s">
        <v>89</v>
      </c>
      <c r="AW493" s="14" t="s">
        <v>36</v>
      </c>
      <c r="AX493" s="14" t="s">
        <v>79</v>
      </c>
      <c r="AY493" s="223" t="s">
        <v>129</v>
      </c>
    </row>
    <row r="494" spans="1:65" s="15" customFormat="1" ht="10.199999999999999">
      <c r="B494" s="224"/>
      <c r="C494" s="225"/>
      <c r="D494" s="204" t="s">
        <v>137</v>
      </c>
      <c r="E494" s="226" t="s">
        <v>1</v>
      </c>
      <c r="F494" s="227" t="s">
        <v>142</v>
      </c>
      <c r="G494" s="225"/>
      <c r="H494" s="228">
        <v>44</v>
      </c>
      <c r="I494" s="229"/>
      <c r="J494" s="225"/>
      <c r="K494" s="225"/>
      <c r="L494" s="230"/>
      <c r="M494" s="231"/>
      <c r="N494" s="232"/>
      <c r="O494" s="232"/>
      <c r="P494" s="232"/>
      <c r="Q494" s="232"/>
      <c r="R494" s="232"/>
      <c r="S494" s="232"/>
      <c r="T494" s="233"/>
      <c r="AT494" s="234" t="s">
        <v>137</v>
      </c>
      <c r="AU494" s="234" t="s">
        <v>89</v>
      </c>
      <c r="AV494" s="15" t="s">
        <v>135</v>
      </c>
      <c r="AW494" s="15" t="s">
        <v>36</v>
      </c>
      <c r="AX494" s="15" t="s">
        <v>87</v>
      </c>
      <c r="AY494" s="234" t="s">
        <v>129</v>
      </c>
    </row>
    <row r="495" spans="1:65" s="2" customFormat="1" ht="21.75" customHeight="1">
      <c r="A495" s="35"/>
      <c r="B495" s="36"/>
      <c r="C495" s="188" t="s">
        <v>660</v>
      </c>
      <c r="D495" s="188" t="s">
        <v>131</v>
      </c>
      <c r="E495" s="189" t="s">
        <v>712</v>
      </c>
      <c r="F495" s="190" t="s">
        <v>713</v>
      </c>
      <c r="G495" s="191" t="s">
        <v>632</v>
      </c>
      <c r="H495" s="192">
        <v>8</v>
      </c>
      <c r="I495" s="193"/>
      <c r="J495" s="194">
        <f>ROUND(I495*H495,2)</f>
        <v>0</v>
      </c>
      <c r="K495" s="195"/>
      <c r="L495" s="40"/>
      <c r="M495" s="196" t="s">
        <v>1</v>
      </c>
      <c r="N495" s="197" t="s">
        <v>44</v>
      </c>
      <c r="O495" s="72"/>
      <c r="P495" s="198">
        <f>O495*H495</f>
        <v>0</v>
      </c>
      <c r="Q495" s="198">
        <v>0</v>
      </c>
      <c r="R495" s="198">
        <f>Q495*H495</f>
        <v>0</v>
      </c>
      <c r="S495" s="198">
        <v>0</v>
      </c>
      <c r="T495" s="199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0" t="s">
        <v>563</v>
      </c>
      <c r="AT495" s="200" t="s">
        <v>131</v>
      </c>
      <c r="AU495" s="200" t="s">
        <v>89</v>
      </c>
      <c r="AY495" s="18" t="s">
        <v>129</v>
      </c>
      <c r="BE495" s="201">
        <f>IF(N495="základní",J495,0)</f>
        <v>0</v>
      </c>
      <c r="BF495" s="201">
        <f>IF(N495="snížená",J495,0)</f>
        <v>0</v>
      </c>
      <c r="BG495" s="201">
        <f>IF(N495="zákl. přenesená",J495,0)</f>
        <v>0</v>
      </c>
      <c r="BH495" s="201">
        <f>IF(N495="sníž. přenesená",J495,0)</f>
        <v>0</v>
      </c>
      <c r="BI495" s="201">
        <f>IF(N495="nulová",J495,0)</f>
        <v>0</v>
      </c>
      <c r="BJ495" s="18" t="s">
        <v>87</v>
      </c>
      <c r="BK495" s="201">
        <f>ROUND(I495*H495,2)</f>
        <v>0</v>
      </c>
      <c r="BL495" s="18" t="s">
        <v>563</v>
      </c>
      <c r="BM495" s="200" t="s">
        <v>1764</v>
      </c>
    </row>
    <row r="496" spans="1:65" s="2" customFormat="1" ht="16.5" customHeight="1">
      <c r="A496" s="35"/>
      <c r="B496" s="36"/>
      <c r="C496" s="246" t="s">
        <v>665</v>
      </c>
      <c r="D496" s="246" t="s">
        <v>397</v>
      </c>
      <c r="E496" s="247" t="s">
        <v>716</v>
      </c>
      <c r="F496" s="248" t="s">
        <v>717</v>
      </c>
      <c r="G496" s="249" t="s">
        <v>544</v>
      </c>
      <c r="H496" s="250">
        <v>4</v>
      </c>
      <c r="I496" s="251"/>
      <c r="J496" s="252">
        <f>ROUND(I496*H496,2)</f>
        <v>0</v>
      </c>
      <c r="K496" s="253"/>
      <c r="L496" s="254"/>
      <c r="M496" s="255" t="s">
        <v>1</v>
      </c>
      <c r="N496" s="256" t="s">
        <v>44</v>
      </c>
      <c r="O496" s="72"/>
      <c r="P496" s="198">
        <f>O496*H496</f>
        <v>0</v>
      </c>
      <c r="Q496" s="198">
        <v>0</v>
      </c>
      <c r="R496" s="198">
        <f>Q496*H496</f>
        <v>0</v>
      </c>
      <c r="S496" s="198">
        <v>0</v>
      </c>
      <c r="T496" s="199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0" t="s">
        <v>653</v>
      </c>
      <c r="AT496" s="200" t="s">
        <v>397</v>
      </c>
      <c r="AU496" s="200" t="s">
        <v>89</v>
      </c>
      <c r="AY496" s="18" t="s">
        <v>129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18" t="s">
        <v>87</v>
      </c>
      <c r="BK496" s="201">
        <f>ROUND(I496*H496,2)</f>
        <v>0</v>
      </c>
      <c r="BL496" s="18" t="s">
        <v>563</v>
      </c>
      <c r="BM496" s="200" t="s">
        <v>1765</v>
      </c>
    </row>
    <row r="497" spans="1:65" s="14" customFormat="1" ht="30.6">
      <c r="B497" s="213"/>
      <c r="C497" s="214"/>
      <c r="D497" s="204" t="s">
        <v>137</v>
      </c>
      <c r="E497" s="215" t="s">
        <v>1</v>
      </c>
      <c r="F497" s="216" t="s">
        <v>1766</v>
      </c>
      <c r="G497" s="214"/>
      <c r="H497" s="217">
        <v>4</v>
      </c>
      <c r="I497" s="218"/>
      <c r="J497" s="214"/>
      <c r="K497" s="214"/>
      <c r="L497" s="219"/>
      <c r="M497" s="220"/>
      <c r="N497" s="221"/>
      <c r="O497" s="221"/>
      <c r="P497" s="221"/>
      <c r="Q497" s="221"/>
      <c r="R497" s="221"/>
      <c r="S497" s="221"/>
      <c r="T497" s="222"/>
      <c r="AT497" s="223" t="s">
        <v>137</v>
      </c>
      <c r="AU497" s="223" t="s">
        <v>89</v>
      </c>
      <c r="AV497" s="14" t="s">
        <v>89</v>
      </c>
      <c r="AW497" s="14" t="s">
        <v>36</v>
      </c>
      <c r="AX497" s="14" t="s">
        <v>87</v>
      </c>
      <c r="AY497" s="223" t="s">
        <v>129</v>
      </c>
    </row>
    <row r="498" spans="1:65" s="2" customFormat="1" ht="16.5" customHeight="1">
      <c r="A498" s="35"/>
      <c r="B498" s="36"/>
      <c r="C498" s="246" t="s">
        <v>669</v>
      </c>
      <c r="D498" s="246" t="s">
        <v>397</v>
      </c>
      <c r="E498" s="247" t="s">
        <v>721</v>
      </c>
      <c r="F498" s="248" t="s">
        <v>722</v>
      </c>
      <c r="G498" s="249" t="s">
        <v>544</v>
      </c>
      <c r="H498" s="250">
        <v>4</v>
      </c>
      <c r="I498" s="251"/>
      <c r="J498" s="252">
        <f>ROUND(I498*H498,2)</f>
        <v>0</v>
      </c>
      <c r="K498" s="253"/>
      <c r="L498" s="254"/>
      <c r="M498" s="255" t="s">
        <v>1</v>
      </c>
      <c r="N498" s="256" t="s">
        <v>44</v>
      </c>
      <c r="O498" s="72"/>
      <c r="P498" s="198">
        <f>O498*H498</f>
        <v>0</v>
      </c>
      <c r="Q498" s="198">
        <v>0</v>
      </c>
      <c r="R498" s="198">
        <f>Q498*H498</f>
        <v>0</v>
      </c>
      <c r="S498" s="198">
        <v>0</v>
      </c>
      <c r="T498" s="199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0" t="s">
        <v>653</v>
      </c>
      <c r="AT498" s="200" t="s">
        <v>397</v>
      </c>
      <c r="AU498" s="200" t="s">
        <v>89</v>
      </c>
      <c r="AY498" s="18" t="s">
        <v>129</v>
      </c>
      <c r="BE498" s="201">
        <f>IF(N498="základní",J498,0)</f>
        <v>0</v>
      </c>
      <c r="BF498" s="201">
        <f>IF(N498="snížená",J498,0)</f>
        <v>0</v>
      </c>
      <c r="BG498" s="201">
        <f>IF(N498="zákl. přenesená",J498,0)</f>
        <v>0</v>
      </c>
      <c r="BH498" s="201">
        <f>IF(N498="sníž. přenesená",J498,0)</f>
        <v>0</v>
      </c>
      <c r="BI498" s="201">
        <f>IF(N498="nulová",J498,0)</f>
        <v>0</v>
      </c>
      <c r="BJ498" s="18" t="s">
        <v>87</v>
      </c>
      <c r="BK498" s="201">
        <f>ROUND(I498*H498,2)</f>
        <v>0</v>
      </c>
      <c r="BL498" s="18" t="s">
        <v>563</v>
      </c>
      <c r="BM498" s="200" t="s">
        <v>1767</v>
      </c>
    </row>
    <row r="499" spans="1:65" s="14" customFormat="1" ht="20.399999999999999">
      <c r="B499" s="213"/>
      <c r="C499" s="214"/>
      <c r="D499" s="204" t="s">
        <v>137</v>
      </c>
      <c r="E499" s="215" t="s">
        <v>1</v>
      </c>
      <c r="F499" s="216" t="s">
        <v>1768</v>
      </c>
      <c r="G499" s="214"/>
      <c r="H499" s="217">
        <v>4</v>
      </c>
      <c r="I499" s="218"/>
      <c r="J499" s="214"/>
      <c r="K499" s="214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137</v>
      </c>
      <c r="AU499" s="223" t="s">
        <v>89</v>
      </c>
      <c r="AV499" s="14" t="s">
        <v>89</v>
      </c>
      <c r="AW499" s="14" t="s">
        <v>36</v>
      </c>
      <c r="AX499" s="14" t="s">
        <v>87</v>
      </c>
      <c r="AY499" s="223" t="s">
        <v>129</v>
      </c>
    </row>
    <row r="500" spans="1:65" s="2" customFormat="1" ht="33" customHeight="1">
      <c r="A500" s="35"/>
      <c r="B500" s="36"/>
      <c r="C500" s="188" t="s">
        <v>675</v>
      </c>
      <c r="D500" s="188" t="s">
        <v>131</v>
      </c>
      <c r="E500" s="189" t="s">
        <v>726</v>
      </c>
      <c r="F500" s="190" t="s">
        <v>727</v>
      </c>
      <c r="G500" s="191" t="s">
        <v>632</v>
      </c>
      <c r="H500" s="192">
        <v>8</v>
      </c>
      <c r="I500" s="193"/>
      <c r="J500" s="194">
        <f>ROUND(I500*H500,2)</f>
        <v>0</v>
      </c>
      <c r="K500" s="195"/>
      <c r="L500" s="40"/>
      <c r="M500" s="196" t="s">
        <v>1</v>
      </c>
      <c r="N500" s="197" t="s">
        <v>44</v>
      </c>
      <c r="O500" s="72"/>
      <c r="P500" s="198">
        <f>O500*H500</f>
        <v>0</v>
      </c>
      <c r="Q500" s="198">
        <v>0</v>
      </c>
      <c r="R500" s="198">
        <f>Q500*H500</f>
        <v>0</v>
      </c>
      <c r="S500" s="198">
        <v>0</v>
      </c>
      <c r="T500" s="199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0" t="s">
        <v>563</v>
      </c>
      <c r="AT500" s="200" t="s">
        <v>131</v>
      </c>
      <c r="AU500" s="200" t="s">
        <v>89</v>
      </c>
      <c r="AY500" s="18" t="s">
        <v>129</v>
      </c>
      <c r="BE500" s="201">
        <f>IF(N500="základní",J500,0)</f>
        <v>0</v>
      </c>
      <c r="BF500" s="201">
        <f>IF(N500="snížená",J500,0)</f>
        <v>0</v>
      </c>
      <c r="BG500" s="201">
        <f>IF(N500="zákl. přenesená",J500,0)</f>
        <v>0</v>
      </c>
      <c r="BH500" s="201">
        <f>IF(N500="sníž. přenesená",J500,0)</f>
        <v>0</v>
      </c>
      <c r="BI500" s="201">
        <f>IF(N500="nulová",J500,0)</f>
        <v>0</v>
      </c>
      <c r="BJ500" s="18" t="s">
        <v>87</v>
      </c>
      <c r="BK500" s="201">
        <f>ROUND(I500*H500,2)</f>
        <v>0</v>
      </c>
      <c r="BL500" s="18" t="s">
        <v>563</v>
      </c>
      <c r="BM500" s="200" t="s">
        <v>1769</v>
      </c>
    </row>
    <row r="501" spans="1:65" s="2" customFormat="1" ht="16.5" customHeight="1">
      <c r="A501" s="35"/>
      <c r="B501" s="36"/>
      <c r="C501" s="246" t="s">
        <v>680</v>
      </c>
      <c r="D501" s="246" t="s">
        <v>397</v>
      </c>
      <c r="E501" s="247" t="s">
        <v>730</v>
      </c>
      <c r="F501" s="248" t="s">
        <v>731</v>
      </c>
      <c r="G501" s="249" t="s">
        <v>544</v>
      </c>
      <c r="H501" s="250">
        <v>2</v>
      </c>
      <c r="I501" s="251"/>
      <c r="J501" s="252">
        <f>ROUND(I501*H501,2)</f>
        <v>0</v>
      </c>
      <c r="K501" s="253"/>
      <c r="L501" s="254"/>
      <c r="M501" s="255" t="s">
        <v>1</v>
      </c>
      <c r="N501" s="256" t="s">
        <v>44</v>
      </c>
      <c r="O501" s="72"/>
      <c r="P501" s="198">
        <f>O501*H501</f>
        <v>0</v>
      </c>
      <c r="Q501" s="198">
        <v>0</v>
      </c>
      <c r="R501" s="198">
        <f>Q501*H501</f>
        <v>0</v>
      </c>
      <c r="S501" s="198">
        <v>0</v>
      </c>
      <c r="T501" s="199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0" t="s">
        <v>653</v>
      </c>
      <c r="AT501" s="200" t="s">
        <v>397</v>
      </c>
      <c r="AU501" s="200" t="s">
        <v>89</v>
      </c>
      <c r="AY501" s="18" t="s">
        <v>129</v>
      </c>
      <c r="BE501" s="201">
        <f>IF(N501="základní",J501,0)</f>
        <v>0</v>
      </c>
      <c r="BF501" s="201">
        <f>IF(N501="snížená",J501,0)</f>
        <v>0</v>
      </c>
      <c r="BG501" s="201">
        <f>IF(N501="zákl. přenesená",J501,0)</f>
        <v>0</v>
      </c>
      <c r="BH501" s="201">
        <f>IF(N501="sníž. přenesená",J501,0)</f>
        <v>0</v>
      </c>
      <c r="BI501" s="201">
        <f>IF(N501="nulová",J501,0)</f>
        <v>0</v>
      </c>
      <c r="BJ501" s="18" t="s">
        <v>87</v>
      </c>
      <c r="BK501" s="201">
        <f>ROUND(I501*H501,2)</f>
        <v>0</v>
      </c>
      <c r="BL501" s="18" t="s">
        <v>563</v>
      </c>
      <c r="BM501" s="200" t="s">
        <v>1770</v>
      </c>
    </row>
    <row r="502" spans="1:65" s="14" customFormat="1" ht="20.399999999999999">
      <c r="B502" s="213"/>
      <c r="C502" s="214"/>
      <c r="D502" s="204" t="s">
        <v>137</v>
      </c>
      <c r="E502" s="215" t="s">
        <v>1</v>
      </c>
      <c r="F502" s="216" t="s">
        <v>733</v>
      </c>
      <c r="G502" s="214"/>
      <c r="H502" s="217">
        <v>2</v>
      </c>
      <c r="I502" s="218"/>
      <c r="J502" s="214"/>
      <c r="K502" s="214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137</v>
      </c>
      <c r="AU502" s="223" t="s">
        <v>89</v>
      </c>
      <c r="AV502" s="14" t="s">
        <v>89</v>
      </c>
      <c r="AW502" s="14" t="s">
        <v>36</v>
      </c>
      <c r="AX502" s="14" t="s">
        <v>87</v>
      </c>
      <c r="AY502" s="223" t="s">
        <v>129</v>
      </c>
    </row>
    <row r="503" spans="1:65" s="2" customFormat="1" ht="16.5" customHeight="1">
      <c r="A503" s="35"/>
      <c r="B503" s="36"/>
      <c r="C503" s="246" t="s">
        <v>686</v>
      </c>
      <c r="D503" s="246" t="s">
        <v>397</v>
      </c>
      <c r="E503" s="247" t="s">
        <v>735</v>
      </c>
      <c r="F503" s="248" t="s">
        <v>736</v>
      </c>
      <c r="G503" s="249" t="s">
        <v>544</v>
      </c>
      <c r="H503" s="250">
        <v>2</v>
      </c>
      <c r="I503" s="251"/>
      <c r="J503" s="252">
        <f>ROUND(I503*H503,2)</f>
        <v>0</v>
      </c>
      <c r="K503" s="253"/>
      <c r="L503" s="254"/>
      <c r="M503" s="255" t="s">
        <v>1</v>
      </c>
      <c r="N503" s="256" t="s">
        <v>44</v>
      </c>
      <c r="O503" s="72"/>
      <c r="P503" s="198">
        <f>O503*H503</f>
        <v>0</v>
      </c>
      <c r="Q503" s="198">
        <v>0</v>
      </c>
      <c r="R503" s="198">
        <f>Q503*H503</f>
        <v>0</v>
      </c>
      <c r="S503" s="198">
        <v>0</v>
      </c>
      <c r="T503" s="199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0" t="s">
        <v>653</v>
      </c>
      <c r="AT503" s="200" t="s">
        <v>397</v>
      </c>
      <c r="AU503" s="200" t="s">
        <v>89</v>
      </c>
      <c r="AY503" s="18" t="s">
        <v>129</v>
      </c>
      <c r="BE503" s="201">
        <f>IF(N503="základní",J503,0)</f>
        <v>0</v>
      </c>
      <c r="BF503" s="201">
        <f>IF(N503="snížená",J503,0)</f>
        <v>0</v>
      </c>
      <c r="BG503" s="201">
        <f>IF(N503="zákl. přenesená",J503,0)</f>
        <v>0</v>
      </c>
      <c r="BH503" s="201">
        <f>IF(N503="sníž. přenesená",J503,0)</f>
        <v>0</v>
      </c>
      <c r="BI503" s="201">
        <f>IF(N503="nulová",J503,0)</f>
        <v>0</v>
      </c>
      <c r="BJ503" s="18" t="s">
        <v>87</v>
      </c>
      <c r="BK503" s="201">
        <f>ROUND(I503*H503,2)</f>
        <v>0</v>
      </c>
      <c r="BL503" s="18" t="s">
        <v>563</v>
      </c>
      <c r="BM503" s="200" t="s">
        <v>1771</v>
      </c>
    </row>
    <row r="504" spans="1:65" s="14" customFormat="1" ht="20.399999999999999">
      <c r="B504" s="213"/>
      <c r="C504" s="214"/>
      <c r="D504" s="204" t="s">
        <v>137</v>
      </c>
      <c r="E504" s="215" t="s">
        <v>1</v>
      </c>
      <c r="F504" s="216" t="s">
        <v>738</v>
      </c>
      <c r="G504" s="214"/>
      <c r="H504" s="217">
        <v>2</v>
      </c>
      <c r="I504" s="218"/>
      <c r="J504" s="214"/>
      <c r="K504" s="214"/>
      <c r="L504" s="219"/>
      <c r="M504" s="220"/>
      <c r="N504" s="221"/>
      <c r="O504" s="221"/>
      <c r="P504" s="221"/>
      <c r="Q504" s="221"/>
      <c r="R504" s="221"/>
      <c r="S504" s="221"/>
      <c r="T504" s="222"/>
      <c r="AT504" s="223" t="s">
        <v>137</v>
      </c>
      <c r="AU504" s="223" t="s">
        <v>89</v>
      </c>
      <c r="AV504" s="14" t="s">
        <v>89</v>
      </c>
      <c r="AW504" s="14" t="s">
        <v>36</v>
      </c>
      <c r="AX504" s="14" t="s">
        <v>87</v>
      </c>
      <c r="AY504" s="223" t="s">
        <v>129</v>
      </c>
    </row>
    <row r="505" spans="1:65" s="2" customFormat="1" ht="16.5" customHeight="1">
      <c r="A505" s="35"/>
      <c r="B505" s="36"/>
      <c r="C505" s="246" t="s">
        <v>690</v>
      </c>
      <c r="D505" s="246" t="s">
        <v>397</v>
      </c>
      <c r="E505" s="247" t="s">
        <v>740</v>
      </c>
      <c r="F505" s="248" t="s">
        <v>741</v>
      </c>
      <c r="G505" s="249" t="s">
        <v>544</v>
      </c>
      <c r="H505" s="250">
        <v>4</v>
      </c>
      <c r="I505" s="251"/>
      <c r="J505" s="252">
        <f>ROUND(I505*H505,2)</f>
        <v>0</v>
      </c>
      <c r="K505" s="253"/>
      <c r="L505" s="254"/>
      <c r="M505" s="255" t="s">
        <v>1</v>
      </c>
      <c r="N505" s="256" t="s">
        <v>44</v>
      </c>
      <c r="O505" s="72"/>
      <c r="P505" s="198">
        <f>O505*H505</f>
        <v>0</v>
      </c>
      <c r="Q505" s="198">
        <v>0</v>
      </c>
      <c r="R505" s="198">
        <f>Q505*H505</f>
        <v>0</v>
      </c>
      <c r="S505" s="198">
        <v>0</v>
      </c>
      <c r="T505" s="199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0" t="s">
        <v>653</v>
      </c>
      <c r="AT505" s="200" t="s">
        <v>397</v>
      </c>
      <c r="AU505" s="200" t="s">
        <v>89</v>
      </c>
      <c r="AY505" s="18" t="s">
        <v>129</v>
      </c>
      <c r="BE505" s="201">
        <f>IF(N505="základní",J505,0)</f>
        <v>0</v>
      </c>
      <c r="BF505" s="201">
        <f>IF(N505="snížená",J505,0)</f>
        <v>0</v>
      </c>
      <c r="BG505" s="201">
        <f>IF(N505="zákl. přenesená",J505,0)</f>
        <v>0</v>
      </c>
      <c r="BH505" s="201">
        <f>IF(N505="sníž. přenesená",J505,0)</f>
        <v>0</v>
      </c>
      <c r="BI505" s="201">
        <f>IF(N505="nulová",J505,0)</f>
        <v>0</v>
      </c>
      <c r="BJ505" s="18" t="s">
        <v>87</v>
      </c>
      <c r="BK505" s="201">
        <f>ROUND(I505*H505,2)</f>
        <v>0</v>
      </c>
      <c r="BL505" s="18" t="s">
        <v>563</v>
      </c>
      <c r="BM505" s="200" t="s">
        <v>1772</v>
      </c>
    </row>
    <row r="506" spans="1:65" s="14" customFormat="1" ht="10.199999999999999">
      <c r="B506" s="213"/>
      <c r="C506" s="214"/>
      <c r="D506" s="204" t="s">
        <v>137</v>
      </c>
      <c r="E506" s="215" t="s">
        <v>1</v>
      </c>
      <c r="F506" s="216" t="s">
        <v>1773</v>
      </c>
      <c r="G506" s="214"/>
      <c r="H506" s="217">
        <v>4</v>
      </c>
      <c r="I506" s="218"/>
      <c r="J506" s="214"/>
      <c r="K506" s="214"/>
      <c r="L506" s="219"/>
      <c r="M506" s="220"/>
      <c r="N506" s="221"/>
      <c r="O506" s="221"/>
      <c r="P506" s="221"/>
      <c r="Q506" s="221"/>
      <c r="R506" s="221"/>
      <c r="S506" s="221"/>
      <c r="T506" s="222"/>
      <c r="AT506" s="223" t="s">
        <v>137</v>
      </c>
      <c r="AU506" s="223" t="s">
        <v>89</v>
      </c>
      <c r="AV506" s="14" t="s">
        <v>89</v>
      </c>
      <c r="AW506" s="14" t="s">
        <v>36</v>
      </c>
      <c r="AX506" s="14" t="s">
        <v>87</v>
      </c>
      <c r="AY506" s="223" t="s">
        <v>129</v>
      </c>
    </row>
    <row r="507" spans="1:65" s="2" customFormat="1" ht="21.75" customHeight="1">
      <c r="A507" s="35"/>
      <c r="B507" s="36"/>
      <c r="C507" s="188" t="s">
        <v>694</v>
      </c>
      <c r="D507" s="188" t="s">
        <v>131</v>
      </c>
      <c r="E507" s="189" t="s">
        <v>745</v>
      </c>
      <c r="F507" s="190" t="s">
        <v>746</v>
      </c>
      <c r="G507" s="191" t="s">
        <v>167</v>
      </c>
      <c r="H507" s="192">
        <v>40.9</v>
      </c>
      <c r="I507" s="193"/>
      <c r="J507" s="194">
        <f>ROUND(I507*H507,2)</f>
        <v>0</v>
      </c>
      <c r="K507" s="195"/>
      <c r="L507" s="40"/>
      <c r="M507" s="196" t="s">
        <v>1</v>
      </c>
      <c r="N507" s="197" t="s">
        <v>44</v>
      </c>
      <c r="O507" s="72"/>
      <c r="P507" s="198">
        <f>O507*H507</f>
        <v>0</v>
      </c>
      <c r="Q507" s="198">
        <v>0</v>
      </c>
      <c r="R507" s="198">
        <f>Q507*H507</f>
        <v>0</v>
      </c>
      <c r="S507" s="198">
        <v>0</v>
      </c>
      <c r="T507" s="199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0" t="s">
        <v>563</v>
      </c>
      <c r="AT507" s="200" t="s">
        <v>131</v>
      </c>
      <c r="AU507" s="200" t="s">
        <v>89</v>
      </c>
      <c r="AY507" s="18" t="s">
        <v>129</v>
      </c>
      <c r="BE507" s="201">
        <f>IF(N507="základní",J507,0)</f>
        <v>0</v>
      </c>
      <c r="BF507" s="201">
        <f>IF(N507="snížená",J507,0)</f>
        <v>0</v>
      </c>
      <c r="BG507" s="201">
        <f>IF(N507="zákl. přenesená",J507,0)</f>
        <v>0</v>
      </c>
      <c r="BH507" s="201">
        <f>IF(N507="sníž. přenesená",J507,0)</f>
        <v>0</v>
      </c>
      <c r="BI507" s="201">
        <f>IF(N507="nulová",J507,0)</f>
        <v>0</v>
      </c>
      <c r="BJ507" s="18" t="s">
        <v>87</v>
      </c>
      <c r="BK507" s="201">
        <f>ROUND(I507*H507,2)</f>
        <v>0</v>
      </c>
      <c r="BL507" s="18" t="s">
        <v>563</v>
      </c>
      <c r="BM507" s="200" t="s">
        <v>1774</v>
      </c>
    </row>
    <row r="508" spans="1:65" s="14" customFormat="1" ht="20.399999999999999">
      <c r="B508" s="213"/>
      <c r="C508" s="214"/>
      <c r="D508" s="204" t="s">
        <v>137</v>
      </c>
      <c r="E508" s="215" t="s">
        <v>1</v>
      </c>
      <c r="F508" s="216" t="s">
        <v>1775</v>
      </c>
      <c r="G508" s="214"/>
      <c r="H508" s="217">
        <v>30.6</v>
      </c>
      <c r="I508" s="218"/>
      <c r="J508" s="214"/>
      <c r="K508" s="214"/>
      <c r="L508" s="219"/>
      <c r="M508" s="220"/>
      <c r="N508" s="221"/>
      <c r="O508" s="221"/>
      <c r="P508" s="221"/>
      <c r="Q508" s="221"/>
      <c r="R508" s="221"/>
      <c r="S508" s="221"/>
      <c r="T508" s="222"/>
      <c r="AT508" s="223" t="s">
        <v>137</v>
      </c>
      <c r="AU508" s="223" t="s">
        <v>89</v>
      </c>
      <c r="AV508" s="14" t="s">
        <v>89</v>
      </c>
      <c r="AW508" s="14" t="s">
        <v>36</v>
      </c>
      <c r="AX508" s="14" t="s">
        <v>79</v>
      </c>
      <c r="AY508" s="223" t="s">
        <v>129</v>
      </c>
    </row>
    <row r="509" spans="1:65" s="14" customFormat="1" ht="20.399999999999999">
      <c r="B509" s="213"/>
      <c r="C509" s="214"/>
      <c r="D509" s="204" t="s">
        <v>137</v>
      </c>
      <c r="E509" s="215" t="s">
        <v>1</v>
      </c>
      <c r="F509" s="216" t="s">
        <v>1776</v>
      </c>
      <c r="G509" s="214"/>
      <c r="H509" s="217">
        <v>10.3</v>
      </c>
      <c r="I509" s="218"/>
      <c r="J509" s="214"/>
      <c r="K509" s="214"/>
      <c r="L509" s="219"/>
      <c r="M509" s="220"/>
      <c r="N509" s="221"/>
      <c r="O509" s="221"/>
      <c r="P509" s="221"/>
      <c r="Q509" s="221"/>
      <c r="R509" s="221"/>
      <c r="S509" s="221"/>
      <c r="T509" s="222"/>
      <c r="AT509" s="223" t="s">
        <v>137</v>
      </c>
      <c r="AU509" s="223" t="s">
        <v>89</v>
      </c>
      <c r="AV509" s="14" t="s">
        <v>89</v>
      </c>
      <c r="AW509" s="14" t="s">
        <v>36</v>
      </c>
      <c r="AX509" s="14" t="s">
        <v>79</v>
      </c>
      <c r="AY509" s="223" t="s">
        <v>129</v>
      </c>
    </row>
    <row r="510" spans="1:65" s="15" customFormat="1" ht="10.199999999999999">
      <c r="B510" s="224"/>
      <c r="C510" s="225"/>
      <c r="D510" s="204" t="s">
        <v>137</v>
      </c>
      <c r="E510" s="226" t="s">
        <v>1</v>
      </c>
      <c r="F510" s="227" t="s">
        <v>142</v>
      </c>
      <c r="G510" s="225"/>
      <c r="H510" s="228">
        <v>40.9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AT510" s="234" t="s">
        <v>137</v>
      </c>
      <c r="AU510" s="234" t="s">
        <v>89</v>
      </c>
      <c r="AV510" s="15" t="s">
        <v>135</v>
      </c>
      <c r="AW510" s="15" t="s">
        <v>36</v>
      </c>
      <c r="AX510" s="15" t="s">
        <v>87</v>
      </c>
      <c r="AY510" s="234" t="s">
        <v>129</v>
      </c>
    </row>
    <row r="511" spans="1:65" s="2" customFormat="1" ht="16.5" customHeight="1">
      <c r="A511" s="35"/>
      <c r="B511" s="36"/>
      <c r="C511" s="188" t="s">
        <v>698</v>
      </c>
      <c r="D511" s="188" t="s">
        <v>131</v>
      </c>
      <c r="E511" s="189" t="s">
        <v>751</v>
      </c>
      <c r="F511" s="190" t="s">
        <v>752</v>
      </c>
      <c r="G511" s="191" t="s">
        <v>167</v>
      </c>
      <c r="H511" s="192">
        <v>38</v>
      </c>
      <c r="I511" s="193"/>
      <c r="J511" s="194">
        <f>ROUND(I511*H511,2)</f>
        <v>0</v>
      </c>
      <c r="K511" s="195"/>
      <c r="L511" s="40"/>
      <c r="M511" s="196" t="s">
        <v>1</v>
      </c>
      <c r="N511" s="197" t="s">
        <v>44</v>
      </c>
      <c r="O511" s="72"/>
      <c r="P511" s="198">
        <f>O511*H511</f>
        <v>0</v>
      </c>
      <c r="Q511" s="198">
        <v>0</v>
      </c>
      <c r="R511" s="198">
        <f>Q511*H511</f>
        <v>0</v>
      </c>
      <c r="S511" s="198">
        <v>0</v>
      </c>
      <c r="T511" s="199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0" t="s">
        <v>563</v>
      </c>
      <c r="AT511" s="200" t="s">
        <v>131</v>
      </c>
      <c r="AU511" s="200" t="s">
        <v>89</v>
      </c>
      <c r="AY511" s="18" t="s">
        <v>129</v>
      </c>
      <c r="BE511" s="201">
        <f>IF(N511="základní",J511,0)</f>
        <v>0</v>
      </c>
      <c r="BF511" s="201">
        <f>IF(N511="snížená",J511,0)</f>
        <v>0</v>
      </c>
      <c r="BG511" s="201">
        <f>IF(N511="zákl. přenesená",J511,0)</f>
        <v>0</v>
      </c>
      <c r="BH511" s="201">
        <f>IF(N511="sníž. přenesená",J511,0)</f>
        <v>0</v>
      </c>
      <c r="BI511" s="201">
        <f>IF(N511="nulová",J511,0)</f>
        <v>0</v>
      </c>
      <c r="BJ511" s="18" t="s">
        <v>87</v>
      </c>
      <c r="BK511" s="201">
        <f>ROUND(I511*H511,2)</f>
        <v>0</v>
      </c>
      <c r="BL511" s="18" t="s">
        <v>563</v>
      </c>
      <c r="BM511" s="200" t="s">
        <v>1777</v>
      </c>
    </row>
    <row r="512" spans="1:65" s="13" customFormat="1" ht="20.399999999999999">
      <c r="B512" s="202"/>
      <c r="C512" s="203"/>
      <c r="D512" s="204" t="s">
        <v>137</v>
      </c>
      <c r="E512" s="205" t="s">
        <v>1</v>
      </c>
      <c r="F512" s="206" t="s">
        <v>702</v>
      </c>
      <c r="G512" s="203"/>
      <c r="H512" s="205" t="s">
        <v>1</v>
      </c>
      <c r="I512" s="207"/>
      <c r="J512" s="203"/>
      <c r="K512" s="203"/>
      <c r="L512" s="208"/>
      <c r="M512" s="209"/>
      <c r="N512" s="210"/>
      <c r="O512" s="210"/>
      <c r="P512" s="210"/>
      <c r="Q512" s="210"/>
      <c r="R512" s="210"/>
      <c r="S512" s="210"/>
      <c r="T512" s="211"/>
      <c r="AT512" s="212" t="s">
        <v>137</v>
      </c>
      <c r="AU512" s="212" t="s">
        <v>89</v>
      </c>
      <c r="AV512" s="13" t="s">
        <v>87</v>
      </c>
      <c r="AW512" s="13" t="s">
        <v>36</v>
      </c>
      <c r="AX512" s="13" t="s">
        <v>79</v>
      </c>
      <c r="AY512" s="212" t="s">
        <v>129</v>
      </c>
    </row>
    <row r="513" spans="1:65" s="14" customFormat="1" ht="10.199999999999999">
      <c r="B513" s="213"/>
      <c r="C513" s="214"/>
      <c r="D513" s="204" t="s">
        <v>137</v>
      </c>
      <c r="E513" s="215" t="s">
        <v>1</v>
      </c>
      <c r="F513" s="216" t="s">
        <v>1778</v>
      </c>
      <c r="G513" s="214"/>
      <c r="H513" s="217">
        <v>7</v>
      </c>
      <c r="I513" s="218"/>
      <c r="J513" s="214"/>
      <c r="K513" s="214"/>
      <c r="L513" s="219"/>
      <c r="M513" s="220"/>
      <c r="N513" s="221"/>
      <c r="O513" s="221"/>
      <c r="P513" s="221"/>
      <c r="Q513" s="221"/>
      <c r="R513" s="221"/>
      <c r="S513" s="221"/>
      <c r="T513" s="222"/>
      <c r="AT513" s="223" t="s">
        <v>137</v>
      </c>
      <c r="AU513" s="223" t="s">
        <v>89</v>
      </c>
      <c r="AV513" s="14" t="s">
        <v>89</v>
      </c>
      <c r="AW513" s="14" t="s">
        <v>36</v>
      </c>
      <c r="AX513" s="14" t="s">
        <v>79</v>
      </c>
      <c r="AY513" s="223" t="s">
        <v>129</v>
      </c>
    </row>
    <row r="514" spans="1:65" s="14" customFormat="1" ht="20.399999999999999">
      <c r="B514" s="213"/>
      <c r="C514" s="214"/>
      <c r="D514" s="204" t="s">
        <v>137</v>
      </c>
      <c r="E514" s="215" t="s">
        <v>1</v>
      </c>
      <c r="F514" s="216" t="s">
        <v>1779</v>
      </c>
      <c r="G514" s="214"/>
      <c r="H514" s="217">
        <v>31</v>
      </c>
      <c r="I514" s="218"/>
      <c r="J514" s="214"/>
      <c r="K514" s="214"/>
      <c r="L514" s="219"/>
      <c r="M514" s="220"/>
      <c r="N514" s="221"/>
      <c r="O514" s="221"/>
      <c r="P514" s="221"/>
      <c r="Q514" s="221"/>
      <c r="R514" s="221"/>
      <c r="S514" s="221"/>
      <c r="T514" s="222"/>
      <c r="AT514" s="223" t="s">
        <v>137</v>
      </c>
      <c r="AU514" s="223" t="s">
        <v>89</v>
      </c>
      <c r="AV514" s="14" t="s">
        <v>89</v>
      </c>
      <c r="AW514" s="14" t="s">
        <v>36</v>
      </c>
      <c r="AX514" s="14" t="s">
        <v>79</v>
      </c>
      <c r="AY514" s="223" t="s">
        <v>129</v>
      </c>
    </row>
    <row r="515" spans="1:65" s="15" customFormat="1" ht="10.199999999999999">
      <c r="B515" s="224"/>
      <c r="C515" s="225"/>
      <c r="D515" s="204" t="s">
        <v>137</v>
      </c>
      <c r="E515" s="226" t="s">
        <v>1</v>
      </c>
      <c r="F515" s="227" t="s">
        <v>142</v>
      </c>
      <c r="G515" s="225"/>
      <c r="H515" s="228">
        <v>38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AT515" s="234" t="s">
        <v>137</v>
      </c>
      <c r="AU515" s="234" t="s">
        <v>89</v>
      </c>
      <c r="AV515" s="15" t="s">
        <v>135</v>
      </c>
      <c r="AW515" s="15" t="s">
        <v>36</v>
      </c>
      <c r="AX515" s="15" t="s">
        <v>87</v>
      </c>
      <c r="AY515" s="234" t="s">
        <v>129</v>
      </c>
    </row>
    <row r="516" spans="1:65" s="2" customFormat="1" ht="16.5" customHeight="1">
      <c r="A516" s="35"/>
      <c r="B516" s="36"/>
      <c r="C516" s="188" t="s">
        <v>705</v>
      </c>
      <c r="D516" s="188" t="s">
        <v>131</v>
      </c>
      <c r="E516" s="189" t="s">
        <v>754</v>
      </c>
      <c r="F516" s="190" t="s">
        <v>755</v>
      </c>
      <c r="G516" s="191" t="s">
        <v>544</v>
      </c>
      <c r="H516" s="192">
        <v>6</v>
      </c>
      <c r="I516" s="193"/>
      <c r="J516" s="194">
        <f>ROUND(I516*H516,2)</f>
        <v>0</v>
      </c>
      <c r="K516" s="195"/>
      <c r="L516" s="40"/>
      <c r="M516" s="196" t="s">
        <v>1</v>
      </c>
      <c r="N516" s="197" t="s">
        <v>44</v>
      </c>
      <c r="O516" s="72"/>
      <c r="P516" s="198">
        <f>O516*H516</f>
        <v>0</v>
      </c>
      <c r="Q516" s="198">
        <v>0</v>
      </c>
      <c r="R516" s="198">
        <f>Q516*H516</f>
        <v>0</v>
      </c>
      <c r="S516" s="198">
        <v>0</v>
      </c>
      <c r="T516" s="199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0" t="s">
        <v>563</v>
      </c>
      <c r="AT516" s="200" t="s">
        <v>131</v>
      </c>
      <c r="AU516" s="200" t="s">
        <v>89</v>
      </c>
      <c r="AY516" s="18" t="s">
        <v>129</v>
      </c>
      <c r="BE516" s="201">
        <f>IF(N516="základní",J516,0)</f>
        <v>0</v>
      </c>
      <c r="BF516" s="201">
        <f>IF(N516="snížená",J516,0)</f>
        <v>0</v>
      </c>
      <c r="BG516" s="201">
        <f>IF(N516="zákl. přenesená",J516,0)</f>
        <v>0</v>
      </c>
      <c r="BH516" s="201">
        <f>IF(N516="sníž. přenesená",J516,0)</f>
        <v>0</v>
      </c>
      <c r="BI516" s="201">
        <f>IF(N516="nulová",J516,0)</f>
        <v>0</v>
      </c>
      <c r="BJ516" s="18" t="s">
        <v>87</v>
      </c>
      <c r="BK516" s="201">
        <f>ROUND(I516*H516,2)</f>
        <v>0</v>
      </c>
      <c r="BL516" s="18" t="s">
        <v>563</v>
      </c>
      <c r="BM516" s="200" t="s">
        <v>1780</v>
      </c>
    </row>
    <row r="517" spans="1:65" s="14" customFormat="1" ht="20.399999999999999">
      <c r="B517" s="213"/>
      <c r="C517" s="214"/>
      <c r="D517" s="204" t="s">
        <v>137</v>
      </c>
      <c r="E517" s="215" t="s">
        <v>1</v>
      </c>
      <c r="F517" s="216" t="s">
        <v>757</v>
      </c>
      <c r="G517" s="214"/>
      <c r="H517" s="217">
        <v>2</v>
      </c>
      <c r="I517" s="218"/>
      <c r="J517" s="214"/>
      <c r="K517" s="214"/>
      <c r="L517" s="219"/>
      <c r="M517" s="220"/>
      <c r="N517" s="221"/>
      <c r="O517" s="221"/>
      <c r="P517" s="221"/>
      <c r="Q517" s="221"/>
      <c r="R517" s="221"/>
      <c r="S517" s="221"/>
      <c r="T517" s="222"/>
      <c r="AT517" s="223" t="s">
        <v>137</v>
      </c>
      <c r="AU517" s="223" t="s">
        <v>89</v>
      </c>
      <c r="AV517" s="14" t="s">
        <v>89</v>
      </c>
      <c r="AW517" s="14" t="s">
        <v>36</v>
      </c>
      <c r="AX517" s="14" t="s">
        <v>79</v>
      </c>
      <c r="AY517" s="223" t="s">
        <v>129</v>
      </c>
    </row>
    <row r="518" spans="1:65" s="14" customFormat="1" ht="30.6">
      <c r="B518" s="213"/>
      <c r="C518" s="214"/>
      <c r="D518" s="204" t="s">
        <v>137</v>
      </c>
      <c r="E518" s="215" t="s">
        <v>1</v>
      </c>
      <c r="F518" s="216" t="s">
        <v>1781</v>
      </c>
      <c r="G518" s="214"/>
      <c r="H518" s="217">
        <v>4</v>
      </c>
      <c r="I518" s="218"/>
      <c r="J518" s="214"/>
      <c r="K518" s="214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137</v>
      </c>
      <c r="AU518" s="223" t="s">
        <v>89</v>
      </c>
      <c r="AV518" s="14" t="s">
        <v>89</v>
      </c>
      <c r="AW518" s="14" t="s">
        <v>36</v>
      </c>
      <c r="AX518" s="14" t="s">
        <v>79</v>
      </c>
      <c r="AY518" s="223" t="s">
        <v>129</v>
      </c>
    </row>
    <row r="519" spans="1:65" s="15" customFormat="1" ht="10.199999999999999">
      <c r="B519" s="224"/>
      <c r="C519" s="225"/>
      <c r="D519" s="204" t="s">
        <v>137</v>
      </c>
      <c r="E519" s="226" t="s">
        <v>1</v>
      </c>
      <c r="F519" s="227" t="s">
        <v>142</v>
      </c>
      <c r="G519" s="225"/>
      <c r="H519" s="228">
        <v>6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AT519" s="234" t="s">
        <v>137</v>
      </c>
      <c r="AU519" s="234" t="s">
        <v>89</v>
      </c>
      <c r="AV519" s="15" t="s">
        <v>135</v>
      </c>
      <c r="AW519" s="15" t="s">
        <v>36</v>
      </c>
      <c r="AX519" s="15" t="s">
        <v>87</v>
      </c>
      <c r="AY519" s="234" t="s">
        <v>129</v>
      </c>
    </row>
    <row r="520" spans="1:65" s="2" customFormat="1" ht="16.5" customHeight="1">
      <c r="A520" s="35"/>
      <c r="B520" s="36"/>
      <c r="C520" s="188" t="s">
        <v>711</v>
      </c>
      <c r="D520" s="188" t="s">
        <v>131</v>
      </c>
      <c r="E520" s="189" t="s">
        <v>760</v>
      </c>
      <c r="F520" s="190" t="s">
        <v>761</v>
      </c>
      <c r="G520" s="191" t="s">
        <v>762</v>
      </c>
      <c r="H520" s="192">
        <v>4</v>
      </c>
      <c r="I520" s="193"/>
      <c r="J520" s="194">
        <f>ROUND(I520*H520,2)</f>
        <v>0</v>
      </c>
      <c r="K520" s="195"/>
      <c r="L520" s="40"/>
      <c r="M520" s="196" t="s">
        <v>1</v>
      </c>
      <c r="N520" s="197" t="s">
        <v>44</v>
      </c>
      <c r="O520" s="72"/>
      <c r="P520" s="198">
        <f>O520*H520</f>
        <v>0</v>
      </c>
      <c r="Q520" s="198">
        <v>0</v>
      </c>
      <c r="R520" s="198">
        <f>Q520*H520</f>
        <v>0</v>
      </c>
      <c r="S520" s="198">
        <v>0</v>
      </c>
      <c r="T520" s="199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0" t="s">
        <v>563</v>
      </c>
      <c r="AT520" s="200" t="s">
        <v>131</v>
      </c>
      <c r="AU520" s="200" t="s">
        <v>89</v>
      </c>
      <c r="AY520" s="18" t="s">
        <v>129</v>
      </c>
      <c r="BE520" s="201">
        <f>IF(N520="základní",J520,0)</f>
        <v>0</v>
      </c>
      <c r="BF520" s="201">
        <f>IF(N520="snížená",J520,0)</f>
        <v>0</v>
      </c>
      <c r="BG520" s="201">
        <f>IF(N520="zákl. přenesená",J520,0)</f>
        <v>0</v>
      </c>
      <c r="BH520" s="201">
        <f>IF(N520="sníž. přenesená",J520,0)</f>
        <v>0</v>
      </c>
      <c r="BI520" s="201">
        <f>IF(N520="nulová",J520,0)</f>
        <v>0</v>
      </c>
      <c r="BJ520" s="18" t="s">
        <v>87</v>
      </c>
      <c r="BK520" s="201">
        <f>ROUND(I520*H520,2)</f>
        <v>0</v>
      </c>
      <c r="BL520" s="18" t="s">
        <v>563</v>
      </c>
      <c r="BM520" s="200" t="s">
        <v>1782</v>
      </c>
    </row>
    <row r="521" spans="1:65" s="14" customFormat="1" ht="20.399999999999999">
      <c r="B521" s="213"/>
      <c r="C521" s="214"/>
      <c r="D521" s="204" t="s">
        <v>137</v>
      </c>
      <c r="E521" s="215" t="s">
        <v>1</v>
      </c>
      <c r="F521" s="216" t="s">
        <v>764</v>
      </c>
      <c r="G521" s="214"/>
      <c r="H521" s="217">
        <v>4</v>
      </c>
      <c r="I521" s="218"/>
      <c r="J521" s="214"/>
      <c r="K521" s="214"/>
      <c r="L521" s="219"/>
      <c r="M521" s="220"/>
      <c r="N521" s="221"/>
      <c r="O521" s="221"/>
      <c r="P521" s="221"/>
      <c r="Q521" s="221"/>
      <c r="R521" s="221"/>
      <c r="S521" s="221"/>
      <c r="T521" s="222"/>
      <c r="AT521" s="223" t="s">
        <v>137</v>
      </c>
      <c r="AU521" s="223" t="s">
        <v>89</v>
      </c>
      <c r="AV521" s="14" t="s">
        <v>89</v>
      </c>
      <c r="AW521" s="14" t="s">
        <v>36</v>
      </c>
      <c r="AX521" s="14" t="s">
        <v>87</v>
      </c>
      <c r="AY521" s="223" t="s">
        <v>129</v>
      </c>
    </row>
    <row r="522" spans="1:65" s="13" customFormat="1" ht="20.399999999999999">
      <c r="B522" s="202"/>
      <c r="C522" s="203"/>
      <c r="D522" s="204" t="s">
        <v>137</v>
      </c>
      <c r="E522" s="205" t="s">
        <v>1</v>
      </c>
      <c r="F522" s="206" t="s">
        <v>765</v>
      </c>
      <c r="G522" s="203"/>
      <c r="H522" s="205" t="s">
        <v>1</v>
      </c>
      <c r="I522" s="207"/>
      <c r="J522" s="203"/>
      <c r="K522" s="203"/>
      <c r="L522" s="208"/>
      <c r="M522" s="209"/>
      <c r="N522" s="210"/>
      <c r="O522" s="210"/>
      <c r="P522" s="210"/>
      <c r="Q522" s="210"/>
      <c r="R522" s="210"/>
      <c r="S522" s="210"/>
      <c r="T522" s="211"/>
      <c r="AT522" s="212" t="s">
        <v>137</v>
      </c>
      <c r="AU522" s="212" t="s">
        <v>89</v>
      </c>
      <c r="AV522" s="13" t="s">
        <v>87</v>
      </c>
      <c r="AW522" s="13" t="s">
        <v>36</v>
      </c>
      <c r="AX522" s="13" t="s">
        <v>79</v>
      </c>
      <c r="AY522" s="212" t="s">
        <v>129</v>
      </c>
    </row>
    <row r="523" spans="1:65" s="12" customFormat="1" ht="25.95" customHeight="1">
      <c r="B523" s="172"/>
      <c r="C523" s="173"/>
      <c r="D523" s="174" t="s">
        <v>78</v>
      </c>
      <c r="E523" s="175" t="s">
        <v>766</v>
      </c>
      <c r="F523" s="175" t="s">
        <v>1079</v>
      </c>
      <c r="G523" s="173"/>
      <c r="H523" s="173"/>
      <c r="I523" s="176"/>
      <c r="J523" s="177">
        <f>BK523</f>
        <v>0</v>
      </c>
      <c r="K523" s="173"/>
      <c r="L523" s="178"/>
      <c r="M523" s="179"/>
      <c r="N523" s="180"/>
      <c r="O523" s="180"/>
      <c r="P523" s="181">
        <f>P524</f>
        <v>0</v>
      </c>
      <c r="Q523" s="180"/>
      <c r="R523" s="181">
        <f>R524</f>
        <v>0</v>
      </c>
      <c r="S523" s="180"/>
      <c r="T523" s="182">
        <f>T524</f>
        <v>0</v>
      </c>
      <c r="AR523" s="183" t="s">
        <v>135</v>
      </c>
      <c r="AT523" s="184" t="s">
        <v>78</v>
      </c>
      <c r="AU523" s="184" t="s">
        <v>79</v>
      </c>
      <c r="AY523" s="183" t="s">
        <v>129</v>
      </c>
      <c r="BK523" s="185">
        <f>BK524</f>
        <v>0</v>
      </c>
    </row>
    <row r="524" spans="1:65" s="12" customFormat="1" ht="22.8" customHeight="1">
      <c r="B524" s="172"/>
      <c r="C524" s="173"/>
      <c r="D524" s="174" t="s">
        <v>78</v>
      </c>
      <c r="E524" s="186" t="s">
        <v>768</v>
      </c>
      <c r="F524" s="186" t="s">
        <v>769</v>
      </c>
      <c r="G524" s="173"/>
      <c r="H524" s="173"/>
      <c r="I524" s="176"/>
      <c r="J524" s="187">
        <f>BK524</f>
        <v>0</v>
      </c>
      <c r="K524" s="173"/>
      <c r="L524" s="178"/>
      <c r="M524" s="179"/>
      <c r="N524" s="180"/>
      <c r="O524" s="180"/>
      <c r="P524" s="181">
        <f>SUM(P525:P539)</f>
        <v>0</v>
      </c>
      <c r="Q524" s="180"/>
      <c r="R524" s="181">
        <f>SUM(R525:R539)</f>
        <v>0</v>
      </c>
      <c r="S524" s="180"/>
      <c r="T524" s="182">
        <f>SUM(T525:T539)</f>
        <v>0</v>
      </c>
      <c r="AR524" s="183" t="s">
        <v>135</v>
      </c>
      <c r="AT524" s="184" t="s">
        <v>78</v>
      </c>
      <c r="AU524" s="184" t="s">
        <v>87</v>
      </c>
      <c r="AY524" s="183" t="s">
        <v>129</v>
      </c>
      <c r="BK524" s="185">
        <f>SUM(BK525:BK539)</f>
        <v>0</v>
      </c>
    </row>
    <row r="525" spans="1:65" s="2" customFormat="1" ht="16.5" customHeight="1">
      <c r="A525" s="35"/>
      <c r="B525" s="36"/>
      <c r="C525" s="188" t="s">
        <v>715</v>
      </c>
      <c r="D525" s="188" t="s">
        <v>131</v>
      </c>
      <c r="E525" s="189" t="s">
        <v>771</v>
      </c>
      <c r="F525" s="190" t="s">
        <v>772</v>
      </c>
      <c r="G525" s="191" t="s">
        <v>708</v>
      </c>
      <c r="H525" s="192">
        <v>1</v>
      </c>
      <c r="I525" s="193"/>
      <c r="J525" s="194">
        <f>ROUND(I525*H525,2)</f>
        <v>0</v>
      </c>
      <c r="K525" s="195"/>
      <c r="L525" s="40"/>
      <c r="M525" s="196" t="s">
        <v>1</v>
      </c>
      <c r="N525" s="197" t="s">
        <v>44</v>
      </c>
      <c r="O525" s="72"/>
      <c r="P525" s="198">
        <f>O525*H525</f>
        <v>0</v>
      </c>
      <c r="Q525" s="198">
        <v>0</v>
      </c>
      <c r="R525" s="198">
        <f>Q525*H525</f>
        <v>0</v>
      </c>
      <c r="S525" s="198">
        <v>0</v>
      </c>
      <c r="T525" s="199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0" t="s">
        <v>229</v>
      </c>
      <c r="AT525" s="200" t="s">
        <v>131</v>
      </c>
      <c r="AU525" s="200" t="s">
        <v>89</v>
      </c>
      <c r="AY525" s="18" t="s">
        <v>129</v>
      </c>
      <c r="BE525" s="201">
        <f>IF(N525="základní",J525,0)</f>
        <v>0</v>
      </c>
      <c r="BF525" s="201">
        <f>IF(N525="snížená",J525,0)</f>
        <v>0</v>
      </c>
      <c r="BG525" s="201">
        <f>IF(N525="zákl. přenesená",J525,0)</f>
        <v>0</v>
      </c>
      <c r="BH525" s="201">
        <f>IF(N525="sníž. přenesená",J525,0)</f>
        <v>0</v>
      </c>
      <c r="BI525" s="201">
        <f>IF(N525="nulová",J525,0)</f>
        <v>0</v>
      </c>
      <c r="BJ525" s="18" t="s">
        <v>87</v>
      </c>
      <c r="BK525" s="201">
        <f>ROUND(I525*H525,2)</f>
        <v>0</v>
      </c>
      <c r="BL525" s="18" t="s">
        <v>229</v>
      </c>
      <c r="BM525" s="200" t="s">
        <v>1783</v>
      </c>
    </row>
    <row r="526" spans="1:65" s="2" customFormat="1" ht="16.5" customHeight="1">
      <c r="A526" s="35"/>
      <c r="B526" s="36"/>
      <c r="C526" s="188" t="s">
        <v>720</v>
      </c>
      <c r="D526" s="188" t="s">
        <v>131</v>
      </c>
      <c r="E526" s="189" t="s">
        <v>775</v>
      </c>
      <c r="F526" s="190" t="s">
        <v>776</v>
      </c>
      <c r="G526" s="191" t="s">
        <v>777</v>
      </c>
      <c r="H526" s="192">
        <v>10</v>
      </c>
      <c r="I526" s="193"/>
      <c r="J526" s="194">
        <f>ROUND(I526*H526,2)</f>
        <v>0</v>
      </c>
      <c r="K526" s="195"/>
      <c r="L526" s="40"/>
      <c r="M526" s="196" t="s">
        <v>1</v>
      </c>
      <c r="N526" s="197" t="s">
        <v>44</v>
      </c>
      <c r="O526" s="72"/>
      <c r="P526" s="198">
        <f>O526*H526</f>
        <v>0</v>
      </c>
      <c r="Q526" s="198">
        <v>0</v>
      </c>
      <c r="R526" s="198">
        <f>Q526*H526</f>
        <v>0</v>
      </c>
      <c r="S526" s="198">
        <v>0</v>
      </c>
      <c r="T526" s="199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0" t="s">
        <v>229</v>
      </c>
      <c r="AT526" s="200" t="s">
        <v>131</v>
      </c>
      <c r="AU526" s="200" t="s">
        <v>89</v>
      </c>
      <c r="AY526" s="18" t="s">
        <v>129</v>
      </c>
      <c r="BE526" s="201">
        <f>IF(N526="základní",J526,0)</f>
        <v>0</v>
      </c>
      <c r="BF526" s="201">
        <f>IF(N526="snížená",J526,0)</f>
        <v>0</v>
      </c>
      <c r="BG526" s="201">
        <f>IF(N526="zákl. přenesená",J526,0)</f>
        <v>0</v>
      </c>
      <c r="BH526" s="201">
        <f>IF(N526="sníž. přenesená",J526,0)</f>
        <v>0</v>
      </c>
      <c r="BI526" s="201">
        <f>IF(N526="nulová",J526,0)</f>
        <v>0</v>
      </c>
      <c r="BJ526" s="18" t="s">
        <v>87</v>
      </c>
      <c r="BK526" s="201">
        <f>ROUND(I526*H526,2)</f>
        <v>0</v>
      </c>
      <c r="BL526" s="18" t="s">
        <v>229</v>
      </c>
      <c r="BM526" s="200" t="s">
        <v>1784</v>
      </c>
    </row>
    <row r="527" spans="1:65" s="2" customFormat="1" ht="16.5" customHeight="1">
      <c r="A527" s="35"/>
      <c r="B527" s="36"/>
      <c r="C527" s="188" t="s">
        <v>725</v>
      </c>
      <c r="D527" s="188" t="s">
        <v>131</v>
      </c>
      <c r="E527" s="189" t="s">
        <v>780</v>
      </c>
      <c r="F527" s="190" t="s">
        <v>781</v>
      </c>
      <c r="G527" s="191" t="s">
        <v>708</v>
      </c>
      <c r="H527" s="192">
        <v>1</v>
      </c>
      <c r="I527" s="193"/>
      <c r="J527" s="194">
        <f>ROUND(I527*H527,2)</f>
        <v>0</v>
      </c>
      <c r="K527" s="195"/>
      <c r="L527" s="40"/>
      <c r="M527" s="196" t="s">
        <v>1</v>
      </c>
      <c r="N527" s="197" t="s">
        <v>44</v>
      </c>
      <c r="O527" s="72"/>
      <c r="P527" s="198">
        <f>O527*H527</f>
        <v>0</v>
      </c>
      <c r="Q527" s="198">
        <v>0</v>
      </c>
      <c r="R527" s="198">
        <f>Q527*H527</f>
        <v>0</v>
      </c>
      <c r="S527" s="198">
        <v>0</v>
      </c>
      <c r="T527" s="199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0" t="s">
        <v>229</v>
      </c>
      <c r="AT527" s="200" t="s">
        <v>131</v>
      </c>
      <c r="AU527" s="200" t="s">
        <v>89</v>
      </c>
      <c r="AY527" s="18" t="s">
        <v>129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18" t="s">
        <v>87</v>
      </c>
      <c r="BK527" s="201">
        <f>ROUND(I527*H527,2)</f>
        <v>0</v>
      </c>
      <c r="BL527" s="18" t="s">
        <v>229</v>
      </c>
      <c r="BM527" s="200" t="s">
        <v>1785</v>
      </c>
    </row>
    <row r="528" spans="1:65" s="2" customFormat="1" ht="16.5" customHeight="1">
      <c r="A528" s="35"/>
      <c r="B528" s="36"/>
      <c r="C528" s="188" t="s">
        <v>729</v>
      </c>
      <c r="D528" s="188" t="s">
        <v>131</v>
      </c>
      <c r="E528" s="189" t="s">
        <v>784</v>
      </c>
      <c r="F528" s="190" t="s">
        <v>785</v>
      </c>
      <c r="G528" s="191" t="s">
        <v>544</v>
      </c>
      <c r="H528" s="192">
        <v>2</v>
      </c>
      <c r="I528" s="193"/>
      <c r="J528" s="194">
        <f>ROUND(I528*H528,2)</f>
        <v>0</v>
      </c>
      <c r="K528" s="195"/>
      <c r="L528" s="40"/>
      <c r="M528" s="196" t="s">
        <v>1</v>
      </c>
      <c r="N528" s="197" t="s">
        <v>44</v>
      </c>
      <c r="O528" s="72"/>
      <c r="P528" s="198">
        <f>O528*H528</f>
        <v>0</v>
      </c>
      <c r="Q528" s="198">
        <v>0</v>
      </c>
      <c r="R528" s="198">
        <f>Q528*H528</f>
        <v>0</v>
      </c>
      <c r="S528" s="198">
        <v>0</v>
      </c>
      <c r="T528" s="199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0" t="s">
        <v>229</v>
      </c>
      <c r="AT528" s="200" t="s">
        <v>131</v>
      </c>
      <c r="AU528" s="200" t="s">
        <v>89</v>
      </c>
      <c r="AY528" s="18" t="s">
        <v>129</v>
      </c>
      <c r="BE528" s="201">
        <f>IF(N528="základní",J528,0)</f>
        <v>0</v>
      </c>
      <c r="BF528" s="201">
        <f>IF(N528="snížená",J528,0)</f>
        <v>0</v>
      </c>
      <c r="BG528" s="201">
        <f>IF(N528="zákl. přenesená",J528,0)</f>
        <v>0</v>
      </c>
      <c r="BH528" s="201">
        <f>IF(N528="sníž. přenesená",J528,0)</f>
        <v>0</v>
      </c>
      <c r="BI528" s="201">
        <f>IF(N528="nulová",J528,0)</f>
        <v>0</v>
      </c>
      <c r="BJ528" s="18" t="s">
        <v>87</v>
      </c>
      <c r="BK528" s="201">
        <f>ROUND(I528*H528,2)</f>
        <v>0</v>
      </c>
      <c r="BL528" s="18" t="s">
        <v>229</v>
      </c>
      <c r="BM528" s="200" t="s">
        <v>1786</v>
      </c>
    </row>
    <row r="529" spans="1:65" s="14" customFormat="1" ht="10.199999999999999">
      <c r="B529" s="213"/>
      <c r="C529" s="214"/>
      <c r="D529" s="204" t="s">
        <v>137</v>
      </c>
      <c r="E529" s="215" t="s">
        <v>1</v>
      </c>
      <c r="F529" s="216" t="s">
        <v>1084</v>
      </c>
      <c r="G529" s="214"/>
      <c r="H529" s="217">
        <v>2</v>
      </c>
      <c r="I529" s="218"/>
      <c r="J529" s="214"/>
      <c r="K529" s="214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137</v>
      </c>
      <c r="AU529" s="223" t="s">
        <v>89</v>
      </c>
      <c r="AV529" s="14" t="s">
        <v>89</v>
      </c>
      <c r="AW529" s="14" t="s">
        <v>36</v>
      </c>
      <c r="AX529" s="14" t="s">
        <v>87</v>
      </c>
      <c r="AY529" s="223" t="s">
        <v>129</v>
      </c>
    </row>
    <row r="530" spans="1:65" s="2" customFormat="1" ht="16.5" customHeight="1">
      <c r="A530" s="35"/>
      <c r="B530" s="36"/>
      <c r="C530" s="188" t="s">
        <v>734</v>
      </c>
      <c r="D530" s="188" t="s">
        <v>131</v>
      </c>
      <c r="E530" s="189" t="s">
        <v>789</v>
      </c>
      <c r="F530" s="190" t="s">
        <v>790</v>
      </c>
      <c r="G530" s="191" t="s">
        <v>544</v>
      </c>
      <c r="H530" s="192">
        <v>2</v>
      </c>
      <c r="I530" s="193"/>
      <c r="J530" s="194">
        <f>ROUND(I530*H530,2)</f>
        <v>0</v>
      </c>
      <c r="K530" s="195"/>
      <c r="L530" s="40"/>
      <c r="M530" s="196" t="s">
        <v>1</v>
      </c>
      <c r="N530" s="197" t="s">
        <v>44</v>
      </c>
      <c r="O530" s="72"/>
      <c r="P530" s="198">
        <f>O530*H530</f>
        <v>0</v>
      </c>
      <c r="Q530" s="198">
        <v>0</v>
      </c>
      <c r="R530" s="198">
        <f>Q530*H530</f>
        <v>0</v>
      </c>
      <c r="S530" s="198">
        <v>0</v>
      </c>
      <c r="T530" s="199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0" t="s">
        <v>229</v>
      </c>
      <c r="AT530" s="200" t="s">
        <v>131</v>
      </c>
      <c r="AU530" s="200" t="s">
        <v>89</v>
      </c>
      <c r="AY530" s="18" t="s">
        <v>129</v>
      </c>
      <c r="BE530" s="201">
        <f>IF(N530="základní",J530,0)</f>
        <v>0</v>
      </c>
      <c r="BF530" s="201">
        <f>IF(N530="snížená",J530,0)</f>
        <v>0</v>
      </c>
      <c r="BG530" s="201">
        <f>IF(N530="zákl. přenesená",J530,0)</f>
        <v>0</v>
      </c>
      <c r="BH530" s="201">
        <f>IF(N530="sníž. přenesená",J530,0)</f>
        <v>0</v>
      </c>
      <c r="BI530" s="201">
        <f>IF(N530="nulová",J530,0)</f>
        <v>0</v>
      </c>
      <c r="BJ530" s="18" t="s">
        <v>87</v>
      </c>
      <c r="BK530" s="201">
        <f>ROUND(I530*H530,2)</f>
        <v>0</v>
      </c>
      <c r="BL530" s="18" t="s">
        <v>229</v>
      </c>
      <c r="BM530" s="200" t="s">
        <v>1787</v>
      </c>
    </row>
    <row r="531" spans="1:65" s="14" customFormat="1" ht="10.199999999999999">
      <c r="B531" s="213"/>
      <c r="C531" s="214"/>
      <c r="D531" s="204" t="s">
        <v>137</v>
      </c>
      <c r="E531" s="215" t="s">
        <v>1</v>
      </c>
      <c r="F531" s="216" t="s">
        <v>1084</v>
      </c>
      <c r="G531" s="214"/>
      <c r="H531" s="217">
        <v>2</v>
      </c>
      <c r="I531" s="218"/>
      <c r="J531" s="214"/>
      <c r="K531" s="214"/>
      <c r="L531" s="219"/>
      <c r="M531" s="220"/>
      <c r="N531" s="221"/>
      <c r="O531" s="221"/>
      <c r="P531" s="221"/>
      <c r="Q531" s="221"/>
      <c r="R531" s="221"/>
      <c r="S531" s="221"/>
      <c r="T531" s="222"/>
      <c r="AT531" s="223" t="s">
        <v>137</v>
      </c>
      <c r="AU531" s="223" t="s">
        <v>89</v>
      </c>
      <c r="AV531" s="14" t="s">
        <v>89</v>
      </c>
      <c r="AW531" s="14" t="s">
        <v>36</v>
      </c>
      <c r="AX531" s="14" t="s">
        <v>87</v>
      </c>
      <c r="AY531" s="223" t="s">
        <v>129</v>
      </c>
    </row>
    <row r="532" spans="1:65" s="2" customFormat="1" ht="16.5" customHeight="1">
      <c r="A532" s="35"/>
      <c r="B532" s="36"/>
      <c r="C532" s="188" t="s">
        <v>739</v>
      </c>
      <c r="D532" s="188" t="s">
        <v>131</v>
      </c>
      <c r="E532" s="189" t="s">
        <v>794</v>
      </c>
      <c r="F532" s="190" t="s">
        <v>795</v>
      </c>
      <c r="G532" s="191" t="s">
        <v>167</v>
      </c>
      <c r="H532" s="192">
        <v>38</v>
      </c>
      <c r="I532" s="193"/>
      <c r="J532" s="194">
        <f>ROUND(I532*H532,2)</f>
        <v>0</v>
      </c>
      <c r="K532" s="195"/>
      <c r="L532" s="40"/>
      <c r="M532" s="196" t="s">
        <v>1</v>
      </c>
      <c r="N532" s="197" t="s">
        <v>44</v>
      </c>
      <c r="O532" s="72"/>
      <c r="P532" s="198">
        <f>O532*H532</f>
        <v>0</v>
      </c>
      <c r="Q532" s="198">
        <v>0</v>
      </c>
      <c r="R532" s="198">
        <f>Q532*H532</f>
        <v>0</v>
      </c>
      <c r="S532" s="198">
        <v>0</v>
      </c>
      <c r="T532" s="199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0" t="s">
        <v>229</v>
      </c>
      <c r="AT532" s="200" t="s">
        <v>131</v>
      </c>
      <c r="AU532" s="200" t="s">
        <v>89</v>
      </c>
      <c r="AY532" s="18" t="s">
        <v>129</v>
      </c>
      <c r="BE532" s="201">
        <f>IF(N532="základní",J532,0)</f>
        <v>0</v>
      </c>
      <c r="BF532" s="201">
        <f>IF(N532="snížená",J532,0)</f>
        <v>0</v>
      </c>
      <c r="BG532" s="201">
        <f>IF(N532="zákl. přenesená",J532,0)</f>
        <v>0</v>
      </c>
      <c r="BH532" s="201">
        <f>IF(N532="sníž. přenesená",J532,0)</f>
        <v>0</v>
      </c>
      <c r="BI532" s="201">
        <f>IF(N532="nulová",J532,0)</f>
        <v>0</v>
      </c>
      <c r="BJ532" s="18" t="s">
        <v>87</v>
      </c>
      <c r="BK532" s="201">
        <f>ROUND(I532*H532,2)</f>
        <v>0</v>
      </c>
      <c r="BL532" s="18" t="s">
        <v>229</v>
      </c>
      <c r="BM532" s="200" t="s">
        <v>1788</v>
      </c>
    </row>
    <row r="533" spans="1:65" s="14" customFormat="1" ht="10.199999999999999">
      <c r="B533" s="213"/>
      <c r="C533" s="214"/>
      <c r="D533" s="204" t="s">
        <v>137</v>
      </c>
      <c r="E533" s="215" t="s">
        <v>1</v>
      </c>
      <c r="F533" s="216" t="s">
        <v>1789</v>
      </c>
      <c r="G533" s="214"/>
      <c r="H533" s="217">
        <v>38</v>
      </c>
      <c r="I533" s="218"/>
      <c r="J533" s="214"/>
      <c r="K533" s="214"/>
      <c r="L533" s="219"/>
      <c r="M533" s="220"/>
      <c r="N533" s="221"/>
      <c r="O533" s="221"/>
      <c r="P533" s="221"/>
      <c r="Q533" s="221"/>
      <c r="R533" s="221"/>
      <c r="S533" s="221"/>
      <c r="T533" s="222"/>
      <c r="AT533" s="223" t="s">
        <v>137</v>
      </c>
      <c r="AU533" s="223" t="s">
        <v>89</v>
      </c>
      <c r="AV533" s="14" t="s">
        <v>89</v>
      </c>
      <c r="AW533" s="14" t="s">
        <v>36</v>
      </c>
      <c r="AX533" s="14" t="s">
        <v>87</v>
      </c>
      <c r="AY533" s="223" t="s">
        <v>129</v>
      </c>
    </row>
    <row r="534" spans="1:65" s="2" customFormat="1" ht="16.5" customHeight="1">
      <c r="A534" s="35"/>
      <c r="B534" s="36"/>
      <c r="C534" s="188" t="s">
        <v>744</v>
      </c>
      <c r="D534" s="188" t="s">
        <v>131</v>
      </c>
      <c r="E534" s="189" t="s">
        <v>799</v>
      </c>
      <c r="F534" s="190" t="s">
        <v>800</v>
      </c>
      <c r="G534" s="191" t="s">
        <v>708</v>
      </c>
      <c r="H534" s="192">
        <v>1</v>
      </c>
      <c r="I534" s="193"/>
      <c r="J534" s="194">
        <f>ROUND(I534*H534,2)</f>
        <v>0</v>
      </c>
      <c r="K534" s="195"/>
      <c r="L534" s="40"/>
      <c r="M534" s="196" t="s">
        <v>1</v>
      </c>
      <c r="N534" s="197" t="s">
        <v>44</v>
      </c>
      <c r="O534" s="72"/>
      <c r="P534" s="198">
        <f>O534*H534</f>
        <v>0</v>
      </c>
      <c r="Q534" s="198">
        <v>0</v>
      </c>
      <c r="R534" s="198">
        <f>Q534*H534</f>
        <v>0</v>
      </c>
      <c r="S534" s="198">
        <v>0</v>
      </c>
      <c r="T534" s="199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0" t="s">
        <v>229</v>
      </c>
      <c r="AT534" s="200" t="s">
        <v>131</v>
      </c>
      <c r="AU534" s="200" t="s">
        <v>89</v>
      </c>
      <c r="AY534" s="18" t="s">
        <v>129</v>
      </c>
      <c r="BE534" s="201">
        <f>IF(N534="základní",J534,0)</f>
        <v>0</v>
      </c>
      <c r="BF534" s="201">
        <f>IF(N534="snížená",J534,0)</f>
        <v>0</v>
      </c>
      <c r="BG534" s="201">
        <f>IF(N534="zákl. přenesená",J534,0)</f>
        <v>0</v>
      </c>
      <c r="BH534" s="201">
        <f>IF(N534="sníž. přenesená",J534,0)</f>
        <v>0</v>
      </c>
      <c r="BI534" s="201">
        <f>IF(N534="nulová",J534,0)</f>
        <v>0</v>
      </c>
      <c r="BJ534" s="18" t="s">
        <v>87</v>
      </c>
      <c r="BK534" s="201">
        <f>ROUND(I534*H534,2)</f>
        <v>0</v>
      </c>
      <c r="BL534" s="18" t="s">
        <v>229</v>
      </c>
      <c r="BM534" s="200" t="s">
        <v>1790</v>
      </c>
    </row>
    <row r="535" spans="1:65" s="2" customFormat="1" ht="16.5" customHeight="1">
      <c r="A535" s="35"/>
      <c r="B535" s="36"/>
      <c r="C535" s="188" t="s">
        <v>750</v>
      </c>
      <c r="D535" s="188" t="s">
        <v>131</v>
      </c>
      <c r="E535" s="189" t="s">
        <v>803</v>
      </c>
      <c r="F535" s="190" t="s">
        <v>804</v>
      </c>
      <c r="G535" s="191" t="s">
        <v>544</v>
      </c>
      <c r="H535" s="192">
        <v>4</v>
      </c>
      <c r="I535" s="193"/>
      <c r="J535" s="194">
        <f>ROUND(I535*H535,2)</f>
        <v>0</v>
      </c>
      <c r="K535" s="195"/>
      <c r="L535" s="40"/>
      <c r="M535" s="196" t="s">
        <v>1</v>
      </c>
      <c r="N535" s="197" t="s">
        <v>44</v>
      </c>
      <c r="O535" s="72"/>
      <c r="P535" s="198">
        <f>O535*H535</f>
        <v>0</v>
      </c>
      <c r="Q535" s="198">
        <v>0</v>
      </c>
      <c r="R535" s="198">
        <f>Q535*H535</f>
        <v>0</v>
      </c>
      <c r="S535" s="198">
        <v>0</v>
      </c>
      <c r="T535" s="19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0" t="s">
        <v>805</v>
      </c>
      <c r="AT535" s="200" t="s">
        <v>131</v>
      </c>
      <c r="AU535" s="200" t="s">
        <v>89</v>
      </c>
      <c r="AY535" s="18" t="s">
        <v>129</v>
      </c>
      <c r="BE535" s="201">
        <f>IF(N535="základní",J535,0)</f>
        <v>0</v>
      </c>
      <c r="BF535" s="201">
        <f>IF(N535="snížená",J535,0)</f>
        <v>0</v>
      </c>
      <c r="BG535" s="201">
        <f>IF(N535="zákl. přenesená",J535,0)</f>
        <v>0</v>
      </c>
      <c r="BH535" s="201">
        <f>IF(N535="sníž. přenesená",J535,0)</f>
        <v>0</v>
      </c>
      <c r="BI535" s="201">
        <f>IF(N535="nulová",J535,0)</f>
        <v>0</v>
      </c>
      <c r="BJ535" s="18" t="s">
        <v>87</v>
      </c>
      <c r="BK535" s="201">
        <f>ROUND(I535*H535,2)</f>
        <v>0</v>
      </c>
      <c r="BL535" s="18" t="s">
        <v>805</v>
      </c>
      <c r="BM535" s="200" t="s">
        <v>1791</v>
      </c>
    </row>
    <row r="536" spans="1:65" s="14" customFormat="1" ht="10.199999999999999">
      <c r="B536" s="213"/>
      <c r="C536" s="214"/>
      <c r="D536" s="204" t="s">
        <v>137</v>
      </c>
      <c r="E536" s="215" t="s">
        <v>1</v>
      </c>
      <c r="F536" s="216" t="s">
        <v>1792</v>
      </c>
      <c r="G536" s="214"/>
      <c r="H536" s="217">
        <v>4</v>
      </c>
      <c r="I536" s="218"/>
      <c r="J536" s="214"/>
      <c r="K536" s="214"/>
      <c r="L536" s="219"/>
      <c r="M536" s="220"/>
      <c r="N536" s="221"/>
      <c r="O536" s="221"/>
      <c r="P536" s="221"/>
      <c r="Q536" s="221"/>
      <c r="R536" s="221"/>
      <c r="S536" s="221"/>
      <c r="T536" s="222"/>
      <c r="AT536" s="223" t="s">
        <v>137</v>
      </c>
      <c r="AU536" s="223" t="s">
        <v>89</v>
      </c>
      <c r="AV536" s="14" t="s">
        <v>89</v>
      </c>
      <c r="AW536" s="14" t="s">
        <v>36</v>
      </c>
      <c r="AX536" s="14" t="s">
        <v>87</v>
      </c>
      <c r="AY536" s="223" t="s">
        <v>129</v>
      </c>
    </row>
    <row r="537" spans="1:65" s="2" customFormat="1" ht="21.75" customHeight="1">
      <c r="A537" s="35"/>
      <c r="B537" s="36"/>
      <c r="C537" s="188" t="s">
        <v>547</v>
      </c>
      <c r="D537" s="188" t="s">
        <v>131</v>
      </c>
      <c r="E537" s="189" t="s">
        <v>809</v>
      </c>
      <c r="F537" s="190" t="s">
        <v>810</v>
      </c>
      <c r="G537" s="191" t="s">
        <v>544</v>
      </c>
      <c r="H537" s="192">
        <v>4</v>
      </c>
      <c r="I537" s="193"/>
      <c r="J537" s="194">
        <f>ROUND(I537*H537,2)</f>
        <v>0</v>
      </c>
      <c r="K537" s="195"/>
      <c r="L537" s="40"/>
      <c r="M537" s="196" t="s">
        <v>1</v>
      </c>
      <c r="N537" s="197" t="s">
        <v>44</v>
      </c>
      <c r="O537" s="72"/>
      <c r="P537" s="198">
        <f>O537*H537</f>
        <v>0</v>
      </c>
      <c r="Q537" s="198">
        <v>0</v>
      </c>
      <c r="R537" s="198">
        <f>Q537*H537</f>
        <v>0</v>
      </c>
      <c r="S537" s="198">
        <v>0</v>
      </c>
      <c r="T537" s="19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0" t="s">
        <v>805</v>
      </c>
      <c r="AT537" s="200" t="s">
        <v>131</v>
      </c>
      <c r="AU537" s="200" t="s">
        <v>89</v>
      </c>
      <c r="AY537" s="18" t="s">
        <v>129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8" t="s">
        <v>87</v>
      </c>
      <c r="BK537" s="201">
        <f>ROUND(I537*H537,2)</f>
        <v>0</v>
      </c>
      <c r="BL537" s="18" t="s">
        <v>805</v>
      </c>
      <c r="BM537" s="200" t="s">
        <v>1793</v>
      </c>
    </row>
    <row r="538" spans="1:65" s="14" customFormat="1" ht="10.199999999999999">
      <c r="B538" s="213"/>
      <c r="C538" s="214"/>
      <c r="D538" s="204" t="s">
        <v>137</v>
      </c>
      <c r="E538" s="215" t="s">
        <v>1</v>
      </c>
      <c r="F538" s="216" t="s">
        <v>1794</v>
      </c>
      <c r="G538" s="214"/>
      <c r="H538" s="217">
        <v>4</v>
      </c>
      <c r="I538" s="218"/>
      <c r="J538" s="214"/>
      <c r="K538" s="214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137</v>
      </c>
      <c r="AU538" s="223" t="s">
        <v>89</v>
      </c>
      <c r="AV538" s="14" t="s">
        <v>89</v>
      </c>
      <c r="AW538" s="14" t="s">
        <v>36</v>
      </c>
      <c r="AX538" s="14" t="s">
        <v>87</v>
      </c>
      <c r="AY538" s="223" t="s">
        <v>129</v>
      </c>
    </row>
    <row r="539" spans="1:65" s="2" customFormat="1" ht="16.5" customHeight="1">
      <c r="A539" s="35"/>
      <c r="B539" s="36"/>
      <c r="C539" s="188" t="s">
        <v>759</v>
      </c>
      <c r="D539" s="188" t="s">
        <v>131</v>
      </c>
      <c r="E539" s="189" t="s">
        <v>814</v>
      </c>
      <c r="F539" s="190" t="s">
        <v>815</v>
      </c>
      <c r="G539" s="191" t="s">
        <v>777</v>
      </c>
      <c r="H539" s="192">
        <v>10</v>
      </c>
      <c r="I539" s="193"/>
      <c r="J539" s="194">
        <f>ROUND(I539*H539,2)</f>
        <v>0</v>
      </c>
      <c r="K539" s="195"/>
      <c r="L539" s="40"/>
      <c r="M539" s="257" t="s">
        <v>1</v>
      </c>
      <c r="N539" s="258" t="s">
        <v>44</v>
      </c>
      <c r="O539" s="259"/>
      <c r="P539" s="260">
        <f>O539*H539</f>
        <v>0</v>
      </c>
      <c r="Q539" s="260">
        <v>0</v>
      </c>
      <c r="R539" s="260">
        <f>Q539*H539</f>
        <v>0</v>
      </c>
      <c r="S539" s="260">
        <v>0</v>
      </c>
      <c r="T539" s="261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0" t="s">
        <v>229</v>
      </c>
      <c r="AT539" s="200" t="s">
        <v>131</v>
      </c>
      <c r="AU539" s="200" t="s">
        <v>89</v>
      </c>
      <c r="AY539" s="18" t="s">
        <v>129</v>
      </c>
      <c r="BE539" s="201">
        <f>IF(N539="základní",J539,0)</f>
        <v>0</v>
      </c>
      <c r="BF539" s="201">
        <f>IF(N539="snížená",J539,0)</f>
        <v>0</v>
      </c>
      <c r="BG539" s="201">
        <f>IF(N539="zákl. přenesená",J539,0)</f>
        <v>0</v>
      </c>
      <c r="BH539" s="201">
        <f>IF(N539="sníž. přenesená",J539,0)</f>
        <v>0</v>
      </c>
      <c r="BI539" s="201">
        <f>IF(N539="nulová",J539,0)</f>
        <v>0</v>
      </c>
      <c r="BJ539" s="18" t="s">
        <v>87</v>
      </c>
      <c r="BK539" s="201">
        <f>ROUND(I539*H539,2)</f>
        <v>0</v>
      </c>
      <c r="BL539" s="18" t="s">
        <v>229</v>
      </c>
      <c r="BM539" s="200" t="s">
        <v>1795</v>
      </c>
    </row>
    <row r="540" spans="1:65" s="2" customFormat="1" ht="6.9" customHeight="1">
      <c r="A540" s="35"/>
      <c r="B540" s="55"/>
      <c r="C540" s="56"/>
      <c r="D540" s="56"/>
      <c r="E540" s="56"/>
      <c r="F540" s="56"/>
      <c r="G540" s="56"/>
      <c r="H540" s="56"/>
      <c r="I540" s="56"/>
      <c r="J540" s="56"/>
      <c r="K540" s="56"/>
      <c r="L540" s="40"/>
      <c r="M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</row>
  </sheetData>
  <sheetProtection algorithmName="SHA-512" hashValue="IVTJ//J3WpnTKpz6eft6p+XDzqs9e6H2z5N+L5nQLFIc/Rm6TNFunbeD0LdPj2OahO+auYGWw/A07IMWecKF5w==" saltValue="GQv2LzH+XTJzseznjDDRgjroO2tT/GohterCzB/3bsgZ6Fpk/SitbIT5LO+5EMhwlL0c5FcJBTuZIH7m5R7ssw==" spinCount="100000" sheet="1" objects="1" scenarios="1" formatColumns="0" formatRows="0" autoFilter="0"/>
  <autoFilter ref="C124:K53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Přeložka č.1 - Přeložka S...</vt:lpstr>
      <vt:lpstr>Přeložka č.2 - Přeložka S...</vt:lpstr>
      <vt:lpstr>Přeložka č.3 - Přeložka S...</vt:lpstr>
      <vt:lpstr>Přeložka č.4 - Přeložka S...</vt:lpstr>
      <vt:lpstr>'Přeložka č.1 - Přeložka S...'!Názvy_tisku</vt:lpstr>
      <vt:lpstr>'Přeložka č.2 - Přeložka S...'!Názvy_tisku</vt:lpstr>
      <vt:lpstr>'Přeložka č.3 - Přeložka S...'!Názvy_tisku</vt:lpstr>
      <vt:lpstr>'Přeložka č.4 - Přeložka S...'!Názvy_tisku</vt:lpstr>
      <vt:lpstr>'Rekapitulace stavby'!Názvy_tisku</vt:lpstr>
      <vt:lpstr>'Přeložka č.1 - Přeložka S...'!Oblast_tisku</vt:lpstr>
      <vt:lpstr>'Přeložka č.2 - Přeložka S...'!Oblast_tisku</vt:lpstr>
      <vt:lpstr>'Přeložka č.3 - Přeložka S...'!Oblast_tisku</vt:lpstr>
      <vt:lpstr>'Přeložka č.4 - Přeložka 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DESKTOP-2PTFNBR\jetmar</dc:creator>
  <cp:lastModifiedBy>Karas Zdeněk</cp:lastModifiedBy>
  <dcterms:created xsi:type="dcterms:W3CDTF">2021-03-29T08:45:24Z</dcterms:created>
  <dcterms:modified xsi:type="dcterms:W3CDTF">2021-08-13T12:40:22Z</dcterms:modified>
</cp:coreProperties>
</file>