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Rekapitulace stavby" sheetId="1" r:id="rId1"/>
    <sheet name="081-2021_1 - SO 101 Chodn..." sheetId="2" r:id="rId2"/>
    <sheet name="081-2021_2 - SO 101 Chodn..." sheetId="3" r:id="rId3"/>
    <sheet name="081-2021_3 - Vedlejší roz..." sheetId="4" r:id="rId4"/>
    <sheet name="Pokyny pro vyplnění" sheetId="5" r:id="rId5"/>
  </sheets>
  <definedNames>
    <definedName name="_xlnm._FilterDatabase" localSheetId="1" hidden="1">'081-2021_1 - SO 101 Chodn...'!$C$86:$K$285</definedName>
    <definedName name="_xlnm._FilterDatabase" localSheetId="2" hidden="1">'081-2021_2 - SO 101 Chodn...'!$C$84:$K$261</definedName>
    <definedName name="_xlnm._FilterDatabase" localSheetId="3" hidden="1">'081-2021_3 - Vedlejší roz...'!$C$79:$K$102</definedName>
    <definedName name="_xlnm.Print_Area" localSheetId="1">'081-2021_1 - SO 101 Chodn...'!$C$4:$J$39,'081-2021_1 - SO 101 Chodn...'!$C$45:$J$68,'081-2021_1 - SO 101 Chodn...'!$C$74:$K$285</definedName>
    <definedName name="_xlnm.Print_Area" localSheetId="2">'081-2021_2 - SO 101 Chodn...'!$C$4:$J$39,'081-2021_2 - SO 101 Chodn...'!$C$45:$J$66,'081-2021_2 - SO 101 Chodn...'!$C$72:$K$261</definedName>
    <definedName name="_xlnm.Print_Area" localSheetId="3">'081-2021_3 - Vedlejší roz...'!$C$4:$J$39,'081-2021_3 - Vedlejší roz...'!$C$45:$J$61,'081-2021_3 - Vedlejší roz...'!$C$67:$K$102</definedName>
    <definedName name="_xlnm.Print_Area" localSheetId="4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stavby'!$C$42:$AQ$58</definedName>
    <definedName name="_xlnm.Print_Titles" localSheetId="0">'Rekapitulace stavby'!$52:$52</definedName>
    <definedName name="_xlnm.Print_Titles" localSheetId="1">'081-2021_1 - SO 101 Chodn...'!$86:$86</definedName>
    <definedName name="_xlnm.Print_Titles" localSheetId="2">'081-2021_2 - SO 101 Chodn...'!$84:$84</definedName>
    <definedName name="_xlnm.Print_Titles" localSheetId="3">'081-2021_3 - Vedlejší roz...'!$79:$79</definedName>
  </definedNames>
  <calcPr calcId="162913"/>
</workbook>
</file>

<file path=xl/sharedStrings.xml><?xml version="1.0" encoding="utf-8"?>
<sst xmlns="http://schemas.openxmlformats.org/spreadsheetml/2006/main" count="4820" uniqueCount="762">
  <si>
    <t>Export Komplet</t>
  </si>
  <si>
    <t>VZ</t>
  </si>
  <si>
    <t>2.0</t>
  </si>
  <si>
    <t>ZAMOK</t>
  </si>
  <si>
    <t>False</t>
  </si>
  <si>
    <t>{f0e741d4-95a8-4be8-bd71-653981fe352c}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</si>
  <si>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</si>
  <si>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</si>
  <si>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</si>
  <si>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</si>
  <si>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</si>
  <si>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</si>
  <si>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</si>
  <si>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</si>
  <si>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081/2021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</si>
  <si>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</si>
  <si>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</si>
  <si>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Výstavba chodníku v ulici Vrchovská a Čáslavská, Markovice</t>
  </si>
  <si>
    <t>KSO:</t>
  </si>
  <si>
    <t/>
  </si>
  <si>
    <t>CC-CZ:</t>
  </si>
  <si>
    <t>Místo:</t>
  </si>
  <si>
    <t>Markovice</t>
  </si>
  <si>
    <t>Datum:</t>
  </si>
  <si>
    <t>7. 1. 2022</t>
  </si>
  <si>
    <t>Zadavatel:</t>
  </si>
  <si>
    <t>IČ:</t>
  </si>
  <si>
    <t>00270211</t>
  </si>
  <si>
    <t>Město Chrudim</t>
  </si>
  <si>
    <t>DIČ:</t>
  </si>
  <si>
    <t>CZ00270211</t>
  </si>
  <si>
    <t>Uchazeč:</t>
  </si>
  <si>
    <t>Vyplň údaj</t>
  </si>
  <si>
    <t>Projektant:</t>
  </si>
  <si>
    <t>01873687</t>
  </si>
  <si>
    <t>DI PROJEKT s.r.o.</t>
  </si>
  <si>
    <t>CZ01873687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</si>
  <si>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</si>
  <si>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</si>
  <si>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</si>
  <si>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</si>
  <si>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</si>
  <si>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</si>
  <si>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</si>
  <si>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</si>
  <si>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</si>
  <si>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</si>
  <si>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</si>
  <si>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</si>
  <si>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</si>
  <si>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</si>
  <si>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</si>
  <si>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</si>
  <si>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</si>
  <si>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</si>
  <si>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</si>
  <si>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</si>
  <si>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</si>
  <si>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</si>
  <si>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</si>
  <si>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</si>
  <si>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</si>
  <si>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</si>
  <si>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</si>
  <si>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</si>
  <si>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</si>
  <si>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</si>
  <si>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</si>
  <si>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</si>
  <si>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</si>
  <si>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</si>
  <si>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</si>
  <si>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</si>
  <si>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</si>
  <si>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</si>
  <si>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</si>
  <si>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</si>
  <si>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</si>
  <si>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</si>
  <si>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</si>
  <si>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081/2021_1</t>
  </si>
  <si>
    <t>SO 101 Chodník_UN</t>
  </si>
  <si>
    <t>STA</t>
  </si>
  <si>
    <t>1</t>
  </si>
  <si>
    <t>{ce35751c-e9d5-45d3-a3e0-3d51888f86c0}</t>
  </si>
  <si>
    <t>2</t>
  </si>
  <si>
    <t>081/2021_2</t>
  </si>
  <si>
    <t>SO 101 Chodník_NN</t>
  </si>
  <si>
    <t>{05d75735-7e86-4a13-b8fd-19c70841acbe}</t>
  </si>
  <si>
    <t>081/2021_3</t>
  </si>
  <si>
    <t>Vedlejší rozpočtové náklady</t>
  </si>
  <si>
    <t>{eea34495-ecdf-42c8-94d5-244166d16f1e}</t>
  </si>
  <si>
    <t>KRYCÍ LIST SOUPISU PRACÍ</t>
  </si>
  <si>
    <t>Objekt:</t>
  </si>
  <si>
    <t>081/2021_1 - SO 101 Chodník_UN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</si>
  <si>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</si>
  <si>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</si>
  <si>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</si>
  <si>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</si>
  <si>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</si>
  <si>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</si>
  <si>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</si>
  <si>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</si>
  <si>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</si>
  <si>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</si>
  <si>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</si>
  <si>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</si>
  <si>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</si>
  <si>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</si>
  <si>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</si>
  <si>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</si>
  <si>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</si>
  <si>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</si>
  <si>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</si>
  <si>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</si>
  <si>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</si>
  <si>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</si>
  <si>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</si>
  <si>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</si>
  <si>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</si>
  <si>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</si>
  <si>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</si>
  <si>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</si>
  <si>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</si>
  <si>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</si>
  <si>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111301111</t>
  </si>
  <si>
    <t>Sejmutí drnu tl. do 100 mm, v jakékoliv ploše</t>
  </si>
  <si>
    <t>m2</t>
  </si>
  <si>
    <t>CS ÚRS 2021 02</t>
  </si>
  <si>
    <t>4</t>
  </si>
  <si>
    <t>128859056</t>
  </si>
  <si>
    <t>Online PSC</t>
  </si>
  <si>
    <t>https://podminky.urs.cz/item/CS_URS_2021_02/111301111</t>
  </si>
  <si>
    <t>VV</t>
  </si>
  <si>
    <t>"dle přílohy situace"</t>
  </si>
  <si>
    <t>"odstranění drnu"25+343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</si>
  <si>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</si>
  <si>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</si>
  <si>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-976017673</t>
  </si>
  <si>
    <t>https://podminky.urs.cz/item/CS_URS_2021_02/113106123</t>
  </si>
  <si>
    <t>"rozebrání dlažby chodníku"12</t>
  </si>
  <si>
    <t>3</t>
  </si>
  <si>
    <t>113107342</t>
  </si>
  <si>
    <t>Odstranění podkladů nebo krytů strojně plochy jednotlivě do 50 m2 s přemístěním hmot na skládku na vzdálenost do 3 m nebo s naložením na dopravní prostředek živičných, o tl. vrstvy přes 50 do 100 mm</t>
  </si>
  <si>
    <t>-1746585088</t>
  </si>
  <si>
    <t>https://podminky.urs.cz/item/CS_URS_2021_02/113107342</t>
  </si>
  <si>
    <t>"asf. kryt ve vjezdu"19</t>
  </si>
  <si>
    <t>122251101</t>
  </si>
  <si>
    <t>Odkopávky a prokopávky nezapažené strojně v hornině třídy těžitelnosti I skupiny 3 do 20 m3</t>
  </si>
  <si>
    <t>m3</t>
  </si>
  <si>
    <t>379013897</t>
  </si>
  <si>
    <t>https://podminky.urs.cz/item/CS_URS_2021_02/122251101</t>
  </si>
  <si>
    <t>"odkopávky pro vjezd"(16,5+3,5)*0,32</t>
  </si>
  <si>
    <t>Mezisoučet</t>
  </si>
  <si>
    <t>"Sanace dle PD v případě neúnosného podloží"</t>
  </si>
  <si>
    <t>"vjezd"(16,5+3,5)*0,15</t>
  </si>
  <si>
    <t>Součet</t>
  </si>
  <si>
    <t>5</t>
  </si>
  <si>
    <t>132251102</t>
  </si>
  <si>
    <t>Hloubení nezapažených rýh šířky do 800 mm strojně s urovnáním dna do předepsaného profilu a spádu v hornině třídy těžitelnosti I skupiny 3 přes 20 do 50 m3</t>
  </si>
  <si>
    <t>-1015111949</t>
  </si>
  <si>
    <t>https://podminky.urs.cz/item/CS_URS_2021_02/132251102</t>
  </si>
  <si>
    <t>"rýha pro zatrubnění příkopu"(12+41+24)*0,4*1</t>
  </si>
  <si>
    <t>6</t>
  </si>
  <si>
    <t>133251101</t>
  </si>
  <si>
    <t>Hloubení nezapažených šachet strojně v hornině třídy těžitelnosti I skupiny 3 do 20 m3</t>
  </si>
  <si>
    <t>-649090684</t>
  </si>
  <si>
    <t>https://podminky.urs.cz/item/CS_URS_2021_02/133251101</t>
  </si>
  <si>
    <t>"revizní šachty zatrubnněí příkopa"2*(1,5*1,5*1,5)</t>
  </si>
  <si>
    <t>7</t>
  </si>
  <si>
    <t>161151103</t>
  </si>
  <si>
    <t>Svislé přemístění výkopku strojně bez naložení do dopravní nádoby avšak s vyprázdněním dopravní nádoby na hromadu nebo do dopravního prostředku z horniny třídy těžitelnosti I skupiny 1 až 3 při hloubce výkopu přes 4 do 8 m</t>
  </si>
  <si>
    <t>-267191297</t>
  </si>
  <si>
    <t>https://podminky.urs.cz/item/CS_URS_2021_02/161151103</t>
  </si>
  <si>
    <t>8</t>
  </si>
  <si>
    <t>162702111</t>
  </si>
  <si>
    <t>Vodorovné přemístění drnu na suchu na vzdálenost přes 5000 do 6000 m</t>
  </si>
  <si>
    <t>1901338851</t>
  </si>
  <si>
    <t>https://podminky.urs.cz/item/CS_URS_2021_02/162702111</t>
  </si>
  <si>
    <t>"drn"368</t>
  </si>
  <si>
    <t>9</t>
  </si>
  <si>
    <t>162702119</t>
  </si>
  <si>
    <t>Vodorovné přemístění drnu na suchu Příplatek k ceně za každých dalších i započatých 1000 m</t>
  </si>
  <si>
    <t>-2038183530</t>
  </si>
  <si>
    <t>https://podminky.urs.cz/item/CS_URS_2021_02/162702119</t>
  </si>
  <si>
    <t>"na skládku do 10km"368*4</t>
  </si>
  <si>
    <t>10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</si>
  <si>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</si>
  <si>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</si>
  <si>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766434367</t>
  </si>
  <si>
    <t>https://podminky.urs.cz/item/CS_URS_2021_02/162751117</t>
  </si>
  <si>
    <t>"odkopávky"6,4</t>
  </si>
  <si>
    <t>"sanace"3</t>
  </si>
  <si>
    <t>"rýha pro zatrubnění příkopu"30,8</t>
  </si>
  <si>
    <t>"revizní šachty zatrubnněí příkopa"2*6,75</t>
  </si>
  <si>
    <t>11</t>
  </si>
  <si>
    <t>171151103</t>
  </si>
  <si>
    <t>Uložení sypanin do násypů strojně s rozprostřením sypaniny ve vrstvách a s hrubým urovnáním zhutněných z hornin soudržných jakékoliv třídy těžitelnosti</t>
  </si>
  <si>
    <t>2084220880</t>
  </si>
  <si>
    <t>https://podminky.urs.cz/item/CS_URS_2021_02/171151103</t>
  </si>
  <si>
    <t>"zřízení násypu chodníku"((1,18+1,18+1,18+1,3+0,72+1+0,7+0,47+0,37+0,45+0,45)/11)*196</t>
  </si>
  <si>
    <t>12</t>
  </si>
  <si>
    <t>M</t>
  </si>
  <si>
    <t>58331202</t>
  </si>
  <si>
    <t>štěrkodrť netříděná do 100mm amfibolit</t>
  </si>
  <si>
    <t>t</t>
  </si>
  <si>
    <t>1324410112</t>
  </si>
  <si>
    <t>"zřízení násypu pro chodník"160,364*1,9</t>
  </si>
  <si>
    <t>13</t>
  </si>
  <si>
    <t>171201201</t>
  </si>
  <si>
    <t>Uložení sypaniny na skládky nebo meziskládky bez hutnění s upravením uložené sypaniny do předepsaného tvaru</t>
  </si>
  <si>
    <t>-2101482776</t>
  </si>
  <si>
    <t>https://podminky.urs.cz/item/CS_URS_2021_02/171201201</t>
  </si>
  <si>
    <t>14</t>
  </si>
  <si>
    <t>171201231</t>
  </si>
  <si>
    <t>Poplatek za uložení stavebního odpadu na recyklační skládce (skládkovné) zeminy a kamení zatříděného do Katalogu odpadů pod kódem 17 05 04</t>
  </si>
  <si>
    <t>1508160852</t>
  </si>
  <si>
    <t>https://podminky.urs.cz/item/CS_URS_2021_02/171201231</t>
  </si>
  <si>
    <t>181951112</t>
  </si>
  <si>
    <t>Úprava pláně vyrovnáním výškových rozdílů strojně v hornině třídy těžitelnosti I, skupiny 1 až 3 se zhutněním</t>
  </si>
  <si>
    <t>2060711441</t>
  </si>
  <si>
    <t>https://podminky.urs.cz/item/CS_URS_2021_02/181951112</t>
  </si>
  <si>
    <t>"dle přílohy Situace stavby a Vzorové příčné řezy"</t>
  </si>
  <si>
    <t>"chodník"24+342+1,2</t>
  </si>
  <si>
    <t>"vjezd"16,5+3,5</t>
  </si>
  <si>
    <t>Vodorovné konstrukce</t>
  </si>
  <si>
    <t>16</t>
  </si>
  <si>
    <t>451573111</t>
  </si>
  <si>
    <t>Lože pod potrubí, stoky a drobné objekty v otevřeném výkopu z písku a štěrkopísku do 63 mm</t>
  </si>
  <si>
    <t>-903140885</t>
  </si>
  <si>
    <t>https://podminky.urs.cz/item/CS_URS_2021_02/451573111</t>
  </si>
  <si>
    <t>"rýha pro zatrubnění příkopu"(12+41+24)*1*0,1</t>
  </si>
  <si>
    <t>17</t>
  </si>
  <si>
    <t>452384111</t>
  </si>
  <si>
    <t>Podkladní a vyrovnávací konstrukce z betonu pražce z prostého betonu tř. C 12/15 pod potrubí v otevřeném výkopu, průřezové plochy do 25000 mm2</t>
  </si>
  <si>
    <t>m</t>
  </si>
  <si>
    <t>638696340</t>
  </si>
  <si>
    <t>https://podminky.urs.cz/item/CS_URS_2021_02/452384111</t>
  </si>
  <si>
    <t>"potrubí DN 500"12+41+24</t>
  </si>
  <si>
    <t>Komunikace pozemní</t>
  </si>
  <si>
    <t>18</t>
  </si>
  <si>
    <t>564861111</t>
  </si>
  <si>
    <t>Podklad ze štěrkodrti ŠD s rozprostřením a zhutněním, po zhutnění tl. 200 mm</t>
  </si>
  <si>
    <t>457992489</t>
  </si>
  <si>
    <t>https://podminky.urs.cz/item/CS_URS_2021_02/564861111</t>
  </si>
  <si>
    <t>19</t>
  </si>
  <si>
    <t>564871116</t>
  </si>
  <si>
    <t>Podklad ze štěrkodrti ŠD s rozprostřením a zhutněním, po zhutnění tl. 300 mm</t>
  </si>
  <si>
    <t>238851410</t>
  </si>
  <si>
    <t>https://podminky.urs.cz/item/CS_URS_2021_02/564871116</t>
  </si>
  <si>
    <t>20</t>
  </si>
  <si>
    <t>567122114</t>
  </si>
  <si>
    <t>Podklad ze směsi stmelené cementem SC bez dilatačních spár, s rozprostřením a zhutněním SC C 8/10 (KSC I), po zhutnění tl. 150 mm</t>
  </si>
  <si>
    <t>-661076967</t>
  </si>
  <si>
    <t>https://podminky.urs.cz/item/CS_URS_2021_02/567122114</t>
  </si>
  <si>
    <t>596211111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</si>
  <si>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50 do 100 m2</t>
  </si>
  <si>
    <t>-1314098179</t>
  </si>
  <si>
    <t>https://podminky.urs.cz/item/CS_URS_2021_02/596211111</t>
  </si>
  <si>
    <t>"plochy ze Situace stavby a Vzorové příčné řezy"</t>
  </si>
  <si>
    <t>"šedá chodník 10/20"24+342-1,2</t>
  </si>
  <si>
    <t>"čedá chodník 10/20 rovné hrany"1,2</t>
  </si>
  <si>
    <t>"červená reliéfní 10/20"1,2</t>
  </si>
  <si>
    <t>22</t>
  </si>
  <si>
    <t>59245006</t>
  </si>
  <si>
    <t>dlažba tvar obdélník betonová pro nevidomé 200x100x60mm barevná</t>
  </si>
  <si>
    <t>-2066683583</t>
  </si>
  <si>
    <t>1,2*1,05</t>
  </si>
  <si>
    <t>23</t>
  </si>
  <si>
    <t>59245018</t>
  </si>
  <si>
    <t>dlažba tvar obdélník betonová 200x100x60mm přírodní</t>
  </si>
  <si>
    <t>-720152826</t>
  </si>
  <si>
    <t>364,8*1,02</t>
  </si>
  <si>
    <t>24</t>
  </si>
  <si>
    <t>59245018R</t>
  </si>
  <si>
    <t>dlažba tvar obdélník betonová 200x100x60mm přírodní - ROVNÉ HRANY</t>
  </si>
  <si>
    <t>-652710603</t>
  </si>
  <si>
    <t>"šedá chodník 10/20 rovné hrany"1,2</t>
  </si>
  <si>
    <t>25</t>
  </si>
  <si>
    <t>596211211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</si>
  <si>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přes 50 do 100 m2</t>
  </si>
  <si>
    <t>-1941309925</t>
  </si>
  <si>
    <t>https://podminky.urs.cz/item/CS_URS_2021_02/596211211</t>
  </si>
  <si>
    <t>"vjezdy 10/20 antracit rovné hrany"16,5</t>
  </si>
  <si>
    <t>"vjezd reliéfní červená"3,5</t>
  </si>
  <si>
    <t>26</t>
  </si>
  <si>
    <t>59245005</t>
  </si>
  <si>
    <t>dlažba tvar obdélník betonová 200x100x80mm barevná</t>
  </si>
  <si>
    <t>-1274815416</t>
  </si>
  <si>
    <t>16,5*1,05</t>
  </si>
  <si>
    <t>27</t>
  </si>
  <si>
    <t>59245226</t>
  </si>
  <si>
    <t>dlažba tvar obdélník betonová pro nevidomé 200x100x80mm barevná</t>
  </si>
  <si>
    <t>-1508785261</t>
  </si>
  <si>
    <t>3,5*1,02</t>
  </si>
  <si>
    <t>Trubní vedení</t>
  </si>
  <si>
    <t>28</t>
  </si>
  <si>
    <t>811421111</t>
  </si>
  <si>
    <t>Montáž potrubí z trub betonových (přímých) s polodrážkou v otevřeném výkopu ve sklonu do 20 % s integrovaným pryžovým těsněním DN 500</t>
  </si>
  <si>
    <t>-1741656832</t>
  </si>
  <si>
    <t>https://podminky.urs.cz/item/CS_URS_2021_02/811421111</t>
  </si>
  <si>
    <t>"montáž potrubí DN 500"12+41+24</t>
  </si>
  <si>
    <t>29</t>
  </si>
  <si>
    <t>59223018</t>
  </si>
  <si>
    <t>trouba betonová hrdlová propojovací DN 500</t>
  </si>
  <si>
    <t>-444356459</t>
  </si>
  <si>
    <t>77*1,01 'Přepočtené koeficientem množství</t>
  </si>
  <si>
    <t>30</t>
  </si>
  <si>
    <t>894411141</t>
  </si>
  <si>
    <t>Zřízení šachet kanalizačních z betonových dílců výšky vstupu do 1,50 m s obložením dna betonem tř. C 25/30, na potrubí DN 500</t>
  </si>
  <si>
    <t>kus</t>
  </si>
  <si>
    <t>-38491223</t>
  </si>
  <si>
    <t>https://podminky.urs.cz/item/CS_URS_2021_02/894411141</t>
  </si>
  <si>
    <t>31</t>
  </si>
  <si>
    <t>07012022R</t>
  </si>
  <si>
    <t>Kompletní železobetonová šachta včetně dna</t>
  </si>
  <si>
    <t>1839035493</t>
  </si>
  <si>
    <t>32</t>
  </si>
  <si>
    <t>59221170</t>
  </si>
  <si>
    <t>deska zákrytová železobetonová D 100x7cm (pro stuvou skruž D 80cm)</t>
  </si>
  <si>
    <t>-1269597954</t>
  </si>
  <si>
    <t>Ostatní konstrukce a práce, bourání</t>
  </si>
  <si>
    <t>33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</si>
  <si>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</si>
  <si>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</si>
  <si>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659128640</t>
  </si>
  <si>
    <t>https://podminky.urs.cz/item/CS_URS_2021_02/916231213</t>
  </si>
  <si>
    <t>"záhonový 5/20"140+31+13+13+170</t>
  </si>
  <si>
    <t>"obrubník 10/25"7,5</t>
  </si>
  <si>
    <t>34</t>
  </si>
  <si>
    <t>59217011</t>
  </si>
  <si>
    <t>obrubník betonový zahradní 500x50x200mm</t>
  </si>
  <si>
    <t>-433676798</t>
  </si>
  <si>
    <t>367*1,02</t>
  </si>
  <si>
    <t>35</t>
  </si>
  <si>
    <t>59217001</t>
  </si>
  <si>
    <t>obrubník betonový zahradní 1000x50x250mm</t>
  </si>
  <si>
    <t>1992771161</t>
  </si>
  <si>
    <t>7,5*1,05</t>
  </si>
  <si>
    <t>36</t>
  </si>
  <si>
    <t>916991121</t>
  </si>
  <si>
    <t>Lože pod obrubníky, krajníky nebo obruby z dlažebních kostek z betonu prostého</t>
  </si>
  <si>
    <t>1877136898</t>
  </si>
  <si>
    <t>https://podminky.urs.cz/item/CS_URS_2021_02/916991121</t>
  </si>
  <si>
    <t>"dle obrub"</t>
  </si>
  <si>
    <t>"10/25"7,5*0,3*0,05</t>
  </si>
  <si>
    <t>"5/20"9*0,25*0,05</t>
  </si>
  <si>
    <t>37</t>
  </si>
  <si>
    <t>919441211</t>
  </si>
  <si>
    <t>Čelo propustku včetně římsy ze zdiva z lomového kamene, pro propustek z trub DN 300 až 500 mm</t>
  </si>
  <si>
    <t>-1565196422</t>
  </si>
  <si>
    <t>https://podminky.urs.cz/item/CS_URS_2021_02/919441211</t>
  </si>
  <si>
    <t>"vtokové čelo zatrubnění příkopa z lomového kamene"1</t>
  </si>
  <si>
    <t>38</t>
  </si>
  <si>
    <t>966008112</t>
  </si>
  <si>
    <t>Bourání trubního propustku s odklizením a uložením vybouraného materiálu na skládku na vzdálenost do 3 m nebo s naložením na dopravní prostředek z trub DN přes 300 do 500 mm</t>
  </si>
  <si>
    <t>799027117</t>
  </si>
  <si>
    <t>https://podminky.urs.cz/item/CS_URS_2021_02/966008112</t>
  </si>
  <si>
    <t>"bourání trubního propustku"12</t>
  </si>
  <si>
    <t>39</t>
  </si>
  <si>
    <t>966008311</t>
  </si>
  <si>
    <t>Bourání trubního propustku s odklizením a uložením vybouraného materiálu na skládku na vzdálenost do 3 m nebo s naložením na dopravní prostředek čela z betonu železového</t>
  </si>
  <si>
    <t>-1624563696</t>
  </si>
  <si>
    <t>https://podminky.urs.cz/item/CS_URS_2021_02/966008311</t>
  </si>
  <si>
    <t>"bourání čela propustku"2*(3*0,5*2)+(1,65*0,5*1,5)</t>
  </si>
  <si>
    <t>997</t>
  </si>
  <si>
    <t>Přesun sutě</t>
  </si>
  <si>
    <t>40</t>
  </si>
  <si>
    <t>997221561</t>
  </si>
  <si>
    <t>Vodorovná doprava suti bez naložení, ale se složením a s hrubým urovnáním z kusových materiálů, na vzdálenost do 1 km</t>
  </si>
  <si>
    <t>1353042718</t>
  </si>
  <si>
    <t>https://podminky.urs.cz/item/CS_URS_2021_02/997221561</t>
  </si>
  <si>
    <t>"beton"3,12+11,76+17,371</t>
  </si>
  <si>
    <t>"živice"4,18</t>
  </si>
  <si>
    <t>41</t>
  </si>
  <si>
    <t>997221569</t>
  </si>
  <si>
    <t>Vodorovná doprava suti bez naložení, ale se složením a s hrubým urovnáním Příplatek k ceně za každý další i započatý 1 km přes 1 km</t>
  </si>
  <si>
    <t>441390718</t>
  </si>
  <si>
    <t>https://podminky.urs.cz/item/CS_URS_2021_02/997221569</t>
  </si>
  <si>
    <t>"na skládku do 10km"</t>
  </si>
  <si>
    <t>"beton"(3,12+11,76+17,371)*9</t>
  </si>
  <si>
    <t>"živice"4,18*9</t>
  </si>
  <si>
    <t>42</t>
  </si>
  <si>
    <t>997221611</t>
  </si>
  <si>
    <t>Nakládání na dopravní prostředky pro vodorovnou dopravu suti</t>
  </si>
  <si>
    <t>-2080973040</t>
  </si>
  <si>
    <t>https://podminky.urs.cz/item/CS_URS_2021_02/997221611</t>
  </si>
  <si>
    <t>43</t>
  </si>
  <si>
    <t>997221861</t>
  </si>
  <si>
    <t>Poplatek za uložení stavebního odpadu na recyklační skládce (skládkovné) z prostého betonu zatříděného do Katalogu odpadů pod kódem 17 01 01</t>
  </si>
  <si>
    <t>-1655793327</t>
  </si>
  <si>
    <t>https://podminky.urs.cz/item/CS_URS_2021_02/997221861</t>
  </si>
  <si>
    <t>44</t>
  </si>
  <si>
    <t>997221875</t>
  </si>
  <si>
    <t>Poplatek za uložení stavebního odpadu na recyklační skládce (skládkovné) asfaltového bez obsahu dehtu zatříděného do Katalogu odpadů pod kódem 17 03 02</t>
  </si>
  <si>
    <t>-240762321</t>
  </si>
  <si>
    <t>https://podminky.urs.cz/item/CS_URS_2021_02/997221875</t>
  </si>
  <si>
    <t>998</t>
  </si>
  <si>
    <t>Přesun hmot</t>
  </si>
  <si>
    <t>45</t>
  </si>
  <si>
    <t>998223011</t>
  </si>
  <si>
    <t>Přesun hmot pro pozemní komunikace s krytem dlážděným dopravní vzdálenost do 200 m jakékoliv délky objektu</t>
  </si>
  <si>
    <t>1472885383</t>
  </si>
  <si>
    <t>https://podminky.urs.cz/item/CS_URS_2021_02/998223011</t>
  </si>
  <si>
    <t>081/2021_2 - SO 101 Chodník_NN</t>
  </si>
  <si>
    <t>-1430982037</t>
  </si>
  <si>
    <t>"odstranění drnu"3,5+7</t>
  </si>
  <si>
    <t>-839914873</t>
  </si>
  <si>
    <t>"asf. kryt ve vjezdu"5,8</t>
  </si>
  <si>
    <t>113202111</t>
  </si>
  <si>
    <t>Vytrhání obrub s vybouráním lože, s přemístěním hmot na skládku na vzdálenost do 3 m nebo s naložením na dopravní prostředek z krajníků nebo obrubníků stojatých</t>
  </si>
  <si>
    <t>-176292867</t>
  </si>
  <si>
    <t>https://podminky.urs.cz/item/CS_URS_2021_02/113202111</t>
  </si>
  <si>
    <t>"silniční obruby"5</t>
  </si>
  <si>
    <t>-1998227673</t>
  </si>
  <si>
    <t>"odkopávky pro chodník"7*0,2+3,5*0,2+3,7*0,2</t>
  </si>
  <si>
    <t>"odkopávky pro vjezd"5,8*0,32</t>
  </si>
  <si>
    <t>"chodník"7*0,15+3,5*0,15+3,7*0,15</t>
  </si>
  <si>
    <t>"vjezd"5,8*0,15</t>
  </si>
  <si>
    <t>1214638451</t>
  </si>
  <si>
    <t>"drn"10,5</t>
  </si>
  <si>
    <t>1665798962</t>
  </si>
  <si>
    <t>"na skládku do 10km"10,5*4</t>
  </si>
  <si>
    <t>-355488691</t>
  </si>
  <si>
    <t>"odkopávky"4,696</t>
  </si>
  <si>
    <t>1152677300</t>
  </si>
  <si>
    <t>-1753410618</t>
  </si>
  <si>
    <t>180405111</t>
  </si>
  <si>
    <t>Založení trávníků ve vegetačních dlaždicích nebo prefabrikátech výsevem semene v rovině nebo na svahu do 1:5</t>
  </si>
  <si>
    <t>-1886083984</t>
  </si>
  <si>
    <t>https://podminky.urs.cz/item/CS_URS_2021_02/180405111</t>
  </si>
  <si>
    <t>"dle přílohy situace stavby"</t>
  </si>
  <si>
    <t>"osetí travním semenem"207+211</t>
  </si>
  <si>
    <t>00572410</t>
  </si>
  <si>
    <t>osivo směs travní parková</t>
  </si>
  <si>
    <t>kg</t>
  </si>
  <si>
    <t>1793186833</t>
  </si>
  <si>
    <t>418*0,05</t>
  </si>
  <si>
    <t>181311103</t>
  </si>
  <si>
    <t>Rozprostření a urovnání ornice v rovině nebo ve svahu sklonu do 1:5 ručně při souvislé ploše, tl. vrstvy do 200 mm</t>
  </si>
  <si>
    <t>28827873</t>
  </si>
  <si>
    <t>https://podminky.urs.cz/item/CS_URS_2021_02/181311103</t>
  </si>
  <si>
    <t>"ohumusování"207+211</t>
  </si>
  <si>
    <t>10364101</t>
  </si>
  <si>
    <t>zemina pro terénní úpravy -  ornice</t>
  </si>
  <si>
    <t>621531545</t>
  </si>
  <si>
    <t>"nákup ornice" 418*0,15*1,8</t>
  </si>
  <si>
    <t>1072506964</t>
  </si>
  <si>
    <t>"chodník"10+2,3+0,7+1,2</t>
  </si>
  <si>
    <t>"vjezd"5,8</t>
  </si>
  <si>
    <t>800114988</t>
  </si>
  <si>
    <t>1302475067</t>
  </si>
  <si>
    <t>2113559027</t>
  </si>
  <si>
    <t>"chodník"7+3,5+3,7</t>
  </si>
  <si>
    <t>569851111</t>
  </si>
  <si>
    <t>Zpevnění krajnic nebo komunikací pro pěší s rozprostřením a zhutněním, po zhutnění štěrkodrtí tl. 150 mm</t>
  </si>
  <si>
    <t>480442640</t>
  </si>
  <si>
    <t>https://podminky.urs.cz/item/CS_URS_2021_02/569851111</t>
  </si>
  <si>
    <t>"nezpevněná krajnice"13*0,5</t>
  </si>
  <si>
    <t>-1771559352</t>
  </si>
  <si>
    <t>"šedá chodník 10/20"10+2,3-0,7-1,2</t>
  </si>
  <si>
    <t>"čedá chodník 10/20 rovné hrany"0,7+1,2</t>
  </si>
  <si>
    <t>"červená reliéfní 10/20"0,7+1,2</t>
  </si>
  <si>
    <t>-2025492443</t>
  </si>
  <si>
    <t>1,9*1,05</t>
  </si>
  <si>
    <t>-1573034101</t>
  </si>
  <si>
    <t>10,4*1,05</t>
  </si>
  <si>
    <t>-923006162</t>
  </si>
  <si>
    <t>"Šedá chodník 10/20 rovné hrany"0,7+1,2</t>
  </si>
  <si>
    <t>-15438147</t>
  </si>
  <si>
    <t>"vjezdy 10/20 antracit"5,8</t>
  </si>
  <si>
    <t>-1241566457</t>
  </si>
  <si>
    <t>5,8*1,05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</si>
  <si>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</si>
  <si>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</si>
  <si>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1736949068</t>
  </si>
  <si>
    <t>https://podminky.urs.cz/item/CS_URS_2021_02/916131213</t>
  </si>
  <si>
    <t>"obrubník 15/25"14+28+7</t>
  </si>
  <si>
    <t>"obrubník 15/15"3+3+9</t>
  </si>
  <si>
    <t>"obrubník 15-25/15"8</t>
  </si>
  <si>
    <t>59217031</t>
  </si>
  <si>
    <t>obrubník betonový silniční 1000x150x250mm</t>
  </si>
  <si>
    <t>406872810</t>
  </si>
  <si>
    <t>49*1,05</t>
  </si>
  <si>
    <t>59217032</t>
  </si>
  <si>
    <t>obrubník betonový silniční 1000x150x150mm</t>
  </si>
  <si>
    <t>1226944460</t>
  </si>
  <si>
    <t>15*1,05</t>
  </si>
  <si>
    <t>59217030</t>
  </si>
  <si>
    <t>obrubník betonový silniční přechodový 1000x150x150-250mm</t>
  </si>
  <si>
    <t>1695426702</t>
  </si>
  <si>
    <t>8*1,125</t>
  </si>
  <si>
    <t>686888767</t>
  </si>
  <si>
    <t>"záhonový 5/20"2+4+3</t>
  </si>
  <si>
    <t>1457091578</t>
  </si>
  <si>
    <t>9*1,11</t>
  </si>
  <si>
    <t>-1343180684</t>
  </si>
  <si>
    <t>"15/25"72*0,35*0,05</t>
  </si>
  <si>
    <t>1303116820</t>
  </si>
  <si>
    <t>"beton"1,025</t>
  </si>
  <si>
    <t>"živice"1,276</t>
  </si>
  <si>
    <t>-950900429</t>
  </si>
  <si>
    <t>"beton"1,025*9</t>
  </si>
  <si>
    <t>"živice"1,276*9</t>
  </si>
  <si>
    <t>1931740644</t>
  </si>
  <si>
    <t>493143770</t>
  </si>
  <si>
    <t>1233471859</t>
  </si>
  <si>
    <t>-86217540</t>
  </si>
  <si>
    <t>081/2021_3 - Vedlejší rozpočtové náklady</t>
  </si>
  <si>
    <t>VRN - Vedlejší rozpočtové náklady a všeobecné položky</t>
  </si>
  <si>
    <t>VRN</t>
  </si>
  <si>
    <t>Vedlejší rozpočtové náklady a všeobecné položky</t>
  </si>
  <si>
    <t>1101</t>
  </si>
  <si>
    <t>Geodetické vytýčení stavby polohopisné a výškopisné</t>
  </si>
  <si>
    <t>soubor</t>
  </si>
  <si>
    <t>654438034</t>
  </si>
  <si>
    <t>1102</t>
  </si>
  <si>
    <t>Vytýčení inženýrských sítí správci sítí včetně zpětného protokolárního předání sítí správcům sítí</t>
  </si>
  <si>
    <t>-1151629213</t>
  </si>
  <si>
    <t>1103</t>
  </si>
  <si>
    <t>Ručně kopané sondy pro ověření polohy inženýrských sítí (předpoklad 10ks)</t>
  </si>
  <si>
    <t>1601781870</t>
  </si>
  <si>
    <t>1104</t>
  </si>
  <si>
    <t>Dokumentace všech přilehlých objektů před zahájením prací (fotodokumentace - 3x CD, znalecký posudek)</t>
  </si>
  <si>
    <t>284857151</t>
  </si>
  <si>
    <t>1105</t>
  </si>
  <si>
    <t>Zajištění a zřízení dopravy, regulace a ochrany dopravy během stavby včetně DIO, zřízení, provozu a odstranění přechodného dopravního značení včetně opotřebení</t>
  </si>
  <si>
    <t>273000124</t>
  </si>
  <si>
    <t>1106</t>
  </si>
  <si>
    <t>Vypracování a předání KZP dle SOD</t>
  </si>
  <si>
    <t>36303058</t>
  </si>
  <si>
    <t>1107</t>
  </si>
  <si>
    <t>Předání rizik Zhotovitele a subdodavatelů KooBOZP pro zpracování Plánu BOZP</t>
  </si>
  <si>
    <t>-1180309429</t>
  </si>
  <si>
    <t>1108</t>
  </si>
  <si>
    <t>Zajištění ochrany inženýrských sítí pro přejezd stavební techniky ocelovými plechy či panely</t>
  </si>
  <si>
    <t>76395703</t>
  </si>
  <si>
    <t>1109</t>
  </si>
  <si>
    <t>Dočasné zajištění podzemního potrubí nebo vedení ve výkopku ve stavu a poloze, ve kterých byly na začátku zemních prací podepřením, vzepřením nebo vyvěšením, s ochranným bedněním, se zřízením a odstraněním zajišťovacích konstrukcí včetně opotřebení</t>
  </si>
  <si>
    <t>1141747363</t>
  </si>
  <si>
    <t>1110</t>
  </si>
  <si>
    <t>Zajištění plné ochrany stávající vegetace na stavbě</t>
  </si>
  <si>
    <t>-1826460654</t>
  </si>
  <si>
    <t>1111</t>
  </si>
  <si>
    <t>Zajištění vstupu do objektů dřevěnými lávkami s pevným zábradlím a výškovou úpravou dle požadavku KooBOZP</t>
  </si>
  <si>
    <t>404784335</t>
  </si>
  <si>
    <t>1112</t>
  </si>
  <si>
    <t>Zajištění oplocení stavby pevnými zábranami dle požadavku KooBOZP</t>
  </si>
  <si>
    <t>870211363</t>
  </si>
  <si>
    <t>1113</t>
  </si>
  <si>
    <t>Zařízení staveniště, zřízení, provoz a odstranění</t>
  </si>
  <si>
    <t>-1567807861</t>
  </si>
  <si>
    <t>1114</t>
  </si>
  <si>
    <t>Provoz investora</t>
  </si>
  <si>
    <t>842328019</t>
  </si>
  <si>
    <t>1115</t>
  </si>
  <si>
    <t>Poplatek za zábor veřejného prostranství</t>
  </si>
  <si>
    <t>2047032270</t>
  </si>
  <si>
    <t>1116</t>
  </si>
  <si>
    <t>Poplatek za zábor komunikace ve správě SÚS, ŘSD apod.</t>
  </si>
  <si>
    <t>888688258</t>
  </si>
  <si>
    <t>1117</t>
  </si>
  <si>
    <t>Provedení zkoušek a měření únosnosti konstrukčních vrstev akredit. zkušebnou Zhotovitele v souladu s TKP 5 a ČSN 736126-1
"dle ČSN 736133 -1x 100bm - únosnost pláně" min. 2ks
"dle TKP 5 a ČSN 736126 -1 - zkoušky na vrstvách - statická" min. 2ks</t>
  </si>
  <si>
    <t>796905576</t>
  </si>
  <si>
    <t>1119</t>
  </si>
  <si>
    <t>Předání všech dokladů v počtu dle SOD</t>
  </si>
  <si>
    <t>1774190061</t>
  </si>
  <si>
    <t>1120</t>
  </si>
  <si>
    <t>Projektová dokumentace skutečně provedeného stavu dle SOD včetně návodu na obsluhu a údržbu v českém jazyce stvrzeném uživatelem (3x tištěná dokumentace, 3x CD)</t>
  </si>
  <si>
    <t>-509111118</t>
  </si>
  <si>
    <t>1121</t>
  </si>
  <si>
    <t>Geodetické zaměření skutečného provedení stavby výškopisné a polohopisné (6x tištěná dokumentace, 6x CD)</t>
  </si>
  <si>
    <t>438783361</t>
  </si>
  <si>
    <t>1122</t>
  </si>
  <si>
    <t>Geometrický plán skutečného provedení stavby včetně stvrzení příslušným Katastrálním úřadem (6x tištěná dokumentace, 6x CD)</t>
  </si>
  <si>
    <t>-1805927632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</si>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</sst>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8"/>
      <name val="Arial CE"/>
      <family val="2"/>
    </font>
    <font>
      <b/>
      <sz val="14"/>
      <name val="Arial CE"/>
      <family val="2"/>
    </font>
    <font>
      <sz val="8"/>
      <color indexed="48"/>
      <name val="Arial CE"/>
      <family val="2"/>
    </font>
    <font>
      <b/>
      <sz val="12"/>
      <color indexed="55"/>
      <name val="Arial CE"/>
      <family val="2"/>
    </font>
    <font>
      <sz val="10"/>
      <color indexed="55"/>
      <name val="Arial CE"/>
      <family val="2"/>
    </font>
    <font>
      <sz val="10"/>
      <name val="Arial CE"/>
      <family val="2"/>
    </font>
    <font>
      <b/>
      <sz val="8"/>
      <color indexed="55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0"/>
      <color indexed="55"/>
      <name val="Arial CE"/>
      <family val="2"/>
    </font>
    <font>
      <b/>
      <sz val="12"/>
      <name val="Arial CE"/>
      <family val="2"/>
    </font>
    <font>
      <sz val="12"/>
      <color indexed="55"/>
      <name val="Arial CE"/>
      <family val="2"/>
    </font>
    <font>
      <sz val="8"/>
      <color indexed="55"/>
      <name val="Arial CE"/>
      <family val="2"/>
    </font>
    <font>
      <sz val="9"/>
      <name val="Arial CE"/>
      <family val="2"/>
    </font>
    <font>
      <sz val="9"/>
      <color indexed="55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sz val="18"/>
      <color theme="10"/>
      <name val="Wingdings 2"/>
      <family val="2"/>
    </font>
    <font>
      <b/>
      <sz val="11"/>
      <color indexed="56"/>
      <name val="Arial CE"/>
      <family val="2"/>
    </font>
    <font>
      <sz val="11"/>
      <color indexed="56"/>
      <name val="Arial CE"/>
      <family val="2"/>
    </font>
    <font>
      <sz val="11"/>
      <color indexed="55"/>
      <name val="Arial CE"/>
      <family val="2"/>
    </font>
    <font>
      <sz val="10"/>
      <color indexed="48"/>
      <name val="Arial CE"/>
      <family val="2"/>
    </font>
    <font>
      <b/>
      <sz val="12"/>
      <color indexed="16"/>
      <name val="Arial CE"/>
      <family val="2"/>
    </font>
    <font>
      <sz val="12"/>
      <color indexed="56"/>
      <name val="Arial CE"/>
      <family val="2"/>
    </font>
    <font>
      <sz val="10"/>
      <color indexed="56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color indexed="56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8"/>
      <color indexed="20"/>
      <name val="Arial CE"/>
      <family val="2"/>
    </font>
    <font>
      <sz val="7"/>
      <color indexed="55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indexed="10"/>
      <name val="Arial CE"/>
      <family val="2"/>
    </font>
    <font>
      <i/>
      <sz val="9"/>
      <color indexed="12"/>
      <name val="Arial CE"/>
      <family val="2"/>
    </font>
    <font>
      <i/>
      <sz val="8"/>
      <color indexed="12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6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hair"/>
      <bottom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/>
      <top style="hair"/>
      <bottom style="hair"/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03">
    <xf numFmtId="0" fontId="0" fillId="0" borderId="0" xfId="0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49" fontId="8" fillId="2" borderId="0" xfId="0" applyNumberFormat="1" applyFont="1" applyFill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11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13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13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165" fontId="8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5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16" fillId="4" borderId="13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4" fontId="14" fillId="0" borderId="18" xfId="0" applyNumberFormat="1" applyFont="1" applyBorder="1" applyAlignment="1">
      <alignment vertical="center"/>
    </xf>
    <xf numFmtId="4" fontId="14" fillId="0" borderId="0" xfId="0" applyNumberFormat="1" applyFont="1" applyAlignment="1">
      <alignment vertical="center"/>
    </xf>
    <xf numFmtId="166" fontId="14" fillId="0" borderId="0" xfId="0" applyNumberFormat="1" applyFont="1" applyAlignment="1">
      <alignment vertical="center"/>
    </xf>
    <xf numFmtId="4" fontId="14" fillId="0" borderId="12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1" fillId="0" borderId="0" xfId="20" applyFont="1" applyAlignment="1">
      <alignment horizontal="center" vertical="center"/>
      <protection/>
    </xf>
    <xf numFmtId="0" fontId="20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" fontId="24" fillId="0" borderId="18" xfId="0" applyNumberFormat="1" applyFont="1" applyBorder="1" applyAlignment="1">
      <alignment vertical="center"/>
    </xf>
    <xf numFmtId="4" fontId="24" fillId="0" borderId="0" xfId="0" applyNumberFormat="1" applyFont="1" applyAlignment="1">
      <alignment vertical="center"/>
    </xf>
    <xf numFmtId="166" fontId="24" fillId="0" borderId="0" xfId="0" applyNumberFormat="1" applyFont="1" applyAlignment="1">
      <alignment vertical="center"/>
    </xf>
    <xf numFmtId="4" fontId="24" fillId="0" borderId="12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4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13" fillId="4" borderId="6" xfId="0" applyFont="1" applyFill="1" applyBorder="1" applyAlignment="1">
      <alignment horizontal="left" vertical="center"/>
    </xf>
    <xf numFmtId="0" fontId="13" fillId="4" borderId="7" xfId="0" applyFont="1" applyFill="1" applyBorder="1" applyAlignment="1">
      <alignment horizontal="right" vertical="center"/>
    </xf>
    <xf numFmtId="0" fontId="13" fillId="4" borderId="7" xfId="0" applyFont="1" applyFill="1" applyBorder="1" applyAlignment="1">
      <alignment horizontal="center" vertical="center"/>
    </xf>
    <xf numFmtId="4" fontId="13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16" fillId="4" borderId="0" xfId="0" applyFont="1" applyFill="1" applyAlignment="1">
      <alignment horizontal="left" vertical="center"/>
    </xf>
    <xf numFmtId="0" fontId="16" fillId="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7" fillId="0" borderId="3" xfId="0" applyFont="1" applyBorder="1" applyAlignment="1">
      <alignment vertical="center"/>
    </xf>
    <xf numFmtId="0" fontId="27" fillId="0" borderId="20" xfId="0" applyFont="1" applyBorder="1" applyAlignment="1">
      <alignment horizontal="left" vertical="center"/>
    </xf>
    <xf numFmtId="0" fontId="27" fillId="0" borderId="20" xfId="0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3" xfId="0" applyFont="1" applyBorder="1" applyAlignment="1">
      <alignment vertical="center"/>
    </xf>
    <xf numFmtId="0" fontId="28" fillId="0" borderId="20" xfId="0" applyFont="1" applyBorder="1" applyAlignment="1">
      <alignment horizontal="left" vertical="center"/>
    </xf>
    <xf numFmtId="0" fontId="28" fillId="0" borderId="20" xfId="0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4" fontId="18" fillId="0" borderId="0" xfId="0" applyNumberFormat="1" applyFont="1"/>
    <xf numFmtId="166" fontId="29" fillId="0" borderId="10" xfId="0" applyNumberFormat="1" applyFont="1" applyBorder="1"/>
    <xf numFmtId="166" fontId="29" fillId="0" borderId="11" xfId="0" applyNumberFormat="1" applyFont="1" applyBorder="1"/>
    <xf numFmtId="4" fontId="30" fillId="0" borderId="0" xfId="0" applyNumberFormat="1" applyFont="1" applyAlignment="1">
      <alignment vertical="center"/>
    </xf>
    <xf numFmtId="0" fontId="31" fillId="0" borderId="0" xfId="0" applyFont="1"/>
    <xf numFmtId="0" fontId="31" fillId="0" borderId="3" xfId="0" applyFont="1" applyBorder="1"/>
    <xf numFmtId="0" fontId="31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4" fontId="27" fillId="0" borderId="0" xfId="0" applyNumberFormat="1" applyFont="1"/>
    <xf numFmtId="0" fontId="31" fillId="0" borderId="18" xfId="0" applyFont="1" applyBorder="1"/>
    <xf numFmtId="166" fontId="31" fillId="0" borderId="0" xfId="0" applyNumberFormat="1" applyFont="1"/>
    <xf numFmtId="166" fontId="31" fillId="0" borderId="12" xfId="0" applyNumberFormat="1" applyFont="1" applyBorder="1"/>
    <xf numFmtId="0" fontId="31" fillId="0" borderId="0" xfId="0" applyFont="1" applyAlignment="1">
      <alignment horizontal="center"/>
    </xf>
    <xf numFmtId="4" fontId="31" fillId="0" borderId="0" xfId="0" applyNumberFormat="1" applyFont="1" applyAlignment="1">
      <alignment vertical="center"/>
    </xf>
    <xf numFmtId="0" fontId="28" fillId="0" borderId="0" xfId="0" applyFont="1" applyAlignment="1">
      <alignment horizontal="left"/>
    </xf>
    <xf numFmtId="4" fontId="28" fillId="0" borderId="0" xfId="0" applyNumberFormat="1" applyFont="1"/>
    <xf numFmtId="0" fontId="16" fillId="0" borderId="22" xfId="0" applyFont="1" applyBorder="1" applyAlignment="1">
      <alignment horizontal="center" vertical="center"/>
    </xf>
    <xf numFmtId="49" fontId="16" fillId="0" borderId="22" xfId="0" applyNumberFormat="1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center" vertical="center" wrapText="1"/>
    </xf>
    <xf numFmtId="167" fontId="16" fillId="0" borderId="22" xfId="0" applyNumberFormat="1" applyFont="1" applyBorder="1" applyAlignment="1">
      <alignment vertical="center"/>
    </xf>
    <xf numFmtId="4" fontId="16" fillId="2" borderId="22" xfId="0" applyNumberFormat="1" applyFont="1" applyFill="1" applyBorder="1" applyAlignment="1">
      <alignment vertical="center"/>
    </xf>
    <xf numFmtId="4" fontId="16" fillId="0" borderId="22" xfId="0" applyNumberFormat="1" applyFont="1" applyBorder="1" applyAlignment="1">
      <alignment vertical="center"/>
    </xf>
    <xf numFmtId="0" fontId="17" fillId="2" borderId="18" xfId="0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166" fontId="17" fillId="0" borderId="0" xfId="0" applyNumberFormat="1" applyFont="1" applyAlignment="1">
      <alignment vertical="center"/>
    </xf>
    <xf numFmtId="166" fontId="17" fillId="0" borderId="12" xfId="0" applyNumberFormat="1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20" applyFont="1" applyAlignment="1">
      <alignment vertical="center" wrapText="1"/>
      <protection/>
    </xf>
    <xf numFmtId="0" fontId="0" fillId="0" borderId="18" xfId="0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34" fillId="0" borderId="18" xfId="0" applyFont="1" applyBorder="1" applyAlignment="1">
      <alignment vertical="center"/>
    </xf>
    <xf numFmtId="0" fontId="34" fillId="0" borderId="12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36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167" fontId="36" fillId="0" borderId="0" xfId="0" applyNumberFormat="1" applyFont="1" applyAlignment="1">
      <alignment vertical="center"/>
    </xf>
    <xf numFmtId="0" fontId="36" fillId="0" borderId="18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167" fontId="37" fillId="0" borderId="0" xfId="0" applyNumberFormat="1" applyFont="1" applyAlignment="1">
      <alignment vertical="center"/>
    </xf>
    <xf numFmtId="0" fontId="37" fillId="0" borderId="18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3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 wrapText="1"/>
    </xf>
    <xf numFmtId="167" fontId="38" fillId="0" borderId="0" xfId="0" applyNumberFormat="1" applyFont="1" applyAlignment="1">
      <alignment vertical="center"/>
    </xf>
    <xf numFmtId="0" fontId="38" fillId="0" borderId="18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9" fillId="0" borderId="22" xfId="0" applyFont="1" applyBorder="1" applyAlignment="1">
      <alignment horizontal="center" vertical="center"/>
    </xf>
    <xf numFmtId="49" fontId="39" fillId="0" borderId="22" xfId="0" applyNumberFormat="1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center" vertical="center" wrapText="1"/>
    </xf>
    <xf numFmtId="167" fontId="39" fillId="0" borderId="22" xfId="0" applyNumberFormat="1" applyFont="1" applyBorder="1" applyAlignment="1">
      <alignment vertical="center"/>
    </xf>
    <xf numFmtId="4" fontId="39" fillId="2" borderId="22" xfId="0" applyNumberFormat="1" applyFont="1" applyFill="1" applyBorder="1" applyAlignment="1">
      <alignment vertical="center"/>
    </xf>
    <xf numFmtId="4" fontId="39" fillId="0" borderId="22" xfId="0" applyNumberFormat="1" applyFont="1" applyBorder="1" applyAlignment="1">
      <alignment vertical="center"/>
    </xf>
    <xf numFmtId="0" fontId="40" fillId="0" borderId="3" xfId="0" applyFont="1" applyBorder="1" applyAlignment="1">
      <alignment vertical="center"/>
    </xf>
    <xf numFmtId="0" fontId="39" fillId="2" borderId="18" xfId="0" applyFont="1" applyFill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7" fillId="2" borderId="19" xfId="0" applyFont="1" applyFill="1" applyBorder="1" applyAlignment="1">
      <alignment horizontal="left" vertical="center"/>
    </xf>
    <xf numFmtId="0" fontId="17" fillId="0" borderId="20" xfId="0" applyFont="1" applyBorder="1" applyAlignment="1">
      <alignment horizontal="center" vertical="center"/>
    </xf>
    <xf numFmtId="166" fontId="17" fillId="0" borderId="20" xfId="0" applyNumberFormat="1" applyFont="1" applyBorder="1" applyAlignment="1">
      <alignment vertical="center"/>
    </xf>
    <xf numFmtId="166" fontId="17" fillId="0" borderId="21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41" fillId="0" borderId="1" xfId="0" applyFont="1" applyBorder="1" applyAlignment="1">
      <alignment vertical="center" wrapText="1"/>
    </xf>
    <xf numFmtId="0" fontId="41" fillId="0" borderId="2" xfId="0" applyFont="1" applyBorder="1" applyAlignment="1">
      <alignment vertical="center" wrapText="1"/>
    </xf>
    <xf numFmtId="0" fontId="41" fillId="0" borderId="23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1" fillId="0" borderId="3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4" fillId="0" borderId="3" xfId="0" applyFon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41" fillId="0" borderId="8" xfId="0" applyFont="1" applyBorder="1" applyAlignment="1">
      <alignment vertical="center" wrapText="1"/>
    </xf>
    <xf numFmtId="0" fontId="45" fillId="0" borderId="9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0" xfId="0" applyFont="1" applyAlignment="1">
      <alignment vertical="top"/>
    </xf>
    <xf numFmtId="0" fontId="41" fillId="0" borderId="1" xfId="0" applyFont="1" applyBorder="1" applyAlignment="1">
      <alignment horizontal="left" vertical="center"/>
    </xf>
    <xf numFmtId="0" fontId="41" fillId="0" borderId="2" xfId="0" applyFont="1" applyBorder="1" applyAlignment="1">
      <alignment horizontal="left" vertical="center"/>
    </xf>
    <xf numFmtId="0" fontId="41" fillId="0" borderId="23" xfId="0" applyFont="1" applyBorder="1" applyAlignment="1">
      <alignment horizontal="left" vertical="center"/>
    </xf>
    <xf numFmtId="0" fontId="41" fillId="0" borderId="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44" fillId="0" borderId="3" xfId="0" applyFont="1" applyBorder="1" applyAlignment="1">
      <alignment horizontal="left" vertical="center"/>
    </xf>
    <xf numFmtId="0" fontId="41" fillId="0" borderId="8" xfId="0" applyFont="1" applyBorder="1" applyAlignment="1">
      <alignment horizontal="left" vertical="center"/>
    </xf>
    <xf numFmtId="0" fontId="45" fillId="0" borderId="9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4" fillId="0" borderId="9" xfId="0" applyFont="1" applyBorder="1" applyAlignment="1">
      <alignment horizontal="left" vertical="center"/>
    </xf>
    <xf numFmtId="0" fontId="41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1" fillId="0" borderId="1" xfId="0" applyFont="1" applyBorder="1" applyAlignment="1">
      <alignment horizontal="left" vertical="center" wrapText="1"/>
    </xf>
    <xf numFmtId="0" fontId="41" fillId="0" borderId="2" xfId="0" applyFont="1" applyBorder="1" applyAlignment="1">
      <alignment horizontal="left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6" fillId="0" borderId="3" xfId="0" applyFont="1" applyBorder="1" applyAlignment="1">
      <alignment horizontal="left" vertical="center" wrapText="1"/>
    </xf>
    <xf numFmtId="0" fontId="46" fillId="0" borderId="24" xfId="0" applyFont="1" applyBorder="1" applyAlignment="1">
      <alignment horizontal="left" vertical="center" wrapText="1"/>
    </xf>
    <xf numFmtId="0" fontId="44" fillId="0" borderId="3" xfId="0" applyFont="1" applyBorder="1" applyAlignment="1">
      <alignment horizontal="left" vertical="center" wrapText="1"/>
    </xf>
    <xf numFmtId="0" fontId="44" fillId="0" borderId="24" xfId="0" applyFont="1" applyBorder="1" applyAlignment="1">
      <alignment horizontal="left" vertical="center" wrapText="1"/>
    </xf>
    <xf numFmtId="0" fontId="44" fillId="0" borderId="24" xfId="0" applyFont="1" applyBorder="1" applyAlignment="1">
      <alignment horizontal="left" vertical="center"/>
    </xf>
    <xf numFmtId="0" fontId="44" fillId="0" borderId="8" xfId="0" applyFont="1" applyBorder="1" applyAlignment="1">
      <alignment horizontal="left" vertical="center" wrapText="1"/>
    </xf>
    <xf numFmtId="0" fontId="44" fillId="0" borderId="9" xfId="0" applyFont="1" applyBorder="1" applyAlignment="1">
      <alignment horizontal="left" vertical="center" wrapText="1"/>
    </xf>
    <xf numFmtId="0" fontId="44" fillId="0" borderId="25" xfId="0" applyFont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44" fillId="0" borderId="8" xfId="0" applyFont="1" applyBorder="1" applyAlignment="1">
      <alignment horizontal="left" vertical="center"/>
    </xf>
    <xf numFmtId="0" fontId="44" fillId="0" borderId="25" xfId="0" applyFont="1" applyBorder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6" fillId="0" borderId="9" xfId="0" applyFont="1" applyBorder="1" applyAlignment="1">
      <alignment vertical="center"/>
    </xf>
    <xf numFmtId="0" fontId="43" fillId="0" borderId="9" xfId="0" applyFont="1" applyBorder="1" applyAlignment="1">
      <alignment vertical="center"/>
    </xf>
    <xf numFmtId="49" fontId="0" fillId="0" borderId="0" xfId="0" applyNumberFormat="1" applyAlignment="1">
      <alignment horizontal="left" vertical="center"/>
    </xf>
    <xf numFmtId="0" fontId="0" fillId="0" borderId="9" xfId="0" applyBorder="1" applyAlignment="1">
      <alignment vertical="top"/>
    </xf>
    <xf numFmtId="0" fontId="43" fillId="0" borderId="9" xfId="0" applyFont="1" applyBorder="1" applyAlignment="1">
      <alignment horizontal="left"/>
    </xf>
    <xf numFmtId="0" fontId="46" fillId="0" borderId="9" xfId="0" applyFont="1" applyBorder="1"/>
    <xf numFmtId="0" fontId="41" fillId="0" borderId="3" xfId="0" applyFont="1" applyBorder="1" applyAlignment="1">
      <alignment vertical="top"/>
    </xf>
    <xf numFmtId="0" fontId="41" fillId="0" borderId="24" xfId="0" applyFont="1" applyBorder="1" applyAlignment="1">
      <alignment vertical="top"/>
    </xf>
    <xf numFmtId="0" fontId="41" fillId="0" borderId="8" xfId="0" applyFont="1" applyBorder="1" applyAlignment="1">
      <alignment vertical="top"/>
    </xf>
    <xf numFmtId="0" fontId="41" fillId="0" borderId="9" xfId="0" applyFont="1" applyBorder="1" applyAlignment="1">
      <alignment vertical="top"/>
    </xf>
    <xf numFmtId="0" fontId="41" fillId="0" borderId="25" xfId="0" applyFont="1" applyBorder="1" applyAlignment="1">
      <alignment vertical="top"/>
    </xf>
    <xf numFmtId="0" fontId="0" fillId="0" borderId="0" xfId="0"/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49" fontId="8" fillId="2" borderId="0" xfId="0" applyNumberFormat="1" applyFont="1" applyFill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4" fontId="11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0" xfId="0" applyFont="1" applyAlignment="1">
      <alignment horizontal="right" vertical="center"/>
    </xf>
    <xf numFmtId="4" fontId="12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13" fillId="3" borderId="7" xfId="0" applyNumberFormat="1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165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4" borderId="6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left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right" vertical="center"/>
    </xf>
    <xf numFmtId="4" fontId="18" fillId="0" borderId="0" xfId="0" applyNumberFormat="1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8" fillId="2" borderId="0" xfId="0" applyFont="1" applyFill="1" applyAlignment="1">
      <alignment horizontal="left" vertical="center"/>
    </xf>
    <xf numFmtId="0" fontId="42" fillId="0" borderId="0" xfId="0" applyFont="1" applyAlignment="1">
      <alignment horizontal="center" vertical="center" wrapText="1"/>
    </xf>
    <xf numFmtId="0" fontId="43" fillId="0" borderId="9" xfId="0" applyFont="1" applyBorder="1" applyAlignment="1">
      <alignment horizontal="left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4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4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4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4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1301111" TargetMode="External" /><Relationship Id="rId2" Type="http://schemas.openxmlformats.org/officeDocument/2006/relationships/hyperlink" Target="https://podminky.urs.cz/item/CS_URS_2021_02/113106123" TargetMode="External" /><Relationship Id="rId3" Type="http://schemas.openxmlformats.org/officeDocument/2006/relationships/hyperlink" Target="https://podminky.urs.cz/item/CS_URS_2021_02/113107342" TargetMode="External" /><Relationship Id="rId4" Type="http://schemas.openxmlformats.org/officeDocument/2006/relationships/hyperlink" Target="https://podminky.urs.cz/item/CS_URS_2021_02/122251101" TargetMode="External" /><Relationship Id="rId5" Type="http://schemas.openxmlformats.org/officeDocument/2006/relationships/hyperlink" Target="https://podminky.urs.cz/item/CS_URS_2021_02/132251102" TargetMode="External" /><Relationship Id="rId6" Type="http://schemas.openxmlformats.org/officeDocument/2006/relationships/hyperlink" Target="https://podminky.urs.cz/item/CS_URS_2021_02/133251101" TargetMode="External" /><Relationship Id="rId7" Type="http://schemas.openxmlformats.org/officeDocument/2006/relationships/hyperlink" Target="https://podminky.urs.cz/item/CS_URS_2021_02/161151103" TargetMode="External" /><Relationship Id="rId8" Type="http://schemas.openxmlformats.org/officeDocument/2006/relationships/hyperlink" Target="https://podminky.urs.cz/item/CS_URS_2021_02/162702111" TargetMode="External" /><Relationship Id="rId9" Type="http://schemas.openxmlformats.org/officeDocument/2006/relationships/hyperlink" Target="https://podminky.urs.cz/item/CS_URS_2021_02/162702119" TargetMode="External" /><Relationship Id="rId10" Type="http://schemas.openxmlformats.org/officeDocument/2006/relationships/hyperlink" Target="https://podminky.urs.cz/item/CS_URS_2021_02/162751117" TargetMode="External" /><Relationship Id="rId11" Type="http://schemas.openxmlformats.org/officeDocument/2006/relationships/hyperlink" Target="https://podminky.urs.cz/item/CS_URS_2021_02/171151103" TargetMode="External" /><Relationship Id="rId12" Type="http://schemas.openxmlformats.org/officeDocument/2006/relationships/hyperlink" Target="https://podminky.urs.cz/item/CS_URS_2021_02/171201201" TargetMode="External" /><Relationship Id="rId13" Type="http://schemas.openxmlformats.org/officeDocument/2006/relationships/hyperlink" Target="https://podminky.urs.cz/item/CS_URS_2021_02/171201231" TargetMode="External" /><Relationship Id="rId14" Type="http://schemas.openxmlformats.org/officeDocument/2006/relationships/hyperlink" Target="https://podminky.urs.cz/item/CS_URS_2021_02/181951112" TargetMode="External" /><Relationship Id="rId15" Type="http://schemas.openxmlformats.org/officeDocument/2006/relationships/hyperlink" Target="https://podminky.urs.cz/item/CS_URS_2021_02/451573111" TargetMode="External" /><Relationship Id="rId16" Type="http://schemas.openxmlformats.org/officeDocument/2006/relationships/hyperlink" Target="https://podminky.urs.cz/item/CS_URS_2021_02/452384111" TargetMode="External" /><Relationship Id="rId17" Type="http://schemas.openxmlformats.org/officeDocument/2006/relationships/hyperlink" Target="https://podminky.urs.cz/item/CS_URS_2021_02/564861111" TargetMode="External" /><Relationship Id="rId18" Type="http://schemas.openxmlformats.org/officeDocument/2006/relationships/hyperlink" Target="https://podminky.urs.cz/item/CS_URS_2021_02/564871116" TargetMode="External" /><Relationship Id="rId19" Type="http://schemas.openxmlformats.org/officeDocument/2006/relationships/hyperlink" Target="https://podminky.urs.cz/item/CS_URS_2021_02/567122114" TargetMode="External" /><Relationship Id="rId20" Type="http://schemas.openxmlformats.org/officeDocument/2006/relationships/hyperlink" Target="https://podminky.urs.cz/item/CS_URS_2021_02/596211111" TargetMode="External" /><Relationship Id="rId21" Type="http://schemas.openxmlformats.org/officeDocument/2006/relationships/hyperlink" Target="https://podminky.urs.cz/item/CS_URS_2021_02/596211211" TargetMode="External" /><Relationship Id="rId22" Type="http://schemas.openxmlformats.org/officeDocument/2006/relationships/hyperlink" Target="https://podminky.urs.cz/item/CS_URS_2021_02/811421111" TargetMode="External" /><Relationship Id="rId23" Type="http://schemas.openxmlformats.org/officeDocument/2006/relationships/hyperlink" Target="https://podminky.urs.cz/item/CS_URS_2021_02/894411141" TargetMode="External" /><Relationship Id="rId24" Type="http://schemas.openxmlformats.org/officeDocument/2006/relationships/hyperlink" Target="https://podminky.urs.cz/item/CS_URS_2021_02/916231213" TargetMode="External" /><Relationship Id="rId25" Type="http://schemas.openxmlformats.org/officeDocument/2006/relationships/hyperlink" Target="https://podminky.urs.cz/item/CS_URS_2021_02/916991121" TargetMode="External" /><Relationship Id="rId26" Type="http://schemas.openxmlformats.org/officeDocument/2006/relationships/hyperlink" Target="https://podminky.urs.cz/item/CS_URS_2021_02/919441211" TargetMode="External" /><Relationship Id="rId27" Type="http://schemas.openxmlformats.org/officeDocument/2006/relationships/hyperlink" Target="https://podminky.urs.cz/item/CS_URS_2021_02/966008112" TargetMode="External" /><Relationship Id="rId28" Type="http://schemas.openxmlformats.org/officeDocument/2006/relationships/hyperlink" Target="https://podminky.urs.cz/item/CS_URS_2021_02/966008311" TargetMode="External" /><Relationship Id="rId29" Type="http://schemas.openxmlformats.org/officeDocument/2006/relationships/hyperlink" Target="https://podminky.urs.cz/item/CS_URS_2021_02/997221561" TargetMode="External" /><Relationship Id="rId30" Type="http://schemas.openxmlformats.org/officeDocument/2006/relationships/hyperlink" Target="https://podminky.urs.cz/item/CS_URS_2021_02/997221569" TargetMode="External" /><Relationship Id="rId31" Type="http://schemas.openxmlformats.org/officeDocument/2006/relationships/hyperlink" Target="https://podminky.urs.cz/item/CS_URS_2021_02/997221611" TargetMode="External" /><Relationship Id="rId32" Type="http://schemas.openxmlformats.org/officeDocument/2006/relationships/hyperlink" Target="https://podminky.urs.cz/item/CS_URS_2021_02/997221861" TargetMode="External" /><Relationship Id="rId33" Type="http://schemas.openxmlformats.org/officeDocument/2006/relationships/hyperlink" Target="https://podminky.urs.cz/item/CS_URS_2021_02/997221875" TargetMode="External" /><Relationship Id="rId34" Type="http://schemas.openxmlformats.org/officeDocument/2006/relationships/hyperlink" Target="https://podminky.urs.cz/item/CS_URS_2021_02/998223011" TargetMode="External" /><Relationship Id="rId3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1301111" TargetMode="External" /><Relationship Id="rId2" Type="http://schemas.openxmlformats.org/officeDocument/2006/relationships/hyperlink" Target="https://podminky.urs.cz/item/CS_URS_2021_02/113107342" TargetMode="External" /><Relationship Id="rId3" Type="http://schemas.openxmlformats.org/officeDocument/2006/relationships/hyperlink" Target="https://podminky.urs.cz/item/CS_URS_2021_02/113202111" TargetMode="External" /><Relationship Id="rId4" Type="http://schemas.openxmlformats.org/officeDocument/2006/relationships/hyperlink" Target="https://podminky.urs.cz/item/CS_URS_2021_02/122251101" TargetMode="External" /><Relationship Id="rId5" Type="http://schemas.openxmlformats.org/officeDocument/2006/relationships/hyperlink" Target="https://podminky.urs.cz/item/CS_URS_2021_02/162702111" TargetMode="External" /><Relationship Id="rId6" Type="http://schemas.openxmlformats.org/officeDocument/2006/relationships/hyperlink" Target="https://podminky.urs.cz/item/CS_URS_2021_02/162702119" TargetMode="External" /><Relationship Id="rId7" Type="http://schemas.openxmlformats.org/officeDocument/2006/relationships/hyperlink" Target="https://podminky.urs.cz/item/CS_URS_2021_02/162751117" TargetMode="External" /><Relationship Id="rId8" Type="http://schemas.openxmlformats.org/officeDocument/2006/relationships/hyperlink" Target="https://podminky.urs.cz/item/CS_URS_2021_02/171201201" TargetMode="External" /><Relationship Id="rId9" Type="http://schemas.openxmlformats.org/officeDocument/2006/relationships/hyperlink" Target="https://podminky.urs.cz/item/CS_URS_2021_02/171201231" TargetMode="External" /><Relationship Id="rId10" Type="http://schemas.openxmlformats.org/officeDocument/2006/relationships/hyperlink" Target="https://podminky.urs.cz/item/CS_URS_2021_02/180405111" TargetMode="External" /><Relationship Id="rId11" Type="http://schemas.openxmlformats.org/officeDocument/2006/relationships/hyperlink" Target="https://podminky.urs.cz/item/CS_URS_2021_02/181311103" TargetMode="External" /><Relationship Id="rId12" Type="http://schemas.openxmlformats.org/officeDocument/2006/relationships/hyperlink" Target="https://podminky.urs.cz/item/CS_URS_2021_02/181951112" TargetMode="External" /><Relationship Id="rId13" Type="http://schemas.openxmlformats.org/officeDocument/2006/relationships/hyperlink" Target="https://podminky.urs.cz/item/CS_URS_2021_02/564861111" TargetMode="External" /><Relationship Id="rId14" Type="http://schemas.openxmlformats.org/officeDocument/2006/relationships/hyperlink" Target="https://podminky.urs.cz/item/CS_URS_2021_02/564871116" TargetMode="External" /><Relationship Id="rId15" Type="http://schemas.openxmlformats.org/officeDocument/2006/relationships/hyperlink" Target="https://podminky.urs.cz/item/CS_URS_2021_02/567122114" TargetMode="External" /><Relationship Id="rId16" Type="http://schemas.openxmlformats.org/officeDocument/2006/relationships/hyperlink" Target="https://podminky.urs.cz/item/CS_URS_2021_02/569851111" TargetMode="External" /><Relationship Id="rId17" Type="http://schemas.openxmlformats.org/officeDocument/2006/relationships/hyperlink" Target="https://podminky.urs.cz/item/CS_URS_2021_02/596211111" TargetMode="External" /><Relationship Id="rId18" Type="http://schemas.openxmlformats.org/officeDocument/2006/relationships/hyperlink" Target="https://podminky.urs.cz/item/CS_URS_2021_02/596211211" TargetMode="External" /><Relationship Id="rId19" Type="http://schemas.openxmlformats.org/officeDocument/2006/relationships/hyperlink" Target="https://podminky.urs.cz/item/CS_URS_2021_02/916131213" TargetMode="External" /><Relationship Id="rId20" Type="http://schemas.openxmlformats.org/officeDocument/2006/relationships/hyperlink" Target="https://podminky.urs.cz/item/CS_URS_2021_02/916231213" TargetMode="External" /><Relationship Id="rId21" Type="http://schemas.openxmlformats.org/officeDocument/2006/relationships/hyperlink" Target="https://podminky.urs.cz/item/CS_URS_2021_02/916991121" TargetMode="External" /><Relationship Id="rId22" Type="http://schemas.openxmlformats.org/officeDocument/2006/relationships/hyperlink" Target="https://podminky.urs.cz/item/CS_URS_2021_02/997221561" TargetMode="External" /><Relationship Id="rId23" Type="http://schemas.openxmlformats.org/officeDocument/2006/relationships/hyperlink" Target="https://podminky.urs.cz/item/CS_URS_2021_02/997221569" TargetMode="External" /><Relationship Id="rId24" Type="http://schemas.openxmlformats.org/officeDocument/2006/relationships/hyperlink" Target="https://podminky.urs.cz/item/CS_URS_2021_02/997221611" TargetMode="External" /><Relationship Id="rId25" Type="http://schemas.openxmlformats.org/officeDocument/2006/relationships/hyperlink" Target="https://podminky.urs.cz/item/CS_URS_2021_02/997221861" TargetMode="External" /><Relationship Id="rId26" Type="http://schemas.openxmlformats.org/officeDocument/2006/relationships/hyperlink" Target="https://podminky.urs.cz/item/CS_URS_2021_02/997221875" TargetMode="External" /><Relationship Id="rId27" Type="http://schemas.openxmlformats.org/officeDocument/2006/relationships/hyperlink" Target="https://podminky.urs.cz/item/CS_URS_2021_02/998223011" TargetMode="External" /><Relationship Id="rId28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9"/>
  <sheetViews>
    <sheetView showGridLines="0" tabSelected="1" workbookViewId="0" topLeftCell="A1"/>
  </sheetViews>
  <sheetFormatPr defaultColWidth="9.33203125" defaultRowHeight="11.2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49" width="21.66015625" style="0" hidden="1" customWidth="1"/>
    <col min="50" max="51" width="25" style="0" hidden="1" customWidth="1"/>
    <col min="52" max="52" width="21.66015625" style="0" hidden="1" customWidth="1"/>
    <col min="53" max="53" width="19.16015625" style="0" hidden="1" customWidth="1"/>
    <col min="54" max="54" width="25" style="0" hidden="1" customWidth="1"/>
    <col min="55" max="55" width="21.66015625" style="0" hidden="1" customWidth="1"/>
    <col min="56" max="56" width="19.16015625" style="0" hidden="1" customWidth="1"/>
    <col min="57" max="57" width="66.5" style="0" customWidth="1"/>
    <col min="71" max="91" width="9.33203125" style="0" hidden="1" customWidth="1"/>
  </cols>
  <sheetData>
    <row r="1" spans="1:74" ht="12">
      <c r="A1" s="1" t="s">
        <v>0</v>
      </c>
      <c r="AZ1" s="1" t="s">
        <v>1</v>
      </c>
      <c r="BA1" s="1" t="s">
        <v>2</v>
      </c>
      <c r="BB1" s="1" t="s">
        <v>3</v>
      </c>
      <c r="BT1" s="1" t="s">
        <v>4</v>
      </c>
      <c r="BU1" s="1" t="s">
        <v>4</v>
      </c>
      <c r="BV1" s="1" t="s">
        <v>5</v>
      </c>
    </row>
    <row r="2" spans="44:72" ht="36.95" customHeight="1">
      <c r="AR2" s="254"/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S2" s="2" t="s">
        <v>6</v>
      </c>
      <c r="BT2" s="2" t="s">
        <v>7</v>
      </c>
    </row>
    <row r="3" spans="2:72" ht="6.9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5"/>
      <c r="BS3" s="2" t="s">
        <v>6</v>
      </c>
      <c r="BT3" s="2" t="s">
        <v>8</v>
      </c>
    </row>
    <row r="4" spans="2:71" ht="24.95" customHeight="1">
      <c r="B4" s="5"/>
      <c r="D4" s="6" t="s">
        <v>9</v>
      </c>
      <c r="AR4" s="5"/>
      <c r="AS4" s="7" t="s">
        <v>10</v>
      </c>
      <c r="BE4" s="8" t="s">
        <v>11</v>
      </c>
      <c r="BS4" s="2" t="s">
        <v>12</v>
      </c>
    </row>
    <row r="5" spans="2:71" ht="12" customHeight="1">
      <c r="B5" s="5"/>
      <c r="D5" s="9" t="s">
        <v>13</v>
      </c>
      <c r="K5" s="258" t="s">
        <v>14</v>
      </c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R5" s="5"/>
      <c r="BE5" s="255" t="s">
        <v>15</v>
      </c>
      <c r="BS5" s="2" t="s">
        <v>6</v>
      </c>
    </row>
    <row r="6" spans="2:71" ht="36.95" customHeight="1">
      <c r="B6" s="5"/>
      <c r="D6" s="11" t="s">
        <v>16</v>
      </c>
      <c r="K6" s="259" t="s">
        <v>17</v>
      </c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R6" s="5"/>
      <c r="BE6" s="256"/>
      <c r="BS6" s="2" t="s">
        <v>6</v>
      </c>
    </row>
    <row r="7" spans="2:71" ht="12" customHeight="1">
      <c r="B7" s="5"/>
      <c r="D7" s="12" t="s">
        <v>18</v>
      </c>
      <c r="K7" s="10" t="s">
        <v>19</v>
      </c>
      <c r="AK7" s="12" t="s">
        <v>20</v>
      </c>
      <c r="AN7" s="10" t="s">
        <v>19</v>
      </c>
      <c r="AR7" s="5"/>
      <c r="BE7" s="256"/>
      <c r="BS7" s="2" t="s">
        <v>6</v>
      </c>
    </row>
    <row r="8" spans="2:71" ht="12" customHeight="1">
      <c r="B8" s="5"/>
      <c r="D8" s="12" t="s">
        <v>21</v>
      </c>
      <c r="K8" s="10" t="s">
        <v>22</v>
      </c>
      <c r="AK8" s="12" t="s">
        <v>23</v>
      </c>
      <c r="AN8" s="13" t="s">
        <v>24</v>
      </c>
      <c r="AR8" s="5"/>
      <c r="BE8" s="256"/>
      <c r="BS8" s="2" t="s">
        <v>6</v>
      </c>
    </row>
    <row r="9" spans="2:71" ht="14.45" customHeight="1">
      <c r="B9" s="5"/>
      <c r="AR9" s="5"/>
      <c r="BE9" s="256"/>
      <c r="BS9" s="2" t="s">
        <v>6</v>
      </c>
    </row>
    <row r="10" spans="2:71" ht="12" customHeight="1">
      <c r="B10" s="5"/>
      <c r="D10" s="12" t="s">
        <v>25</v>
      </c>
      <c r="AK10" s="12" t="s">
        <v>26</v>
      </c>
      <c r="AN10" s="10" t="s">
        <v>27</v>
      </c>
      <c r="AR10" s="5"/>
      <c r="BE10" s="256"/>
      <c r="BS10" s="2" t="s">
        <v>6</v>
      </c>
    </row>
    <row r="11" spans="2:71" ht="18.4" customHeight="1">
      <c r="B11" s="5"/>
      <c r="E11" s="10" t="s">
        <v>28</v>
      </c>
      <c r="AK11" s="12" t="s">
        <v>29</v>
      </c>
      <c r="AN11" s="10" t="s">
        <v>30</v>
      </c>
      <c r="AR11" s="5"/>
      <c r="BE11" s="256"/>
      <c r="BS11" s="2" t="s">
        <v>6</v>
      </c>
    </row>
    <row r="12" spans="2:71" ht="6.95" customHeight="1">
      <c r="B12" s="5"/>
      <c r="AR12" s="5"/>
      <c r="BE12" s="256"/>
      <c r="BS12" s="2" t="s">
        <v>6</v>
      </c>
    </row>
    <row r="13" spans="2:71" ht="12" customHeight="1">
      <c r="B13" s="5"/>
      <c r="D13" s="12" t="s">
        <v>31</v>
      </c>
      <c r="AK13" s="12" t="s">
        <v>26</v>
      </c>
      <c r="AN13" s="14" t="s">
        <v>32</v>
      </c>
      <c r="AR13" s="5"/>
      <c r="BE13" s="256"/>
      <c r="BS13" s="2" t="s">
        <v>6</v>
      </c>
    </row>
    <row r="14" spans="2:71" ht="12.75">
      <c r="B14" s="5"/>
      <c r="E14" s="260" t="s">
        <v>32</v>
      </c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12" t="s">
        <v>29</v>
      </c>
      <c r="AN14" s="14" t="s">
        <v>32</v>
      </c>
      <c r="AR14" s="5"/>
      <c r="BE14" s="256"/>
      <c r="BS14" s="2" t="s">
        <v>6</v>
      </c>
    </row>
    <row r="15" spans="2:71" ht="6.95" customHeight="1">
      <c r="B15" s="5"/>
      <c r="AR15" s="5"/>
      <c r="BE15" s="256"/>
      <c r="BS15" s="2" t="s">
        <v>4</v>
      </c>
    </row>
    <row r="16" spans="2:71" ht="12" customHeight="1">
      <c r="B16" s="5"/>
      <c r="D16" s="12" t="s">
        <v>33</v>
      </c>
      <c r="AK16" s="12" t="s">
        <v>26</v>
      </c>
      <c r="AN16" s="10" t="s">
        <v>34</v>
      </c>
      <c r="AR16" s="5"/>
      <c r="BE16" s="256"/>
      <c r="BS16" s="2" t="s">
        <v>4</v>
      </c>
    </row>
    <row r="17" spans="2:71" ht="18.4" customHeight="1">
      <c r="B17" s="5"/>
      <c r="E17" s="10" t="s">
        <v>35</v>
      </c>
      <c r="AK17" s="12" t="s">
        <v>29</v>
      </c>
      <c r="AN17" s="10" t="s">
        <v>36</v>
      </c>
      <c r="AR17" s="5"/>
      <c r="BE17" s="256"/>
      <c r="BS17" s="2" t="s">
        <v>37</v>
      </c>
    </row>
    <row r="18" spans="2:71" ht="6.95" customHeight="1">
      <c r="B18" s="5"/>
      <c r="AR18" s="5"/>
      <c r="BE18" s="256"/>
      <c r="BS18" s="2" t="s">
        <v>6</v>
      </c>
    </row>
    <row r="19" spans="2:71" ht="12" customHeight="1">
      <c r="B19" s="5"/>
      <c r="D19" s="12" t="s">
        <v>38</v>
      </c>
      <c r="AK19" s="12" t="s">
        <v>26</v>
      </c>
      <c r="AN19" s="10" t="s">
        <v>34</v>
      </c>
      <c r="AR19" s="5"/>
      <c r="BE19" s="256"/>
      <c r="BS19" s="2" t="s">
        <v>6</v>
      </c>
    </row>
    <row r="20" spans="2:71" ht="18.4" customHeight="1">
      <c r="B20" s="5"/>
      <c r="E20" s="10" t="s">
        <v>35</v>
      </c>
      <c r="AK20" s="12" t="s">
        <v>29</v>
      </c>
      <c r="AN20" s="10" t="s">
        <v>19</v>
      </c>
      <c r="AR20" s="5"/>
      <c r="BE20" s="256"/>
      <c r="BS20" s="2" t="s">
        <v>4</v>
      </c>
    </row>
    <row r="21" spans="2:57" ht="6.95" customHeight="1">
      <c r="B21" s="5"/>
      <c r="AR21" s="5"/>
      <c r="BE21" s="256"/>
    </row>
    <row r="22" spans="2:57" ht="12" customHeight="1">
      <c r="B22" s="5"/>
      <c r="D22" s="12" t="s">
        <v>39</v>
      </c>
      <c r="AR22" s="5"/>
      <c r="BE22" s="256"/>
    </row>
    <row r="23" spans="2:57" ht="47.25" customHeight="1">
      <c r="B23" s="5"/>
      <c r="E23" s="262" t="s">
        <v>40</v>
      </c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62"/>
      <c r="AL23" s="262"/>
      <c r="AM23" s="262"/>
      <c r="AN23" s="262"/>
      <c r="AR23" s="5"/>
      <c r="BE23" s="256"/>
    </row>
    <row r="24" spans="2:57" ht="6.95" customHeight="1">
      <c r="B24" s="5"/>
      <c r="AR24" s="5"/>
      <c r="BE24" s="256"/>
    </row>
    <row r="25" spans="2:57" ht="6.95" customHeight="1">
      <c r="B25" s="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R25" s="5"/>
      <c r="BE25" s="256"/>
    </row>
    <row r="26" spans="2:57" s="17" customFormat="1" ht="25.9" customHeight="1">
      <c r="B26" s="18"/>
      <c r="D26" s="19" t="s">
        <v>41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63">
        <f>ROUND(AG54,2)</f>
        <v>0</v>
      </c>
      <c r="AL26" s="264"/>
      <c r="AM26" s="264"/>
      <c r="AN26" s="264"/>
      <c r="AO26" s="264"/>
      <c r="AR26" s="18"/>
      <c r="BE26" s="256"/>
    </row>
    <row r="27" spans="2:57" s="17" customFormat="1" ht="6.95" customHeight="1">
      <c r="B27" s="18"/>
      <c r="AR27" s="18"/>
      <c r="BE27" s="256"/>
    </row>
    <row r="28" spans="2:57" s="17" customFormat="1" ht="12.75">
      <c r="B28" s="18"/>
      <c r="L28" s="265" t="s">
        <v>42</v>
      </c>
      <c r="M28" s="265"/>
      <c r="N28" s="265"/>
      <c r="O28" s="265"/>
      <c r="P28" s="265"/>
      <c r="W28" s="265" t="s">
        <v>43</v>
      </c>
      <c r="X28" s="265"/>
      <c r="Y28" s="265"/>
      <c r="Z28" s="265"/>
      <c r="AA28" s="265"/>
      <c r="AB28" s="265"/>
      <c r="AC28" s="265"/>
      <c r="AD28" s="265"/>
      <c r="AE28" s="265"/>
      <c r="AK28" s="265" t="s">
        <v>44</v>
      </c>
      <c r="AL28" s="265"/>
      <c r="AM28" s="265"/>
      <c r="AN28" s="265"/>
      <c r="AO28" s="265"/>
      <c r="AR28" s="18"/>
      <c r="BE28" s="256"/>
    </row>
    <row r="29" spans="2:57" s="22" customFormat="1" ht="14.45" customHeight="1">
      <c r="B29" s="23"/>
      <c r="D29" s="12" t="s">
        <v>45</v>
      </c>
      <c r="F29" s="12" t="s">
        <v>46</v>
      </c>
      <c r="L29" s="268">
        <v>0.21</v>
      </c>
      <c r="M29" s="267"/>
      <c r="N29" s="267"/>
      <c r="O29" s="267"/>
      <c r="P29" s="267"/>
      <c r="W29" s="266">
        <f>ROUND(AZ54,2)</f>
        <v>0</v>
      </c>
      <c r="X29" s="267"/>
      <c r="Y29" s="267"/>
      <c r="Z29" s="267"/>
      <c r="AA29" s="267"/>
      <c r="AB29" s="267"/>
      <c r="AC29" s="267"/>
      <c r="AD29" s="267"/>
      <c r="AE29" s="267"/>
      <c r="AK29" s="266">
        <f>ROUND(AV54,2)</f>
        <v>0</v>
      </c>
      <c r="AL29" s="267"/>
      <c r="AM29" s="267"/>
      <c r="AN29" s="267"/>
      <c r="AO29" s="267"/>
      <c r="AR29" s="23"/>
      <c r="BE29" s="257"/>
    </row>
    <row r="30" spans="2:57" s="22" customFormat="1" ht="14.45" customHeight="1">
      <c r="B30" s="23"/>
      <c r="F30" s="12" t="s">
        <v>47</v>
      </c>
      <c r="L30" s="268">
        <v>0.15</v>
      </c>
      <c r="M30" s="267"/>
      <c r="N30" s="267"/>
      <c r="O30" s="267"/>
      <c r="P30" s="267"/>
      <c r="W30" s="266">
        <f>ROUND(BA54,2)</f>
        <v>0</v>
      </c>
      <c r="X30" s="267"/>
      <c r="Y30" s="267"/>
      <c r="Z30" s="267"/>
      <c r="AA30" s="267"/>
      <c r="AB30" s="267"/>
      <c r="AC30" s="267"/>
      <c r="AD30" s="267"/>
      <c r="AE30" s="267"/>
      <c r="AK30" s="266">
        <f>ROUND(AW54,2)</f>
        <v>0</v>
      </c>
      <c r="AL30" s="267"/>
      <c r="AM30" s="267"/>
      <c r="AN30" s="267"/>
      <c r="AO30" s="267"/>
      <c r="AR30" s="23"/>
      <c r="BE30" s="257"/>
    </row>
    <row r="31" spans="2:57" s="22" customFormat="1" ht="14.45" customHeight="1" hidden="1">
      <c r="B31" s="23"/>
      <c r="F31" s="12" t="s">
        <v>48</v>
      </c>
      <c r="L31" s="268">
        <v>0.21</v>
      </c>
      <c r="M31" s="267"/>
      <c r="N31" s="267"/>
      <c r="O31" s="267"/>
      <c r="P31" s="267"/>
      <c r="W31" s="266">
        <f>ROUND(BB54,2)</f>
        <v>0</v>
      </c>
      <c r="X31" s="267"/>
      <c r="Y31" s="267"/>
      <c r="Z31" s="267"/>
      <c r="AA31" s="267"/>
      <c r="AB31" s="267"/>
      <c r="AC31" s="267"/>
      <c r="AD31" s="267"/>
      <c r="AE31" s="267"/>
      <c r="AK31" s="266">
        <v>0</v>
      </c>
      <c r="AL31" s="267"/>
      <c r="AM31" s="267"/>
      <c r="AN31" s="267"/>
      <c r="AO31" s="267"/>
      <c r="AR31" s="23"/>
      <c r="BE31" s="257"/>
    </row>
    <row r="32" spans="2:57" s="22" customFormat="1" ht="14.45" customHeight="1" hidden="1">
      <c r="B32" s="23"/>
      <c r="F32" s="12" t="s">
        <v>49</v>
      </c>
      <c r="L32" s="268">
        <v>0.15</v>
      </c>
      <c r="M32" s="267"/>
      <c r="N32" s="267"/>
      <c r="O32" s="267"/>
      <c r="P32" s="267"/>
      <c r="W32" s="266">
        <f>ROUND(BC54,2)</f>
        <v>0</v>
      </c>
      <c r="X32" s="267"/>
      <c r="Y32" s="267"/>
      <c r="Z32" s="267"/>
      <c r="AA32" s="267"/>
      <c r="AB32" s="267"/>
      <c r="AC32" s="267"/>
      <c r="AD32" s="267"/>
      <c r="AE32" s="267"/>
      <c r="AK32" s="266">
        <v>0</v>
      </c>
      <c r="AL32" s="267"/>
      <c r="AM32" s="267"/>
      <c r="AN32" s="267"/>
      <c r="AO32" s="267"/>
      <c r="AR32" s="23"/>
      <c r="BE32" s="257"/>
    </row>
    <row r="33" spans="2:44" s="22" customFormat="1" ht="14.45" customHeight="1" hidden="1">
      <c r="B33" s="23"/>
      <c r="F33" s="12" t="s">
        <v>50</v>
      </c>
      <c r="L33" s="268">
        <v>0</v>
      </c>
      <c r="M33" s="267"/>
      <c r="N33" s="267"/>
      <c r="O33" s="267"/>
      <c r="P33" s="267"/>
      <c r="W33" s="266">
        <f>ROUND(BD54,2)</f>
        <v>0</v>
      </c>
      <c r="X33" s="267"/>
      <c r="Y33" s="267"/>
      <c r="Z33" s="267"/>
      <c r="AA33" s="267"/>
      <c r="AB33" s="267"/>
      <c r="AC33" s="267"/>
      <c r="AD33" s="267"/>
      <c r="AE33" s="267"/>
      <c r="AK33" s="266">
        <v>0</v>
      </c>
      <c r="AL33" s="267"/>
      <c r="AM33" s="267"/>
      <c r="AN33" s="267"/>
      <c r="AO33" s="267"/>
      <c r="AR33" s="23"/>
    </row>
    <row r="34" spans="2:44" s="17" customFormat="1" ht="6.95" customHeight="1">
      <c r="B34" s="18"/>
      <c r="AR34" s="18"/>
    </row>
    <row r="35" spans="2:44" s="17" customFormat="1" ht="25.9" customHeight="1">
      <c r="B35" s="18"/>
      <c r="C35" s="24"/>
      <c r="D35" s="25" t="s">
        <v>51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7" t="s">
        <v>52</v>
      </c>
      <c r="U35" s="26"/>
      <c r="V35" s="26"/>
      <c r="W35" s="26"/>
      <c r="X35" s="269" t="s">
        <v>53</v>
      </c>
      <c r="Y35" s="270"/>
      <c r="Z35" s="270"/>
      <c r="AA35" s="270"/>
      <c r="AB35" s="270"/>
      <c r="AC35" s="26"/>
      <c r="AD35" s="26"/>
      <c r="AE35" s="26"/>
      <c r="AF35" s="26"/>
      <c r="AG35" s="26"/>
      <c r="AH35" s="26"/>
      <c r="AI35" s="26"/>
      <c r="AJ35" s="26"/>
      <c r="AK35" s="271">
        <f>SUM(AK26:AK33)</f>
        <v>0</v>
      </c>
      <c r="AL35" s="270"/>
      <c r="AM35" s="270"/>
      <c r="AN35" s="270"/>
      <c r="AO35" s="272"/>
      <c r="AP35" s="24"/>
      <c r="AQ35" s="24"/>
      <c r="AR35" s="18"/>
    </row>
    <row r="36" spans="2:44" s="17" customFormat="1" ht="6.95" customHeight="1">
      <c r="B36" s="18"/>
      <c r="AR36" s="18"/>
    </row>
    <row r="37" spans="2:44" s="17" customFormat="1" ht="6.95" customHeight="1"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18"/>
    </row>
    <row r="41" spans="2:44" s="17" customFormat="1" ht="6.95" customHeight="1">
      <c r="B41" s="30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18"/>
    </row>
    <row r="42" spans="2:44" s="17" customFormat="1" ht="24.95" customHeight="1">
      <c r="B42" s="18"/>
      <c r="C42" s="6" t="s">
        <v>54</v>
      </c>
      <c r="AR42" s="18"/>
    </row>
    <row r="43" spans="2:44" s="17" customFormat="1" ht="6.95" customHeight="1">
      <c r="B43" s="18"/>
      <c r="AR43" s="18"/>
    </row>
    <row r="44" spans="2:44" s="32" customFormat="1" ht="12" customHeight="1">
      <c r="B44" s="33"/>
      <c r="C44" s="12" t="s">
        <v>13</v>
      </c>
      <c r="L44" s="32" t="str">
        <f aca="true" t="shared" si="0" ref="L44:L45">K5</f>
        <v>081/2021</v>
      </c>
      <c r="AR44" s="33"/>
    </row>
    <row r="45" spans="2:44" s="34" customFormat="1" ht="36.95" customHeight="1">
      <c r="B45" s="35"/>
      <c r="C45" s="36" t="s">
        <v>16</v>
      </c>
      <c r="L45" s="273" t="str">
        <f t="shared" si="0"/>
        <v>Výstavba chodníku v ulici Vrchovská a Čáslavská, Markovice</v>
      </c>
      <c r="M45" s="274"/>
      <c r="N45" s="274"/>
      <c r="O45" s="274"/>
      <c r="P45" s="274"/>
      <c r="Q45" s="274"/>
      <c r="R45" s="274"/>
      <c r="S45" s="274"/>
      <c r="T45" s="274"/>
      <c r="U45" s="274"/>
      <c r="V45" s="274"/>
      <c r="W45" s="274"/>
      <c r="X45" s="274"/>
      <c r="Y45" s="274"/>
      <c r="Z45" s="274"/>
      <c r="AA45" s="274"/>
      <c r="AB45" s="274"/>
      <c r="AC45" s="274"/>
      <c r="AD45" s="274"/>
      <c r="AE45" s="274"/>
      <c r="AF45" s="274"/>
      <c r="AG45" s="274"/>
      <c r="AH45" s="274"/>
      <c r="AI45" s="274"/>
      <c r="AJ45" s="274"/>
      <c r="AK45" s="274"/>
      <c r="AL45" s="274"/>
      <c r="AM45" s="274"/>
      <c r="AN45" s="274"/>
      <c r="AO45" s="274"/>
      <c r="AR45" s="35"/>
    </row>
    <row r="46" spans="2:44" s="17" customFormat="1" ht="6.95" customHeight="1">
      <c r="B46" s="18"/>
      <c r="AR46" s="18"/>
    </row>
    <row r="47" spans="2:44" s="17" customFormat="1" ht="12" customHeight="1">
      <c r="B47" s="18"/>
      <c r="C47" s="12" t="s">
        <v>21</v>
      </c>
      <c r="L47" s="37" t="str">
        <f>IF(K8="","",K8)</f>
        <v>Markovice</v>
      </c>
      <c r="AI47" s="12" t="s">
        <v>23</v>
      </c>
      <c r="AM47" s="275" t="str">
        <f>IF(AN8="","",AN8)</f>
        <v>7. 1. 2022</v>
      </c>
      <c r="AN47" s="275"/>
      <c r="AR47" s="18"/>
    </row>
    <row r="48" spans="2:44" s="17" customFormat="1" ht="6.95" customHeight="1">
      <c r="B48" s="18"/>
      <c r="AR48" s="18"/>
    </row>
    <row r="49" spans="2:56" s="17" customFormat="1" ht="15.2" customHeight="1">
      <c r="B49" s="18"/>
      <c r="C49" s="12" t="s">
        <v>25</v>
      </c>
      <c r="L49" s="32" t="str">
        <f>IF(E11="","",E11)</f>
        <v>Město Chrudim</v>
      </c>
      <c r="AI49" s="12" t="s">
        <v>33</v>
      </c>
      <c r="AM49" s="276" t="str">
        <f>IF(E17="","",E17)</f>
        <v>DI PROJEKT s.r.o.</v>
      </c>
      <c r="AN49" s="277"/>
      <c r="AO49" s="277"/>
      <c r="AP49" s="277"/>
      <c r="AR49" s="18"/>
      <c r="AS49" s="278" t="s">
        <v>55</v>
      </c>
      <c r="AT49" s="279"/>
      <c r="AU49" s="39"/>
      <c r="AV49" s="39"/>
      <c r="AW49" s="39"/>
      <c r="AX49" s="39"/>
      <c r="AY49" s="39"/>
      <c r="AZ49" s="39"/>
      <c r="BA49" s="39"/>
      <c r="BB49" s="39"/>
      <c r="BC49" s="39"/>
      <c r="BD49" s="40"/>
    </row>
    <row r="50" spans="2:56" s="17" customFormat="1" ht="15.2" customHeight="1">
      <c r="B50" s="18"/>
      <c r="C50" s="12" t="s">
        <v>31</v>
      </c>
      <c r="L50" s="32" t="str">
        <f>IF(E14="Vyplň údaj","",E14)</f>
        <v/>
      </c>
      <c r="AI50" s="12" t="s">
        <v>38</v>
      </c>
      <c r="AM50" s="276" t="str">
        <f>IF(E20="","",E20)</f>
        <v>DI PROJEKT s.r.o.</v>
      </c>
      <c r="AN50" s="277"/>
      <c r="AO50" s="277"/>
      <c r="AP50" s="277"/>
      <c r="AR50" s="18"/>
      <c r="AS50" s="280"/>
      <c r="AT50" s="281"/>
      <c r="BD50" s="42"/>
    </row>
    <row r="51" spans="2:56" s="17" customFormat="1" ht="10.9" customHeight="1">
      <c r="B51" s="18"/>
      <c r="AR51" s="18"/>
      <c r="AS51" s="280"/>
      <c r="AT51" s="281"/>
      <c r="BD51" s="42"/>
    </row>
    <row r="52" spans="2:56" s="17" customFormat="1" ht="29.25" customHeight="1">
      <c r="B52" s="18"/>
      <c r="C52" s="282" t="s">
        <v>56</v>
      </c>
      <c r="D52" s="283"/>
      <c r="E52" s="283"/>
      <c r="F52" s="283"/>
      <c r="G52" s="283"/>
      <c r="H52" s="43"/>
      <c r="I52" s="284" t="s">
        <v>57</v>
      </c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5" t="s">
        <v>58</v>
      </c>
      <c r="AH52" s="283"/>
      <c r="AI52" s="283"/>
      <c r="AJ52" s="283"/>
      <c r="AK52" s="283"/>
      <c r="AL52" s="283"/>
      <c r="AM52" s="283"/>
      <c r="AN52" s="284" t="s">
        <v>59</v>
      </c>
      <c r="AO52" s="283"/>
      <c r="AP52" s="283"/>
      <c r="AQ52" s="44" t="s">
        <v>60</v>
      </c>
      <c r="AR52" s="18"/>
      <c r="AS52" s="45" t="s">
        <v>61</v>
      </c>
      <c r="AT52" s="46" t="s">
        <v>62</v>
      </c>
      <c r="AU52" s="46" t="s">
        <v>63</v>
      </c>
      <c r="AV52" s="46" t="s">
        <v>64</v>
      </c>
      <c r="AW52" s="46" t="s">
        <v>65</v>
      </c>
      <c r="AX52" s="46" t="s">
        <v>66</v>
      </c>
      <c r="AY52" s="46" t="s">
        <v>67</v>
      </c>
      <c r="AZ52" s="46" t="s">
        <v>68</v>
      </c>
      <c r="BA52" s="46" t="s">
        <v>69</v>
      </c>
      <c r="BB52" s="46" t="s">
        <v>70</v>
      </c>
      <c r="BC52" s="46" t="s">
        <v>71</v>
      </c>
      <c r="BD52" s="47" t="s">
        <v>72</v>
      </c>
    </row>
    <row r="53" spans="2:56" s="17" customFormat="1" ht="10.9" customHeight="1">
      <c r="B53" s="18"/>
      <c r="AR53" s="18"/>
      <c r="AS53" s="48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40"/>
    </row>
    <row r="54" spans="2:90" s="49" customFormat="1" ht="32.45" customHeight="1">
      <c r="B54" s="50"/>
      <c r="C54" s="51" t="s">
        <v>73</v>
      </c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286">
        <f>ROUND(SUM(AG55:AG57),2)</f>
        <v>0</v>
      </c>
      <c r="AH54" s="286"/>
      <c r="AI54" s="286"/>
      <c r="AJ54" s="286"/>
      <c r="AK54" s="286"/>
      <c r="AL54" s="286"/>
      <c r="AM54" s="286"/>
      <c r="AN54" s="287">
        <f aca="true" t="shared" si="1" ref="AN54:AN57">SUM(AG54,AT54)</f>
        <v>0</v>
      </c>
      <c r="AO54" s="287"/>
      <c r="AP54" s="287"/>
      <c r="AQ54" s="54" t="s">
        <v>19</v>
      </c>
      <c r="AR54" s="50"/>
      <c r="AS54" s="55">
        <f>ROUND(SUM(AS55:AS57),2)</f>
        <v>0</v>
      </c>
      <c r="AT54" s="56">
        <f aca="true" t="shared" si="2" ref="AT54:AT57">ROUND(SUM(AV54:AW54),2)</f>
        <v>0</v>
      </c>
      <c r="AU54" s="57">
        <f>ROUND(SUM(AU55:AU57),5)</f>
        <v>0</v>
      </c>
      <c r="AV54" s="56">
        <f>ROUND(AZ54*L29,2)</f>
        <v>0</v>
      </c>
      <c r="AW54" s="56">
        <f>ROUND(BA54*L30,2)</f>
        <v>0</v>
      </c>
      <c r="AX54" s="56">
        <f>ROUND(BB54*L29,2)</f>
        <v>0</v>
      </c>
      <c r="AY54" s="56">
        <f>ROUND(BC54*L30,2)</f>
        <v>0</v>
      </c>
      <c r="AZ54" s="56">
        <f>ROUND(SUM(AZ55:AZ57),2)</f>
        <v>0</v>
      </c>
      <c r="BA54" s="56">
        <f>ROUND(SUM(BA55:BA57),2)</f>
        <v>0</v>
      </c>
      <c r="BB54" s="56">
        <f>ROUND(SUM(BB55:BB57),2)</f>
        <v>0</v>
      </c>
      <c r="BC54" s="56">
        <f>ROUND(SUM(BC55:BC57),2)</f>
        <v>0</v>
      </c>
      <c r="BD54" s="58">
        <f>ROUND(SUM(BD55:BD57),2)</f>
        <v>0</v>
      </c>
      <c r="BS54" s="59" t="s">
        <v>74</v>
      </c>
      <c r="BT54" s="59" t="s">
        <v>75</v>
      </c>
      <c r="BU54" s="60" t="s">
        <v>76</v>
      </c>
      <c r="BV54" s="59" t="s">
        <v>77</v>
      </c>
      <c r="BW54" s="59" t="s">
        <v>5</v>
      </c>
      <c r="BX54" s="59" t="s">
        <v>78</v>
      </c>
      <c r="CL54" s="59" t="s">
        <v>19</v>
      </c>
    </row>
    <row r="55" spans="1:91" s="61" customFormat="1" ht="24.75" customHeight="1">
      <c r="A55" s="62" t="s">
        <v>79</v>
      </c>
      <c r="B55" s="63"/>
      <c r="C55" s="64"/>
      <c r="D55" s="290" t="s">
        <v>80</v>
      </c>
      <c r="E55" s="290"/>
      <c r="F55" s="290"/>
      <c r="G55" s="290"/>
      <c r="H55" s="290"/>
      <c r="I55" s="65"/>
      <c r="J55" s="290" t="s">
        <v>81</v>
      </c>
      <c r="K55" s="290"/>
      <c r="L55" s="290"/>
      <c r="M55" s="290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290"/>
      <c r="AB55" s="290"/>
      <c r="AC55" s="290"/>
      <c r="AD55" s="290"/>
      <c r="AE55" s="290"/>
      <c r="AF55" s="290"/>
      <c r="AG55" s="288">
        <f>'081-2021_1 - SO 101 Chodn...'!J30</f>
        <v>0</v>
      </c>
      <c r="AH55" s="289"/>
      <c r="AI55" s="289"/>
      <c r="AJ55" s="289"/>
      <c r="AK55" s="289"/>
      <c r="AL55" s="289"/>
      <c r="AM55" s="289"/>
      <c r="AN55" s="288">
        <f t="shared" si="1"/>
        <v>0</v>
      </c>
      <c r="AO55" s="289"/>
      <c r="AP55" s="289"/>
      <c r="AQ55" s="66" t="s">
        <v>82</v>
      </c>
      <c r="AR55" s="63"/>
      <c r="AS55" s="67">
        <v>0</v>
      </c>
      <c r="AT55" s="68">
        <f t="shared" si="2"/>
        <v>0</v>
      </c>
      <c r="AU55" s="69">
        <f>'081-2021_1 - SO 101 Chodn...'!P87</f>
        <v>0</v>
      </c>
      <c r="AV55" s="68">
        <f>'081-2021_1 - SO 101 Chodn...'!J33</f>
        <v>0</v>
      </c>
      <c r="AW55" s="68">
        <f>'081-2021_1 - SO 101 Chodn...'!J34</f>
        <v>0</v>
      </c>
      <c r="AX55" s="68">
        <f>'081-2021_1 - SO 101 Chodn...'!J35</f>
        <v>0</v>
      </c>
      <c r="AY55" s="68">
        <f>'081-2021_1 - SO 101 Chodn...'!J36</f>
        <v>0</v>
      </c>
      <c r="AZ55" s="68">
        <f>'081-2021_1 - SO 101 Chodn...'!F33</f>
        <v>0</v>
      </c>
      <c r="BA55" s="68">
        <f>'081-2021_1 - SO 101 Chodn...'!F34</f>
        <v>0</v>
      </c>
      <c r="BB55" s="68">
        <f>'081-2021_1 - SO 101 Chodn...'!F35</f>
        <v>0</v>
      </c>
      <c r="BC55" s="68">
        <f>'081-2021_1 - SO 101 Chodn...'!F36</f>
        <v>0</v>
      </c>
      <c r="BD55" s="70">
        <f>'081-2021_1 - SO 101 Chodn...'!F37</f>
        <v>0</v>
      </c>
      <c r="BT55" s="71" t="s">
        <v>83</v>
      </c>
      <c r="BV55" s="71" t="s">
        <v>77</v>
      </c>
      <c r="BW55" s="71" t="s">
        <v>84</v>
      </c>
      <c r="BX55" s="71" t="s">
        <v>5</v>
      </c>
      <c r="CL55" s="71" t="s">
        <v>19</v>
      </c>
      <c r="CM55" s="71" t="s">
        <v>85</v>
      </c>
    </row>
    <row r="56" spans="1:91" s="61" customFormat="1" ht="24.75" customHeight="1">
      <c r="A56" s="62" t="s">
        <v>79</v>
      </c>
      <c r="B56" s="63"/>
      <c r="C56" s="64"/>
      <c r="D56" s="290" t="s">
        <v>86</v>
      </c>
      <c r="E56" s="290"/>
      <c r="F56" s="290"/>
      <c r="G56" s="290"/>
      <c r="H56" s="290"/>
      <c r="I56" s="65"/>
      <c r="J56" s="290" t="s">
        <v>87</v>
      </c>
      <c r="K56" s="290"/>
      <c r="L56" s="290"/>
      <c r="M56" s="290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290"/>
      <c r="Z56" s="290"/>
      <c r="AA56" s="290"/>
      <c r="AB56" s="290"/>
      <c r="AC56" s="290"/>
      <c r="AD56" s="290"/>
      <c r="AE56" s="290"/>
      <c r="AF56" s="290"/>
      <c r="AG56" s="288">
        <f>'081-2021_2 - SO 101 Chodn...'!J30</f>
        <v>0</v>
      </c>
      <c r="AH56" s="289"/>
      <c r="AI56" s="289"/>
      <c r="AJ56" s="289"/>
      <c r="AK56" s="289"/>
      <c r="AL56" s="289"/>
      <c r="AM56" s="289"/>
      <c r="AN56" s="288">
        <f t="shared" si="1"/>
        <v>0</v>
      </c>
      <c r="AO56" s="289"/>
      <c r="AP56" s="289"/>
      <c r="AQ56" s="66" t="s">
        <v>82</v>
      </c>
      <c r="AR56" s="63"/>
      <c r="AS56" s="67">
        <v>0</v>
      </c>
      <c r="AT56" s="68">
        <f t="shared" si="2"/>
        <v>0</v>
      </c>
      <c r="AU56" s="69">
        <f>'081-2021_2 - SO 101 Chodn...'!P85</f>
        <v>0</v>
      </c>
      <c r="AV56" s="68">
        <f>'081-2021_2 - SO 101 Chodn...'!J33</f>
        <v>0</v>
      </c>
      <c r="AW56" s="68">
        <f>'081-2021_2 - SO 101 Chodn...'!J34</f>
        <v>0</v>
      </c>
      <c r="AX56" s="68">
        <f>'081-2021_2 - SO 101 Chodn...'!J35</f>
        <v>0</v>
      </c>
      <c r="AY56" s="68">
        <f>'081-2021_2 - SO 101 Chodn...'!J36</f>
        <v>0</v>
      </c>
      <c r="AZ56" s="68">
        <f>'081-2021_2 - SO 101 Chodn...'!F33</f>
        <v>0</v>
      </c>
      <c r="BA56" s="68">
        <f>'081-2021_2 - SO 101 Chodn...'!F34</f>
        <v>0</v>
      </c>
      <c r="BB56" s="68">
        <f>'081-2021_2 - SO 101 Chodn...'!F35</f>
        <v>0</v>
      </c>
      <c r="BC56" s="68">
        <f>'081-2021_2 - SO 101 Chodn...'!F36</f>
        <v>0</v>
      </c>
      <c r="BD56" s="70">
        <f>'081-2021_2 - SO 101 Chodn...'!F37</f>
        <v>0</v>
      </c>
      <c r="BT56" s="71" t="s">
        <v>83</v>
      </c>
      <c r="BV56" s="71" t="s">
        <v>77</v>
      </c>
      <c r="BW56" s="71" t="s">
        <v>88</v>
      </c>
      <c r="BX56" s="71" t="s">
        <v>5</v>
      </c>
      <c r="CL56" s="71" t="s">
        <v>19</v>
      </c>
      <c r="CM56" s="71" t="s">
        <v>85</v>
      </c>
    </row>
    <row r="57" spans="1:91" s="61" customFormat="1" ht="24.75" customHeight="1">
      <c r="A57" s="62" t="s">
        <v>79</v>
      </c>
      <c r="B57" s="63"/>
      <c r="C57" s="64"/>
      <c r="D57" s="290" t="s">
        <v>89</v>
      </c>
      <c r="E57" s="290"/>
      <c r="F57" s="290"/>
      <c r="G57" s="290"/>
      <c r="H57" s="290"/>
      <c r="I57" s="65"/>
      <c r="J57" s="290" t="s">
        <v>90</v>
      </c>
      <c r="K57" s="290"/>
      <c r="L57" s="290"/>
      <c r="M57" s="290"/>
      <c r="N57" s="290"/>
      <c r="O57" s="290"/>
      <c r="P57" s="290"/>
      <c r="Q57" s="290"/>
      <c r="R57" s="290"/>
      <c r="S57" s="290"/>
      <c r="T57" s="290"/>
      <c r="U57" s="290"/>
      <c r="V57" s="290"/>
      <c r="W57" s="290"/>
      <c r="X57" s="290"/>
      <c r="Y57" s="290"/>
      <c r="Z57" s="290"/>
      <c r="AA57" s="290"/>
      <c r="AB57" s="290"/>
      <c r="AC57" s="290"/>
      <c r="AD57" s="290"/>
      <c r="AE57" s="290"/>
      <c r="AF57" s="290"/>
      <c r="AG57" s="288">
        <f>'081-2021_3 - Vedlejší roz...'!J30</f>
        <v>0</v>
      </c>
      <c r="AH57" s="289"/>
      <c r="AI57" s="289"/>
      <c r="AJ57" s="289"/>
      <c r="AK57" s="289"/>
      <c r="AL57" s="289"/>
      <c r="AM57" s="289"/>
      <c r="AN57" s="288">
        <f t="shared" si="1"/>
        <v>0</v>
      </c>
      <c r="AO57" s="289"/>
      <c r="AP57" s="289"/>
      <c r="AQ57" s="66" t="s">
        <v>82</v>
      </c>
      <c r="AR57" s="63"/>
      <c r="AS57" s="72">
        <v>0</v>
      </c>
      <c r="AT57" s="73">
        <f t="shared" si="2"/>
        <v>0</v>
      </c>
      <c r="AU57" s="74">
        <f>'081-2021_3 - Vedlejší roz...'!P80</f>
        <v>0</v>
      </c>
      <c r="AV57" s="73">
        <f>'081-2021_3 - Vedlejší roz...'!J33</f>
        <v>0</v>
      </c>
      <c r="AW57" s="73">
        <f>'081-2021_3 - Vedlejší roz...'!J34</f>
        <v>0</v>
      </c>
      <c r="AX57" s="73">
        <f>'081-2021_3 - Vedlejší roz...'!J35</f>
        <v>0</v>
      </c>
      <c r="AY57" s="73">
        <f>'081-2021_3 - Vedlejší roz...'!J36</f>
        <v>0</v>
      </c>
      <c r="AZ57" s="73">
        <f>'081-2021_3 - Vedlejší roz...'!F33</f>
        <v>0</v>
      </c>
      <c r="BA57" s="73">
        <f>'081-2021_3 - Vedlejší roz...'!F34</f>
        <v>0</v>
      </c>
      <c r="BB57" s="73">
        <f>'081-2021_3 - Vedlejší roz...'!F35</f>
        <v>0</v>
      </c>
      <c r="BC57" s="73">
        <f>'081-2021_3 - Vedlejší roz...'!F36</f>
        <v>0</v>
      </c>
      <c r="BD57" s="75">
        <f>'081-2021_3 - Vedlejší roz...'!F37</f>
        <v>0</v>
      </c>
      <c r="BT57" s="71" t="s">
        <v>83</v>
      </c>
      <c r="BV57" s="71" t="s">
        <v>77</v>
      </c>
      <c r="BW57" s="71" t="s">
        <v>91</v>
      </c>
      <c r="BX57" s="71" t="s">
        <v>5</v>
      </c>
      <c r="CL57" s="71" t="s">
        <v>19</v>
      </c>
      <c r="CM57" s="71" t="s">
        <v>85</v>
      </c>
    </row>
    <row r="58" spans="2:44" s="17" customFormat="1" ht="30" customHeight="1">
      <c r="B58" s="18"/>
      <c r="AR58" s="18"/>
    </row>
    <row r="59" spans="2:44" s="17" customFormat="1" ht="6.95" customHeight="1"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18"/>
    </row>
  </sheetData>
  <mergeCells count="50">
    <mergeCell ref="AN57:AP57"/>
    <mergeCell ref="AG57:AM57"/>
    <mergeCell ref="D57:H57"/>
    <mergeCell ref="J57:AF57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C52:G52"/>
    <mergeCell ref="I52:AF52"/>
    <mergeCell ref="AG52:AM52"/>
    <mergeCell ref="AN52:AP52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AR2:BE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</mergeCells>
  <hyperlinks>
    <hyperlink ref="A55" location="'081-2021_1 - SO 101 Chodn...'!C2" display="/"/>
    <hyperlink ref="A56" location="'081-2021_2 - SO 101 Chodn...'!C2" display="/"/>
    <hyperlink ref="A57" location="'081-2021_3 - Vedlejší roz...'!C2" display="/"/>
  </hyperlinks>
  <printOptions/>
  <pageMargins left="0.39375000000000004" right="0.39375000000000004" top="0.39375000000000004" bottom="0.39375000000000004" header="0.5" footer="0.5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286"/>
  <sheetViews>
    <sheetView showGridLines="0" workbookViewId="0" topLeftCell="A1"/>
  </sheetViews>
  <sheetFormatPr defaultColWidth="9.33203125" defaultRowHeight="11.25"/>
  <cols>
    <col min="1" max="1" width="8.33203125" style="0" customWidth="1"/>
    <col min="2" max="2" width="1.171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100.83203125" style="0" customWidth="1"/>
    <col min="7" max="7" width="7.5" style="0" customWidth="1"/>
    <col min="8" max="8" width="14" style="0" customWidth="1"/>
    <col min="9" max="9" width="15.83203125" style="0" customWidth="1"/>
    <col min="10" max="11" width="22.33203125" style="0" customWidth="1"/>
    <col min="12" max="12" width="9.33203125" style="0" customWidth="1"/>
    <col min="13" max="13" width="10.83203125" style="0" hidden="1" customWidth="1"/>
    <col min="14" max="14" width="9.33203125" style="0" hidden="1" customWidth="1"/>
    <col min="15" max="20" width="14.1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2" spans="12:46" ht="36.95" customHeight="1"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2" t="s">
        <v>84</v>
      </c>
    </row>
    <row r="3" spans="2:46" ht="6.9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5"/>
      <c r="AT3" s="2" t="s">
        <v>85</v>
      </c>
    </row>
    <row r="4" spans="2:46" ht="24.95" customHeight="1">
      <c r="B4" s="5"/>
      <c r="D4" s="6" t="s">
        <v>92</v>
      </c>
      <c r="L4" s="5"/>
      <c r="M4" s="76" t="s">
        <v>10</v>
      </c>
      <c r="AT4" s="2" t="s">
        <v>4</v>
      </c>
    </row>
    <row r="5" spans="2:12" ht="6.95" customHeight="1">
      <c r="B5" s="5"/>
      <c r="L5" s="5"/>
    </row>
    <row r="6" spans="2:12" ht="12" customHeight="1">
      <c r="B6" s="5"/>
      <c r="D6" s="12" t="s">
        <v>16</v>
      </c>
      <c r="L6" s="5"/>
    </row>
    <row r="7" spans="2:12" ht="16.5" customHeight="1">
      <c r="B7" s="5"/>
      <c r="E7" s="291" t="str">
        <f>'Rekapitulace stavby'!K6</f>
        <v>Výstavba chodníku v ulici Vrchovská a Čáslavská, Markovice</v>
      </c>
      <c r="F7" s="292"/>
      <c r="G7" s="292"/>
      <c r="H7" s="292"/>
      <c r="L7" s="5"/>
    </row>
    <row r="8" spans="2:12" s="17" customFormat="1" ht="12" customHeight="1">
      <c r="B8" s="18"/>
      <c r="D8" s="12" t="s">
        <v>93</v>
      </c>
      <c r="L8" s="18"/>
    </row>
    <row r="9" spans="2:12" s="17" customFormat="1" ht="16.5" customHeight="1">
      <c r="B9" s="18"/>
      <c r="E9" s="273" t="s">
        <v>94</v>
      </c>
      <c r="F9" s="293"/>
      <c r="G9" s="293"/>
      <c r="H9" s="293"/>
      <c r="L9" s="18"/>
    </row>
    <row r="10" spans="2:12" s="17" customFormat="1" ht="11.25">
      <c r="B10" s="18"/>
      <c r="L10" s="18"/>
    </row>
    <row r="11" spans="2:12" s="17" customFormat="1" ht="12" customHeight="1">
      <c r="B11" s="18"/>
      <c r="D11" s="12" t="s">
        <v>18</v>
      </c>
      <c r="F11" s="10" t="s">
        <v>19</v>
      </c>
      <c r="I11" s="12" t="s">
        <v>20</v>
      </c>
      <c r="J11" s="10" t="s">
        <v>19</v>
      </c>
      <c r="L11" s="18"/>
    </row>
    <row r="12" spans="2:12" s="17" customFormat="1" ht="12" customHeight="1">
      <c r="B12" s="18"/>
      <c r="D12" s="12" t="s">
        <v>21</v>
      </c>
      <c r="F12" s="10" t="s">
        <v>22</v>
      </c>
      <c r="I12" s="12" t="s">
        <v>23</v>
      </c>
      <c r="J12" s="38" t="str">
        <f>'Rekapitulace stavby'!AN8</f>
        <v>7. 1. 2022</v>
      </c>
      <c r="L12" s="18"/>
    </row>
    <row r="13" spans="2:12" s="17" customFormat="1" ht="10.9" customHeight="1">
      <c r="B13" s="18"/>
      <c r="L13" s="18"/>
    </row>
    <row r="14" spans="2:12" s="17" customFormat="1" ht="12" customHeight="1">
      <c r="B14" s="18"/>
      <c r="D14" s="12" t="s">
        <v>25</v>
      </c>
      <c r="I14" s="12" t="s">
        <v>26</v>
      </c>
      <c r="J14" s="10" t="s">
        <v>27</v>
      </c>
      <c r="L14" s="18"/>
    </row>
    <row r="15" spans="2:12" s="17" customFormat="1" ht="18" customHeight="1">
      <c r="B15" s="18"/>
      <c r="E15" s="10" t="s">
        <v>28</v>
      </c>
      <c r="I15" s="12" t="s">
        <v>29</v>
      </c>
      <c r="J15" s="10" t="s">
        <v>30</v>
      </c>
      <c r="L15" s="18"/>
    </row>
    <row r="16" spans="2:12" s="17" customFormat="1" ht="6.95" customHeight="1">
      <c r="B16" s="18"/>
      <c r="L16" s="18"/>
    </row>
    <row r="17" spans="2:12" s="17" customFormat="1" ht="12" customHeight="1">
      <c r="B17" s="18"/>
      <c r="D17" s="12" t="s">
        <v>31</v>
      </c>
      <c r="I17" s="12" t="s">
        <v>26</v>
      </c>
      <c r="J17" s="13" t="str">
        <f>'Rekapitulace stavby'!AN13</f>
        <v>Vyplň údaj</v>
      </c>
      <c r="L17" s="18"/>
    </row>
    <row r="18" spans="2:12" s="17" customFormat="1" ht="18" customHeight="1">
      <c r="B18" s="18"/>
      <c r="E18" s="294" t="str">
        <f>'Rekapitulace stavby'!E14</f>
        <v>Vyplň údaj</v>
      </c>
      <c r="F18" s="258"/>
      <c r="G18" s="258"/>
      <c r="H18" s="258"/>
      <c r="I18" s="12" t="s">
        <v>29</v>
      </c>
      <c r="J18" s="13" t="str">
        <f>'Rekapitulace stavby'!AN14</f>
        <v>Vyplň údaj</v>
      </c>
      <c r="L18" s="18"/>
    </row>
    <row r="19" spans="2:12" s="17" customFormat="1" ht="6.95" customHeight="1">
      <c r="B19" s="18"/>
      <c r="L19" s="18"/>
    </row>
    <row r="20" spans="2:12" s="17" customFormat="1" ht="12" customHeight="1">
      <c r="B20" s="18"/>
      <c r="D20" s="12" t="s">
        <v>33</v>
      </c>
      <c r="I20" s="12" t="s">
        <v>26</v>
      </c>
      <c r="J20" s="10" t="s">
        <v>34</v>
      </c>
      <c r="L20" s="18"/>
    </row>
    <row r="21" spans="2:12" s="17" customFormat="1" ht="18" customHeight="1">
      <c r="B21" s="18"/>
      <c r="E21" s="10" t="s">
        <v>35</v>
      </c>
      <c r="I21" s="12" t="s">
        <v>29</v>
      </c>
      <c r="J21" s="10" t="s">
        <v>36</v>
      </c>
      <c r="L21" s="18"/>
    </row>
    <row r="22" spans="2:12" s="17" customFormat="1" ht="6.95" customHeight="1">
      <c r="B22" s="18"/>
      <c r="L22" s="18"/>
    </row>
    <row r="23" spans="2:12" s="17" customFormat="1" ht="12" customHeight="1">
      <c r="B23" s="18"/>
      <c r="D23" s="12" t="s">
        <v>38</v>
      </c>
      <c r="I23" s="12" t="s">
        <v>26</v>
      </c>
      <c r="J23" s="10" t="s">
        <v>34</v>
      </c>
      <c r="L23" s="18"/>
    </row>
    <row r="24" spans="2:12" s="17" customFormat="1" ht="18" customHeight="1">
      <c r="B24" s="18"/>
      <c r="E24" s="10" t="s">
        <v>35</v>
      </c>
      <c r="I24" s="12" t="s">
        <v>29</v>
      </c>
      <c r="J24" s="10" t="s">
        <v>19</v>
      </c>
      <c r="L24" s="18"/>
    </row>
    <row r="25" spans="2:12" s="17" customFormat="1" ht="6.95" customHeight="1">
      <c r="B25" s="18"/>
      <c r="L25" s="18"/>
    </row>
    <row r="26" spans="2:12" s="17" customFormat="1" ht="12" customHeight="1">
      <c r="B26" s="18"/>
      <c r="D26" s="12" t="s">
        <v>39</v>
      </c>
      <c r="L26" s="18"/>
    </row>
    <row r="27" spans="2:12" s="77" customFormat="1" ht="16.5" customHeight="1">
      <c r="B27" s="78"/>
      <c r="E27" s="262" t="s">
        <v>19</v>
      </c>
      <c r="F27" s="262"/>
      <c r="G27" s="262"/>
      <c r="H27" s="262"/>
      <c r="L27" s="78"/>
    </row>
    <row r="28" spans="2:12" s="17" customFormat="1" ht="6.95" customHeight="1">
      <c r="B28" s="18"/>
      <c r="L28" s="18"/>
    </row>
    <row r="29" spans="2:12" s="17" customFormat="1" ht="6.95" customHeight="1">
      <c r="B29" s="18"/>
      <c r="D29" s="39"/>
      <c r="E29" s="39"/>
      <c r="F29" s="39"/>
      <c r="G29" s="39"/>
      <c r="H29" s="39"/>
      <c r="I29" s="39"/>
      <c r="J29" s="39"/>
      <c r="K29" s="39"/>
      <c r="L29" s="18"/>
    </row>
    <row r="30" spans="2:12" s="17" customFormat="1" ht="25.35" customHeight="1">
      <c r="B30" s="18"/>
      <c r="D30" s="79" t="s">
        <v>41</v>
      </c>
      <c r="J30" s="53">
        <f>ROUND(J87,2)</f>
        <v>0</v>
      </c>
      <c r="L30" s="18"/>
    </row>
    <row r="31" spans="2:12" s="17" customFormat="1" ht="6.95" customHeight="1">
      <c r="B31" s="18"/>
      <c r="D31" s="39"/>
      <c r="E31" s="39"/>
      <c r="F31" s="39"/>
      <c r="G31" s="39"/>
      <c r="H31" s="39"/>
      <c r="I31" s="39"/>
      <c r="J31" s="39"/>
      <c r="K31" s="39"/>
      <c r="L31" s="18"/>
    </row>
    <row r="32" spans="2:12" s="17" customFormat="1" ht="14.45" customHeight="1">
      <c r="B32" s="18"/>
      <c r="F32" s="21" t="s">
        <v>43</v>
      </c>
      <c r="I32" s="21" t="s">
        <v>42</v>
      </c>
      <c r="J32" s="21" t="s">
        <v>44</v>
      </c>
      <c r="L32" s="18"/>
    </row>
    <row r="33" spans="2:12" s="17" customFormat="1" ht="14.45" customHeight="1">
      <c r="B33" s="18"/>
      <c r="D33" s="41" t="s">
        <v>45</v>
      </c>
      <c r="E33" s="12" t="s">
        <v>46</v>
      </c>
      <c r="F33" s="80">
        <f>ROUND((SUM(BE87:BE285)),2)</f>
        <v>0</v>
      </c>
      <c r="I33" s="81">
        <v>0.21</v>
      </c>
      <c r="J33" s="80">
        <f>ROUND(((SUM(BE87:BE285))*I33),2)</f>
        <v>0</v>
      </c>
      <c r="L33" s="18"/>
    </row>
    <row r="34" spans="2:12" s="17" customFormat="1" ht="14.45" customHeight="1">
      <c r="B34" s="18"/>
      <c r="E34" s="12" t="s">
        <v>47</v>
      </c>
      <c r="F34" s="80">
        <f>ROUND((SUM(BF87:BF285)),2)</f>
        <v>0</v>
      </c>
      <c r="I34" s="81">
        <v>0.15</v>
      </c>
      <c r="J34" s="80">
        <f>ROUND(((SUM(BF87:BF285))*I34),2)</f>
        <v>0</v>
      </c>
      <c r="L34" s="18"/>
    </row>
    <row r="35" spans="2:12" s="17" customFormat="1" ht="14.45" customHeight="1" hidden="1">
      <c r="B35" s="18"/>
      <c r="E35" s="12" t="s">
        <v>48</v>
      </c>
      <c r="F35" s="80">
        <f>ROUND((SUM(BG87:BG285)),2)</f>
        <v>0</v>
      </c>
      <c r="I35" s="81">
        <v>0.21</v>
      </c>
      <c r="J35" s="80">
        <f aca="true" t="shared" si="0" ref="J35:J37">0</f>
        <v>0</v>
      </c>
      <c r="L35" s="18"/>
    </row>
    <row r="36" spans="2:12" s="17" customFormat="1" ht="14.45" customHeight="1" hidden="1">
      <c r="B36" s="18"/>
      <c r="E36" s="12" t="s">
        <v>49</v>
      </c>
      <c r="F36" s="80">
        <f>ROUND((SUM(BH87:BH285)),2)</f>
        <v>0</v>
      </c>
      <c r="I36" s="81">
        <v>0.15</v>
      </c>
      <c r="J36" s="80">
        <f t="shared" si="0"/>
        <v>0</v>
      </c>
      <c r="L36" s="18"/>
    </row>
    <row r="37" spans="2:12" s="17" customFormat="1" ht="14.45" customHeight="1" hidden="1">
      <c r="B37" s="18"/>
      <c r="E37" s="12" t="s">
        <v>50</v>
      </c>
      <c r="F37" s="80">
        <f>ROUND((SUM(BI87:BI285)),2)</f>
        <v>0</v>
      </c>
      <c r="I37" s="81">
        <v>0</v>
      </c>
      <c r="J37" s="80">
        <f t="shared" si="0"/>
        <v>0</v>
      </c>
      <c r="L37" s="18"/>
    </row>
    <row r="38" spans="2:12" s="17" customFormat="1" ht="6.95" customHeight="1">
      <c r="B38" s="18"/>
      <c r="L38" s="18"/>
    </row>
    <row r="39" spans="2:12" s="17" customFormat="1" ht="25.35" customHeight="1">
      <c r="B39" s="18"/>
      <c r="C39" s="82"/>
      <c r="D39" s="83" t="s">
        <v>51</v>
      </c>
      <c r="E39" s="43"/>
      <c r="F39" s="43"/>
      <c r="G39" s="84" t="s">
        <v>52</v>
      </c>
      <c r="H39" s="85" t="s">
        <v>53</v>
      </c>
      <c r="I39" s="43"/>
      <c r="J39" s="86">
        <f>SUM(J30:J37)</f>
        <v>0</v>
      </c>
      <c r="K39" s="87"/>
      <c r="L39" s="18"/>
    </row>
    <row r="40" spans="2:12" s="17" customFormat="1" ht="14.45" customHeight="1"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18"/>
    </row>
    <row r="44" spans="2:12" s="17" customFormat="1" ht="6.95" customHeight="1">
      <c r="B44" s="30"/>
      <c r="C44" s="31"/>
      <c r="D44" s="31"/>
      <c r="E44" s="31"/>
      <c r="F44" s="31"/>
      <c r="G44" s="31"/>
      <c r="H44" s="31"/>
      <c r="I44" s="31"/>
      <c r="J44" s="31"/>
      <c r="K44" s="31"/>
      <c r="L44" s="18"/>
    </row>
    <row r="45" spans="2:12" s="17" customFormat="1" ht="24.95" customHeight="1">
      <c r="B45" s="18"/>
      <c r="C45" s="6" t="s">
        <v>95</v>
      </c>
      <c r="L45" s="18"/>
    </row>
    <row r="46" spans="2:12" s="17" customFormat="1" ht="6.95" customHeight="1">
      <c r="B46" s="18"/>
      <c r="L46" s="18"/>
    </row>
    <row r="47" spans="2:12" s="17" customFormat="1" ht="12" customHeight="1">
      <c r="B47" s="18"/>
      <c r="C47" s="12" t="s">
        <v>16</v>
      </c>
      <c r="L47" s="18"/>
    </row>
    <row r="48" spans="2:12" s="17" customFormat="1" ht="16.5" customHeight="1">
      <c r="B48" s="18"/>
      <c r="E48" s="291" t="str">
        <f>E7</f>
        <v>Výstavba chodníku v ulici Vrchovská a Čáslavská, Markovice</v>
      </c>
      <c r="F48" s="292"/>
      <c r="G48" s="292"/>
      <c r="H48" s="292"/>
      <c r="L48" s="18"/>
    </row>
    <row r="49" spans="2:12" s="17" customFormat="1" ht="12" customHeight="1">
      <c r="B49" s="18"/>
      <c r="C49" s="12" t="s">
        <v>93</v>
      </c>
      <c r="L49" s="18"/>
    </row>
    <row r="50" spans="2:12" s="17" customFormat="1" ht="16.5" customHeight="1">
      <c r="B50" s="18"/>
      <c r="E50" s="273" t="str">
        <f>E9</f>
        <v>081/2021_1 - SO 101 Chodník_UN</v>
      </c>
      <c r="F50" s="293"/>
      <c r="G50" s="293"/>
      <c r="H50" s="293"/>
      <c r="L50" s="18"/>
    </row>
    <row r="51" spans="2:12" s="17" customFormat="1" ht="6.95" customHeight="1">
      <c r="B51" s="18"/>
      <c r="L51" s="18"/>
    </row>
    <row r="52" spans="2:12" s="17" customFormat="1" ht="12" customHeight="1">
      <c r="B52" s="18"/>
      <c r="C52" s="12" t="s">
        <v>21</v>
      </c>
      <c r="F52" s="10" t="str">
        <f>F12</f>
        <v>Markovice</v>
      </c>
      <c r="I52" s="12" t="s">
        <v>23</v>
      </c>
      <c r="J52" s="38" t="str">
        <f>IF(J12="","",J12)</f>
        <v>7. 1. 2022</v>
      </c>
      <c r="L52" s="18"/>
    </row>
    <row r="53" spans="2:12" s="17" customFormat="1" ht="6.95" customHeight="1">
      <c r="B53" s="18"/>
      <c r="L53" s="18"/>
    </row>
    <row r="54" spans="2:12" s="17" customFormat="1" ht="15.2" customHeight="1">
      <c r="B54" s="18"/>
      <c r="C54" s="12" t="s">
        <v>25</v>
      </c>
      <c r="F54" s="10" t="str">
        <f>E15</f>
        <v>Město Chrudim</v>
      </c>
      <c r="I54" s="12" t="s">
        <v>33</v>
      </c>
      <c r="J54" s="15" t="str">
        <f>E21</f>
        <v>DI PROJEKT s.r.o.</v>
      </c>
      <c r="L54" s="18"/>
    </row>
    <row r="55" spans="2:12" s="17" customFormat="1" ht="15.2" customHeight="1">
      <c r="B55" s="18"/>
      <c r="C55" s="12" t="s">
        <v>31</v>
      </c>
      <c r="F55" s="10" t="str">
        <f>IF(E18="","",E18)</f>
        <v>Vyplň údaj</v>
      </c>
      <c r="I55" s="12" t="s">
        <v>38</v>
      </c>
      <c r="J55" s="15" t="str">
        <f>E24</f>
        <v>DI PROJEKT s.r.o.</v>
      </c>
      <c r="L55" s="18"/>
    </row>
    <row r="56" spans="2:12" s="17" customFormat="1" ht="10.35" customHeight="1">
      <c r="B56" s="18"/>
      <c r="L56" s="18"/>
    </row>
    <row r="57" spans="2:12" s="17" customFormat="1" ht="29.25" customHeight="1">
      <c r="B57" s="18"/>
      <c r="C57" s="88" t="s">
        <v>96</v>
      </c>
      <c r="D57" s="82"/>
      <c r="E57" s="82"/>
      <c r="F57" s="82"/>
      <c r="G57" s="82"/>
      <c r="H57" s="82"/>
      <c r="I57" s="82"/>
      <c r="J57" s="89" t="s">
        <v>97</v>
      </c>
      <c r="K57" s="82"/>
      <c r="L57" s="18"/>
    </row>
    <row r="58" spans="2:12" s="17" customFormat="1" ht="10.35" customHeight="1">
      <c r="B58" s="18"/>
      <c r="L58" s="18"/>
    </row>
    <row r="59" spans="2:47" s="17" customFormat="1" ht="22.9" customHeight="1">
      <c r="B59" s="18"/>
      <c r="C59" s="90" t="s">
        <v>73</v>
      </c>
      <c r="J59" s="53">
        <f aca="true" t="shared" si="1" ref="J59:J61">J87</f>
        <v>0</v>
      </c>
      <c r="L59" s="18"/>
      <c r="AU59" s="2" t="s">
        <v>98</v>
      </c>
    </row>
    <row r="60" spans="2:12" s="91" customFormat="1" ht="24.95" customHeight="1">
      <c r="B60" s="92"/>
      <c r="D60" s="93" t="s">
        <v>99</v>
      </c>
      <c r="E60" s="94"/>
      <c r="F60" s="94"/>
      <c r="G60" s="94"/>
      <c r="H60" s="94"/>
      <c r="I60" s="94"/>
      <c r="J60" s="95">
        <f t="shared" si="1"/>
        <v>0</v>
      </c>
      <c r="L60" s="92"/>
    </row>
    <row r="61" spans="2:12" s="96" customFormat="1" ht="19.9" customHeight="1">
      <c r="B61" s="97"/>
      <c r="D61" s="98" t="s">
        <v>100</v>
      </c>
      <c r="E61" s="99"/>
      <c r="F61" s="99"/>
      <c r="G61" s="99"/>
      <c r="H61" s="99"/>
      <c r="I61" s="99"/>
      <c r="J61" s="100">
        <f t="shared" si="1"/>
        <v>0</v>
      </c>
      <c r="L61" s="97"/>
    </row>
    <row r="62" spans="2:12" s="96" customFormat="1" ht="19.9" customHeight="1">
      <c r="B62" s="97"/>
      <c r="D62" s="98" t="s">
        <v>101</v>
      </c>
      <c r="E62" s="99"/>
      <c r="F62" s="99"/>
      <c r="G62" s="99"/>
      <c r="H62" s="99"/>
      <c r="I62" s="99"/>
      <c r="J62" s="100">
        <f>J160</f>
        <v>0</v>
      </c>
      <c r="L62" s="97"/>
    </row>
    <row r="63" spans="2:12" s="96" customFormat="1" ht="19.9" customHeight="1">
      <c r="B63" s="97"/>
      <c r="D63" s="98" t="s">
        <v>102</v>
      </c>
      <c r="E63" s="99"/>
      <c r="F63" s="99"/>
      <c r="G63" s="99"/>
      <c r="H63" s="99"/>
      <c r="I63" s="99"/>
      <c r="J63" s="100">
        <f>J167</f>
        <v>0</v>
      </c>
      <c r="L63" s="97"/>
    </row>
    <row r="64" spans="2:12" s="96" customFormat="1" ht="19.9" customHeight="1">
      <c r="B64" s="97"/>
      <c r="D64" s="98" t="s">
        <v>103</v>
      </c>
      <c r="E64" s="99"/>
      <c r="F64" s="99"/>
      <c r="G64" s="99"/>
      <c r="H64" s="99"/>
      <c r="I64" s="99"/>
      <c r="J64" s="100">
        <f>J217</f>
        <v>0</v>
      </c>
      <c r="L64" s="97"/>
    </row>
    <row r="65" spans="2:12" s="96" customFormat="1" ht="19.9" customHeight="1">
      <c r="B65" s="97"/>
      <c r="D65" s="98" t="s">
        <v>104</v>
      </c>
      <c r="E65" s="99"/>
      <c r="F65" s="99"/>
      <c r="G65" s="99"/>
      <c r="H65" s="99"/>
      <c r="I65" s="99"/>
      <c r="J65" s="100">
        <f>J227</f>
        <v>0</v>
      </c>
      <c r="L65" s="97"/>
    </row>
    <row r="66" spans="2:12" s="96" customFormat="1" ht="19.9" customHeight="1">
      <c r="B66" s="97"/>
      <c r="D66" s="98" t="s">
        <v>105</v>
      </c>
      <c r="E66" s="99"/>
      <c r="F66" s="99"/>
      <c r="G66" s="99"/>
      <c r="H66" s="99"/>
      <c r="I66" s="99"/>
      <c r="J66" s="100">
        <f>J260</f>
        <v>0</v>
      </c>
      <c r="L66" s="97"/>
    </row>
    <row r="67" spans="2:12" s="96" customFormat="1" ht="19.9" customHeight="1">
      <c r="B67" s="97"/>
      <c r="D67" s="98" t="s">
        <v>106</v>
      </c>
      <c r="E67" s="99"/>
      <c r="F67" s="99"/>
      <c r="G67" s="99"/>
      <c r="H67" s="99"/>
      <c r="I67" s="99"/>
      <c r="J67" s="100">
        <f>J283</f>
        <v>0</v>
      </c>
      <c r="L67" s="97"/>
    </row>
    <row r="68" spans="2:12" s="17" customFormat="1" ht="21.75" customHeight="1">
      <c r="B68" s="18"/>
      <c r="L68" s="18"/>
    </row>
    <row r="69" spans="2:12" s="17" customFormat="1" ht="6.95" customHeight="1">
      <c r="B69" s="28"/>
      <c r="C69" s="29"/>
      <c r="D69" s="29"/>
      <c r="E69" s="29"/>
      <c r="F69" s="29"/>
      <c r="G69" s="29"/>
      <c r="H69" s="29"/>
      <c r="I69" s="29"/>
      <c r="J69" s="29"/>
      <c r="K69" s="29"/>
      <c r="L69" s="18"/>
    </row>
    <row r="73" spans="2:12" s="17" customFormat="1" ht="6.95" customHeight="1">
      <c r="B73" s="30"/>
      <c r="C73" s="31"/>
      <c r="D73" s="31"/>
      <c r="E73" s="31"/>
      <c r="F73" s="31"/>
      <c r="G73" s="31"/>
      <c r="H73" s="31"/>
      <c r="I73" s="31"/>
      <c r="J73" s="31"/>
      <c r="K73" s="31"/>
      <c r="L73" s="18"/>
    </row>
    <row r="74" spans="2:12" s="17" customFormat="1" ht="24.95" customHeight="1">
      <c r="B74" s="18"/>
      <c r="C74" s="6" t="s">
        <v>107</v>
      </c>
      <c r="L74" s="18"/>
    </row>
    <row r="75" spans="2:12" s="17" customFormat="1" ht="6.95" customHeight="1">
      <c r="B75" s="18"/>
      <c r="L75" s="18"/>
    </row>
    <row r="76" spans="2:12" s="17" customFormat="1" ht="12" customHeight="1">
      <c r="B76" s="18"/>
      <c r="C76" s="12" t="s">
        <v>16</v>
      </c>
      <c r="L76" s="18"/>
    </row>
    <row r="77" spans="2:12" s="17" customFormat="1" ht="16.5" customHeight="1">
      <c r="B77" s="18"/>
      <c r="E77" s="291" t="str">
        <f>E7</f>
        <v>Výstavba chodníku v ulici Vrchovská a Čáslavská, Markovice</v>
      </c>
      <c r="F77" s="292"/>
      <c r="G77" s="292"/>
      <c r="H77" s="292"/>
      <c r="L77" s="18"/>
    </row>
    <row r="78" spans="2:12" s="17" customFormat="1" ht="12" customHeight="1">
      <c r="B78" s="18"/>
      <c r="C78" s="12" t="s">
        <v>93</v>
      </c>
      <c r="L78" s="18"/>
    </row>
    <row r="79" spans="2:12" s="17" customFormat="1" ht="16.5" customHeight="1">
      <c r="B79" s="18"/>
      <c r="E79" s="273" t="str">
        <f>E9</f>
        <v>081/2021_1 - SO 101 Chodník_UN</v>
      </c>
      <c r="F79" s="293"/>
      <c r="G79" s="293"/>
      <c r="H79" s="293"/>
      <c r="L79" s="18"/>
    </row>
    <row r="80" spans="2:12" s="17" customFormat="1" ht="6.95" customHeight="1">
      <c r="B80" s="18"/>
      <c r="L80" s="18"/>
    </row>
    <row r="81" spans="2:12" s="17" customFormat="1" ht="12" customHeight="1">
      <c r="B81" s="18"/>
      <c r="C81" s="12" t="s">
        <v>21</v>
      </c>
      <c r="F81" s="10" t="str">
        <f>F12</f>
        <v>Markovice</v>
      </c>
      <c r="I81" s="12" t="s">
        <v>23</v>
      </c>
      <c r="J81" s="38" t="str">
        <f>IF(J12="","",J12)</f>
        <v>7. 1. 2022</v>
      </c>
      <c r="L81" s="18"/>
    </row>
    <row r="82" spans="2:12" s="17" customFormat="1" ht="6.95" customHeight="1">
      <c r="B82" s="18"/>
      <c r="L82" s="18"/>
    </row>
    <row r="83" spans="2:12" s="17" customFormat="1" ht="15.2" customHeight="1">
      <c r="B83" s="18"/>
      <c r="C83" s="12" t="s">
        <v>25</v>
      </c>
      <c r="F83" s="10" t="str">
        <f>E15</f>
        <v>Město Chrudim</v>
      </c>
      <c r="I83" s="12" t="s">
        <v>33</v>
      </c>
      <c r="J83" s="15" t="str">
        <f>E21</f>
        <v>DI PROJEKT s.r.o.</v>
      </c>
      <c r="L83" s="18"/>
    </row>
    <row r="84" spans="2:12" s="17" customFormat="1" ht="15.2" customHeight="1">
      <c r="B84" s="18"/>
      <c r="C84" s="12" t="s">
        <v>31</v>
      </c>
      <c r="F84" s="10" t="str">
        <f>IF(E18="","",E18)</f>
        <v>Vyplň údaj</v>
      </c>
      <c r="I84" s="12" t="s">
        <v>38</v>
      </c>
      <c r="J84" s="15" t="str">
        <f>E24</f>
        <v>DI PROJEKT s.r.o.</v>
      </c>
      <c r="L84" s="18"/>
    </row>
    <row r="85" spans="2:12" s="17" customFormat="1" ht="10.35" customHeight="1">
      <c r="B85" s="18"/>
      <c r="L85" s="18"/>
    </row>
    <row r="86" spans="2:20" s="101" customFormat="1" ht="29.25" customHeight="1">
      <c r="B86" s="102"/>
      <c r="C86" s="103" t="s">
        <v>108</v>
      </c>
      <c r="D86" s="104" t="s">
        <v>60</v>
      </c>
      <c r="E86" s="104" t="s">
        <v>56</v>
      </c>
      <c r="F86" s="104" t="s">
        <v>57</v>
      </c>
      <c r="G86" s="104" t="s">
        <v>109</v>
      </c>
      <c r="H86" s="104" t="s">
        <v>110</v>
      </c>
      <c r="I86" s="104" t="s">
        <v>111</v>
      </c>
      <c r="J86" s="104" t="s">
        <v>97</v>
      </c>
      <c r="K86" s="105" t="s">
        <v>112</v>
      </c>
      <c r="L86" s="102"/>
      <c r="M86" s="45" t="s">
        <v>19</v>
      </c>
      <c r="N86" s="46" t="s">
        <v>45</v>
      </c>
      <c r="O86" s="46" t="s">
        <v>113</v>
      </c>
      <c r="P86" s="46" t="s">
        <v>114</v>
      </c>
      <c r="Q86" s="46" t="s">
        <v>115</v>
      </c>
      <c r="R86" s="46" t="s">
        <v>116</v>
      </c>
      <c r="S86" s="46" t="s">
        <v>117</v>
      </c>
      <c r="T86" s="47" t="s">
        <v>118</v>
      </c>
    </row>
    <row r="87" spans="2:63" s="17" customFormat="1" ht="22.9" customHeight="1">
      <c r="B87" s="18"/>
      <c r="C87" s="51" t="s">
        <v>119</v>
      </c>
      <c r="J87" s="106">
        <f aca="true" t="shared" si="2" ref="J87:J89">BK87</f>
        <v>0</v>
      </c>
      <c r="L87" s="18"/>
      <c r="M87" s="48"/>
      <c r="N87" s="39"/>
      <c r="O87" s="39"/>
      <c r="P87" s="107">
        <f>P88</f>
        <v>0</v>
      </c>
      <c r="Q87" s="39"/>
      <c r="R87" s="107">
        <f>R88</f>
        <v>496.56835918499996</v>
      </c>
      <c r="S87" s="39"/>
      <c r="T87" s="108">
        <f>T88</f>
        <v>36.4312</v>
      </c>
      <c r="AT87" s="2" t="s">
        <v>74</v>
      </c>
      <c r="AU87" s="2" t="s">
        <v>98</v>
      </c>
      <c r="BK87" s="109">
        <f>BK88</f>
        <v>0</v>
      </c>
    </row>
    <row r="88" spans="2:63" s="110" customFormat="1" ht="25.9" customHeight="1">
      <c r="B88" s="111"/>
      <c r="D88" s="112" t="s">
        <v>74</v>
      </c>
      <c r="E88" s="113" t="s">
        <v>120</v>
      </c>
      <c r="F88" s="113" t="s">
        <v>121</v>
      </c>
      <c r="J88" s="114">
        <f t="shared" si="2"/>
        <v>0</v>
      </c>
      <c r="L88" s="111"/>
      <c r="M88" s="115"/>
      <c r="P88" s="116">
        <f>P89+P160+P167+P217+P227+P260+P283</f>
        <v>0</v>
      </c>
      <c r="R88" s="116">
        <f>R89+R160+R167+R217+R227+R260+R283</f>
        <v>496.56835918499996</v>
      </c>
      <c r="T88" s="117">
        <f>T89+T160+T167+T217+T227+T260+T283</f>
        <v>36.4312</v>
      </c>
      <c r="AR88" s="112" t="s">
        <v>83</v>
      </c>
      <c r="AT88" s="118" t="s">
        <v>74</v>
      </c>
      <c r="AU88" s="118" t="s">
        <v>75</v>
      </c>
      <c r="AY88" s="112" t="s">
        <v>122</v>
      </c>
      <c r="BK88" s="119">
        <f>BK89+BK160+BK167+BK217+BK227+BK260+BK283</f>
        <v>0</v>
      </c>
    </row>
    <row r="89" spans="2:63" s="110" customFormat="1" ht="22.9" customHeight="1">
      <c r="B89" s="111"/>
      <c r="D89" s="112" t="s">
        <v>74</v>
      </c>
      <c r="E89" s="120" t="s">
        <v>83</v>
      </c>
      <c r="F89" s="120" t="s">
        <v>123</v>
      </c>
      <c r="J89" s="121">
        <f t="shared" si="2"/>
        <v>0</v>
      </c>
      <c r="L89" s="111"/>
      <c r="M89" s="115"/>
      <c r="P89" s="116">
        <f>SUM(P90:P159)</f>
        <v>0</v>
      </c>
      <c r="R89" s="116">
        <f>SUM(R90:R159)</f>
        <v>304.692</v>
      </c>
      <c r="T89" s="117">
        <f>SUM(T90:T159)</f>
        <v>7.3</v>
      </c>
      <c r="AR89" s="112" t="s">
        <v>83</v>
      </c>
      <c r="AT89" s="118" t="s">
        <v>74</v>
      </c>
      <c r="AU89" s="118" t="s">
        <v>83</v>
      </c>
      <c r="AY89" s="112" t="s">
        <v>122</v>
      </c>
      <c r="BK89" s="119">
        <f>SUM(BK90:BK159)</f>
        <v>0</v>
      </c>
    </row>
    <row r="90" spans="2:65" s="17" customFormat="1" ht="16.5" customHeight="1">
      <c r="B90" s="18"/>
      <c r="C90" s="122" t="s">
        <v>83</v>
      </c>
      <c r="D90" s="122" t="s">
        <v>124</v>
      </c>
      <c r="E90" s="123" t="s">
        <v>125</v>
      </c>
      <c r="F90" s="124" t="s">
        <v>126</v>
      </c>
      <c r="G90" s="125" t="s">
        <v>127</v>
      </c>
      <c r="H90" s="126">
        <v>368</v>
      </c>
      <c r="I90" s="127"/>
      <c r="J90" s="128">
        <f>ROUND(I90*H90,2)</f>
        <v>0</v>
      </c>
      <c r="K90" s="124" t="s">
        <v>128</v>
      </c>
      <c r="L90" s="18"/>
      <c r="M90" s="129" t="s">
        <v>19</v>
      </c>
      <c r="N90" s="130" t="s">
        <v>46</v>
      </c>
      <c r="P90" s="131">
        <f>O90*H90</f>
        <v>0</v>
      </c>
      <c r="Q90" s="131">
        <v>0</v>
      </c>
      <c r="R90" s="131">
        <f>Q90*H90</f>
        <v>0</v>
      </c>
      <c r="S90" s="131">
        <v>0</v>
      </c>
      <c r="T90" s="132">
        <f>S90*H90</f>
        <v>0</v>
      </c>
      <c r="AR90" s="133" t="s">
        <v>129</v>
      </c>
      <c r="AT90" s="133" t="s">
        <v>124</v>
      </c>
      <c r="AU90" s="133" t="s">
        <v>85</v>
      </c>
      <c r="AY90" s="2" t="s">
        <v>122</v>
      </c>
      <c r="BE90" s="134">
        <f>IF(N90="základní",J90,0)</f>
        <v>0</v>
      </c>
      <c r="BF90" s="134">
        <f>IF(N90="snížená",J90,0)</f>
        <v>0</v>
      </c>
      <c r="BG90" s="134">
        <f>IF(N90="zákl. přenesená",J90,0)</f>
        <v>0</v>
      </c>
      <c r="BH90" s="134">
        <f>IF(N90="sníž. přenesená",J90,0)</f>
        <v>0</v>
      </c>
      <c r="BI90" s="134">
        <f>IF(N90="nulová",J90,0)</f>
        <v>0</v>
      </c>
      <c r="BJ90" s="2" t="s">
        <v>83</v>
      </c>
      <c r="BK90" s="134">
        <f>ROUND(I90*H90,2)</f>
        <v>0</v>
      </c>
      <c r="BL90" s="2" t="s">
        <v>129</v>
      </c>
      <c r="BM90" s="133" t="s">
        <v>130</v>
      </c>
    </row>
    <row r="91" spans="2:47" s="17" customFormat="1" ht="11.25">
      <c r="B91" s="18"/>
      <c r="D91" s="135" t="s">
        <v>131</v>
      </c>
      <c r="F91" s="136" t="s">
        <v>132</v>
      </c>
      <c r="L91" s="18"/>
      <c r="M91" s="137"/>
      <c r="T91" s="42"/>
      <c r="AT91" s="2" t="s">
        <v>131</v>
      </c>
      <c r="AU91" s="2" t="s">
        <v>85</v>
      </c>
    </row>
    <row r="92" spans="2:51" s="138" customFormat="1" ht="11.25">
      <c r="B92" s="139"/>
      <c r="D92" s="140" t="s">
        <v>133</v>
      </c>
      <c r="E92" s="141" t="s">
        <v>19</v>
      </c>
      <c r="F92" s="142" t="s">
        <v>134</v>
      </c>
      <c r="H92" s="141" t="s">
        <v>19</v>
      </c>
      <c r="L92" s="139"/>
      <c r="M92" s="143"/>
      <c r="T92" s="144"/>
      <c r="AT92" s="141" t="s">
        <v>133</v>
      </c>
      <c r="AU92" s="141" t="s">
        <v>85</v>
      </c>
      <c r="AV92" s="138" t="s">
        <v>83</v>
      </c>
      <c r="AW92" s="138" t="s">
        <v>37</v>
      </c>
      <c r="AX92" s="138" t="s">
        <v>75</v>
      </c>
      <c r="AY92" s="141" t="s">
        <v>122</v>
      </c>
    </row>
    <row r="93" spans="2:51" s="145" customFormat="1" ht="11.25">
      <c r="B93" s="146"/>
      <c r="D93" s="140" t="s">
        <v>133</v>
      </c>
      <c r="E93" s="147" t="s">
        <v>19</v>
      </c>
      <c r="F93" s="148" t="s">
        <v>135</v>
      </c>
      <c r="H93" s="149">
        <v>368</v>
      </c>
      <c r="L93" s="146"/>
      <c r="M93" s="150"/>
      <c r="T93" s="151"/>
      <c r="AT93" s="147" t="s">
        <v>133</v>
      </c>
      <c r="AU93" s="147" t="s">
        <v>85</v>
      </c>
      <c r="AV93" s="145" t="s">
        <v>85</v>
      </c>
      <c r="AW93" s="145" t="s">
        <v>37</v>
      </c>
      <c r="AX93" s="145" t="s">
        <v>83</v>
      </c>
      <c r="AY93" s="147" t="s">
        <v>122</v>
      </c>
    </row>
    <row r="94" spans="2:65" s="17" customFormat="1" ht="37.9" customHeight="1">
      <c r="B94" s="18"/>
      <c r="C94" s="122" t="s">
        <v>85</v>
      </c>
      <c r="D94" s="122" t="s">
        <v>124</v>
      </c>
      <c r="E94" s="123" t="s">
        <v>136</v>
      </c>
      <c r="F94" s="124" t="s">
        <v>137</v>
      </c>
      <c r="G94" s="125" t="s">
        <v>127</v>
      </c>
      <c r="H94" s="126">
        <v>12</v>
      </c>
      <c r="I94" s="127"/>
      <c r="J94" s="128">
        <f>ROUND(I94*H94,2)</f>
        <v>0</v>
      </c>
      <c r="K94" s="124" t="s">
        <v>128</v>
      </c>
      <c r="L94" s="18"/>
      <c r="M94" s="129" t="s">
        <v>19</v>
      </c>
      <c r="N94" s="130" t="s">
        <v>46</v>
      </c>
      <c r="P94" s="131">
        <f>O94*H94</f>
        <v>0</v>
      </c>
      <c r="Q94" s="131">
        <v>0</v>
      </c>
      <c r="R94" s="131">
        <f>Q94*H94</f>
        <v>0</v>
      </c>
      <c r="S94" s="131">
        <v>0.26</v>
      </c>
      <c r="T94" s="132">
        <f>S94*H94</f>
        <v>3.12</v>
      </c>
      <c r="AR94" s="133" t="s">
        <v>129</v>
      </c>
      <c r="AT94" s="133" t="s">
        <v>124</v>
      </c>
      <c r="AU94" s="133" t="s">
        <v>85</v>
      </c>
      <c r="AY94" s="2" t="s">
        <v>122</v>
      </c>
      <c r="BE94" s="134">
        <f>IF(N94="základní",J94,0)</f>
        <v>0</v>
      </c>
      <c r="BF94" s="134">
        <f>IF(N94="snížená",J94,0)</f>
        <v>0</v>
      </c>
      <c r="BG94" s="134">
        <f>IF(N94="zákl. přenesená",J94,0)</f>
        <v>0</v>
      </c>
      <c r="BH94" s="134">
        <f>IF(N94="sníž. přenesená",J94,0)</f>
        <v>0</v>
      </c>
      <c r="BI94" s="134">
        <f>IF(N94="nulová",J94,0)</f>
        <v>0</v>
      </c>
      <c r="BJ94" s="2" t="s">
        <v>83</v>
      </c>
      <c r="BK94" s="134">
        <f>ROUND(I94*H94,2)</f>
        <v>0</v>
      </c>
      <c r="BL94" s="2" t="s">
        <v>129</v>
      </c>
      <c r="BM94" s="133" t="s">
        <v>138</v>
      </c>
    </row>
    <row r="95" spans="2:47" s="17" customFormat="1" ht="11.25">
      <c r="B95" s="18"/>
      <c r="D95" s="135" t="s">
        <v>131</v>
      </c>
      <c r="F95" s="136" t="s">
        <v>139</v>
      </c>
      <c r="L95" s="18"/>
      <c r="M95" s="137"/>
      <c r="T95" s="42"/>
      <c r="AT95" s="2" t="s">
        <v>131</v>
      </c>
      <c r="AU95" s="2" t="s">
        <v>85</v>
      </c>
    </row>
    <row r="96" spans="2:51" s="138" customFormat="1" ht="11.25">
      <c r="B96" s="139"/>
      <c r="D96" s="140" t="s">
        <v>133</v>
      </c>
      <c r="E96" s="141" t="s">
        <v>19</v>
      </c>
      <c r="F96" s="142" t="s">
        <v>134</v>
      </c>
      <c r="H96" s="141" t="s">
        <v>19</v>
      </c>
      <c r="L96" s="139"/>
      <c r="M96" s="143"/>
      <c r="T96" s="144"/>
      <c r="AT96" s="141" t="s">
        <v>133</v>
      </c>
      <c r="AU96" s="141" t="s">
        <v>85</v>
      </c>
      <c r="AV96" s="138" t="s">
        <v>83</v>
      </c>
      <c r="AW96" s="138" t="s">
        <v>37</v>
      </c>
      <c r="AX96" s="138" t="s">
        <v>75</v>
      </c>
      <c r="AY96" s="141" t="s">
        <v>122</v>
      </c>
    </row>
    <row r="97" spans="2:51" s="145" customFormat="1" ht="11.25">
      <c r="B97" s="146"/>
      <c r="D97" s="140" t="s">
        <v>133</v>
      </c>
      <c r="E97" s="147" t="s">
        <v>19</v>
      </c>
      <c r="F97" s="148" t="s">
        <v>140</v>
      </c>
      <c r="H97" s="149">
        <v>12</v>
      </c>
      <c r="L97" s="146"/>
      <c r="M97" s="150"/>
      <c r="T97" s="151"/>
      <c r="AT97" s="147" t="s">
        <v>133</v>
      </c>
      <c r="AU97" s="147" t="s">
        <v>85</v>
      </c>
      <c r="AV97" s="145" t="s">
        <v>85</v>
      </c>
      <c r="AW97" s="145" t="s">
        <v>37</v>
      </c>
      <c r="AX97" s="145" t="s">
        <v>83</v>
      </c>
      <c r="AY97" s="147" t="s">
        <v>122</v>
      </c>
    </row>
    <row r="98" spans="2:65" s="17" customFormat="1" ht="33" customHeight="1">
      <c r="B98" s="18"/>
      <c r="C98" s="122" t="s">
        <v>141</v>
      </c>
      <c r="D98" s="122" t="s">
        <v>124</v>
      </c>
      <c r="E98" s="123" t="s">
        <v>142</v>
      </c>
      <c r="F98" s="124" t="s">
        <v>143</v>
      </c>
      <c r="G98" s="125" t="s">
        <v>127</v>
      </c>
      <c r="H98" s="126">
        <v>19</v>
      </c>
      <c r="I98" s="127"/>
      <c r="J98" s="128">
        <f>ROUND(I98*H98,2)</f>
        <v>0</v>
      </c>
      <c r="K98" s="124" t="s">
        <v>128</v>
      </c>
      <c r="L98" s="18"/>
      <c r="M98" s="129" t="s">
        <v>19</v>
      </c>
      <c r="N98" s="130" t="s">
        <v>46</v>
      </c>
      <c r="P98" s="131">
        <f>O98*H98</f>
        <v>0</v>
      </c>
      <c r="Q98" s="131">
        <v>0</v>
      </c>
      <c r="R98" s="131">
        <f>Q98*H98</f>
        <v>0</v>
      </c>
      <c r="S98" s="131">
        <v>0.22</v>
      </c>
      <c r="T98" s="132">
        <f>S98*H98</f>
        <v>4.18</v>
      </c>
      <c r="AR98" s="133" t="s">
        <v>129</v>
      </c>
      <c r="AT98" s="133" t="s">
        <v>124</v>
      </c>
      <c r="AU98" s="133" t="s">
        <v>85</v>
      </c>
      <c r="AY98" s="2" t="s">
        <v>122</v>
      </c>
      <c r="BE98" s="134">
        <f>IF(N98="základní",J98,0)</f>
        <v>0</v>
      </c>
      <c r="BF98" s="134">
        <f>IF(N98="snížená",J98,0)</f>
        <v>0</v>
      </c>
      <c r="BG98" s="134">
        <f>IF(N98="zákl. přenesená",J98,0)</f>
        <v>0</v>
      </c>
      <c r="BH98" s="134">
        <f>IF(N98="sníž. přenesená",J98,0)</f>
        <v>0</v>
      </c>
      <c r="BI98" s="134">
        <f>IF(N98="nulová",J98,0)</f>
        <v>0</v>
      </c>
      <c r="BJ98" s="2" t="s">
        <v>83</v>
      </c>
      <c r="BK98" s="134">
        <f>ROUND(I98*H98,2)</f>
        <v>0</v>
      </c>
      <c r="BL98" s="2" t="s">
        <v>129</v>
      </c>
      <c r="BM98" s="133" t="s">
        <v>144</v>
      </c>
    </row>
    <row r="99" spans="2:47" s="17" customFormat="1" ht="11.25">
      <c r="B99" s="18"/>
      <c r="D99" s="135" t="s">
        <v>131</v>
      </c>
      <c r="F99" s="136" t="s">
        <v>145</v>
      </c>
      <c r="L99" s="18"/>
      <c r="M99" s="137"/>
      <c r="T99" s="42"/>
      <c r="AT99" s="2" t="s">
        <v>131</v>
      </c>
      <c r="AU99" s="2" t="s">
        <v>85</v>
      </c>
    </row>
    <row r="100" spans="2:51" s="138" customFormat="1" ht="11.25">
      <c r="B100" s="139"/>
      <c r="D100" s="140" t="s">
        <v>133</v>
      </c>
      <c r="E100" s="141" t="s">
        <v>19</v>
      </c>
      <c r="F100" s="142" t="s">
        <v>134</v>
      </c>
      <c r="H100" s="141" t="s">
        <v>19</v>
      </c>
      <c r="L100" s="139"/>
      <c r="M100" s="143"/>
      <c r="T100" s="144"/>
      <c r="AT100" s="141" t="s">
        <v>133</v>
      </c>
      <c r="AU100" s="141" t="s">
        <v>85</v>
      </c>
      <c r="AV100" s="138" t="s">
        <v>83</v>
      </c>
      <c r="AW100" s="138" t="s">
        <v>37</v>
      </c>
      <c r="AX100" s="138" t="s">
        <v>75</v>
      </c>
      <c r="AY100" s="141" t="s">
        <v>122</v>
      </c>
    </row>
    <row r="101" spans="2:51" s="145" customFormat="1" ht="11.25">
      <c r="B101" s="146"/>
      <c r="D101" s="140" t="s">
        <v>133</v>
      </c>
      <c r="E101" s="147" t="s">
        <v>19</v>
      </c>
      <c r="F101" s="148" t="s">
        <v>146</v>
      </c>
      <c r="H101" s="149">
        <v>19</v>
      </c>
      <c r="L101" s="146"/>
      <c r="M101" s="150"/>
      <c r="T101" s="151"/>
      <c r="AT101" s="147" t="s">
        <v>133</v>
      </c>
      <c r="AU101" s="147" t="s">
        <v>85</v>
      </c>
      <c r="AV101" s="145" t="s">
        <v>85</v>
      </c>
      <c r="AW101" s="145" t="s">
        <v>37</v>
      </c>
      <c r="AX101" s="145" t="s">
        <v>83</v>
      </c>
      <c r="AY101" s="147" t="s">
        <v>122</v>
      </c>
    </row>
    <row r="102" spans="2:65" s="17" customFormat="1" ht="16.5" customHeight="1">
      <c r="B102" s="18"/>
      <c r="C102" s="122" t="s">
        <v>129</v>
      </c>
      <c r="D102" s="122" t="s">
        <v>124</v>
      </c>
      <c r="E102" s="123" t="s">
        <v>147</v>
      </c>
      <c r="F102" s="124" t="s">
        <v>148</v>
      </c>
      <c r="G102" s="125" t="s">
        <v>149</v>
      </c>
      <c r="H102" s="126">
        <v>9.4</v>
      </c>
      <c r="I102" s="127"/>
      <c r="J102" s="128">
        <f>ROUND(I102*H102,2)</f>
        <v>0</v>
      </c>
      <c r="K102" s="124" t="s">
        <v>128</v>
      </c>
      <c r="L102" s="18"/>
      <c r="M102" s="129" t="s">
        <v>19</v>
      </c>
      <c r="N102" s="130" t="s">
        <v>46</v>
      </c>
      <c r="P102" s="131">
        <f>O102*H102</f>
        <v>0</v>
      </c>
      <c r="Q102" s="131">
        <v>0</v>
      </c>
      <c r="R102" s="131">
        <f>Q102*H102</f>
        <v>0</v>
      </c>
      <c r="S102" s="131">
        <v>0</v>
      </c>
      <c r="T102" s="132">
        <f>S102*H102</f>
        <v>0</v>
      </c>
      <c r="AR102" s="133" t="s">
        <v>129</v>
      </c>
      <c r="AT102" s="133" t="s">
        <v>124</v>
      </c>
      <c r="AU102" s="133" t="s">
        <v>85</v>
      </c>
      <c r="AY102" s="2" t="s">
        <v>122</v>
      </c>
      <c r="BE102" s="134">
        <f>IF(N102="základní",J102,0)</f>
        <v>0</v>
      </c>
      <c r="BF102" s="134">
        <f>IF(N102="snížená",J102,0)</f>
        <v>0</v>
      </c>
      <c r="BG102" s="134">
        <f>IF(N102="zákl. přenesená",J102,0)</f>
        <v>0</v>
      </c>
      <c r="BH102" s="134">
        <f>IF(N102="sníž. přenesená",J102,0)</f>
        <v>0</v>
      </c>
      <c r="BI102" s="134">
        <f>IF(N102="nulová",J102,0)</f>
        <v>0</v>
      </c>
      <c r="BJ102" s="2" t="s">
        <v>83</v>
      </c>
      <c r="BK102" s="134">
        <f>ROUND(I102*H102,2)</f>
        <v>0</v>
      </c>
      <c r="BL102" s="2" t="s">
        <v>129</v>
      </c>
      <c r="BM102" s="133" t="s">
        <v>150</v>
      </c>
    </row>
    <row r="103" spans="2:47" s="17" customFormat="1" ht="11.25">
      <c r="B103" s="18"/>
      <c r="D103" s="135" t="s">
        <v>131</v>
      </c>
      <c r="F103" s="136" t="s">
        <v>151</v>
      </c>
      <c r="L103" s="18"/>
      <c r="M103" s="137"/>
      <c r="T103" s="42"/>
      <c r="AT103" s="2" t="s">
        <v>131</v>
      </c>
      <c r="AU103" s="2" t="s">
        <v>85</v>
      </c>
    </row>
    <row r="104" spans="2:51" s="138" customFormat="1" ht="11.25">
      <c r="B104" s="139"/>
      <c r="D104" s="140" t="s">
        <v>133</v>
      </c>
      <c r="E104" s="141" t="s">
        <v>19</v>
      </c>
      <c r="F104" s="142" t="s">
        <v>134</v>
      </c>
      <c r="H104" s="141" t="s">
        <v>19</v>
      </c>
      <c r="L104" s="139"/>
      <c r="M104" s="143"/>
      <c r="T104" s="144"/>
      <c r="AT104" s="141" t="s">
        <v>133</v>
      </c>
      <c r="AU104" s="141" t="s">
        <v>85</v>
      </c>
      <c r="AV104" s="138" t="s">
        <v>83</v>
      </c>
      <c r="AW104" s="138" t="s">
        <v>37</v>
      </c>
      <c r="AX104" s="138" t="s">
        <v>75</v>
      </c>
      <c r="AY104" s="141" t="s">
        <v>122</v>
      </c>
    </row>
    <row r="105" spans="2:51" s="145" customFormat="1" ht="11.25">
      <c r="B105" s="146"/>
      <c r="D105" s="140" t="s">
        <v>133</v>
      </c>
      <c r="E105" s="147" t="s">
        <v>19</v>
      </c>
      <c r="F105" s="148" t="s">
        <v>152</v>
      </c>
      <c r="H105" s="149">
        <v>6.4</v>
      </c>
      <c r="L105" s="146"/>
      <c r="M105" s="150"/>
      <c r="T105" s="151"/>
      <c r="AT105" s="147" t="s">
        <v>133</v>
      </c>
      <c r="AU105" s="147" t="s">
        <v>85</v>
      </c>
      <c r="AV105" s="145" t="s">
        <v>85</v>
      </c>
      <c r="AW105" s="145" t="s">
        <v>37</v>
      </c>
      <c r="AX105" s="145" t="s">
        <v>75</v>
      </c>
      <c r="AY105" s="147" t="s">
        <v>122</v>
      </c>
    </row>
    <row r="106" spans="2:51" s="152" customFormat="1" ht="11.25">
      <c r="B106" s="153"/>
      <c r="D106" s="140" t="s">
        <v>133</v>
      </c>
      <c r="E106" s="154" t="s">
        <v>19</v>
      </c>
      <c r="F106" s="155" t="s">
        <v>153</v>
      </c>
      <c r="H106" s="156">
        <v>6.4</v>
      </c>
      <c r="L106" s="153"/>
      <c r="M106" s="157"/>
      <c r="T106" s="158"/>
      <c r="AT106" s="154" t="s">
        <v>133</v>
      </c>
      <c r="AU106" s="154" t="s">
        <v>85</v>
      </c>
      <c r="AV106" s="152" t="s">
        <v>141</v>
      </c>
      <c r="AW106" s="152" t="s">
        <v>37</v>
      </c>
      <c r="AX106" s="152" t="s">
        <v>75</v>
      </c>
      <c r="AY106" s="154" t="s">
        <v>122</v>
      </c>
    </row>
    <row r="107" spans="2:51" s="138" customFormat="1" ht="11.25">
      <c r="B107" s="139"/>
      <c r="D107" s="140" t="s">
        <v>133</v>
      </c>
      <c r="E107" s="141" t="s">
        <v>19</v>
      </c>
      <c r="F107" s="142" t="s">
        <v>154</v>
      </c>
      <c r="H107" s="141" t="s">
        <v>19</v>
      </c>
      <c r="L107" s="139"/>
      <c r="M107" s="143"/>
      <c r="T107" s="144"/>
      <c r="AT107" s="141" t="s">
        <v>133</v>
      </c>
      <c r="AU107" s="141" t="s">
        <v>85</v>
      </c>
      <c r="AV107" s="138" t="s">
        <v>83</v>
      </c>
      <c r="AW107" s="138" t="s">
        <v>37</v>
      </c>
      <c r="AX107" s="138" t="s">
        <v>75</v>
      </c>
      <c r="AY107" s="141" t="s">
        <v>122</v>
      </c>
    </row>
    <row r="108" spans="2:51" s="145" customFormat="1" ht="11.25">
      <c r="B108" s="146"/>
      <c r="D108" s="140" t="s">
        <v>133</v>
      </c>
      <c r="E108" s="147" t="s">
        <v>19</v>
      </c>
      <c r="F108" s="148" t="s">
        <v>155</v>
      </c>
      <c r="H108" s="149">
        <v>3</v>
      </c>
      <c r="L108" s="146"/>
      <c r="M108" s="150"/>
      <c r="T108" s="151"/>
      <c r="AT108" s="147" t="s">
        <v>133</v>
      </c>
      <c r="AU108" s="147" t="s">
        <v>85</v>
      </c>
      <c r="AV108" s="145" t="s">
        <v>85</v>
      </c>
      <c r="AW108" s="145" t="s">
        <v>37</v>
      </c>
      <c r="AX108" s="145" t="s">
        <v>75</v>
      </c>
      <c r="AY108" s="147" t="s">
        <v>122</v>
      </c>
    </row>
    <row r="109" spans="2:51" s="152" customFormat="1" ht="11.25">
      <c r="B109" s="153"/>
      <c r="D109" s="140" t="s">
        <v>133</v>
      </c>
      <c r="E109" s="154" t="s">
        <v>19</v>
      </c>
      <c r="F109" s="155" t="s">
        <v>153</v>
      </c>
      <c r="H109" s="156">
        <v>3</v>
      </c>
      <c r="L109" s="153"/>
      <c r="M109" s="157"/>
      <c r="T109" s="158"/>
      <c r="AT109" s="154" t="s">
        <v>133</v>
      </c>
      <c r="AU109" s="154" t="s">
        <v>85</v>
      </c>
      <c r="AV109" s="152" t="s">
        <v>141</v>
      </c>
      <c r="AW109" s="152" t="s">
        <v>37</v>
      </c>
      <c r="AX109" s="152" t="s">
        <v>75</v>
      </c>
      <c r="AY109" s="154" t="s">
        <v>122</v>
      </c>
    </row>
    <row r="110" spans="2:51" s="159" customFormat="1" ht="11.25">
      <c r="B110" s="160"/>
      <c r="D110" s="140" t="s">
        <v>133</v>
      </c>
      <c r="E110" s="161" t="s">
        <v>19</v>
      </c>
      <c r="F110" s="162" t="s">
        <v>156</v>
      </c>
      <c r="H110" s="163">
        <v>9.4</v>
      </c>
      <c r="L110" s="160"/>
      <c r="M110" s="164"/>
      <c r="T110" s="165"/>
      <c r="AT110" s="161" t="s">
        <v>133</v>
      </c>
      <c r="AU110" s="161" t="s">
        <v>85</v>
      </c>
      <c r="AV110" s="159" t="s">
        <v>129</v>
      </c>
      <c r="AW110" s="159" t="s">
        <v>37</v>
      </c>
      <c r="AX110" s="159" t="s">
        <v>83</v>
      </c>
      <c r="AY110" s="161" t="s">
        <v>122</v>
      </c>
    </row>
    <row r="111" spans="2:65" s="17" customFormat="1" ht="24.2" customHeight="1">
      <c r="B111" s="18"/>
      <c r="C111" s="122" t="s">
        <v>157</v>
      </c>
      <c r="D111" s="122" t="s">
        <v>124</v>
      </c>
      <c r="E111" s="123" t="s">
        <v>158</v>
      </c>
      <c r="F111" s="124" t="s">
        <v>159</v>
      </c>
      <c r="G111" s="125" t="s">
        <v>149</v>
      </c>
      <c r="H111" s="126">
        <v>30.8</v>
      </c>
      <c r="I111" s="127"/>
      <c r="J111" s="128">
        <f>ROUND(I111*H111,2)</f>
        <v>0</v>
      </c>
      <c r="K111" s="124" t="s">
        <v>128</v>
      </c>
      <c r="L111" s="18"/>
      <c r="M111" s="129" t="s">
        <v>19</v>
      </c>
      <c r="N111" s="130" t="s">
        <v>46</v>
      </c>
      <c r="P111" s="131">
        <f>O111*H111</f>
        <v>0</v>
      </c>
      <c r="Q111" s="131">
        <v>0</v>
      </c>
      <c r="R111" s="131">
        <f>Q111*H111</f>
        <v>0</v>
      </c>
      <c r="S111" s="131">
        <v>0</v>
      </c>
      <c r="T111" s="132">
        <f>S111*H111</f>
        <v>0</v>
      </c>
      <c r="AR111" s="133" t="s">
        <v>129</v>
      </c>
      <c r="AT111" s="133" t="s">
        <v>124</v>
      </c>
      <c r="AU111" s="133" t="s">
        <v>85</v>
      </c>
      <c r="AY111" s="2" t="s">
        <v>122</v>
      </c>
      <c r="BE111" s="134">
        <f>IF(N111="základní",J111,0)</f>
        <v>0</v>
      </c>
      <c r="BF111" s="134">
        <f>IF(N111="snížená",J111,0)</f>
        <v>0</v>
      </c>
      <c r="BG111" s="134">
        <f>IF(N111="zákl. přenesená",J111,0)</f>
        <v>0</v>
      </c>
      <c r="BH111" s="134">
        <f>IF(N111="sníž. přenesená",J111,0)</f>
        <v>0</v>
      </c>
      <c r="BI111" s="134">
        <f>IF(N111="nulová",J111,0)</f>
        <v>0</v>
      </c>
      <c r="BJ111" s="2" t="s">
        <v>83</v>
      </c>
      <c r="BK111" s="134">
        <f>ROUND(I111*H111,2)</f>
        <v>0</v>
      </c>
      <c r="BL111" s="2" t="s">
        <v>129</v>
      </c>
      <c r="BM111" s="133" t="s">
        <v>160</v>
      </c>
    </row>
    <row r="112" spans="2:47" s="17" customFormat="1" ht="11.25">
      <c r="B112" s="18"/>
      <c r="D112" s="135" t="s">
        <v>131</v>
      </c>
      <c r="F112" s="136" t="s">
        <v>161</v>
      </c>
      <c r="L112" s="18"/>
      <c r="M112" s="137"/>
      <c r="T112" s="42"/>
      <c r="AT112" s="2" t="s">
        <v>131</v>
      </c>
      <c r="AU112" s="2" t="s">
        <v>85</v>
      </c>
    </row>
    <row r="113" spans="2:51" s="145" customFormat="1" ht="11.25">
      <c r="B113" s="146"/>
      <c r="D113" s="140" t="s">
        <v>133</v>
      </c>
      <c r="E113" s="147" t="s">
        <v>19</v>
      </c>
      <c r="F113" s="148" t="s">
        <v>162</v>
      </c>
      <c r="H113" s="149">
        <v>30.8</v>
      </c>
      <c r="L113" s="146"/>
      <c r="M113" s="150"/>
      <c r="T113" s="151"/>
      <c r="AT113" s="147" t="s">
        <v>133</v>
      </c>
      <c r="AU113" s="147" t="s">
        <v>85</v>
      </c>
      <c r="AV113" s="145" t="s">
        <v>85</v>
      </c>
      <c r="AW113" s="145" t="s">
        <v>37</v>
      </c>
      <c r="AX113" s="145" t="s">
        <v>83</v>
      </c>
      <c r="AY113" s="147" t="s">
        <v>122</v>
      </c>
    </row>
    <row r="114" spans="2:65" s="17" customFormat="1" ht="16.5" customHeight="1">
      <c r="B114" s="18"/>
      <c r="C114" s="122" t="s">
        <v>163</v>
      </c>
      <c r="D114" s="122" t="s">
        <v>124</v>
      </c>
      <c r="E114" s="123" t="s">
        <v>164</v>
      </c>
      <c r="F114" s="124" t="s">
        <v>165</v>
      </c>
      <c r="G114" s="125" t="s">
        <v>149</v>
      </c>
      <c r="H114" s="126">
        <v>6.75</v>
      </c>
      <c r="I114" s="127"/>
      <c r="J114" s="128">
        <f>ROUND(I114*H114,2)</f>
        <v>0</v>
      </c>
      <c r="K114" s="124" t="s">
        <v>128</v>
      </c>
      <c r="L114" s="18"/>
      <c r="M114" s="129" t="s">
        <v>19</v>
      </c>
      <c r="N114" s="130" t="s">
        <v>46</v>
      </c>
      <c r="P114" s="131">
        <f>O114*H114</f>
        <v>0</v>
      </c>
      <c r="Q114" s="131">
        <v>0</v>
      </c>
      <c r="R114" s="131">
        <f>Q114*H114</f>
        <v>0</v>
      </c>
      <c r="S114" s="131">
        <v>0</v>
      </c>
      <c r="T114" s="132">
        <f>S114*H114</f>
        <v>0</v>
      </c>
      <c r="AR114" s="133" t="s">
        <v>129</v>
      </c>
      <c r="AT114" s="133" t="s">
        <v>124</v>
      </c>
      <c r="AU114" s="133" t="s">
        <v>85</v>
      </c>
      <c r="AY114" s="2" t="s">
        <v>122</v>
      </c>
      <c r="BE114" s="134">
        <f>IF(N114="základní",J114,0)</f>
        <v>0</v>
      </c>
      <c r="BF114" s="134">
        <f>IF(N114="snížená",J114,0)</f>
        <v>0</v>
      </c>
      <c r="BG114" s="134">
        <f>IF(N114="zákl. přenesená",J114,0)</f>
        <v>0</v>
      </c>
      <c r="BH114" s="134">
        <f>IF(N114="sníž. přenesená",J114,0)</f>
        <v>0</v>
      </c>
      <c r="BI114" s="134">
        <f>IF(N114="nulová",J114,0)</f>
        <v>0</v>
      </c>
      <c r="BJ114" s="2" t="s">
        <v>83</v>
      </c>
      <c r="BK114" s="134">
        <f>ROUND(I114*H114,2)</f>
        <v>0</v>
      </c>
      <c r="BL114" s="2" t="s">
        <v>129</v>
      </c>
      <c r="BM114" s="133" t="s">
        <v>166</v>
      </c>
    </row>
    <row r="115" spans="2:47" s="17" customFormat="1" ht="11.25">
      <c r="B115" s="18"/>
      <c r="D115" s="135" t="s">
        <v>131</v>
      </c>
      <c r="F115" s="136" t="s">
        <v>167</v>
      </c>
      <c r="L115" s="18"/>
      <c r="M115" s="137"/>
      <c r="T115" s="42"/>
      <c r="AT115" s="2" t="s">
        <v>131</v>
      </c>
      <c r="AU115" s="2" t="s">
        <v>85</v>
      </c>
    </row>
    <row r="116" spans="2:51" s="145" customFormat="1" ht="11.25">
      <c r="B116" s="146"/>
      <c r="D116" s="140" t="s">
        <v>133</v>
      </c>
      <c r="E116" s="147" t="s">
        <v>19</v>
      </c>
      <c r="F116" s="148" t="s">
        <v>168</v>
      </c>
      <c r="H116" s="149">
        <v>6.75</v>
      </c>
      <c r="L116" s="146"/>
      <c r="M116" s="150"/>
      <c r="T116" s="151"/>
      <c r="AT116" s="147" t="s">
        <v>133</v>
      </c>
      <c r="AU116" s="147" t="s">
        <v>85</v>
      </c>
      <c r="AV116" s="145" t="s">
        <v>85</v>
      </c>
      <c r="AW116" s="145" t="s">
        <v>37</v>
      </c>
      <c r="AX116" s="145" t="s">
        <v>83</v>
      </c>
      <c r="AY116" s="147" t="s">
        <v>122</v>
      </c>
    </row>
    <row r="117" spans="2:65" s="17" customFormat="1" ht="37.9" customHeight="1">
      <c r="B117" s="18"/>
      <c r="C117" s="122" t="s">
        <v>169</v>
      </c>
      <c r="D117" s="122" t="s">
        <v>124</v>
      </c>
      <c r="E117" s="123" t="s">
        <v>170</v>
      </c>
      <c r="F117" s="124" t="s">
        <v>171</v>
      </c>
      <c r="G117" s="125" t="s">
        <v>149</v>
      </c>
      <c r="H117" s="126">
        <v>37.55</v>
      </c>
      <c r="I117" s="127"/>
      <c r="J117" s="128">
        <f>ROUND(I117*H117,2)</f>
        <v>0</v>
      </c>
      <c r="K117" s="124" t="s">
        <v>128</v>
      </c>
      <c r="L117" s="18"/>
      <c r="M117" s="129" t="s">
        <v>19</v>
      </c>
      <c r="N117" s="130" t="s">
        <v>46</v>
      </c>
      <c r="P117" s="131">
        <f>O117*H117</f>
        <v>0</v>
      </c>
      <c r="Q117" s="131">
        <v>0</v>
      </c>
      <c r="R117" s="131">
        <f>Q117*H117</f>
        <v>0</v>
      </c>
      <c r="S117" s="131">
        <v>0</v>
      </c>
      <c r="T117" s="132">
        <f>S117*H117</f>
        <v>0</v>
      </c>
      <c r="AR117" s="133" t="s">
        <v>129</v>
      </c>
      <c r="AT117" s="133" t="s">
        <v>124</v>
      </c>
      <c r="AU117" s="133" t="s">
        <v>85</v>
      </c>
      <c r="AY117" s="2" t="s">
        <v>122</v>
      </c>
      <c r="BE117" s="134">
        <f>IF(N117="základní",J117,0)</f>
        <v>0</v>
      </c>
      <c r="BF117" s="134">
        <f>IF(N117="snížená",J117,0)</f>
        <v>0</v>
      </c>
      <c r="BG117" s="134">
        <f>IF(N117="zákl. přenesená",J117,0)</f>
        <v>0</v>
      </c>
      <c r="BH117" s="134">
        <f>IF(N117="sníž. přenesená",J117,0)</f>
        <v>0</v>
      </c>
      <c r="BI117" s="134">
        <f>IF(N117="nulová",J117,0)</f>
        <v>0</v>
      </c>
      <c r="BJ117" s="2" t="s">
        <v>83</v>
      </c>
      <c r="BK117" s="134">
        <f>ROUND(I117*H117,2)</f>
        <v>0</v>
      </c>
      <c r="BL117" s="2" t="s">
        <v>129</v>
      </c>
      <c r="BM117" s="133" t="s">
        <v>172</v>
      </c>
    </row>
    <row r="118" spans="2:47" s="17" customFormat="1" ht="11.25">
      <c r="B118" s="18"/>
      <c r="D118" s="135" t="s">
        <v>131</v>
      </c>
      <c r="F118" s="136" t="s">
        <v>173</v>
      </c>
      <c r="L118" s="18"/>
      <c r="M118" s="137"/>
      <c r="T118" s="42"/>
      <c r="AT118" s="2" t="s">
        <v>131</v>
      </c>
      <c r="AU118" s="2" t="s">
        <v>85</v>
      </c>
    </row>
    <row r="119" spans="2:51" s="145" customFormat="1" ht="11.25">
      <c r="B119" s="146"/>
      <c r="D119" s="140" t="s">
        <v>133</v>
      </c>
      <c r="E119" s="147" t="s">
        <v>19</v>
      </c>
      <c r="F119" s="148" t="s">
        <v>162</v>
      </c>
      <c r="H119" s="149">
        <v>30.8</v>
      </c>
      <c r="L119" s="146"/>
      <c r="M119" s="150"/>
      <c r="T119" s="151"/>
      <c r="AT119" s="147" t="s">
        <v>133</v>
      </c>
      <c r="AU119" s="147" t="s">
        <v>85</v>
      </c>
      <c r="AV119" s="145" t="s">
        <v>85</v>
      </c>
      <c r="AW119" s="145" t="s">
        <v>37</v>
      </c>
      <c r="AX119" s="145" t="s">
        <v>75</v>
      </c>
      <c r="AY119" s="147" t="s">
        <v>122</v>
      </c>
    </row>
    <row r="120" spans="2:51" s="145" customFormat="1" ht="11.25">
      <c r="B120" s="146"/>
      <c r="D120" s="140" t="s">
        <v>133</v>
      </c>
      <c r="E120" s="147" t="s">
        <v>19</v>
      </c>
      <c r="F120" s="148" t="s">
        <v>168</v>
      </c>
      <c r="H120" s="149">
        <v>6.75</v>
      </c>
      <c r="L120" s="146"/>
      <c r="M120" s="150"/>
      <c r="T120" s="151"/>
      <c r="AT120" s="147" t="s">
        <v>133</v>
      </c>
      <c r="AU120" s="147" t="s">
        <v>85</v>
      </c>
      <c r="AV120" s="145" t="s">
        <v>85</v>
      </c>
      <c r="AW120" s="145" t="s">
        <v>37</v>
      </c>
      <c r="AX120" s="145" t="s">
        <v>75</v>
      </c>
      <c r="AY120" s="147" t="s">
        <v>122</v>
      </c>
    </row>
    <row r="121" spans="2:51" s="159" customFormat="1" ht="11.25">
      <c r="B121" s="160"/>
      <c r="D121" s="140" t="s">
        <v>133</v>
      </c>
      <c r="E121" s="161" t="s">
        <v>19</v>
      </c>
      <c r="F121" s="162" t="s">
        <v>156</v>
      </c>
      <c r="H121" s="163">
        <v>37.55</v>
      </c>
      <c r="L121" s="160"/>
      <c r="M121" s="164"/>
      <c r="T121" s="165"/>
      <c r="AT121" s="161" t="s">
        <v>133</v>
      </c>
      <c r="AU121" s="161" t="s">
        <v>85</v>
      </c>
      <c r="AV121" s="159" t="s">
        <v>129</v>
      </c>
      <c r="AW121" s="159" t="s">
        <v>37</v>
      </c>
      <c r="AX121" s="159" t="s">
        <v>83</v>
      </c>
      <c r="AY121" s="161" t="s">
        <v>122</v>
      </c>
    </row>
    <row r="122" spans="2:65" s="17" customFormat="1" ht="16.5" customHeight="1">
      <c r="B122" s="18"/>
      <c r="C122" s="122" t="s">
        <v>174</v>
      </c>
      <c r="D122" s="122" t="s">
        <v>124</v>
      </c>
      <c r="E122" s="123" t="s">
        <v>175</v>
      </c>
      <c r="F122" s="124" t="s">
        <v>176</v>
      </c>
      <c r="G122" s="125" t="s">
        <v>127</v>
      </c>
      <c r="H122" s="126">
        <v>368</v>
      </c>
      <c r="I122" s="127"/>
      <c r="J122" s="128">
        <f>ROUND(I122*H122,2)</f>
        <v>0</v>
      </c>
      <c r="K122" s="124" t="s">
        <v>128</v>
      </c>
      <c r="L122" s="18"/>
      <c r="M122" s="129" t="s">
        <v>19</v>
      </c>
      <c r="N122" s="130" t="s">
        <v>46</v>
      </c>
      <c r="P122" s="131">
        <f>O122*H122</f>
        <v>0</v>
      </c>
      <c r="Q122" s="131">
        <v>0</v>
      </c>
      <c r="R122" s="131">
        <f>Q122*H122</f>
        <v>0</v>
      </c>
      <c r="S122" s="131">
        <v>0</v>
      </c>
      <c r="T122" s="132">
        <f>S122*H122</f>
        <v>0</v>
      </c>
      <c r="AR122" s="133" t="s">
        <v>129</v>
      </c>
      <c r="AT122" s="133" t="s">
        <v>124</v>
      </c>
      <c r="AU122" s="133" t="s">
        <v>85</v>
      </c>
      <c r="AY122" s="2" t="s">
        <v>122</v>
      </c>
      <c r="BE122" s="134">
        <f>IF(N122="základní",J122,0)</f>
        <v>0</v>
      </c>
      <c r="BF122" s="134">
        <f>IF(N122="snížená",J122,0)</f>
        <v>0</v>
      </c>
      <c r="BG122" s="134">
        <f>IF(N122="zákl. přenesená",J122,0)</f>
        <v>0</v>
      </c>
      <c r="BH122" s="134">
        <f>IF(N122="sníž. přenesená",J122,0)</f>
        <v>0</v>
      </c>
      <c r="BI122" s="134">
        <f>IF(N122="nulová",J122,0)</f>
        <v>0</v>
      </c>
      <c r="BJ122" s="2" t="s">
        <v>83</v>
      </c>
      <c r="BK122" s="134">
        <f>ROUND(I122*H122,2)</f>
        <v>0</v>
      </c>
      <c r="BL122" s="2" t="s">
        <v>129</v>
      </c>
      <c r="BM122" s="133" t="s">
        <v>177</v>
      </c>
    </row>
    <row r="123" spans="2:47" s="17" customFormat="1" ht="11.25">
      <c r="B123" s="18"/>
      <c r="D123" s="135" t="s">
        <v>131</v>
      </c>
      <c r="F123" s="136" t="s">
        <v>178</v>
      </c>
      <c r="L123" s="18"/>
      <c r="M123" s="137"/>
      <c r="T123" s="42"/>
      <c r="AT123" s="2" t="s">
        <v>131</v>
      </c>
      <c r="AU123" s="2" t="s">
        <v>85</v>
      </c>
    </row>
    <row r="124" spans="2:51" s="145" customFormat="1" ht="11.25">
      <c r="B124" s="146"/>
      <c r="D124" s="140" t="s">
        <v>133</v>
      </c>
      <c r="E124" s="147" t="s">
        <v>19</v>
      </c>
      <c r="F124" s="148" t="s">
        <v>179</v>
      </c>
      <c r="H124" s="149">
        <v>368</v>
      </c>
      <c r="L124" s="146"/>
      <c r="M124" s="150"/>
      <c r="T124" s="151"/>
      <c r="AT124" s="147" t="s">
        <v>133</v>
      </c>
      <c r="AU124" s="147" t="s">
        <v>85</v>
      </c>
      <c r="AV124" s="145" t="s">
        <v>85</v>
      </c>
      <c r="AW124" s="145" t="s">
        <v>37</v>
      </c>
      <c r="AX124" s="145" t="s">
        <v>83</v>
      </c>
      <c r="AY124" s="147" t="s">
        <v>122</v>
      </c>
    </row>
    <row r="125" spans="2:65" s="17" customFormat="1" ht="16.5" customHeight="1">
      <c r="B125" s="18"/>
      <c r="C125" s="122" t="s">
        <v>180</v>
      </c>
      <c r="D125" s="122" t="s">
        <v>124</v>
      </c>
      <c r="E125" s="123" t="s">
        <v>181</v>
      </c>
      <c r="F125" s="124" t="s">
        <v>182</v>
      </c>
      <c r="G125" s="125" t="s">
        <v>127</v>
      </c>
      <c r="H125" s="126">
        <v>1472</v>
      </c>
      <c r="I125" s="127"/>
      <c r="J125" s="128">
        <f>ROUND(I125*H125,2)</f>
        <v>0</v>
      </c>
      <c r="K125" s="124" t="s">
        <v>128</v>
      </c>
      <c r="L125" s="18"/>
      <c r="M125" s="129" t="s">
        <v>19</v>
      </c>
      <c r="N125" s="130" t="s">
        <v>46</v>
      </c>
      <c r="P125" s="131">
        <f>O125*H125</f>
        <v>0</v>
      </c>
      <c r="Q125" s="131">
        <v>0</v>
      </c>
      <c r="R125" s="131">
        <f>Q125*H125</f>
        <v>0</v>
      </c>
      <c r="S125" s="131">
        <v>0</v>
      </c>
      <c r="T125" s="132">
        <f>S125*H125</f>
        <v>0</v>
      </c>
      <c r="AR125" s="133" t="s">
        <v>129</v>
      </c>
      <c r="AT125" s="133" t="s">
        <v>124</v>
      </c>
      <c r="AU125" s="133" t="s">
        <v>85</v>
      </c>
      <c r="AY125" s="2" t="s">
        <v>122</v>
      </c>
      <c r="BE125" s="134">
        <f>IF(N125="základní",J125,0)</f>
        <v>0</v>
      </c>
      <c r="BF125" s="134">
        <f>IF(N125="snížená",J125,0)</f>
        <v>0</v>
      </c>
      <c r="BG125" s="134">
        <f>IF(N125="zákl. přenesená",J125,0)</f>
        <v>0</v>
      </c>
      <c r="BH125" s="134">
        <f>IF(N125="sníž. přenesená",J125,0)</f>
        <v>0</v>
      </c>
      <c r="BI125" s="134">
        <f>IF(N125="nulová",J125,0)</f>
        <v>0</v>
      </c>
      <c r="BJ125" s="2" t="s">
        <v>83</v>
      </c>
      <c r="BK125" s="134">
        <f>ROUND(I125*H125,2)</f>
        <v>0</v>
      </c>
      <c r="BL125" s="2" t="s">
        <v>129</v>
      </c>
      <c r="BM125" s="133" t="s">
        <v>183</v>
      </c>
    </row>
    <row r="126" spans="2:47" s="17" customFormat="1" ht="11.25">
      <c r="B126" s="18"/>
      <c r="D126" s="135" t="s">
        <v>131</v>
      </c>
      <c r="F126" s="136" t="s">
        <v>184</v>
      </c>
      <c r="L126" s="18"/>
      <c r="M126" s="137"/>
      <c r="T126" s="42"/>
      <c r="AT126" s="2" t="s">
        <v>131</v>
      </c>
      <c r="AU126" s="2" t="s">
        <v>85</v>
      </c>
    </row>
    <row r="127" spans="2:51" s="145" customFormat="1" ht="11.25">
      <c r="B127" s="146"/>
      <c r="D127" s="140" t="s">
        <v>133</v>
      </c>
      <c r="E127" s="147" t="s">
        <v>19</v>
      </c>
      <c r="F127" s="148" t="s">
        <v>185</v>
      </c>
      <c r="H127" s="149">
        <v>1472</v>
      </c>
      <c r="L127" s="146"/>
      <c r="M127" s="150"/>
      <c r="T127" s="151"/>
      <c r="AT127" s="147" t="s">
        <v>133</v>
      </c>
      <c r="AU127" s="147" t="s">
        <v>85</v>
      </c>
      <c r="AV127" s="145" t="s">
        <v>85</v>
      </c>
      <c r="AW127" s="145" t="s">
        <v>37</v>
      </c>
      <c r="AX127" s="145" t="s">
        <v>83</v>
      </c>
      <c r="AY127" s="147" t="s">
        <v>122</v>
      </c>
    </row>
    <row r="128" spans="2:65" s="17" customFormat="1" ht="37.9" customHeight="1">
      <c r="B128" s="18"/>
      <c r="C128" s="122" t="s">
        <v>186</v>
      </c>
      <c r="D128" s="122" t="s">
        <v>124</v>
      </c>
      <c r="E128" s="123" t="s">
        <v>187</v>
      </c>
      <c r="F128" s="124" t="s">
        <v>188</v>
      </c>
      <c r="G128" s="125" t="s">
        <v>149</v>
      </c>
      <c r="H128" s="126">
        <v>53.7</v>
      </c>
      <c r="I128" s="127"/>
      <c r="J128" s="128">
        <f>ROUND(I128*H128,2)</f>
        <v>0</v>
      </c>
      <c r="K128" s="124" t="s">
        <v>128</v>
      </c>
      <c r="L128" s="18"/>
      <c r="M128" s="129" t="s">
        <v>19</v>
      </c>
      <c r="N128" s="130" t="s">
        <v>46</v>
      </c>
      <c r="P128" s="131">
        <f>O128*H128</f>
        <v>0</v>
      </c>
      <c r="Q128" s="131">
        <v>0</v>
      </c>
      <c r="R128" s="131">
        <f>Q128*H128</f>
        <v>0</v>
      </c>
      <c r="S128" s="131">
        <v>0</v>
      </c>
      <c r="T128" s="132">
        <f>S128*H128</f>
        <v>0</v>
      </c>
      <c r="AR128" s="133" t="s">
        <v>129</v>
      </c>
      <c r="AT128" s="133" t="s">
        <v>124</v>
      </c>
      <c r="AU128" s="133" t="s">
        <v>85</v>
      </c>
      <c r="AY128" s="2" t="s">
        <v>122</v>
      </c>
      <c r="BE128" s="134">
        <f>IF(N128="základní",J128,0)</f>
        <v>0</v>
      </c>
      <c r="BF128" s="134">
        <f>IF(N128="snížená",J128,0)</f>
        <v>0</v>
      </c>
      <c r="BG128" s="134">
        <f>IF(N128="zákl. přenesená",J128,0)</f>
        <v>0</v>
      </c>
      <c r="BH128" s="134">
        <f>IF(N128="sníž. přenesená",J128,0)</f>
        <v>0</v>
      </c>
      <c r="BI128" s="134">
        <f>IF(N128="nulová",J128,0)</f>
        <v>0</v>
      </c>
      <c r="BJ128" s="2" t="s">
        <v>83</v>
      </c>
      <c r="BK128" s="134">
        <f>ROUND(I128*H128,2)</f>
        <v>0</v>
      </c>
      <c r="BL128" s="2" t="s">
        <v>129</v>
      </c>
      <c r="BM128" s="133" t="s">
        <v>189</v>
      </c>
    </row>
    <row r="129" spans="2:47" s="17" customFormat="1" ht="11.25">
      <c r="B129" s="18"/>
      <c r="D129" s="135" t="s">
        <v>131</v>
      </c>
      <c r="F129" s="136" t="s">
        <v>190</v>
      </c>
      <c r="L129" s="18"/>
      <c r="M129" s="137"/>
      <c r="T129" s="42"/>
      <c r="AT129" s="2" t="s">
        <v>131</v>
      </c>
      <c r="AU129" s="2" t="s">
        <v>85</v>
      </c>
    </row>
    <row r="130" spans="2:51" s="145" customFormat="1" ht="11.25">
      <c r="B130" s="146"/>
      <c r="D130" s="140" t="s">
        <v>133</v>
      </c>
      <c r="E130" s="147" t="s">
        <v>19</v>
      </c>
      <c r="F130" s="148" t="s">
        <v>191</v>
      </c>
      <c r="H130" s="149">
        <v>6.4</v>
      </c>
      <c r="L130" s="146"/>
      <c r="M130" s="150"/>
      <c r="T130" s="151"/>
      <c r="AT130" s="147" t="s">
        <v>133</v>
      </c>
      <c r="AU130" s="147" t="s">
        <v>85</v>
      </c>
      <c r="AV130" s="145" t="s">
        <v>85</v>
      </c>
      <c r="AW130" s="145" t="s">
        <v>37</v>
      </c>
      <c r="AX130" s="145" t="s">
        <v>75</v>
      </c>
      <c r="AY130" s="147" t="s">
        <v>122</v>
      </c>
    </row>
    <row r="131" spans="2:51" s="145" customFormat="1" ht="11.25">
      <c r="B131" s="146"/>
      <c r="D131" s="140" t="s">
        <v>133</v>
      </c>
      <c r="E131" s="147" t="s">
        <v>19</v>
      </c>
      <c r="F131" s="148" t="s">
        <v>192</v>
      </c>
      <c r="H131" s="149">
        <v>3</v>
      </c>
      <c r="L131" s="146"/>
      <c r="M131" s="150"/>
      <c r="T131" s="151"/>
      <c r="AT131" s="147" t="s">
        <v>133</v>
      </c>
      <c r="AU131" s="147" t="s">
        <v>85</v>
      </c>
      <c r="AV131" s="145" t="s">
        <v>85</v>
      </c>
      <c r="AW131" s="145" t="s">
        <v>37</v>
      </c>
      <c r="AX131" s="145" t="s">
        <v>75</v>
      </c>
      <c r="AY131" s="147" t="s">
        <v>122</v>
      </c>
    </row>
    <row r="132" spans="2:51" s="145" customFormat="1" ht="11.25">
      <c r="B132" s="146"/>
      <c r="D132" s="140" t="s">
        <v>133</v>
      </c>
      <c r="E132" s="147" t="s">
        <v>19</v>
      </c>
      <c r="F132" s="148" t="s">
        <v>193</v>
      </c>
      <c r="H132" s="149">
        <v>30.8</v>
      </c>
      <c r="L132" s="146"/>
      <c r="M132" s="150"/>
      <c r="T132" s="151"/>
      <c r="AT132" s="147" t="s">
        <v>133</v>
      </c>
      <c r="AU132" s="147" t="s">
        <v>85</v>
      </c>
      <c r="AV132" s="145" t="s">
        <v>85</v>
      </c>
      <c r="AW132" s="145" t="s">
        <v>37</v>
      </c>
      <c r="AX132" s="145" t="s">
        <v>75</v>
      </c>
      <c r="AY132" s="147" t="s">
        <v>122</v>
      </c>
    </row>
    <row r="133" spans="2:51" s="145" customFormat="1" ht="11.25">
      <c r="B133" s="146"/>
      <c r="D133" s="140" t="s">
        <v>133</v>
      </c>
      <c r="E133" s="147" t="s">
        <v>19</v>
      </c>
      <c r="F133" s="148" t="s">
        <v>194</v>
      </c>
      <c r="H133" s="149">
        <v>13.5</v>
      </c>
      <c r="L133" s="146"/>
      <c r="M133" s="150"/>
      <c r="T133" s="151"/>
      <c r="AT133" s="147" t="s">
        <v>133</v>
      </c>
      <c r="AU133" s="147" t="s">
        <v>85</v>
      </c>
      <c r="AV133" s="145" t="s">
        <v>85</v>
      </c>
      <c r="AW133" s="145" t="s">
        <v>37</v>
      </c>
      <c r="AX133" s="145" t="s">
        <v>75</v>
      </c>
      <c r="AY133" s="147" t="s">
        <v>122</v>
      </c>
    </row>
    <row r="134" spans="2:51" s="159" customFormat="1" ht="11.25">
      <c r="B134" s="160"/>
      <c r="D134" s="140" t="s">
        <v>133</v>
      </c>
      <c r="E134" s="161" t="s">
        <v>19</v>
      </c>
      <c r="F134" s="162" t="s">
        <v>156</v>
      </c>
      <c r="H134" s="163">
        <v>53.7</v>
      </c>
      <c r="L134" s="160"/>
      <c r="M134" s="164"/>
      <c r="T134" s="165"/>
      <c r="AT134" s="161" t="s">
        <v>133</v>
      </c>
      <c r="AU134" s="161" t="s">
        <v>85</v>
      </c>
      <c r="AV134" s="159" t="s">
        <v>129</v>
      </c>
      <c r="AW134" s="159" t="s">
        <v>37</v>
      </c>
      <c r="AX134" s="159" t="s">
        <v>83</v>
      </c>
      <c r="AY134" s="161" t="s">
        <v>122</v>
      </c>
    </row>
    <row r="135" spans="2:65" s="17" customFormat="1" ht="24.2" customHeight="1">
      <c r="B135" s="18"/>
      <c r="C135" s="122" t="s">
        <v>195</v>
      </c>
      <c r="D135" s="122" t="s">
        <v>124</v>
      </c>
      <c r="E135" s="123" t="s">
        <v>196</v>
      </c>
      <c r="F135" s="124" t="s">
        <v>197</v>
      </c>
      <c r="G135" s="125" t="s">
        <v>149</v>
      </c>
      <c r="H135" s="126">
        <v>160.364</v>
      </c>
      <c r="I135" s="127"/>
      <c r="J135" s="128">
        <f>ROUND(I135*H135,2)</f>
        <v>0</v>
      </c>
      <c r="K135" s="124" t="s">
        <v>128</v>
      </c>
      <c r="L135" s="18"/>
      <c r="M135" s="129" t="s">
        <v>19</v>
      </c>
      <c r="N135" s="130" t="s">
        <v>46</v>
      </c>
      <c r="P135" s="131">
        <f>O135*H135</f>
        <v>0</v>
      </c>
      <c r="Q135" s="131">
        <v>0</v>
      </c>
      <c r="R135" s="131">
        <f>Q135*H135</f>
        <v>0</v>
      </c>
      <c r="S135" s="131">
        <v>0</v>
      </c>
      <c r="T135" s="132">
        <f>S135*H135</f>
        <v>0</v>
      </c>
      <c r="AR135" s="133" t="s">
        <v>129</v>
      </c>
      <c r="AT135" s="133" t="s">
        <v>124</v>
      </c>
      <c r="AU135" s="133" t="s">
        <v>85</v>
      </c>
      <c r="AY135" s="2" t="s">
        <v>122</v>
      </c>
      <c r="BE135" s="134">
        <f>IF(N135="základní",J135,0)</f>
        <v>0</v>
      </c>
      <c r="BF135" s="134">
        <f>IF(N135="snížená",J135,0)</f>
        <v>0</v>
      </c>
      <c r="BG135" s="134">
        <f>IF(N135="zákl. přenesená",J135,0)</f>
        <v>0</v>
      </c>
      <c r="BH135" s="134">
        <f>IF(N135="sníž. přenesená",J135,0)</f>
        <v>0</v>
      </c>
      <c r="BI135" s="134">
        <f>IF(N135="nulová",J135,0)</f>
        <v>0</v>
      </c>
      <c r="BJ135" s="2" t="s">
        <v>83</v>
      </c>
      <c r="BK135" s="134">
        <f>ROUND(I135*H135,2)</f>
        <v>0</v>
      </c>
      <c r="BL135" s="2" t="s">
        <v>129</v>
      </c>
      <c r="BM135" s="133" t="s">
        <v>198</v>
      </c>
    </row>
    <row r="136" spans="2:47" s="17" customFormat="1" ht="11.25">
      <c r="B136" s="18"/>
      <c r="D136" s="135" t="s">
        <v>131</v>
      </c>
      <c r="F136" s="136" t="s">
        <v>199</v>
      </c>
      <c r="L136" s="18"/>
      <c r="M136" s="137"/>
      <c r="T136" s="42"/>
      <c r="AT136" s="2" t="s">
        <v>131</v>
      </c>
      <c r="AU136" s="2" t="s">
        <v>85</v>
      </c>
    </row>
    <row r="137" spans="2:51" s="145" customFormat="1" ht="11.25">
      <c r="B137" s="146"/>
      <c r="D137" s="140" t="s">
        <v>133</v>
      </c>
      <c r="E137" s="147" t="s">
        <v>19</v>
      </c>
      <c r="F137" s="148" t="s">
        <v>200</v>
      </c>
      <c r="H137" s="149">
        <v>160.364</v>
      </c>
      <c r="L137" s="146"/>
      <c r="M137" s="150"/>
      <c r="T137" s="151"/>
      <c r="AT137" s="147" t="s">
        <v>133</v>
      </c>
      <c r="AU137" s="147" t="s">
        <v>85</v>
      </c>
      <c r="AV137" s="145" t="s">
        <v>85</v>
      </c>
      <c r="AW137" s="145" t="s">
        <v>37</v>
      </c>
      <c r="AX137" s="145" t="s">
        <v>83</v>
      </c>
      <c r="AY137" s="147" t="s">
        <v>122</v>
      </c>
    </row>
    <row r="138" spans="2:65" s="17" customFormat="1" ht="16.5" customHeight="1">
      <c r="B138" s="18"/>
      <c r="C138" s="166" t="s">
        <v>201</v>
      </c>
      <c r="D138" s="166" t="s">
        <v>202</v>
      </c>
      <c r="E138" s="167" t="s">
        <v>203</v>
      </c>
      <c r="F138" s="168" t="s">
        <v>204</v>
      </c>
      <c r="G138" s="169" t="s">
        <v>205</v>
      </c>
      <c r="H138" s="170">
        <v>304.692</v>
      </c>
      <c r="I138" s="171"/>
      <c r="J138" s="172">
        <f>ROUND(I138*H138,2)</f>
        <v>0</v>
      </c>
      <c r="K138" s="168" t="s">
        <v>128</v>
      </c>
      <c r="L138" s="173"/>
      <c r="M138" s="174" t="s">
        <v>19</v>
      </c>
      <c r="N138" s="175" t="s">
        <v>46</v>
      </c>
      <c r="P138" s="131">
        <f>O138*H138</f>
        <v>0</v>
      </c>
      <c r="Q138" s="131">
        <v>1</v>
      </c>
      <c r="R138" s="131">
        <f>Q138*H138</f>
        <v>304.692</v>
      </c>
      <c r="S138" s="131">
        <v>0</v>
      </c>
      <c r="T138" s="132">
        <f>S138*H138</f>
        <v>0</v>
      </c>
      <c r="AR138" s="133" t="s">
        <v>174</v>
      </c>
      <c r="AT138" s="133" t="s">
        <v>202</v>
      </c>
      <c r="AU138" s="133" t="s">
        <v>85</v>
      </c>
      <c r="AY138" s="2" t="s">
        <v>122</v>
      </c>
      <c r="BE138" s="134">
        <f>IF(N138="základní",J138,0)</f>
        <v>0</v>
      </c>
      <c r="BF138" s="134">
        <f>IF(N138="snížená",J138,0)</f>
        <v>0</v>
      </c>
      <c r="BG138" s="134">
        <f>IF(N138="zákl. přenesená",J138,0)</f>
        <v>0</v>
      </c>
      <c r="BH138" s="134">
        <f>IF(N138="sníž. přenesená",J138,0)</f>
        <v>0</v>
      </c>
      <c r="BI138" s="134">
        <f>IF(N138="nulová",J138,0)</f>
        <v>0</v>
      </c>
      <c r="BJ138" s="2" t="s">
        <v>83</v>
      </c>
      <c r="BK138" s="134">
        <f>ROUND(I138*H138,2)</f>
        <v>0</v>
      </c>
      <c r="BL138" s="2" t="s">
        <v>129</v>
      </c>
      <c r="BM138" s="133" t="s">
        <v>206</v>
      </c>
    </row>
    <row r="139" spans="2:51" s="145" customFormat="1" ht="11.25">
      <c r="B139" s="146"/>
      <c r="D139" s="140" t="s">
        <v>133</v>
      </c>
      <c r="E139" s="147" t="s">
        <v>19</v>
      </c>
      <c r="F139" s="148" t="s">
        <v>207</v>
      </c>
      <c r="H139" s="149">
        <v>304.692</v>
      </c>
      <c r="L139" s="146"/>
      <c r="M139" s="150"/>
      <c r="T139" s="151"/>
      <c r="AT139" s="147" t="s">
        <v>133</v>
      </c>
      <c r="AU139" s="147" t="s">
        <v>85</v>
      </c>
      <c r="AV139" s="145" t="s">
        <v>85</v>
      </c>
      <c r="AW139" s="145" t="s">
        <v>37</v>
      </c>
      <c r="AX139" s="145" t="s">
        <v>83</v>
      </c>
      <c r="AY139" s="147" t="s">
        <v>122</v>
      </c>
    </row>
    <row r="140" spans="2:65" s="17" customFormat="1" ht="24.2" customHeight="1">
      <c r="B140" s="18"/>
      <c r="C140" s="122" t="s">
        <v>208</v>
      </c>
      <c r="D140" s="122" t="s">
        <v>124</v>
      </c>
      <c r="E140" s="123" t="s">
        <v>209</v>
      </c>
      <c r="F140" s="124" t="s">
        <v>210</v>
      </c>
      <c r="G140" s="125" t="s">
        <v>149</v>
      </c>
      <c r="H140" s="126">
        <v>53.7</v>
      </c>
      <c r="I140" s="127"/>
      <c r="J140" s="128">
        <f>ROUND(I140*H140,2)</f>
        <v>0</v>
      </c>
      <c r="K140" s="124" t="s">
        <v>128</v>
      </c>
      <c r="L140" s="18"/>
      <c r="M140" s="129" t="s">
        <v>19</v>
      </c>
      <c r="N140" s="130" t="s">
        <v>46</v>
      </c>
      <c r="P140" s="131">
        <f>O140*H140</f>
        <v>0</v>
      </c>
      <c r="Q140" s="131">
        <v>0</v>
      </c>
      <c r="R140" s="131">
        <f>Q140*H140</f>
        <v>0</v>
      </c>
      <c r="S140" s="131">
        <v>0</v>
      </c>
      <c r="T140" s="132">
        <f>S140*H140</f>
        <v>0</v>
      </c>
      <c r="AR140" s="133" t="s">
        <v>129</v>
      </c>
      <c r="AT140" s="133" t="s">
        <v>124</v>
      </c>
      <c r="AU140" s="133" t="s">
        <v>85</v>
      </c>
      <c r="AY140" s="2" t="s">
        <v>122</v>
      </c>
      <c r="BE140" s="134">
        <f>IF(N140="základní",J140,0)</f>
        <v>0</v>
      </c>
      <c r="BF140" s="134">
        <f>IF(N140="snížená",J140,0)</f>
        <v>0</v>
      </c>
      <c r="BG140" s="134">
        <f>IF(N140="zákl. přenesená",J140,0)</f>
        <v>0</v>
      </c>
      <c r="BH140" s="134">
        <f>IF(N140="sníž. přenesená",J140,0)</f>
        <v>0</v>
      </c>
      <c r="BI140" s="134">
        <f>IF(N140="nulová",J140,0)</f>
        <v>0</v>
      </c>
      <c r="BJ140" s="2" t="s">
        <v>83</v>
      </c>
      <c r="BK140" s="134">
        <f>ROUND(I140*H140,2)</f>
        <v>0</v>
      </c>
      <c r="BL140" s="2" t="s">
        <v>129</v>
      </c>
      <c r="BM140" s="133" t="s">
        <v>211</v>
      </c>
    </row>
    <row r="141" spans="2:47" s="17" customFormat="1" ht="11.25">
      <c r="B141" s="18"/>
      <c r="D141" s="135" t="s">
        <v>131</v>
      </c>
      <c r="F141" s="136" t="s">
        <v>212</v>
      </c>
      <c r="L141" s="18"/>
      <c r="M141" s="137"/>
      <c r="T141" s="42"/>
      <c r="AT141" s="2" t="s">
        <v>131</v>
      </c>
      <c r="AU141" s="2" t="s">
        <v>85</v>
      </c>
    </row>
    <row r="142" spans="2:51" s="145" customFormat="1" ht="11.25">
      <c r="B142" s="146"/>
      <c r="D142" s="140" t="s">
        <v>133</v>
      </c>
      <c r="E142" s="147" t="s">
        <v>19</v>
      </c>
      <c r="F142" s="148" t="s">
        <v>191</v>
      </c>
      <c r="H142" s="149">
        <v>6.4</v>
      </c>
      <c r="L142" s="146"/>
      <c r="M142" s="150"/>
      <c r="T142" s="151"/>
      <c r="AT142" s="147" t="s">
        <v>133</v>
      </c>
      <c r="AU142" s="147" t="s">
        <v>85</v>
      </c>
      <c r="AV142" s="145" t="s">
        <v>85</v>
      </c>
      <c r="AW142" s="145" t="s">
        <v>37</v>
      </c>
      <c r="AX142" s="145" t="s">
        <v>75</v>
      </c>
      <c r="AY142" s="147" t="s">
        <v>122</v>
      </c>
    </row>
    <row r="143" spans="2:51" s="145" customFormat="1" ht="11.25">
      <c r="B143" s="146"/>
      <c r="D143" s="140" t="s">
        <v>133</v>
      </c>
      <c r="E143" s="147" t="s">
        <v>19</v>
      </c>
      <c r="F143" s="148" t="s">
        <v>192</v>
      </c>
      <c r="H143" s="149">
        <v>3</v>
      </c>
      <c r="L143" s="146"/>
      <c r="M143" s="150"/>
      <c r="T143" s="151"/>
      <c r="AT143" s="147" t="s">
        <v>133</v>
      </c>
      <c r="AU143" s="147" t="s">
        <v>85</v>
      </c>
      <c r="AV143" s="145" t="s">
        <v>85</v>
      </c>
      <c r="AW143" s="145" t="s">
        <v>37</v>
      </c>
      <c r="AX143" s="145" t="s">
        <v>75</v>
      </c>
      <c r="AY143" s="147" t="s">
        <v>122</v>
      </c>
    </row>
    <row r="144" spans="2:51" s="145" customFormat="1" ht="11.25">
      <c r="B144" s="146"/>
      <c r="D144" s="140" t="s">
        <v>133</v>
      </c>
      <c r="E144" s="147" t="s">
        <v>19</v>
      </c>
      <c r="F144" s="148" t="s">
        <v>193</v>
      </c>
      <c r="H144" s="149">
        <v>30.8</v>
      </c>
      <c r="L144" s="146"/>
      <c r="M144" s="150"/>
      <c r="T144" s="151"/>
      <c r="AT144" s="147" t="s">
        <v>133</v>
      </c>
      <c r="AU144" s="147" t="s">
        <v>85</v>
      </c>
      <c r="AV144" s="145" t="s">
        <v>85</v>
      </c>
      <c r="AW144" s="145" t="s">
        <v>37</v>
      </c>
      <c r="AX144" s="145" t="s">
        <v>75</v>
      </c>
      <c r="AY144" s="147" t="s">
        <v>122</v>
      </c>
    </row>
    <row r="145" spans="2:51" s="145" customFormat="1" ht="11.25">
      <c r="B145" s="146"/>
      <c r="D145" s="140" t="s">
        <v>133</v>
      </c>
      <c r="E145" s="147" t="s">
        <v>19</v>
      </c>
      <c r="F145" s="148" t="s">
        <v>194</v>
      </c>
      <c r="H145" s="149">
        <v>13.5</v>
      </c>
      <c r="L145" s="146"/>
      <c r="M145" s="150"/>
      <c r="T145" s="151"/>
      <c r="AT145" s="147" t="s">
        <v>133</v>
      </c>
      <c r="AU145" s="147" t="s">
        <v>85</v>
      </c>
      <c r="AV145" s="145" t="s">
        <v>85</v>
      </c>
      <c r="AW145" s="145" t="s">
        <v>37</v>
      </c>
      <c r="AX145" s="145" t="s">
        <v>75</v>
      </c>
      <c r="AY145" s="147" t="s">
        <v>122</v>
      </c>
    </row>
    <row r="146" spans="2:51" s="159" customFormat="1" ht="11.25">
      <c r="B146" s="160"/>
      <c r="D146" s="140" t="s">
        <v>133</v>
      </c>
      <c r="E146" s="161" t="s">
        <v>19</v>
      </c>
      <c r="F146" s="162" t="s">
        <v>156</v>
      </c>
      <c r="H146" s="163">
        <v>53.7</v>
      </c>
      <c r="L146" s="160"/>
      <c r="M146" s="164"/>
      <c r="T146" s="165"/>
      <c r="AT146" s="161" t="s">
        <v>133</v>
      </c>
      <c r="AU146" s="161" t="s">
        <v>85</v>
      </c>
      <c r="AV146" s="159" t="s">
        <v>129</v>
      </c>
      <c r="AW146" s="159" t="s">
        <v>37</v>
      </c>
      <c r="AX146" s="159" t="s">
        <v>83</v>
      </c>
      <c r="AY146" s="161" t="s">
        <v>122</v>
      </c>
    </row>
    <row r="147" spans="2:65" s="17" customFormat="1" ht="24.2" customHeight="1">
      <c r="B147" s="18"/>
      <c r="C147" s="122" t="s">
        <v>213</v>
      </c>
      <c r="D147" s="122" t="s">
        <v>124</v>
      </c>
      <c r="E147" s="123" t="s">
        <v>214</v>
      </c>
      <c r="F147" s="124" t="s">
        <v>215</v>
      </c>
      <c r="G147" s="125" t="s">
        <v>205</v>
      </c>
      <c r="H147" s="126">
        <v>53.7</v>
      </c>
      <c r="I147" s="127"/>
      <c r="J147" s="128">
        <f>ROUND(I147*H147,2)</f>
        <v>0</v>
      </c>
      <c r="K147" s="124" t="s">
        <v>128</v>
      </c>
      <c r="L147" s="18"/>
      <c r="M147" s="129" t="s">
        <v>19</v>
      </c>
      <c r="N147" s="130" t="s">
        <v>46</v>
      </c>
      <c r="P147" s="131">
        <f>O147*H147</f>
        <v>0</v>
      </c>
      <c r="Q147" s="131">
        <v>0</v>
      </c>
      <c r="R147" s="131">
        <f>Q147*H147</f>
        <v>0</v>
      </c>
      <c r="S147" s="131">
        <v>0</v>
      </c>
      <c r="T147" s="132">
        <f>S147*H147</f>
        <v>0</v>
      </c>
      <c r="AR147" s="133" t="s">
        <v>129</v>
      </c>
      <c r="AT147" s="133" t="s">
        <v>124</v>
      </c>
      <c r="AU147" s="133" t="s">
        <v>85</v>
      </c>
      <c r="AY147" s="2" t="s">
        <v>122</v>
      </c>
      <c r="BE147" s="134">
        <f>IF(N147="základní",J147,0)</f>
        <v>0</v>
      </c>
      <c r="BF147" s="134">
        <f>IF(N147="snížená",J147,0)</f>
        <v>0</v>
      </c>
      <c r="BG147" s="134">
        <f>IF(N147="zákl. přenesená",J147,0)</f>
        <v>0</v>
      </c>
      <c r="BH147" s="134">
        <f>IF(N147="sníž. přenesená",J147,0)</f>
        <v>0</v>
      </c>
      <c r="BI147" s="134">
        <f>IF(N147="nulová",J147,0)</f>
        <v>0</v>
      </c>
      <c r="BJ147" s="2" t="s">
        <v>83</v>
      </c>
      <c r="BK147" s="134">
        <f>ROUND(I147*H147,2)</f>
        <v>0</v>
      </c>
      <c r="BL147" s="2" t="s">
        <v>129</v>
      </c>
      <c r="BM147" s="133" t="s">
        <v>216</v>
      </c>
    </row>
    <row r="148" spans="2:47" s="17" customFormat="1" ht="11.25">
      <c r="B148" s="18"/>
      <c r="D148" s="135" t="s">
        <v>131</v>
      </c>
      <c r="F148" s="136" t="s">
        <v>217</v>
      </c>
      <c r="L148" s="18"/>
      <c r="M148" s="137"/>
      <c r="T148" s="42"/>
      <c r="AT148" s="2" t="s">
        <v>131</v>
      </c>
      <c r="AU148" s="2" t="s">
        <v>85</v>
      </c>
    </row>
    <row r="149" spans="2:51" s="145" customFormat="1" ht="11.25">
      <c r="B149" s="146"/>
      <c r="D149" s="140" t="s">
        <v>133</v>
      </c>
      <c r="E149" s="147" t="s">
        <v>19</v>
      </c>
      <c r="F149" s="148" t="s">
        <v>191</v>
      </c>
      <c r="H149" s="149">
        <v>6.4</v>
      </c>
      <c r="L149" s="146"/>
      <c r="M149" s="150"/>
      <c r="T149" s="151"/>
      <c r="AT149" s="147" t="s">
        <v>133</v>
      </c>
      <c r="AU149" s="147" t="s">
        <v>85</v>
      </c>
      <c r="AV149" s="145" t="s">
        <v>85</v>
      </c>
      <c r="AW149" s="145" t="s">
        <v>37</v>
      </c>
      <c r="AX149" s="145" t="s">
        <v>75</v>
      </c>
      <c r="AY149" s="147" t="s">
        <v>122</v>
      </c>
    </row>
    <row r="150" spans="2:51" s="145" customFormat="1" ht="11.25">
      <c r="B150" s="146"/>
      <c r="D150" s="140" t="s">
        <v>133</v>
      </c>
      <c r="E150" s="147" t="s">
        <v>19</v>
      </c>
      <c r="F150" s="148" t="s">
        <v>192</v>
      </c>
      <c r="H150" s="149">
        <v>3</v>
      </c>
      <c r="L150" s="146"/>
      <c r="M150" s="150"/>
      <c r="T150" s="151"/>
      <c r="AT150" s="147" t="s">
        <v>133</v>
      </c>
      <c r="AU150" s="147" t="s">
        <v>85</v>
      </c>
      <c r="AV150" s="145" t="s">
        <v>85</v>
      </c>
      <c r="AW150" s="145" t="s">
        <v>37</v>
      </c>
      <c r="AX150" s="145" t="s">
        <v>75</v>
      </c>
      <c r="AY150" s="147" t="s">
        <v>122</v>
      </c>
    </row>
    <row r="151" spans="2:51" s="145" customFormat="1" ht="11.25">
      <c r="B151" s="146"/>
      <c r="D151" s="140" t="s">
        <v>133</v>
      </c>
      <c r="E151" s="147" t="s">
        <v>19</v>
      </c>
      <c r="F151" s="148" t="s">
        <v>193</v>
      </c>
      <c r="H151" s="149">
        <v>30.8</v>
      </c>
      <c r="L151" s="146"/>
      <c r="M151" s="150"/>
      <c r="T151" s="151"/>
      <c r="AT151" s="147" t="s">
        <v>133</v>
      </c>
      <c r="AU151" s="147" t="s">
        <v>85</v>
      </c>
      <c r="AV151" s="145" t="s">
        <v>85</v>
      </c>
      <c r="AW151" s="145" t="s">
        <v>37</v>
      </c>
      <c r="AX151" s="145" t="s">
        <v>75</v>
      </c>
      <c r="AY151" s="147" t="s">
        <v>122</v>
      </c>
    </row>
    <row r="152" spans="2:51" s="145" customFormat="1" ht="11.25">
      <c r="B152" s="146"/>
      <c r="D152" s="140" t="s">
        <v>133</v>
      </c>
      <c r="E152" s="147" t="s">
        <v>19</v>
      </c>
      <c r="F152" s="148" t="s">
        <v>194</v>
      </c>
      <c r="H152" s="149">
        <v>13.5</v>
      </c>
      <c r="L152" s="146"/>
      <c r="M152" s="150"/>
      <c r="T152" s="151"/>
      <c r="AT152" s="147" t="s">
        <v>133</v>
      </c>
      <c r="AU152" s="147" t="s">
        <v>85</v>
      </c>
      <c r="AV152" s="145" t="s">
        <v>85</v>
      </c>
      <c r="AW152" s="145" t="s">
        <v>37</v>
      </c>
      <c r="AX152" s="145" t="s">
        <v>75</v>
      </c>
      <c r="AY152" s="147" t="s">
        <v>122</v>
      </c>
    </row>
    <row r="153" spans="2:51" s="159" customFormat="1" ht="11.25">
      <c r="B153" s="160"/>
      <c r="D153" s="140" t="s">
        <v>133</v>
      </c>
      <c r="E153" s="161" t="s">
        <v>19</v>
      </c>
      <c r="F153" s="162" t="s">
        <v>156</v>
      </c>
      <c r="H153" s="163">
        <v>53.7</v>
      </c>
      <c r="L153" s="160"/>
      <c r="M153" s="164"/>
      <c r="T153" s="165"/>
      <c r="AT153" s="161" t="s">
        <v>133</v>
      </c>
      <c r="AU153" s="161" t="s">
        <v>85</v>
      </c>
      <c r="AV153" s="159" t="s">
        <v>129</v>
      </c>
      <c r="AW153" s="159" t="s">
        <v>37</v>
      </c>
      <c r="AX153" s="159" t="s">
        <v>83</v>
      </c>
      <c r="AY153" s="161" t="s">
        <v>122</v>
      </c>
    </row>
    <row r="154" spans="2:65" s="17" customFormat="1" ht="21.75" customHeight="1">
      <c r="B154" s="18"/>
      <c r="C154" s="122" t="s">
        <v>8</v>
      </c>
      <c r="D154" s="122" t="s">
        <v>124</v>
      </c>
      <c r="E154" s="123" t="s">
        <v>218</v>
      </c>
      <c r="F154" s="124" t="s">
        <v>219</v>
      </c>
      <c r="G154" s="125" t="s">
        <v>127</v>
      </c>
      <c r="H154" s="126">
        <v>387.2</v>
      </c>
      <c r="I154" s="127"/>
      <c r="J154" s="128">
        <f>ROUND(I154*H154,2)</f>
        <v>0</v>
      </c>
      <c r="K154" s="124" t="s">
        <v>128</v>
      </c>
      <c r="L154" s="18"/>
      <c r="M154" s="129" t="s">
        <v>19</v>
      </c>
      <c r="N154" s="130" t="s">
        <v>46</v>
      </c>
      <c r="P154" s="131">
        <f>O154*H154</f>
        <v>0</v>
      </c>
      <c r="Q154" s="131">
        <v>0</v>
      </c>
      <c r="R154" s="131">
        <f>Q154*H154</f>
        <v>0</v>
      </c>
      <c r="S154" s="131">
        <v>0</v>
      </c>
      <c r="T154" s="132">
        <f>S154*H154</f>
        <v>0</v>
      </c>
      <c r="AR154" s="133" t="s">
        <v>129</v>
      </c>
      <c r="AT154" s="133" t="s">
        <v>124</v>
      </c>
      <c r="AU154" s="133" t="s">
        <v>85</v>
      </c>
      <c r="AY154" s="2" t="s">
        <v>122</v>
      </c>
      <c r="BE154" s="134">
        <f>IF(N154="základní",J154,0)</f>
        <v>0</v>
      </c>
      <c r="BF154" s="134">
        <f>IF(N154="snížená",J154,0)</f>
        <v>0</v>
      </c>
      <c r="BG154" s="134">
        <f>IF(N154="zákl. přenesená",J154,0)</f>
        <v>0</v>
      </c>
      <c r="BH154" s="134">
        <f>IF(N154="sníž. přenesená",J154,0)</f>
        <v>0</v>
      </c>
      <c r="BI154" s="134">
        <f>IF(N154="nulová",J154,0)</f>
        <v>0</v>
      </c>
      <c r="BJ154" s="2" t="s">
        <v>83</v>
      </c>
      <c r="BK154" s="134">
        <f>ROUND(I154*H154,2)</f>
        <v>0</v>
      </c>
      <c r="BL154" s="2" t="s">
        <v>129</v>
      </c>
      <c r="BM154" s="133" t="s">
        <v>220</v>
      </c>
    </row>
    <row r="155" spans="2:47" s="17" customFormat="1" ht="11.25">
      <c r="B155" s="18"/>
      <c r="D155" s="135" t="s">
        <v>131</v>
      </c>
      <c r="F155" s="136" t="s">
        <v>221</v>
      </c>
      <c r="L155" s="18"/>
      <c r="M155" s="137"/>
      <c r="T155" s="42"/>
      <c r="AT155" s="2" t="s">
        <v>131</v>
      </c>
      <c r="AU155" s="2" t="s">
        <v>85</v>
      </c>
    </row>
    <row r="156" spans="2:51" s="138" customFormat="1" ht="11.25">
      <c r="B156" s="139"/>
      <c r="D156" s="140" t="s">
        <v>133</v>
      </c>
      <c r="E156" s="141" t="s">
        <v>19</v>
      </c>
      <c r="F156" s="142" t="s">
        <v>222</v>
      </c>
      <c r="H156" s="141" t="s">
        <v>19</v>
      </c>
      <c r="L156" s="139"/>
      <c r="M156" s="143"/>
      <c r="T156" s="144"/>
      <c r="AT156" s="141" t="s">
        <v>133</v>
      </c>
      <c r="AU156" s="141" t="s">
        <v>85</v>
      </c>
      <c r="AV156" s="138" t="s">
        <v>83</v>
      </c>
      <c r="AW156" s="138" t="s">
        <v>37</v>
      </c>
      <c r="AX156" s="138" t="s">
        <v>75</v>
      </c>
      <c r="AY156" s="141" t="s">
        <v>122</v>
      </c>
    </row>
    <row r="157" spans="2:51" s="145" customFormat="1" ht="11.25">
      <c r="B157" s="146"/>
      <c r="D157" s="140" t="s">
        <v>133</v>
      </c>
      <c r="E157" s="147" t="s">
        <v>19</v>
      </c>
      <c r="F157" s="148" t="s">
        <v>223</v>
      </c>
      <c r="H157" s="149">
        <v>367.2</v>
      </c>
      <c r="L157" s="146"/>
      <c r="M157" s="150"/>
      <c r="T157" s="151"/>
      <c r="AT157" s="147" t="s">
        <v>133</v>
      </c>
      <c r="AU157" s="147" t="s">
        <v>85</v>
      </c>
      <c r="AV157" s="145" t="s">
        <v>85</v>
      </c>
      <c r="AW157" s="145" t="s">
        <v>37</v>
      </c>
      <c r="AX157" s="145" t="s">
        <v>75</v>
      </c>
      <c r="AY157" s="147" t="s">
        <v>122</v>
      </c>
    </row>
    <row r="158" spans="2:51" s="145" customFormat="1" ht="11.25">
      <c r="B158" s="146"/>
      <c r="D158" s="140" t="s">
        <v>133</v>
      </c>
      <c r="E158" s="147" t="s">
        <v>19</v>
      </c>
      <c r="F158" s="148" t="s">
        <v>224</v>
      </c>
      <c r="H158" s="149">
        <v>20</v>
      </c>
      <c r="L158" s="146"/>
      <c r="M158" s="150"/>
      <c r="T158" s="151"/>
      <c r="AT158" s="147" t="s">
        <v>133</v>
      </c>
      <c r="AU158" s="147" t="s">
        <v>85</v>
      </c>
      <c r="AV158" s="145" t="s">
        <v>85</v>
      </c>
      <c r="AW158" s="145" t="s">
        <v>37</v>
      </c>
      <c r="AX158" s="145" t="s">
        <v>75</v>
      </c>
      <c r="AY158" s="147" t="s">
        <v>122</v>
      </c>
    </row>
    <row r="159" spans="2:51" s="159" customFormat="1" ht="11.25">
      <c r="B159" s="160"/>
      <c r="D159" s="140" t="s">
        <v>133</v>
      </c>
      <c r="E159" s="161" t="s">
        <v>19</v>
      </c>
      <c r="F159" s="162" t="s">
        <v>156</v>
      </c>
      <c r="H159" s="163">
        <v>387.2</v>
      </c>
      <c r="L159" s="160"/>
      <c r="M159" s="164"/>
      <c r="T159" s="165"/>
      <c r="AT159" s="161" t="s">
        <v>133</v>
      </c>
      <c r="AU159" s="161" t="s">
        <v>85</v>
      </c>
      <c r="AV159" s="159" t="s">
        <v>129</v>
      </c>
      <c r="AW159" s="159" t="s">
        <v>37</v>
      </c>
      <c r="AX159" s="159" t="s">
        <v>83</v>
      </c>
      <c r="AY159" s="161" t="s">
        <v>122</v>
      </c>
    </row>
    <row r="160" spans="2:63" s="110" customFormat="1" ht="22.9" customHeight="1">
      <c r="B160" s="111"/>
      <c r="D160" s="112" t="s">
        <v>74</v>
      </c>
      <c r="E160" s="120" t="s">
        <v>129</v>
      </c>
      <c r="F160" s="120" t="s">
        <v>225</v>
      </c>
      <c r="J160" s="121">
        <f>BK160</f>
        <v>0</v>
      </c>
      <c r="L160" s="111"/>
      <c r="M160" s="115"/>
      <c r="P160" s="116">
        <f>SUM(P161:P166)</f>
        <v>0</v>
      </c>
      <c r="R160" s="116">
        <f>SUM(R161:R166)</f>
        <v>4.45292463</v>
      </c>
      <c r="T160" s="117">
        <f>SUM(T161:T166)</f>
        <v>0</v>
      </c>
      <c r="AR160" s="112" t="s">
        <v>83</v>
      </c>
      <c r="AT160" s="118" t="s">
        <v>74</v>
      </c>
      <c r="AU160" s="118" t="s">
        <v>83</v>
      </c>
      <c r="AY160" s="112" t="s">
        <v>122</v>
      </c>
      <c r="BK160" s="119">
        <f>SUM(BK161:BK166)</f>
        <v>0</v>
      </c>
    </row>
    <row r="161" spans="2:65" s="17" customFormat="1" ht="16.5" customHeight="1">
      <c r="B161" s="18"/>
      <c r="C161" s="122" t="s">
        <v>226</v>
      </c>
      <c r="D161" s="122" t="s">
        <v>124</v>
      </c>
      <c r="E161" s="123" t="s">
        <v>227</v>
      </c>
      <c r="F161" s="124" t="s">
        <v>228</v>
      </c>
      <c r="G161" s="125" t="s">
        <v>149</v>
      </c>
      <c r="H161" s="126">
        <v>7.7</v>
      </c>
      <c r="I161" s="127"/>
      <c r="J161" s="128">
        <f>ROUND(I161*H161,2)</f>
        <v>0</v>
      </c>
      <c r="K161" s="124" t="s">
        <v>128</v>
      </c>
      <c r="L161" s="18"/>
      <c r="M161" s="129" t="s">
        <v>19</v>
      </c>
      <c r="N161" s="130" t="s">
        <v>46</v>
      </c>
      <c r="P161" s="131">
        <f>O161*H161</f>
        <v>0</v>
      </c>
      <c r="Q161" s="131">
        <v>0</v>
      </c>
      <c r="R161" s="131">
        <f>Q161*H161</f>
        <v>0</v>
      </c>
      <c r="S161" s="131">
        <v>0</v>
      </c>
      <c r="T161" s="132">
        <f>S161*H161</f>
        <v>0</v>
      </c>
      <c r="AR161" s="133" t="s">
        <v>129</v>
      </c>
      <c r="AT161" s="133" t="s">
        <v>124</v>
      </c>
      <c r="AU161" s="133" t="s">
        <v>85</v>
      </c>
      <c r="AY161" s="2" t="s">
        <v>122</v>
      </c>
      <c r="BE161" s="134">
        <f>IF(N161="základní",J161,0)</f>
        <v>0</v>
      </c>
      <c r="BF161" s="134">
        <f>IF(N161="snížená",J161,0)</f>
        <v>0</v>
      </c>
      <c r="BG161" s="134">
        <f>IF(N161="zákl. přenesená",J161,0)</f>
        <v>0</v>
      </c>
      <c r="BH161" s="134">
        <f>IF(N161="sníž. přenesená",J161,0)</f>
        <v>0</v>
      </c>
      <c r="BI161" s="134">
        <f>IF(N161="nulová",J161,0)</f>
        <v>0</v>
      </c>
      <c r="BJ161" s="2" t="s">
        <v>83</v>
      </c>
      <c r="BK161" s="134">
        <f>ROUND(I161*H161,2)</f>
        <v>0</v>
      </c>
      <c r="BL161" s="2" t="s">
        <v>129</v>
      </c>
      <c r="BM161" s="133" t="s">
        <v>229</v>
      </c>
    </row>
    <row r="162" spans="2:47" s="17" customFormat="1" ht="11.25">
      <c r="B162" s="18"/>
      <c r="D162" s="135" t="s">
        <v>131</v>
      </c>
      <c r="F162" s="136" t="s">
        <v>230</v>
      </c>
      <c r="L162" s="18"/>
      <c r="M162" s="137"/>
      <c r="T162" s="42"/>
      <c r="AT162" s="2" t="s">
        <v>131</v>
      </c>
      <c r="AU162" s="2" t="s">
        <v>85</v>
      </c>
    </row>
    <row r="163" spans="2:51" s="145" customFormat="1" ht="11.25">
      <c r="B163" s="146"/>
      <c r="D163" s="140" t="s">
        <v>133</v>
      </c>
      <c r="E163" s="147" t="s">
        <v>19</v>
      </c>
      <c r="F163" s="148" t="s">
        <v>231</v>
      </c>
      <c r="H163" s="149">
        <v>7.7</v>
      </c>
      <c r="L163" s="146"/>
      <c r="M163" s="150"/>
      <c r="T163" s="151"/>
      <c r="AT163" s="147" t="s">
        <v>133</v>
      </c>
      <c r="AU163" s="147" t="s">
        <v>85</v>
      </c>
      <c r="AV163" s="145" t="s">
        <v>85</v>
      </c>
      <c r="AW163" s="145" t="s">
        <v>37</v>
      </c>
      <c r="AX163" s="145" t="s">
        <v>83</v>
      </c>
      <c r="AY163" s="147" t="s">
        <v>122</v>
      </c>
    </row>
    <row r="164" spans="2:65" s="17" customFormat="1" ht="24.2" customHeight="1">
      <c r="B164" s="18"/>
      <c r="C164" s="122" t="s">
        <v>232</v>
      </c>
      <c r="D164" s="122" t="s">
        <v>124</v>
      </c>
      <c r="E164" s="123" t="s">
        <v>233</v>
      </c>
      <c r="F164" s="124" t="s">
        <v>234</v>
      </c>
      <c r="G164" s="125" t="s">
        <v>235</v>
      </c>
      <c r="H164" s="126">
        <v>77</v>
      </c>
      <c r="I164" s="127"/>
      <c r="J164" s="128">
        <f>ROUND(I164*H164,2)</f>
        <v>0</v>
      </c>
      <c r="K164" s="124" t="s">
        <v>128</v>
      </c>
      <c r="L164" s="18"/>
      <c r="M164" s="129" t="s">
        <v>19</v>
      </c>
      <c r="N164" s="130" t="s">
        <v>46</v>
      </c>
      <c r="P164" s="131">
        <f>O164*H164</f>
        <v>0</v>
      </c>
      <c r="Q164" s="131">
        <v>0.05783019</v>
      </c>
      <c r="R164" s="131">
        <f>Q164*H164</f>
        <v>4.45292463</v>
      </c>
      <c r="S164" s="131">
        <v>0</v>
      </c>
      <c r="T164" s="132">
        <f>S164*H164</f>
        <v>0</v>
      </c>
      <c r="AR164" s="133" t="s">
        <v>129</v>
      </c>
      <c r="AT164" s="133" t="s">
        <v>124</v>
      </c>
      <c r="AU164" s="133" t="s">
        <v>85</v>
      </c>
      <c r="AY164" s="2" t="s">
        <v>122</v>
      </c>
      <c r="BE164" s="134">
        <f>IF(N164="základní",J164,0)</f>
        <v>0</v>
      </c>
      <c r="BF164" s="134">
        <f>IF(N164="snížená",J164,0)</f>
        <v>0</v>
      </c>
      <c r="BG164" s="134">
        <f>IF(N164="zákl. přenesená",J164,0)</f>
        <v>0</v>
      </c>
      <c r="BH164" s="134">
        <f>IF(N164="sníž. přenesená",J164,0)</f>
        <v>0</v>
      </c>
      <c r="BI164" s="134">
        <f>IF(N164="nulová",J164,0)</f>
        <v>0</v>
      </c>
      <c r="BJ164" s="2" t="s">
        <v>83</v>
      </c>
      <c r="BK164" s="134">
        <f>ROUND(I164*H164,2)</f>
        <v>0</v>
      </c>
      <c r="BL164" s="2" t="s">
        <v>129</v>
      </c>
      <c r="BM164" s="133" t="s">
        <v>236</v>
      </c>
    </row>
    <row r="165" spans="2:47" s="17" customFormat="1" ht="11.25">
      <c r="B165" s="18"/>
      <c r="D165" s="135" t="s">
        <v>131</v>
      </c>
      <c r="F165" s="136" t="s">
        <v>237</v>
      </c>
      <c r="L165" s="18"/>
      <c r="M165" s="137"/>
      <c r="T165" s="42"/>
      <c r="AT165" s="2" t="s">
        <v>131</v>
      </c>
      <c r="AU165" s="2" t="s">
        <v>85</v>
      </c>
    </row>
    <row r="166" spans="2:51" s="145" customFormat="1" ht="11.25">
      <c r="B166" s="146"/>
      <c r="D166" s="140" t="s">
        <v>133</v>
      </c>
      <c r="E166" s="147" t="s">
        <v>19</v>
      </c>
      <c r="F166" s="148" t="s">
        <v>238</v>
      </c>
      <c r="H166" s="149">
        <v>77</v>
      </c>
      <c r="L166" s="146"/>
      <c r="M166" s="150"/>
      <c r="T166" s="151"/>
      <c r="AT166" s="147" t="s">
        <v>133</v>
      </c>
      <c r="AU166" s="147" t="s">
        <v>85</v>
      </c>
      <c r="AV166" s="145" t="s">
        <v>85</v>
      </c>
      <c r="AW166" s="145" t="s">
        <v>37</v>
      </c>
      <c r="AX166" s="145" t="s">
        <v>83</v>
      </c>
      <c r="AY166" s="147" t="s">
        <v>122</v>
      </c>
    </row>
    <row r="167" spans="2:63" s="110" customFormat="1" ht="22.9" customHeight="1">
      <c r="B167" s="111"/>
      <c r="D167" s="112" t="s">
        <v>74</v>
      </c>
      <c r="E167" s="120" t="s">
        <v>157</v>
      </c>
      <c r="F167" s="120" t="s">
        <v>239</v>
      </c>
      <c r="J167" s="121">
        <f>BK167</f>
        <v>0</v>
      </c>
      <c r="L167" s="111"/>
      <c r="M167" s="115"/>
      <c r="P167" s="116">
        <f>SUM(P168:P216)</f>
        <v>0</v>
      </c>
      <c r="R167" s="116">
        <f>SUM(R168:R216)</f>
        <v>85.398246</v>
      </c>
      <c r="T167" s="117">
        <f>SUM(T168:T216)</f>
        <v>0</v>
      </c>
      <c r="AR167" s="112" t="s">
        <v>83</v>
      </c>
      <c r="AT167" s="118" t="s">
        <v>74</v>
      </c>
      <c r="AU167" s="118" t="s">
        <v>83</v>
      </c>
      <c r="AY167" s="112" t="s">
        <v>122</v>
      </c>
      <c r="BK167" s="119">
        <f>SUM(BK168:BK216)</f>
        <v>0</v>
      </c>
    </row>
    <row r="168" spans="2:65" s="17" customFormat="1" ht="16.5" customHeight="1">
      <c r="B168" s="18"/>
      <c r="C168" s="122" t="s">
        <v>240</v>
      </c>
      <c r="D168" s="122" t="s">
        <v>124</v>
      </c>
      <c r="E168" s="123" t="s">
        <v>241</v>
      </c>
      <c r="F168" s="124" t="s">
        <v>242</v>
      </c>
      <c r="G168" s="125" t="s">
        <v>127</v>
      </c>
      <c r="H168" s="126">
        <v>367.2</v>
      </c>
      <c r="I168" s="127"/>
      <c r="J168" s="128">
        <f>ROUND(I168*H168,2)</f>
        <v>0</v>
      </c>
      <c r="K168" s="124" t="s">
        <v>128</v>
      </c>
      <c r="L168" s="18"/>
      <c r="M168" s="129" t="s">
        <v>19</v>
      </c>
      <c r="N168" s="130" t="s">
        <v>46</v>
      </c>
      <c r="P168" s="131">
        <f>O168*H168</f>
        <v>0</v>
      </c>
      <c r="Q168" s="131">
        <v>0</v>
      </c>
      <c r="R168" s="131">
        <f>Q168*H168</f>
        <v>0</v>
      </c>
      <c r="S168" s="131">
        <v>0</v>
      </c>
      <c r="T168" s="132">
        <f>S168*H168</f>
        <v>0</v>
      </c>
      <c r="AR168" s="133" t="s">
        <v>129</v>
      </c>
      <c r="AT168" s="133" t="s">
        <v>124</v>
      </c>
      <c r="AU168" s="133" t="s">
        <v>85</v>
      </c>
      <c r="AY168" s="2" t="s">
        <v>122</v>
      </c>
      <c r="BE168" s="134">
        <f>IF(N168="základní",J168,0)</f>
        <v>0</v>
      </c>
      <c r="BF168" s="134">
        <f>IF(N168="snížená",J168,0)</f>
        <v>0</v>
      </c>
      <c r="BG168" s="134">
        <f>IF(N168="zákl. přenesená",J168,0)</f>
        <v>0</v>
      </c>
      <c r="BH168" s="134">
        <f>IF(N168="sníž. přenesená",J168,0)</f>
        <v>0</v>
      </c>
      <c r="BI168" s="134">
        <f>IF(N168="nulová",J168,0)</f>
        <v>0</v>
      </c>
      <c r="BJ168" s="2" t="s">
        <v>83</v>
      </c>
      <c r="BK168" s="134">
        <f>ROUND(I168*H168,2)</f>
        <v>0</v>
      </c>
      <c r="BL168" s="2" t="s">
        <v>129</v>
      </c>
      <c r="BM168" s="133" t="s">
        <v>243</v>
      </c>
    </row>
    <row r="169" spans="2:47" s="17" customFormat="1" ht="11.25">
      <c r="B169" s="18"/>
      <c r="D169" s="135" t="s">
        <v>131</v>
      </c>
      <c r="F169" s="136" t="s">
        <v>244</v>
      </c>
      <c r="L169" s="18"/>
      <c r="M169" s="137"/>
      <c r="T169" s="42"/>
      <c r="AT169" s="2" t="s">
        <v>131</v>
      </c>
      <c r="AU169" s="2" t="s">
        <v>85</v>
      </c>
    </row>
    <row r="170" spans="2:51" s="138" customFormat="1" ht="11.25">
      <c r="B170" s="139"/>
      <c r="D170" s="140" t="s">
        <v>133</v>
      </c>
      <c r="E170" s="141" t="s">
        <v>19</v>
      </c>
      <c r="F170" s="142" t="s">
        <v>222</v>
      </c>
      <c r="H170" s="141" t="s">
        <v>19</v>
      </c>
      <c r="L170" s="139"/>
      <c r="M170" s="143"/>
      <c r="T170" s="144"/>
      <c r="AT170" s="141" t="s">
        <v>133</v>
      </c>
      <c r="AU170" s="141" t="s">
        <v>85</v>
      </c>
      <c r="AV170" s="138" t="s">
        <v>83</v>
      </c>
      <c r="AW170" s="138" t="s">
        <v>37</v>
      </c>
      <c r="AX170" s="138" t="s">
        <v>75</v>
      </c>
      <c r="AY170" s="141" t="s">
        <v>122</v>
      </c>
    </row>
    <row r="171" spans="2:51" s="145" customFormat="1" ht="11.25">
      <c r="B171" s="146"/>
      <c r="D171" s="140" t="s">
        <v>133</v>
      </c>
      <c r="E171" s="147" t="s">
        <v>19</v>
      </c>
      <c r="F171" s="148" t="s">
        <v>223</v>
      </c>
      <c r="H171" s="149">
        <v>367.2</v>
      </c>
      <c r="L171" s="146"/>
      <c r="M171" s="150"/>
      <c r="T171" s="151"/>
      <c r="AT171" s="147" t="s">
        <v>133</v>
      </c>
      <c r="AU171" s="147" t="s">
        <v>85</v>
      </c>
      <c r="AV171" s="145" t="s">
        <v>85</v>
      </c>
      <c r="AW171" s="145" t="s">
        <v>37</v>
      </c>
      <c r="AX171" s="145" t="s">
        <v>83</v>
      </c>
      <c r="AY171" s="147" t="s">
        <v>122</v>
      </c>
    </row>
    <row r="172" spans="2:65" s="17" customFormat="1" ht="16.5" customHeight="1">
      <c r="B172" s="18"/>
      <c r="C172" s="122" t="s">
        <v>245</v>
      </c>
      <c r="D172" s="122" t="s">
        <v>124</v>
      </c>
      <c r="E172" s="123" t="s">
        <v>246</v>
      </c>
      <c r="F172" s="124" t="s">
        <v>247</v>
      </c>
      <c r="G172" s="125" t="s">
        <v>127</v>
      </c>
      <c r="H172" s="126">
        <v>20</v>
      </c>
      <c r="I172" s="127"/>
      <c r="J172" s="128">
        <f>ROUND(I172*H172,2)</f>
        <v>0</v>
      </c>
      <c r="K172" s="124" t="s">
        <v>128</v>
      </c>
      <c r="L172" s="18"/>
      <c r="M172" s="129" t="s">
        <v>19</v>
      </c>
      <c r="N172" s="130" t="s">
        <v>46</v>
      </c>
      <c r="P172" s="131">
        <f>O172*H172</f>
        <v>0</v>
      </c>
      <c r="Q172" s="131">
        <v>0</v>
      </c>
      <c r="R172" s="131">
        <f>Q172*H172</f>
        <v>0</v>
      </c>
      <c r="S172" s="131">
        <v>0</v>
      </c>
      <c r="T172" s="132">
        <f>S172*H172</f>
        <v>0</v>
      </c>
      <c r="AR172" s="133" t="s">
        <v>129</v>
      </c>
      <c r="AT172" s="133" t="s">
        <v>124</v>
      </c>
      <c r="AU172" s="133" t="s">
        <v>85</v>
      </c>
      <c r="AY172" s="2" t="s">
        <v>122</v>
      </c>
      <c r="BE172" s="134">
        <f>IF(N172="základní",J172,0)</f>
        <v>0</v>
      </c>
      <c r="BF172" s="134">
        <f>IF(N172="snížená",J172,0)</f>
        <v>0</v>
      </c>
      <c r="BG172" s="134">
        <f>IF(N172="zákl. přenesená",J172,0)</f>
        <v>0</v>
      </c>
      <c r="BH172" s="134">
        <f>IF(N172="sníž. přenesená",J172,0)</f>
        <v>0</v>
      </c>
      <c r="BI172" s="134">
        <f>IF(N172="nulová",J172,0)</f>
        <v>0</v>
      </c>
      <c r="BJ172" s="2" t="s">
        <v>83</v>
      </c>
      <c r="BK172" s="134">
        <f>ROUND(I172*H172,2)</f>
        <v>0</v>
      </c>
      <c r="BL172" s="2" t="s">
        <v>129</v>
      </c>
      <c r="BM172" s="133" t="s">
        <v>248</v>
      </c>
    </row>
    <row r="173" spans="2:47" s="17" customFormat="1" ht="11.25">
      <c r="B173" s="18"/>
      <c r="D173" s="135" t="s">
        <v>131</v>
      </c>
      <c r="F173" s="136" t="s">
        <v>249</v>
      </c>
      <c r="L173" s="18"/>
      <c r="M173" s="137"/>
      <c r="T173" s="42"/>
      <c r="AT173" s="2" t="s">
        <v>131</v>
      </c>
      <c r="AU173" s="2" t="s">
        <v>85</v>
      </c>
    </row>
    <row r="174" spans="2:51" s="138" customFormat="1" ht="11.25">
      <c r="B174" s="139"/>
      <c r="D174" s="140" t="s">
        <v>133</v>
      </c>
      <c r="E174" s="141" t="s">
        <v>19</v>
      </c>
      <c r="F174" s="142" t="s">
        <v>222</v>
      </c>
      <c r="H174" s="141" t="s">
        <v>19</v>
      </c>
      <c r="L174" s="139"/>
      <c r="M174" s="143"/>
      <c r="T174" s="144"/>
      <c r="AT174" s="141" t="s">
        <v>133</v>
      </c>
      <c r="AU174" s="141" t="s">
        <v>85</v>
      </c>
      <c r="AV174" s="138" t="s">
        <v>83</v>
      </c>
      <c r="AW174" s="138" t="s">
        <v>37</v>
      </c>
      <c r="AX174" s="138" t="s">
        <v>75</v>
      </c>
      <c r="AY174" s="141" t="s">
        <v>122</v>
      </c>
    </row>
    <row r="175" spans="2:51" s="145" customFormat="1" ht="11.25">
      <c r="B175" s="146"/>
      <c r="D175" s="140" t="s">
        <v>133</v>
      </c>
      <c r="E175" s="147" t="s">
        <v>19</v>
      </c>
      <c r="F175" s="148" t="s">
        <v>224</v>
      </c>
      <c r="H175" s="149">
        <v>20</v>
      </c>
      <c r="L175" s="146"/>
      <c r="M175" s="150"/>
      <c r="T175" s="151"/>
      <c r="AT175" s="147" t="s">
        <v>133</v>
      </c>
      <c r="AU175" s="147" t="s">
        <v>85</v>
      </c>
      <c r="AV175" s="145" t="s">
        <v>85</v>
      </c>
      <c r="AW175" s="145" t="s">
        <v>37</v>
      </c>
      <c r="AX175" s="145" t="s">
        <v>83</v>
      </c>
      <c r="AY175" s="147" t="s">
        <v>122</v>
      </c>
    </row>
    <row r="176" spans="2:65" s="17" customFormat="1" ht="24.2" customHeight="1">
      <c r="B176" s="18"/>
      <c r="C176" s="122" t="s">
        <v>250</v>
      </c>
      <c r="D176" s="122" t="s">
        <v>124</v>
      </c>
      <c r="E176" s="123" t="s">
        <v>251</v>
      </c>
      <c r="F176" s="124" t="s">
        <v>252</v>
      </c>
      <c r="G176" s="125" t="s">
        <v>127</v>
      </c>
      <c r="H176" s="126">
        <v>387.2</v>
      </c>
      <c r="I176" s="127"/>
      <c r="J176" s="128">
        <f>ROUND(I176*H176,2)</f>
        <v>0</v>
      </c>
      <c r="K176" s="124" t="s">
        <v>128</v>
      </c>
      <c r="L176" s="18"/>
      <c r="M176" s="129" t="s">
        <v>19</v>
      </c>
      <c r="N176" s="130" t="s">
        <v>46</v>
      </c>
      <c r="P176" s="131">
        <f>O176*H176</f>
        <v>0</v>
      </c>
      <c r="Q176" s="131">
        <v>0</v>
      </c>
      <c r="R176" s="131">
        <f>Q176*H176</f>
        <v>0</v>
      </c>
      <c r="S176" s="131">
        <v>0</v>
      </c>
      <c r="T176" s="132">
        <f>S176*H176</f>
        <v>0</v>
      </c>
      <c r="AR176" s="133" t="s">
        <v>129</v>
      </c>
      <c r="AT176" s="133" t="s">
        <v>124</v>
      </c>
      <c r="AU176" s="133" t="s">
        <v>85</v>
      </c>
      <c r="AY176" s="2" t="s">
        <v>122</v>
      </c>
      <c r="BE176" s="134">
        <f>IF(N176="základní",J176,0)</f>
        <v>0</v>
      </c>
      <c r="BF176" s="134">
        <f>IF(N176="snížená",J176,0)</f>
        <v>0</v>
      </c>
      <c r="BG176" s="134">
        <f>IF(N176="zákl. přenesená",J176,0)</f>
        <v>0</v>
      </c>
      <c r="BH176" s="134">
        <f>IF(N176="sníž. přenesená",J176,0)</f>
        <v>0</v>
      </c>
      <c r="BI176" s="134">
        <f>IF(N176="nulová",J176,0)</f>
        <v>0</v>
      </c>
      <c r="BJ176" s="2" t="s">
        <v>83</v>
      </c>
      <c r="BK176" s="134">
        <f>ROUND(I176*H176,2)</f>
        <v>0</v>
      </c>
      <c r="BL176" s="2" t="s">
        <v>129</v>
      </c>
      <c r="BM176" s="133" t="s">
        <v>253</v>
      </c>
    </row>
    <row r="177" spans="2:47" s="17" customFormat="1" ht="11.25">
      <c r="B177" s="18"/>
      <c r="D177" s="135" t="s">
        <v>131</v>
      </c>
      <c r="F177" s="136" t="s">
        <v>254</v>
      </c>
      <c r="L177" s="18"/>
      <c r="M177" s="137"/>
      <c r="T177" s="42"/>
      <c r="AT177" s="2" t="s">
        <v>131</v>
      </c>
      <c r="AU177" s="2" t="s">
        <v>85</v>
      </c>
    </row>
    <row r="178" spans="2:51" s="138" customFormat="1" ht="11.25">
      <c r="B178" s="139"/>
      <c r="D178" s="140" t="s">
        <v>133</v>
      </c>
      <c r="E178" s="141" t="s">
        <v>19</v>
      </c>
      <c r="F178" s="142" t="s">
        <v>134</v>
      </c>
      <c r="H178" s="141" t="s">
        <v>19</v>
      </c>
      <c r="L178" s="139"/>
      <c r="M178" s="143"/>
      <c r="T178" s="144"/>
      <c r="AT178" s="141" t="s">
        <v>133</v>
      </c>
      <c r="AU178" s="141" t="s">
        <v>85</v>
      </c>
      <c r="AV178" s="138" t="s">
        <v>83</v>
      </c>
      <c r="AW178" s="138" t="s">
        <v>37</v>
      </c>
      <c r="AX178" s="138" t="s">
        <v>75</v>
      </c>
      <c r="AY178" s="141" t="s">
        <v>122</v>
      </c>
    </row>
    <row r="179" spans="2:51" s="138" customFormat="1" ht="11.25">
      <c r="B179" s="139"/>
      <c r="D179" s="140" t="s">
        <v>133</v>
      </c>
      <c r="E179" s="141" t="s">
        <v>19</v>
      </c>
      <c r="F179" s="142" t="s">
        <v>154</v>
      </c>
      <c r="H179" s="141" t="s">
        <v>19</v>
      </c>
      <c r="L179" s="139"/>
      <c r="M179" s="143"/>
      <c r="T179" s="144"/>
      <c r="AT179" s="141" t="s">
        <v>133</v>
      </c>
      <c r="AU179" s="141" t="s">
        <v>85</v>
      </c>
      <c r="AV179" s="138" t="s">
        <v>83</v>
      </c>
      <c r="AW179" s="138" t="s">
        <v>37</v>
      </c>
      <c r="AX179" s="138" t="s">
        <v>75</v>
      </c>
      <c r="AY179" s="141" t="s">
        <v>122</v>
      </c>
    </row>
    <row r="180" spans="2:51" s="145" customFormat="1" ht="11.25">
      <c r="B180" s="146"/>
      <c r="D180" s="140" t="s">
        <v>133</v>
      </c>
      <c r="E180" s="147" t="s">
        <v>19</v>
      </c>
      <c r="F180" s="148" t="s">
        <v>223</v>
      </c>
      <c r="H180" s="149">
        <v>367.2</v>
      </c>
      <c r="L180" s="146"/>
      <c r="M180" s="150"/>
      <c r="T180" s="151"/>
      <c r="AT180" s="147" t="s">
        <v>133</v>
      </c>
      <c r="AU180" s="147" t="s">
        <v>85</v>
      </c>
      <c r="AV180" s="145" t="s">
        <v>85</v>
      </c>
      <c r="AW180" s="145" t="s">
        <v>37</v>
      </c>
      <c r="AX180" s="145" t="s">
        <v>75</v>
      </c>
      <c r="AY180" s="147" t="s">
        <v>122</v>
      </c>
    </row>
    <row r="181" spans="2:51" s="145" customFormat="1" ht="11.25">
      <c r="B181" s="146"/>
      <c r="D181" s="140" t="s">
        <v>133</v>
      </c>
      <c r="E181" s="147" t="s">
        <v>19</v>
      </c>
      <c r="F181" s="148" t="s">
        <v>224</v>
      </c>
      <c r="H181" s="149">
        <v>20</v>
      </c>
      <c r="L181" s="146"/>
      <c r="M181" s="150"/>
      <c r="T181" s="151"/>
      <c r="AT181" s="147" t="s">
        <v>133</v>
      </c>
      <c r="AU181" s="147" t="s">
        <v>85</v>
      </c>
      <c r="AV181" s="145" t="s">
        <v>85</v>
      </c>
      <c r="AW181" s="145" t="s">
        <v>37</v>
      </c>
      <c r="AX181" s="145" t="s">
        <v>75</v>
      </c>
      <c r="AY181" s="147" t="s">
        <v>122</v>
      </c>
    </row>
    <row r="182" spans="2:51" s="159" customFormat="1" ht="11.25">
      <c r="B182" s="160"/>
      <c r="D182" s="140" t="s">
        <v>133</v>
      </c>
      <c r="E182" s="161" t="s">
        <v>19</v>
      </c>
      <c r="F182" s="162" t="s">
        <v>156</v>
      </c>
      <c r="H182" s="163">
        <v>387.2</v>
      </c>
      <c r="L182" s="160"/>
      <c r="M182" s="164"/>
      <c r="T182" s="165"/>
      <c r="AT182" s="161" t="s">
        <v>133</v>
      </c>
      <c r="AU182" s="161" t="s">
        <v>85</v>
      </c>
      <c r="AV182" s="159" t="s">
        <v>129</v>
      </c>
      <c r="AW182" s="159" t="s">
        <v>37</v>
      </c>
      <c r="AX182" s="159" t="s">
        <v>83</v>
      </c>
      <c r="AY182" s="161" t="s">
        <v>122</v>
      </c>
    </row>
    <row r="183" spans="2:65" s="17" customFormat="1" ht="44.25" customHeight="1">
      <c r="B183" s="18"/>
      <c r="C183" s="122" t="s">
        <v>7</v>
      </c>
      <c r="D183" s="122" t="s">
        <v>124</v>
      </c>
      <c r="E183" s="123" t="s">
        <v>255</v>
      </c>
      <c r="F183" s="124" t="s">
        <v>256</v>
      </c>
      <c r="G183" s="125" t="s">
        <v>127</v>
      </c>
      <c r="H183" s="126">
        <v>367.2</v>
      </c>
      <c r="I183" s="127"/>
      <c r="J183" s="128">
        <f>ROUND(I183*H183,2)</f>
        <v>0</v>
      </c>
      <c r="K183" s="124" t="s">
        <v>128</v>
      </c>
      <c r="L183" s="18"/>
      <c r="M183" s="129" t="s">
        <v>19</v>
      </c>
      <c r="N183" s="130" t="s">
        <v>46</v>
      </c>
      <c r="P183" s="131">
        <f>O183*H183</f>
        <v>0</v>
      </c>
      <c r="Q183" s="131">
        <v>0.08425</v>
      </c>
      <c r="R183" s="131">
        <f>Q183*H183</f>
        <v>30.936600000000002</v>
      </c>
      <c r="S183" s="131">
        <v>0</v>
      </c>
      <c r="T183" s="132">
        <f>S183*H183</f>
        <v>0</v>
      </c>
      <c r="AR183" s="133" t="s">
        <v>129</v>
      </c>
      <c r="AT183" s="133" t="s">
        <v>124</v>
      </c>
      <c r="AU183" s="133" t="s">
        <v>85</v>
      </c>
      <c r="AY183" s="2" t="s">
        <v>122</v>
      </c>
      <c r="BE183" s="134">
        <f>IF(N183="základní",J183,0)</f>
        <v>0</v>
      </c>
      <c r="BF183" s="134">
        <f>IF(N183="snížená",J183,0)</f>
        <v>0</v>
      </c>
      <c r="BG183" s="134">
        <f>IF(N183="zákl. přenesená",J183,0)</f>
        <v>0</v>
      </c>
      <c r="BH183" s="134">
        <f>IF(N183="sníž. přenesená",J183,0)</f>
        <v>0</v>
      </c>
      <c r="BI183" s="134">
        <f>IF(N183="nulová",J183,0)</f>
        <v>0</v>
      </c>
      <c r="BJ183" s="2" t="s">
        <v>83</v>
      </c>
      <c r="BK183" s="134">
        <f>ROUND(I183*H183,2)</f>
        <v>0</v>
      </c>
      <c r="BL183" s="2" t="s">
        <v>129</v>
      </c>
      <c r="BM183" s="133" t="s">
        <v>257</v>
      </c>
    </row>
    <row r="184" spans="2:47" s="17" customFormat="1" ht="11.25">
      <c r="B184" s="18"/>
      <c r="D184" s="135" t="s">
        <v>131</v>
      </c>
      <c r="F184" s="136" t="s">
        <v>258</v>
      </c>
      <c r="L184" s="18"/>
      <c r="M184" s="137"/>
      <c r="T184" s="42"/>
      <c r="AT184" s="2" t="s">
        <v>131</v>
      </c>
      <c r="AU184" s="2" t="s">
        <v>85</v>
      </c>
    </row>
    <row r="185" spans="2:51" s="138" customFormat="1" ht="11.25">
      <c r="B185" s="139"/>
      <c r="D185" s="140" t="s">
        <v>133</v>
      </c>
      <c r="E185" s="141" t="s">
        <v>19</v>
      </c>
      <c r="F185" s="142" t="s">
        <v>259</v>
      </c>
      <c r="H185" s="141" t="s">
        <v>19</v>
      </c>
      <c r="L185" s="139"/>
      <c r="M185" s="143"/>
      <c r="T185" s="144"/>
      <c r="AT185" s="141" t="s">
        <v>133</v>
      </c>
      <c r="AU185" s="141" t="s">
        <v>85</v>
      </c>
      <c r="AV185" s="138" t="s">
        <v>83</v>
      </c>
      <c r="AW185" s="138" t="s">
        <v>37</v>
      </c>
      <c r="AX185" s="138" t="s">
        <v>75</v>
      </c>
      <c r="AY185" s="141" t="s">
        <v>122</v>
      </c>
    </row>
    <row r="186" spans="2:51" s="145" customFormat="1" ht="11.25">
      <c r="B186" s="146"/>
      <c r="D186" s="140" t="s">
        <v>133</v>
      </c>
      <c r="E186" s="147" t="s">
        <v>19</v>
      </c>
      <c r="F186" s="148" t="s">
        <v>260</v>
      </c>
      <c r="H186" s="149">
        <v>364.8</v>
      </c>
      <c r="L186" s="146"/>
      <c r="M186" s="150"/>
      <c r="T186" s="151"/>
      <c r="AT186" s="147" t="s">
        <v>133</v>
      </c>
      <c r="AU186" s="147" t="s">
        <v>85</v>
      </c>
      <c r="AV186" s="145" t="s">
        <v>85</v>
      </c>
      <c r="AW186" s="145" t="s">
        <v>37</v>
      </c>
      <c r="AX186" s="145" t="s">
        <v>75</v>
      </c>
      <c r="AY186" s="147" t="s">
        <v>122</v>
      </c>
    </row>
    <row r="187" spans="2:51" s="145" customFormat="1" ht="11.25">
      <c r="B187" s="146"/>
      <c r="D187" s="140" t="s">
        <v>133</v>
      </c>
      <c r="E187" s="147" t="s">
        <v>19</v>
      </c>
      <c r="F187" s="148" t="s">
        <v>261</v>
      </c>
      <c r="H187" s="149">
        <v>1.2</v>
      </c>
      <c r="L187" s="146"/>
      <c r="M187" s="150"/>
      <c r="T187" s="151"/>
      <c r="AT187" s="147" t="s">
        <v>133</v>
      </c>
      <c r="AU187" s="147" t="s">
        <v>85</v>
      </c>
      <c r="AV187" s="145" t="s">
        <v>85</v>
      </c>
      <c r="AW187" s="145" t="s">
        <v>37</v>
      </c>
      <c r="AX187" s="145" t="s">
        <v>75</v>
      </c>
      <c r="AY187" s="147" t="s">
        <v>122</v>
      </c>
    </row>
    <row r="188" spans="2:51" s="145" customFormat="1" ht="11.25">
      <c r="B188" s="146"/>
      <c r="D188" s="140" t="s">
        <v>133</v>
      </c>
      <c r="E188" s="147" t="s">
        <v>19</v>
      </c>
      <c r="F188" s="148" t="s">
        <v>262</v>
      </c>
      <c r="H188" s="149">
        <v>1.2</v>
      </c>
      <c r="L188" s="146"/>
      <c r="M188" s="150"/>
      <c r="T188" s="151"/>
      <c r="AT188" s="147" t="s">
        <v>133</v>
      </c>
      <c r="AU188" s="147" t="s">
        <v>85</v>
      </c>
      <c r="AV188" s="145" t="s">
        <v>85</v>
      </c>
      <c r="AW188" s="145" t="s">
        <v>37</v>
      </c>
      <c r="AX188" s="145" t="s">
        <v>75</v>
      </c>
      <c r="AY188" s="147" t="s">
        <v>122</v>
      </c>
    </row>
    <row r="189" spans="2:51" s="159" customFormat="1" ht="11.25">
      <c r="B189" s="160"/>
      <c r="D189" s="140" t="s">
        <v>133</v>
      </c>
      <c r="E189" s="161" t="s">
        <v>19</v>
      </c>
      <c r="F189" s="162" t="s">
        <v>156</v>
      </c>
      <c r="H189" s="163">
        <v>367.2</v>
      </c>
      <c r="L189" s="160"/>
      <c r="M189" s="164"/>
      <c r="T189" s="165"/>
      <c r="AT189" s="161" t="s">
        <v>133</v>
      </c>
      <c r="AU189" s="161" t="s">
        <v>85</v>
      </c>
      <c r="AV189" s="159" t="s">
        <v>129</v>
      </c>
      <c r="AW189" s="159" t="s">
        <v>37</v>
      </c>
      <c r="AX189" s="159" t="s">
        <v>83</v>
      </c>
      <c r="AY189" s="161" t="s">
        <v>122</v>
      </c>
    </row>
    <row r="190" spans="2:65" s="17" customFormat="1" ht="16.5" customHeight="1">
      <c r="B190" s="18"/>
      <c r="C190" s="166" t="s">
        <v>263</v>
      </c>
      <c r="D190" s="166" t="s">
        <v>202</v>
      </c>
      <c r="E190" s="167" t="s">
        <v>264</v>
      </c>
      <c r="F190" s="168" t="s">
        <v>265</v>
      </c>
      <c r="G190" s="169" t="s">
        <v>127</v>
      </c>
      <c r="H190" s="170">
        <v>1.26</v>
      </c>
      <c r="I190" s="171"/>
      <c r="J190" s="172">
        <f>ROUND(I190*H190,2)</f>
        <v>0</v>
      </c>
      <c r="K190" s="168" t="s">
        <v>128</v>
      </c>
      <c r="L190" s="173"/>
      <c r="M190" s="174" t="s">
        <v>19</v>
      </c>
      <c r="N190" s="175" t="s">
        <v>46</v>
      </c>
      <c r="P190" s="131">
        <f>O190*H190</f>
        <v>0</v>
      </c>
      <c r="Q190" s="131">
        <v>0.131</v>
      </c>
      <c r="R190" s="131">
        <f>Q190*H190</f>
        <v>0.16506</v>
      </c>
      <c r="S190" s="131">
        <v>0</v>
      </c>
      <c r="T190" s="132">
        <f>S190*H190</f>
        <v>0</v>
      </c>
      <c r="AR190" s="133" t="s">
        <v>174</v>
      </c>
      <c r="AT190" s="133" t="s">
        <v>202</v>
      </c>
      <c r="AU190" s="133" t="s">
        <v>85</v>
      </c>
      <c r="AY190" s="2" t="s">
        <v>122</v>
      </c>
      <c r="BE190" s="134">
        <f>IF(N190="základní",J190,0)</f>
        <v>0</v>
      </c>
      <c r="BF190" s="134">
        <f>IF(N190="snížená",J190,0)</f>
        <v>0</v>
      </c>
      <c r="BG190" s="134">
        <f>IF(N190="zákl. přenesená",J190,0)</f>
        <v>0</v>
      </c>
      <c r="BH190" s="134">
        <f>IF(N190="sníž. přenesená",J190,0)</f>
        <v>0</v>
      </c>
      <c r="BI190" s="134">
        <f>IF(N190="nulová",J190,0)</f>
        <v>0</v>
      </c>
      <c r="BJ190" s="2" t="s">
        <v>83</v>
      </c>
      <c r="BK190" s="134">
        <f>ROUND(I190*H190,2)</f>
        <v>0</v>
      </c>
      <c r="BL190" s="2" t="s">
        <v>129</v>
      </c>
      <c r="BM190" s="133" t="s">
        <v>266</v>
      </c>
    </row>
    <row r="191" spans="2:51" s="145" customFormat="1" ht="11.25">
      <c r="B191" s="146"/>
      <c r="D191" s="140" t="s">
        <v>133</v>
      </c>
      <c r="E191" s="147" t="s">
        <v>19</v>
      </c>
      <c r="F191" s="148" t="s">
        <v>262</v>
      </c>
      <c r="H191" s="149">
        <v>1.2</v>
      </c>
      <c r="L191" s="146"/>
      <c r="M191" s="150"/>
      <c r="T191" s="151"/>
      <c r="AT191" s="147" t="s">
        <v>133</v>
      </c>
      <c r="AU191" s="147" t="s">
        <v>85</v>
      </c>
      <c r="AV191" s="145" t="s">
        <v>85</v>
      </c>
      <c r="AW191" s="145" t="s">
        <v>37</v>
      </c>
      <c r="AX191" s="145" t="s">
        <v>75</v>
      </c>
      <c r="AY191" s="147" t="s">
        <v>122</v>
      </c>
    </row>
    <row r="192" spans="2:51" s="152" customFormat="1" ht="11.25">
      <c r="B192" s="153"/>
      <c r="D192" s="140" t="s">
        <v>133</v>
      </c>
      <c r="E192" s="154" t="s">
        <v>19</v>
      </c>
      <c r="F192" s="155" t="s">
        <v>153</v>
      </c>
      <c r="H192" s="156">
        <v>1.2</v>
      </c>
      <c r="L192" s="153"/>
      <c r="M192" s="157"/>
      <c r="T192" s="158"/>
      <c r="AT192" s="154" t="s">
        <v>133</v>
      </c>
      <c r="AU192" s="154" t="s">
        <v>85</v>
      </c>
      <c r="AV192" s="152" t="s">
        <v>141</v>
      </c>
      <c r="AW192" s="152" t="s">
        <v>37</v>
      </c>
      <c r="AX192" s="152" t="s">
        <v>75</v>
      </c>
      <c r="AY192" s="154" t="s">
        <v>122</v>
      </c>
    </row>
    <row r="193" spans="2:51" s="145" customFormat="1" ht="11.25">
      <c r="B193" s="146"/>
      <c r="D193" s="140" t="s">
        <v>133</v>
      </c>
      <c r="E193" s="147" t="s">
        <v>19</v>
      </c>
      <c r="F193" s="148" t="s">
        <v>267</v>
      </c>
      <c r="H193" s="149">
        <v>1.26</v>
      </c>
      <c r="L193" s="146"/>
      <c r="M193" s="150"/>
      <c r="T193" s="151"/>
      <c r="AT193" s="147" t="s">
        <v>133</v>
      </c>
      <c r="AU193" s="147" t="s">
        <v>85</v>
      </c>
      <c r="AV193" s="145" t="s">
        <v>85</v>
      </c>
      <c r="AW193" s="145" t="s">
        <v>37</v>
      </c>
      <c r="AX193" s="145" t="s">
        <v>83</v>
      </c>
      <c r="AY193" s="147" t="s">
        <v>122</v>
      </c>
    </row>
    <row r="194" spans="2:65" s="17" customFormat="1" ht="16.5" customHeight="1">
      <c r="B194" s="18"/>
      <c r="C194" s="166" t="s">
        <v>268</v>
      </c>
      <c r="D194" s="166" t="s">
        <v>202</v>
      </c>
      <c r="E194" s="167" t="s">
        <v>269</v>
      </c>
      <c r="F194" s="168" t="s">
        <v>270</v>
      </c>
      <c r="G194" s="169" t="s">
        <v>127</v>
      </c>
      <c r="H194" s="170">
        <v>372.096</v>
      </c>
      <c r="I194" s="171"/>
      <c r="J194" s="172">
        <f>ROUND(I194*H194,2)</f>
        <v>0</v>
      </c>
      <c r="K194" s="168" t="s">
        <v>128</v>
      </c>
      <c r="L194" s="173"/>
      <c r="M194" s="174" t="s">
        <v>19</v>
      </c>
      <c r="N194" s="175" t="s">
        <v>46</v>
      </c>
      <c r="P194" s="131">
        <f>O194*H194</f>
        <v>0</v>
      </c>
      <c r="Q194" s="131">
        <v>0.131</v>
      </c>
      <c r="R194" s="131">
        <f>Q194*H194</f>
        <v>48.744576</v>
      </c>
      <c r="S194" s="131">
        <v>0</v>
      </c>
      <c r="T194" s="132">
        <f>S194*H194</f>
        <v>0</v>
      </c>
      <c r="AR194" s="133" t="s">
        <v>174</v>
      </c>
      <c r="AT194" s="133" t="s">
        <v>202</v>
      </c>
      <c r="AU194" s="133" t="s">
        <v>85</v>
      </c>
      <c r="AY194" s="2" t="s">
        <v>122</v>
      </c>
      <c r="BE194" s="134">
        <f>IF(N194="základní",J194,0)</f>
        <v>0</v>
      </c>
      <c r="BF194" s="134">
        <f>IF(N194="snížená",J194,0)</f>
        <v>0</v>
      </c>
      <c r="BG194" s="134">
        <f>IF(N194="zákl. přenesená",J194,0)</f>
        <v>0</v>
      </c>
      <c r="BH194" s="134">
        <f>IF(N194="sníž. přenesená",J194,0)</f>
        <v>0</v>
      </c>
      <c r="BI194" s="134">
        <f>IF(N194="nulová",J194,0)</f>
        <v>0</v>
      </c>
      <c r="BJ194" s="2" t="s">
        <v>83</v>
      </c>
      <c r="BK194" s="134">
        <f>ROUND(I194*H194,2)</f>
        <v>0</v>
      </c>
      <c r="BL194" s="2" t="s">
        <v>129</v>
      </c>
      <c r="BM194" s="133" t="s">
        <v>271</v>
      </c>
    </row>
    <row r="195" spans="2:51" s="145" customFormat="1" ht="11.25">
      <c r="B195" s="146"/>
      <c r="D195" s="140" t="s">
        <v>133</v>
      </c>
      <c r="E195" s="147" t="s">
        <v>19</v>
      </c>
      <c r="F195" s="148" t="s">
        <v>260</v>
      </c>
      <c r="H195" s="149">
        <v>364.8</v>
      </c>
      <c r="L195" s="146"/>
      <c r="M195" s="150"/>
      <c r="T195" s="151"/>
      <c r="AT195" s="147" t="s">
        <v>133</v>
      </c>
      <c r="AU195" s="147" t="s">
        <v>85</v>
      </c>
      <c r="AV195" s="145" t="s">
        <v>85</v>
      </c>
      <c r="AW195" s="145" t="s">
        <v>37</v>
      </c>
      <c r="AX195" s="145" t="s">
        <v>75</v>
      </c>
      <c r="AY195" s="147" t="s">
        <v>122</v>
      </c>
    </row>
    <row r="196" spans="2:51" s="152" customFormat="1" ht="11.25">
      <c r="B196" s="153"/>
      <c r="D196" s="140" t="s">
        <v>133</v>
      </c>
      <c r="E196" s="154" t="s">
        <v>19</v>
      </c>
      <c r="F196" s="155" t="s">
        <v>153</v>
      </c>
      <c r="H196" s="156">
        <v>364.8</v>
      </c>
      <c r="L196" s="153"/>
      <c r="M196" s="157"/>
      <c r="T196" s="158"/>
      <c r="AT196" s="154" t="s">
        <v>133</v>
      </c>
      <c r="AU196" s="154" t="s">
        <v>85</v>
      </c>
      <c r="AV196" s="152" t="s">
        <v>141</v>
      </c>
      <c r="AW196" s="152" t="s">
        <v>37</v>
      </c>
      <c r="AX196" s="152" t="s">
        <v>75</v>
      </c>
      <c r="AY196" s="154" t="s">
        <v>122</v>
      </c>
    </row>
    <row r="197" spans="2:51" s="145" customFormat="1" ht="11.25">
      <c r="B197" s="146"/>
      <c r="D197" s="140" t="s">
        <v>133</v>
      </c>
      <c r="E197" s="147" t="s">
        <v>19</v>
      </c>
      <c r="F197" s="148" t="s">
        <v>272</v>
      </c>
      <c r="H197" s="149">
        <v>372.096</v>
      </c>
      <c r="L197" s="146"/>
      <c r="M197" s="150"/>
      <c r="T197" s="151"/>
      <c r="AT197" s="147" t="s">
        <v>133</v>
      </c>
      <c r="AU197" s="147" t="s">
        <v>85</v>
      </c>
      <c r="AV197" s="145" t="s">
        <v>85</v>
      </c>
      <c r="AW197" s="145" t="s">
        <v>37</v>
      </c>
      <c r="AX197" s="145" t="s">
        <v>83</v>
      </c>
      <c r="AY197" s="147" t="s">
        <v>122</v>
      </c>
    </row>
    <row r="198" spans="2:65" s="17" customFormat="1" ht="16.5" customHeight="1">
      <c r="B198" s="18"/>
      <c r="C198" s="166" t="s">
        <v>273</v>
      </c>
      <c r="D198" s="166" t="s">
        <v>202</v>
      </c>
      <c r="E198" s="167" t="s">
        <v>274</v>
      </c>
      <c r="F198" s="168" t="s">
        <v>275</v>
      </c>
      <c r="G198" s="169" t="s">
        <v>127</v>
      </c>
      <c r="H198" s="170">
        <v>1.26</v>
      </c>
      <c r="I198" s="171"/>
      <c r="J198" s="172">
        <f>ROUND(I198*H198,2)</f>
        <v>0</v>
      </c>
      <c r="K198" s="168" t="s">
        <v>19</v>
      </c>
      <c r="L198" s="173"/>
      <c r="M198" s="174" t="s">
        <v>19</v>
      </c>
      <c r="N198" s="175" t="s">
        <v>46</v>
      </c>
      <c r="P198" s="131">
        <f>O198*H198</f>
        <v>0</v>
      </c>
      <c r="Q198" s="131">
        <v>0.131</v>
      </c>
      <c r="R198" s="131">
        <f>Q198*H198</f>
        <v>0.16506</v>
      </c>
      <c r="S198" s="131">
        <v>0</v>
      </c>
      <c r="T198" s="132">
        <f>S198*H198</f>
        <v>0</v>
      </c>
      <c r="AR198" s="133" t="s">
        <v>174</v>
      </c>
      <c r="AT198" s="133" t="s">
        <v>202</v>
      </c>
      <c r="AU198" s="133" t="s">
        <v>85</v>
      </c>
      <c r="AY198" s="2" t="s">
        <v>122</v>
      </c>
      <c r="BE198" s="134">
        <f>IF(N198="základní",J198,0)</f>
        <v>0</v>
      </c>
      <c r="BF198" s="134">
        <f>IF(N198="snížená",J198,0)</f>
        <v>0</v>
      </c>
      <c r="BG198" s="134">
        <f>IF(N198="zákl. přenesená",J198,0)</f>
        <v>0</v>
      </c>
      <c r="BH198" s="134">
        <f>IF(N198="sníž. přenesená",J198,0)</f>
        <v>0</v>
      </c>
      <c r="BI198" s="134">
        <f>IF(N198="nulová",J198,0)</f>
        <v>0</v>
      </c>
      <c r="BJ198" s="2" t="s">
        <v>83</v>
      </c>
      <c r="BK198" s="134">
        <f>ROUND(I198*H198,2)</f>
        <v>0</v>
      </c>
      <c r="BL198" s="2" t="s">
        <v>129</v>
      </c>
      <c r="BM198" s="133" t="s">
        <v>276</v>
      </c>
    </row>
    <row r="199" spans="2:51" s="145" customFormat="1" ht="11.25">
      <c r="B199" s="146"/>
      <c r="D199" s="140" t="s">
        <v>133</v>
      </c>
      <c r="E199" s="147" t="s">
        <v>19</v>
      </c>
      <c r="F199" s="148" t="s">
        <v>277</v>
      </c>
      <c r="H199" s="149">
        <v>1.2</v>
      </c>
      <c r="L199" s="146"/>
      <c r="M199" s="150"/>
      <c r="T199" s="151"/>
      <c r="AT199" s="147" t="s">
        <v>133</v>
      </c>
      <c r="AU199" s="147" t="s">
        <v>85</v>
      </c>
      <c r="AV199" s="145" t="s">
        <v>85</v>
      </c>
      <c r="AW199" s="145" t="s">
        <v>37</v>
      </c>
      <c r="AX199" s="145" t="s">
        <v>75</v>
      </c>
      <c r="AY199" s="147" t="s">
        <v>122</v>
      </c>
    </row>
    <row r="200" spans="2:51" s="152" customFormat="1" ht="11.25">
      <c r="B200" s="153"/>
      <c r="D200" s="140" t="s">
        <v>133</v>
      </c>
      <c r="E200" s="154" t="s">
        <v>19</v>
      </c>
      <c r="F200" s="155" t="s">
        <v>153</v>
      </c>
      <c r="H200" s="156">
        <v>1.2</v>
      </c>
      <c r="L200" s="153"/>
      <c r="M200" s="157"/>
      <c r="T200" s="158"/>
      <c r="AT200" s="154" t="s">
        <v>133</v>
      </c>
      <c r="AU200" s="154" t="s">
        <v>85</v>
      </c>
      <c r="AV200" s="152" t="s">
        <v>141</v>
      </c>
      <c r="AW200" s="152" t="s">
        <v>37</v>
      </c>
      <c r="AX200" s="152" t="s">
        <v>75</v>
      </c>
      <c r="AY200" s="154" t="s">
        <v>122</v>
      </c>
    </row>
    <row r="201" spans="2:51" s="145" customFormat="1" ht="11.25">
      <c r="B201" s="146"/>
      <c r="D201" s="140" t="s">
        <v>133</v>
      </c>
      <c r="E201" s="147" t="s">
        <v>19</v>
      </c>
      <c r="F201" s="148" t="s">
        <v>267</v>
      </c>
      <c r="H201" s="149">
        <v>1.26</v>
      </c>
      <c r="L201" s="146"/>
      <c r="M201" s="150"/>
      <c r="T201" s="151"/>
      <c r="AT201" s="147" t="s">
        <v>133</v>
      </c>
      <c r="AU201" s="147" t="s">
        <v>85</v>
      </c>
      <c r="AV201" s="145" t="s">
        <v>85</v>
      </c>
      <c r="AW201" s="145" t="s">
        <v>37</v>
      </c>
      <c r="AX201" s="145" t="s">
        <v>83</v>
      </c>
      <c r="AY201" s="147" t="s">
        <v>122</v>
      </c>
    </row>
    <row r="202" spans="2:65" s="17" customFormat="1" ht="44.25" customHeight="1">
      <c r="B202" s="18"/>
      <c r="C202" s="122" t="s">
        <v>278</v>
      </c>
      <c r="D202" s="122" t="s">
        <v>124</v>
      </c>
      <c r="E202" s="123" t="s">
        <v>279</v>
      </c>
      <c r="F202" s="124" t="s">
        <v>280</v>
      </c>
      <c r="G202" s="125" t="s">
        <v>127</v>
      </c>
      <c r="H202" s="126">
        <v>20</v>
      </c>
      <c r="I202" s="127"/>
      <c r="J202" s="128">
        <f>ROUND(I202*H202,2)</f>
        <v>0</v>
      </c>
      <c r="K202" s="124" t="s">
        <v>128</v>
      </c>
      <c r="L202" s="18"/>
      <c r="M202" s="129" t="s">
        <v>19</v>
      </c>
      <c r="N202" s="130" t="s">
        <v>46</v>
      </c>
      <c r="P202" s="131">
        <f>O202*H202</f>
        <v>0</v>
      </c>
      <c r="Q202" s="131">
        <v>0.08565</v>
      </c>
      <c r="R202" s="131">
        <f>Q202*H202</f>
        <v>1.713</v>
      </c>
      <c r="S202" s="131">
        <v>0</v>
      </c>
      <c r="T202" s="132">
        <f>S202*H202</f>
        <v>0</v>
      </c>
      <c r="AR202" s="133" t="s">
        <v>129</v>
      </c>
      <c r="AT202" s="133" t="s">
        <v>124</v>
      </c>
      <c r="AU202" s="133" t="s">
        <v>85</v>
      </c>
      <c r="AY202" s="2" t="s">
        <v>122</v>
      </c>
      <c r="BE202" s="134">
        <f>IF(N202="základní",J202,0)</f>
        <v>0</v>
      </c>
      <c r="BF202" s="134">
        <f>IF(N202="snížená",J202,0)</f>
        <v>0</v>
      </c>
      <c r="BG202" s="134">
        <f>IF(N202="zákl. přenesená",J202,0)</f>
        <v>0</v>
      </c>
      <c r="BH202" s="134">
        <f>IF(N202="sníž. přenesená",J202,0)</f>
        <v>0</v>
      </c>
      <c r="BI202" s="134">
        <f>IF(N202="nulová",J202,0)</f>
        <v>0</v>
      </c>
      <c r="BJ202" s="2" t="s">
        <v>83</v>
      </c>
      <c r="BK202" s="134">
        <f>ROUND(I202*H202,2)</f>
        <v>0</v>
      </c>
      <c r="BL202" s="2" t="s">
        <v>129</v>
      </c>
      <c r="BM202" s="133" t="s">
        <v>281</v>
      </c>
    </row>
    <row r="203" spans="2:47" s="17" customFormat="1" ht="11.25">
      <c r="B203" s="18"/>
      <c r="D203" s="135" t="s">
        <v>131</v>
      </c>
      <c r="F203" s="136" t="s">
        <v>282</v>
      </c>
      <c r="L203" s="18"/>
      <c r="M203" s="137"/>
      <c r="T203" s="42"/>
      <c r="AT203" s="2" t="s">
        <v>131</v>
      </c>
      <c r="AU203" s="2" t="s">
        <v>85</v>
      </c>
    </row>
    <row r="204" spans="2:51" s="138" customFormat="1" ht="11.25">
      <c r="B204" s="139"/>
      <c r="D204" s="140" t="s">
        <v>133</v>
      </c>
      <c r="E204" s="141" t="s">
        <v>19</v>
      </c>
      <c r="F204" s="142" t="s">
        <v>222</v>
      </c>
      <c r="H204" s="141" t="s">
        <v>19</v>
      </c>
      <c r="L204" s="139"/>
      <c r="M204" s="143"/>
      <c r="T204" s="144"/>
      <c r="AT204" s="141" t="s">
        <v>133</v>
      </c>
      <c r="AU204" s="141" t="s">
        <v>85</v>
      </c>
      <c r="AV204" s="138" t="s">
        <v>83</v>
      </c>
      <c r="AW204" s="138" t="s">
        <v>37</v>
      </c>
      <c r="AX204" s="138" t="s">
        <v>75</v>
      </c>
      <c r="AY204" s="141" t="s">
        <v>122</v>
      </c>
    </row>
    <row r="205" spans="2:51" s="145" customFormat="1" ht="11.25">
      <c r="B205" s="146"/>
      <c r="D205" s="140" t="s">
        <v>133</v>
      </c>
      <c r="E205" s="147" t="s">
        <v>19</v>
      </c>
      <c r="F205" s="148" t="s">
        <v>283</v>
      </c>
      <c r="H205" s="149">
        <v>16.5</v>
      </c>
      <c r="L205" s="146"/>
      <c r="M205" s="150"/>
      <c r="T205" s="151"/>
      <c r="AT205" s="147" t="s">
        <v>133</v>
      </c>
      <c r="AU205" s="147" t="s">
        <v>85</v>
      </c>
      <c r="AV205" s="145" t="s">
        <v>85</v>
      </c>
      <c r="AW205" s="145" t="s">
        <v>37</v>
      </c>
      <c r="AX205" s="145" t="s">
        <v>75</v>
      </c>
      <c r="AY205" s="147" t="s">
        <v>122</v>
      </c>
    </row>
    <row r="206" spans="2:51" s="145" customFormat="1" ht="11.25">
      <c r="B206" s="146"/>
      <c r="D206" s="140" t="s">
        <v>133</v>
      </c>
      <c r="E206" s="147" t="s">
        <v>19</v>
      </c>
      <c r="F206" s="148" t="s">
        <v>284</v>
      </c>
      <c r="H206" s="149">
        <v>3.5</v>
      </c>
      <c r="L206" s="146"/>
      <c r="M206" s="150"/>
      <c r="T206" s="151"/>
      <c r="AT206" s="147" t="s">
        <v>133</v>
      </c>
      <c r="AU206" s="147" t="s">
        <v>85</v>
      </c>
      <c r="AV206" s="145" t="s">
        <v>85</v>
      </c>
      <c r="AW206" s="145" t="s">
        <v>37</v>
      </c>
      <c r="AX206" s="145" t="s">
        <v>75</v>
      </c>
      <c r="AY206" s="147" t="s">
        <v>122</v>
      </c>
    </row>
    <row r="207" spans="2:51" s="159" customFormat="1" ht="11.25">
      <c r="B207" s="160"/>
      <c r="D207" s="140" t="s">
        <v>133</v>
      </c>
      <c r="E207" s="161" t="s">
        <v>19</v>
      </c>
      <c r="F207" s="162" t="s">
        <v>156</v>
      </c>
      <c r="H207" s="163">
        <v>20</v>
      </c>
      <c r="L207" s="160"/>
      <c r="M207" s="164"/>
      <c r="T207" s="165"/>
      <c r="AT207" s="161" t="s">
        <v>133</v>
      </c>
      <c r="AU207" s="161" t="s">
        <v>85</v>
      </c>
      <c r="AV207" s="159" t="s">
        <v>129</v>
      </c>
      <c r="AW207" s="159" t="s">
        <v>37</v>
      </c>
      <c r="AX207" s="159" t="s">
        <v>83</v>
      </c>
      <c r="AY207" s="161" t="s">
        <v>122</v>
      </c>
    </row>
    <row r="208" spans="2:65" s="17" customFormat="1" ht="16.5" customHeight="1">
      <c r="B208" s="18"/>
      <c r="C208" s="166" t="s">
        <v>285</v>
      </c>
      <c r="D208" s="166" t="s">
        <v>202</v>
      </c>
      <c r="E208" s="167" t="s">
        <v>286</v>
      </c>
      <c r="F208" s="168" t="s">
        <v>287</v>
      </c>
      <c r="G208" s="169" t="s">
        <v>127</v>
      </c>
      <c r="H208" s="170">
        <v>17.325</v>
      </c>
      <c r="I208" s="171"/>
      <c r="J208" s="172">
        <f>ROUND(I208*H208,2)</f>
        <v>0</v>
      </c>
      <c r="K208" s="168" t="s">
        <v>128</v>
      </c>
      <c r="L208" s="173"/>
      <c r="M208" s="174" t="s">
        <v>19</v>
      </c>
      <c r="N208" s="175" t="s">
        <v>46</v>
      </c>
      <c r="P208" s="131">
        <f>O208*H208</f>
        <v>0</v>
      </c>
      <c r="Q208" s="131">
        <v>0.176</v>
      </c>
      <c r="R208" s="131">
        <f>Q208*H208</f>
        <v>3.0492</v>
      </c>
      <c r="S208" s="131">
        <v>0</v>
      </c>
      <c r="T208" s="132">
        <f>S208*H208</f>
        <v>0</v>
      </c>
      <c r="AR208" s="133" t="s">
        <v>174</v>
      </c>
      <c r="AT208" s="133" t="s">
        <v>202</v>
      </c>
      <c r="AU208" s="133" t="s">
        <v>85</v>
      </c>
      <c r="AY208" s="2" t="s">
        <v>122</v>
      </c>
      <c r="BE208" s="134">
        <f>IF(N208="základní",J208,0)</f>
        <v>0</v>
      </c>
      <c r="BF208" s="134">
        <f>IF(N208="snížená",J208,0)</f>
        <v>0</v>
      </c>
      <c r="BG208" s="134">
        <f>IF(N208="zákl. přenesená",J208,0)</f>
        <v>0</v>
      </c>
      <c r="BH208" s="134">
        <f>IF(N208="sníž. přenesená",J208,0)</f>
        <v>0</v>
      </c>
      <c r="BI208" s="134">
        <f>IF(N208="nulová",J208,0)</f>
        <v>0</v>
      </c>
      <c r="BJ208" s="2" t="s">
        <v>83</v>
      </c>
      <c r="BK208" s="134">
        <f>ROUND(I208*H208,2)</f>
        <v>0</v>
      </c>
      <c r="BL208" s="2" t="s">
        <v>129</v>
      </c>
      <c r="BM208" s="133" t="s">
        <v>288</v>
      </c>
    </row>
    <row r="209" spans="2:51" s="138" customFormat="1" ht="11.25">
      <c r="B209" s="139"/>
      <c r="D209" s="140" t="s">
        <v>133</v>
      </c>
      <c r="E209" s="141" t="s">
        <v>19</v>
      </c>
      <c r="F209" s="142" t="s">
        <v>222</v>
      </c>
      <c r="H209" s="141" t="s">
        <v>19</v>
      </c>
      <c r="L209" s="139"/>
      <c r="M209" s="143"/>
      <c r="T209" s="144"/>
      <c r="AT209" s="141" t="s">
        <v>133</v>
      </c>
      <c r="AU209" s="141" t="s">
        <v>85</v>
      </c>
      <c r="AV209" s="138" t="s">
        <v>83</v>
      </c>
      <c r="AW209" s="138" t="s">
        <v>37</v>
      </c>
      <c r="AX209" s="138" t="s">
        <v>75</v>
      </c>
      <c r="AY209" s="141" t="s">
        <v>122</v>
      </c>
    </row>
    <row r="210" spans="2:51" s="145" customFormat="1" ht="11.25">
      <c r="B210" s="146"/>
      <c r="D210" s="140" t="s">
        <v>133</v>
      </c>
      <c r="E210" s="147" t="s">
        <v>19</v>
      </c>
      <c r="F210" s="148" t="s">
        <v>283</v>
      </c>
      <c r="H210" s="149">
        <v>16.5</v>
      </c>
      <c r="L210" s="146"/>
      <c r="M210" s="150"/>
      <c r="T210" s="151"/>
      <c r="AT210" s="147" t="s">
        <v>133</v>
      </c>
      <c r="AU210" s="147" t="s">
        <v>85</v>
      </c>
      <c r="AV210" s="145" t="s">
        <v>85</v>
      </c>
      <c r="AW210" s="145" t="s">
        <v>37</v>
      </c>
      <c r="AX210" s="145" t="s">
        <v>75</v>
      </c>
      <c r="AY210" s="147" t="s">
        <v>122</v>
      </c>
    </row>
    <row r="211" spans="2:51" s="152" customFormat="1" ht="11.25">
      <c r="B211" s="153"/>
      <c r="D211" s="140" t="s">
        <v>133</v>
      </c>
      <c r="E211" s="154" t="s">
        <v>19</v>
      </c>
      <c r="F211" s="155" t="s">
        <v>153</v>
      </c>
      <c r="H211" s="156">
        <v>16.5</v>
      </c>
      <c r="L211" s="153"/>
      <c r="M211" s="157"/>
      <c r="T211" s="158"/>
      <c r="AT211" s="154" t="s">
        <v>133</v>
      </c>
      <c r="AU211" s="154" t="s">
        <v>85</v>
      </c>
      <c r="AV211" s="152" t="s">
        <v>141</v>
      </c>
      <c r="AW211" s="152" t="s">
        <v>37</v>
      </c>
      <c r="AX211" s="152" t="s">
        <v>75</v>
      </c>
      <c r="AY211" s="154" t="s">
        <v>122</v>
      </c>
    </row>
    <row r="212" spans="2:51" s="145" customFormat="1" ht="11.25">
      <c r="B212" s="146"/>
      <c r="D212" s="140" t="s">
        <v>133</v>
      </c>
      <c r="E212" s="147" t="s">
        <v>19</v>
      </c>
      <c r="F212" s="148" t="s">
        <v>289</v>
      </c>
      <c r="H212" s="149">
        <v>17.325</v>
      </c>
      <c r="L212" s="146"/>
      <c r="M212" s="150"/>
      <c r="T212" s="151"/>
      <c r="AT212" s="147" t="s">
        <v>133</v>
      </c>
      <c r="AU212" s="147" t="s">
        <v>85</v>
      </c>
      <c r="AV212" s="145" t="s">
        <v>85</v>
      </c>
      <c r="AW212" s="145" t="s">
        <v>37</v>
      </c>
      <c r="AX212" s="145" t="s">
        <v>83</v>
      </c>
      <c r="AY212" s="147" t="s">
        <v>122</v>
      </c>
    </row>
    <row r="213" spans="2:65" s="17" customFormat="1" ht="16.5" customHeight="1">
      <c r="B213" s="18"/>
      <c r="C213" s="166" t="s">
        <v>290</v>
      </c>
      <c r="D213" s="166" t="s">
        <v>202</v>
      </c>
      <c r="E213" s="167" t="s">
        <v>291</v>
      </c>
      <c r="F213" s="168" t="s">
        <v>292</v>
      </c>
      <c r="G213" s="169" t="s">
        <v>127</v>
      </c>
      <c r="H213" s="170">
        <v>3.57</v>
      </c>
      <c r="I213" s="171"/>
      <c r="J213" s="172">
        <f>ROUND(I213*H213,2)</f>
        <v>0</v>
      </c>
      <c r="K213" s="168" t="s">
        <v>128</v>
      </c>
      <c r="L213" s="173"/>
      <c r="M213" s="174" t="s">
        <v>19</v>
      </c>
      <c r="N213" s="175" t="s">
        <v>46</v>
      </c>
      <c r="P213" s="131">
        <f>O213*H213</f>
        <v>0</v>
      </c>
      <c r="Q213" s="131">
        <v>0.175</v>
      </c>
      <c r="R213" s="131">
        <f>Q213*H213</f>
        <v>0.6247499999999999</v>
      </c>
      <c r="S213" s="131">
        <v>0</v>
      </c>
      <c r="T213" s="132">
        <f>S213*H213</f>
        <v>0</v>
      </c>
      <c r="AR213" s="133" t="s">
        <v>174</v>
      </c>
      <c r="AT213" s="133" t="s">
        <v>202</v>
      </c>
      <c r="AU213" s="133" t="s">
        <v>85</v>
      </c>
      <c r="AY213" s="2" t="s">
        <v>122</v>
      </c>
      <c r="BE213" s="134">
        <f>IF(N213="základní",J213,0)</f>
        <v>0</v>
      </c>
      <c r="BF213" s="134">
        <f>IF(N213="snížená",J213,0)</f>
        <v>0</v>
      </c>
      <c r="BG213" s="134">
        <f>IF(N213="zákl. přenesená",J213,0)</f>
        <v>0</v>
      </c>
      <c r="BH213" s="134">
        <f>IF(N213="sníž. přenesená",J213,0)</f>
        <v>0</v>
      </c>
      <c r="BI213" s="134">
        <f>IF(N213="nulová",J213,0)</f>
        <v>0</v>
      </c>
      <c r="BJ213" s="2" t="s">
        <v>83</v>
      </c>
      <c r="BK213" s="134">
        <f>ROUND(I213*H213,2)</f>
        <v>0</v>
      </c>
      <c r="BL213" s="2" t="s">
        <v>129</v>
      </c>
      <c r="BM213" s="133" t="s">
        <v>293</v>
      </c>
    </row>
    <row r="214" spans="2:51" s="145" customFormat="1" ht="11.25">
      <c r="B214" s="146"/>
      <c r="D214" s="140" t="s">
        <v>133</v>
      </c>
      <c r="E214" s="147" t="s">
        <v>19</v>
      </c>
      <c r="F214" s="148" t="s">
        <v>284</v>
      </c>
      <c r="H214" s="149">
        <v>3.5</v>
      </c>
      <c r="L214" s="146"/>
      <c r="M214" s="150"/>
      <c r="T214" s="151"/>
      <c r="AT214" s="147" t="s">
        <v>133</v>
      </c>
      <c r="AU214" s="147" t="s">
        <v>85</v>
      </c>
      <c r="AV214" s="145" t="s">
        <v>85</v>
      </c>
      <c r="AW214" s="145" t="s">
        <v>37</v>
      </c>
      <c r="AX214" s="145" t="s">
        <v>75</v>
      </c>
      <c r="AY214" s="147" t="s">
        <v>122</v>
      </c>
    </row>
    <row r="215" spans="2:51" s="152" customFormat="1" ht="11.25">
      <c r="B215" s="153"/>
      <c r="D215" s="140" t="s">
        <v>133</v>
      </c>
      <c r="E215" s="154" t="s">
        <v>19</v>
      </c>
      <c r="F215" s="155" t="s">
        <v>153</v>
      </c>
      <c r="H215" s="156">
        <v>3.5</v>
      </c>
      <c r="L215" s="153"/>
      <c r="M215" s="157"/>
      <c r="T215" s="158"/>
      <c r="AT215" s="154" t="s">
        <v>133</v>
      </c>
      <c r="AU215" s="154" t="s">
        <v>85</v>
      </c>
      <c r="AV215" s="152" t="s">
        <v>141</v>
      </c>
      <c r="AW215" s="152" t="s">
        <v>37</v>
      </c>
      <c r="AX215" s="152" t="s">
        <v>75</v>
      </c>
      <c r="AY215" s="154" t="s">
        <v>122</v>
      </c>
    </row>
    <row r="216" spans="2:51" s="145" customFormat="1" ht="11.25">
      <c r="B216" s="146"/>
      <c r="D216" s="140" t="s">
        <v>133</v>
      </c>
      <c r="E216" s="147" t="s">
        <v>19</v>
      </c>
      <c r="F216" s="148" t="s">
        <v>294</v>
      </c>
      <c r="H216" s="149">
        <v>3.57</v>
      </c>
      <c r="L216" s="146"/>
      <c r="M216" s="150"/>
      <c r="T216" s="151"/>
      <c r="AT216" s="147" t="s">
        <v>133</v>
      </c>
      <c r="AU216" s="147" t="s">
        <v>85</v>
      </c>
      <c r="AV216" s="145" t="s">
        <v>85</v>
      </c>
      <c r="AW216" s="145" t="s">
        <v>37</v>
      </c>
      <c r="AX216" s="145" t="s">
        <v>83</v>
      </c>
      <c r="AY216" s="147" t="s">
        <v>122</v>
      </c>
    </row>
    <row r="217" spans="2:63" s="110" customFormat="1" ht="22.9" customHeight="1">
      <c r="B217" s="111"/>
      <c r="D217" s="112" t="s">
        <v>74</v>
      </c>
      <c r="E217" s="120" t="s">
        <v>174</v>
      </c>
      <c r="F217" s="120" t="s">
        <v>295</v>
      </c>
      <c r="J217" s="121">
        <f>BK217</f>
        <v>0</v>
      </c>
      <c r="L217" s="111"/>
      <c r="M217" s="115"/>
      <c r="P217" s="116">
        <f>SUM(P218:P226)</f>
        <v>0</v>
      </c>
      <c r="R217" s="116">
        <f>SUM(R218:R226)</f>
        <v>37.55601738</v>
      </c>
      <c r="T217" s="117">
        <f>SUM(T218:T226)</f>
        <v>0</v>
      </c>
      <c r="AR217" s="112" t="s">
        <v>83</v>
      </c>
      <c r="AT217" s="118" t="s">
        <v>74</v>
      </c>
      <c r="AU217" s="118" t="s">
        <v>83</v>
      </c>
      <c r="AY217" s="112" t="s">
        <v>122</v>
      </c>
      <c r="BK217" s="119">
        <f>SUM(BK218:BK226)</f>
        <v>0</v>
      </c>
    </row>
    <row r="218" spans="2:65" s="17" customFormat="1" ht="24.2" customHeight="1">
      <c r="B218" s="18"/>
      <c r="C218" s="122" t="s">
        <v>296</v>
      </c>
      <c r="D218" s="122" t="s">
        <v>124</v>
      </c>
      <c r="E218" s="123" t="s">
        <v>297</v>
      </c>
      <c r="F218" s="124" t="s">
        <v>298</v>
      </c>
      <c r="G218" s="125" t="s">
        <v>235</v>
      </c>
      <c r="H218" s="126">
        <v>77</v>
      </c>
      <c r="I218" s="127"/>
      <c r="J218" s="128">
        <f>ROUND(I218*H218,2)</f>
        <v>0</v>
      </c>
      <c r="K218" s="124" t="s">
        <v>128</v>
      </c>
      <c r="L218" s="18"/>
      <c r="M218" s="129" t="s">
        <v>19</v>
      </c>
      <c r="N218" s="130" t="s">
        <v>46</v>
      </c>
      <c r="P218" s="131">
        <f>O218*H218</f>
        <v>0</v>
      </c>
      <c r="Q218" s="131">
        <v>0.0034358</v>
      </c>
      <c r="R218" s="131">
        <f>Q218*H218</f>
        <v>0.26455660000000003</v>
      </c>
      <c r="S218" s="131">
        <v>0</v>
      </c>
      <c r="T218" s="132">
        <f>S218*H218</f>
        <v>0</v>
      </c>
      <c r="AR218" s="133" t="s">
        <v>129</v>
      </c>
      <c r="AT218" s="133" t="s">
        <v>124</v>
      </c>
      <c r="AU218" s="133" t="s">
        <v>85</v>
      </c>
      <c r="AY218" s="2" t="s">
        <v>122</v>
      </c>
      <c r="BE218" s="134">
        <f>IF(N218="základní",J218,0)</f>
        <v>0</v>
      </c>
      <c r="BF218" s="134">
        <f>IF(N218="snížená",J218,0)</f>
        <v>0</v>
      </c>
      <c r="BG218" s="134">
        <f>IF(N218="zákl. přenesená",J218,0)</f>
        <v>0</v>
      </c>
      <c r="BH218" s="134">
        <f>IF(N218="sníž. přenesená",J218,0)</f>
        <v>0</v>
      </c>
      <c r="BI218" s="134">
        <f>IF(N218="nulová",J218,0)</f>
        <v>0</v>
      </c>
      <c r="BJ218" s="2" t="s">
        <v>83</v>
      </c>
      <c r="BK218" s="134">
        <f>ROUND(I218*H218,2)</f>
        <v>0</v>
      </c>
      <c r="BL218" s="2" t="s">
        <v>129</v>
      </c>
      <c r="BM218" s="133" t="s">
        <v>299</v>
      </c>
    </row>
    <row r="219" spans="2:47" s="17" customFormat="1" ht="11.25">
      <c r="B219" s="18"/>
      <c r="D219" s="135" t="s">
        <v>131</v>
      </c>
      <c r="F219" s="136" t="s">
        <v>300</v>
      </c>
      <c r="L219" s="18"/>
      <c r="M219" s="137"/>
      <c r="T219" s="42"/>
      <c r="AT219" s="2" t="s">
        <v>131</v>
      </c>
      <c r="AU219" s="2" t="s">
        <v>85</v>
      </c>
    </row>
    <row r="220" spans="2:51" s="145" customFormat="1" ht="11.25">
      <c r="B220" s="146"/>
      <c r="D220" s="140" t="s">
        <v>133</v>
      </c>
      <c r="E220" s="147" t="s">
        <v>19</v>
      </c>
      <c r="F220" s="148" t="s">
        <v>301</v>
      </c>
      <c r="H220" s="149">
        <v>77</v>
      </c>
      <c r="L220" s="146"/>
      <c r="M220" s="150"/>
      <c r="T220" s="151"/>
      <c r="AT220" s="147" t="s">
        <v>133</v>
      </c>
      <c r="AU220" s="147" t="s">
        <v>85</v>
      </c>
      <c r="AV220" s="145" t="s">
        <v>85</v>
      </c>
      <c r="AW220" s="145" t="s">
        <v>37</v>
      </c>
      <c r="AX220" s="145" t="s">
        <v>83</v>
      </c>
      <c r="AY220" s="147" t="s">
        <v>122</v>
      </c>
    </row>
    <row r="221" spans="2:65" s="17" customFormat="1" ht="16.5" customHeight="1">
      <c r="B221" s="18"/>
      <c r="C221" s="166" t="s">
        <v>302</v>
      </c>
      <c r="D221" s="166" t="s">
        <v>202</v>
      </c>
      <c r="E221" s="167" t="s">
        <v>303</v>
      </c>
      <c r="F221" s="168" t="s">
        <v>304</v>
      </c>
      <c r="G221" s="169" t="s">
        <v>235</v>
      </c>
      <c r="H221" s="170">
        <v>77.77</v>
      </c>
      <c r="I221" s="171"/>
      <c r="J221" s="172">
        <f>ROUND(I221*H221,2)</f>
        <v>0</v>
      </c>
      <c r="K221" s="168" t="s">
        <v>128</v>
      </c>
      <c r="L221" s="173"/>
      <c r="M221" s="174" t="s">
        <v>19</v>
      </c>
      <c r="N221" s="175" t="s">
        <v>46</v>
      </c>
      <c r="P221" s="131">
        <f>O221*H221</f>
        <v>0</v>
      </c>
      <c r="Q221" s="131">
        <v>0.41325</v>
      </c>
      <c r="R221" s="131">
        <f>Q221*H221</f>
        <v>32.1384525</v>
      </c>
      <c r="S221" s="131">
        <v>0</v>
      </c>
      <c r="T221" s="132">
        <f>S221*H221</f>
        <v>0</v>
      </c>
      <c r="AR221" s="133" t="s">
        <v>174</v>
      </c>
      <c r="AT221" s="133" t="s">
        <v>202</v>
      </c>
      <c r="AU221" s="133" t="s">
        <v>85</v>
      </c>
      <c r="AY221" s="2" t="s">
        <v>122</v>
      </c>
      <c r="BE221" s="134">
        <f>IF(N221="základní",J221,0)</f>
        <v>0</v>
      </c>
      <c r="BF221" s="134">
        <f>IF(N221="snížená",J221,0)</f>
        <v>0</v>
      </c>
      <c r="BG221" s="134">
        <f>IF(N221="zákl. přenesená",J221,0)</f>
        <v>0</v>
      </c>
      <c r="BH221" s="134">
        <f>IF(N221="sníž. přenesená",J221,0)</f>
        <v>0</v>
      </c>
      <c r="BI221" s="134">
        <f>IF(N221="nulová",J221,0)</f>
        <v>0</v>
      </c>
      <c r="BJ221" s="2" t="s">
        <v>83</v>
      </c>
      <c r="BK221" s="134">
        <f>ROUND(I221*H221,2)</f>
        <v>0</v>
      </c>
      <c r="BL221" s="2" t="s">
        <v>129</v>
      </c>
      <c r="BM221" s="133" t="s">
        <v>305</v>
      </c>
    </row>
    <row r="222" spans="2:51" s="145" customFormat="1" ht="11.25">
      <c r="B222" s="146"/>
      <c r="D222" s="140" t="s">
        <v>133</v>
      </c>
      <c r="F222" s="148" t="s">
        <v>306</v>
      </c>
      <c r="H222" s="149">
        <v>77.77</v>
      </c>
      <c r="L222" s="146"/>
      <c r="M222" s="150"/>
      <c r="T222" s="151"/>
      <c r="AT222" s="147" t="s">
        <v>133</v>
      </c>
      <c r="AU222" s="147" t="s">
        <v>85</v>
      </c>
      <c r="AV222" s="145" t="s">
        <v>85</v>
      </c>
      <c r="AW222" s="145" t="s">
        <v>4</v>
      </c>
      <c r="AX222" s="145" t="s">
        <v>83</v>
      </c>
      <c r="AY222" s="147" t="s">
        <v>122</v>
      </c>
    </row>
    <row r="223" spans="2:65" s="17" customFormat="1" ht="24.2" customHeight="1">
      <c r="B223" s="18"/>
      <c r="C223" s="122" t="s">
        <v>307</v>
      </c>
      <c r="D223" s="122" t="s">
        <v>124</v>
      </c>
      <c r="E223" s="123" t="s">
        <v>308</v>
      </c>
      <c r="F223" s="124" t="s">
        <v>309</v>
      </c>
      <c r="G223" s="125" t="s">
        <v>310</v>
      </c>
      <c r="H223" s="126">
        <v>2</v>
      </c>
      <c r="I223" s="127"/>
      <c r="J223" s="128">
        <f>ROUND(I223*H223,2)</f>
        <v>0</v>
      </c>
      <c r="K223" s="124" t="s">
        <v>128</v>
      </c>
      <c r="L223" s="18"/>
      <c r="M223" s="129" t="s">
        <v>19</v>
      </c>
      <c r="N223" s="130" t="s">
        <v>46</v>
      </c>
      <c r="P223" s="131">
        <f>O223*H223</f>
        <v>0</v>
      </c>
      <c r="Q223" s="131">
        <v>2.37650414</v>
      </c>
      <c r="R223" s="131">
        <f>Q223*H223</f>
        <v>4.75300828</v>
      </c>
      <c r="S223" s="131">
        <v>0</v>
      </c>
      <c r="T223" s="132">
        <f>S223*H223</f>
        <v>0</v>
      </c>
      <c r="AR223" s="133" t="s">
        <v>129</v>
      </c>
      <c r="AT223" s="133" t="s">
        <v>124</v>
      </c>
      <c r="AU223" s="133" t="s">
        <v>85</v>
      </c>
      <c r="AY223" s="2" t="s">
        <v>122</v>
      </c>
      <c r="BE223" s="134">
        <f>IF(N223="základní",J223,0)</f>
        <v>0</v>
      </c>
      <c r="BF223" s="134">
        <f>IF(N223="snížená",J223,0)</f>
        <v>0</v>
      </c>
      <c r="BG223" s="134">
        <f>IF(N223="zákl. přenesená",J223,0)</f>
        <v>0</v>
      </c>
      <c r="BH223" s="134">
        <f>IF(N223="sníž. přenesená",J223,0)</f>
        <v>0</v>
      </c>
      <c r="BI223" s="134">
        <f>IF(N223="nulová",J223,0)</f>
        <v>0</v>
      </c>
      <c r="BJ223" s="2" t="s">
        <v>83</v>
      </c>
      <c r="BK223" s="134">
        <f>ROUND(I223*H223,2)</f>
        <v>0</v>
      </c>
      <c r="BL223" s="2" t="s">
        <v>129</v>
      </c>
      <c r="BM223" s="133" t="s">
        <v>311</v>
      </c>
    </row>
    <row r="224" spans="2:47" s="17" customFormat="1" ht="11.25">
      <c r="B224" s="18"/>
      <c r="D224" s="135" t="s">
        <v>131</v>
      </c>
      <c r="F224" s="136" t="s">
        <v>312</v>
      </c>
      <c r="L224" s="18"/>
      <c r="M224" s="137"/>
      <c r="T224" s="42"/>
      <c r="AT224" s="2" t="s">
        <v>131</v>
      </c>
      <c r="AU224" s="2" t="s">
        <v>85</v>
      </c>
    </row>
    <row r="225" spans="2:65" s="17" customFormat="1" ht="16.5" customHeight="1">
      <c r="B225" s="18"/>
      <c r="C225" s="166" t="s">
        <v>313</v>
      </c>
      <c r="D225" s="166" t="s">
        <v>202</v>
      </c>
      <c r="E225" s="167" t="s">
        <v>314</v>
      </c>
      <c r="F225" s="168" t="s">
        <v>315</v>
      </c>
      <c r="G225" s="169" t="s">
        <v>310</v>
      </c>
      <c r="H225" s="170">
        <v>2</v>
      </c>
      <c r="I225" s="171"/>
      <c r="J225" s="172">
        <f aca="true" t="shared" si="3" ref="J225:J226">ROUND(I225*H225,2)</f>
        <v>0</v>
      </c>
      <c r="K225" s="168" t="s">
        <v>19</v>
      </c>
      <c r="L225" s="173"/>
      <c r="M225" s="174" t="s">
        <v>19</v>
      </c>
      <c r="N225" s="175" t="s">
        <v>46</v>
      </c>
      <c r="P225" s="131">
        <f aca="true" t="shared" si="4" ref="P225:P226">O225*H225</f>
        <v>0</v>
      </c>
      <c r="Q225" s="131">
        <v>0</v>
      </c>
      <c r="R225" s="131">
        <f aca="true" t="shared" si="5" ref="R225:R226">Q225*H225</f>
        <v>0</v>
      </c>
      <c r="S225" s="131">
        <v>0</v>
      </c>
      <c r="T225" s="132">
        <f aca="true" t="shared" si="6" ref="T225:T226">S225*H225</f>
        <v>0</v>
      </c>
      <c r="AR225" s="133" t="s">
        <v>174</v>
      </c>
      <c r="AT225" s="133" t="s">
        <v>202</v>
      </c>
      <c r="AU225" s="133" t="s">
        <v>85</v>
      </c>
      <c r="AY225" s="2" t="s">
        <v>122</v>
      </c>
      <c r="BE225" s="134">
        <f aca="true" t="shared" si="7" ref="BE225:BE284">IF(N225="základní",J225,0)</f>
        <v>0</v>
      </c>
      <c r="BF225" s="134">
        <f aca="true" t="shared" si="8" ref="BF225:BF284">IF(N225="snížená",J225,0)</f>
        <v>0</v>
      </c>
      <c r="BG225" s="134">
        <f aca="true" t="shared" si="9" ref="BG225:BG284">IF(N225="zákl. přenesená",J225,0)</f>
        <v>0</v>
      </c>
      <c r="BH225" s="134">
        <f aca="true" t="shared" si="10" ref="BH225:BH284">IF(N225="sníž. přenesená",J225,0)</f>
        <v>0</v>
      </c>
      <c r="BI225" s="134">
        <f aca="true" t="shared" si="11" ref="BI225:BI284">IF(N225="nulová",J225,0)</f>
        <v>0</v>
      </c>
      <c r="BJ225" s="2" t="s">
        <v>83</v>
      </c>
      <c r="BK225" s="134">
        <f aca="true" t="shared" si="12" ref="BK225:BK226">ROUND(I225*H225,2)</f>
        <v>0</v>
      </c>
      <c r="BL225" s="2" t="s">
        <v>129</v>
      </c>
      <c r="BM225" s="133" t="s">
        <v>316</v>
      </c>
    </row>
    <row r="226" spans="2:65" s="17" customFormat="1" ht="16.5" customHeight="1">
      <c r="B226" s="18"/>
      <c r="C226" s="166" t="s">
        <v>317</v>
      </c>
      <c r="D226" s="166" t="s">
        <v>202</v>
      </c>
      <c r="E226" s="167" t="s">
        <v>318</v>
      </c>
      <c r="F226" s="168" t="s">
        <v>319</v>
      </c>
      <c r="G226" s="169" t="s">
        <v>310</v>
      </c>
      <c r="H226" s="170">
        <v>2</v>
      </c>
      <c r="I226" s="171"/>
      <c r="J226" s="172">
        <f t="shared" si="3"/>
        <v>0</v>
      </c>
      <c r="K226" s="168" t="s">
        <v>128</v>
      </c>
      <c r="L226" s="173"/>
      <c r="M226" s="174" t="s">
        <v>19</v>
      </c>
      <c r="N226" s="175" t="s">
        <v>46</v>
      </c>
      <c r="P226" s="131">
        <f t="shared" si="4"/>
        <v>0</v>
      </c>
      <c r="Q226" s="131">
        <v>0.2</v>
      </c>
      <c r="R226" s="131">
        <f t="shared" si="5"/>
        <v>0.4</v>
      </c>
      <c r="S226" s="131">
        <v>0</v>
      </c>
      <c r="T226" s="132">
        <f t="shared" si="6"/>
        <v>0</v>
      </c>
      <c r="AR226" s="133" t="s">
        <v>174</v>
      </c>
      <c r="AT226" s="133" t="s">
        <v>202</v>
      </c>
      <c r="AU226" s="133" t="s">
        <v>85</v>
      </c>
      <c r="AY226" s="2" t="s">
        <v>122</v>
      </c>
      <c r="BE226" s="134">
        <f t="shared" si="7"/>
        <v>0</v>
      </c>
      <c r="BF226" s="134">
        <f t="shared" si="8"/>
        <v>0</v>
      </c>
      <c r="BG226" s="134">
        <f t="shared" si="9"/>
        <v>0</v>
      </c>
      <c r="BH226" s="134">
        <f t="shared" si="10"/>
        <v>0</v>
      </c>
      <c r="BI226" s="134">
        <f t="shared" si="11"/>
        <v>0</v>
      </c>
      <c r="BJ226" s="2" t="s">
        <v>83</v>
      </c>
      <c r="BK226" s="134">
        <f t="shared" si="12"/>
        <v>0</v>
      </c>
      <c r="BL226" s="2" t="s">
        <v>129</v>
      </c>
      <c r="BM226" s="133" t="s">
        <v>320</v>
      </c>
    </row>
    <row r="227" spans="2:63" s="110" customFormat="1" ht="22.9" customHeight="1">
      <c r="B227" s="111"/>
      <c r="D227" s="112" t="s">
        <v>74</v>
      </c>
      <c r="E227" s="120" t="s">
        <v>180</v>
      </c>
      <c r="F227" s="120" t="s">
        <v>321</v>
      </c>
      <c r="J227" s="121">
        <f>BK227</f>
        <v>0</v>
      </c>
      <c r="L227" s="111"/>
      <c r="M227" s="115"/>
      <c r="P227" s="116">
        <f>SUM(P228:P259)</f>
        <v>0</v>
      </c>
      <c r="R227" s="116">
        <f>SUM(R228:R259)</f>
        <v>64.46917117499999</v>
      </c>
      <c r="T227" s="117">
        <f>SUM(T228:T259)</f>
        <v>29.1312</v>
      </c>
      <c r="AR227" s="112" t="s">
        <v>83</v>
      </c>
      <c r="AT227" s="118" t="s">
        <v>74</v>
      </c>
      <c r="AU227" s="118" t="s">
        <v>83</v>
      </c>
      <c r="AY227" s="112" t="s">
        <v>122</v>
      </c>
      <c r="BK227" s="119">
        <f>SUM(BK228:BK259)</f>
        <v>0</v>
      </c>
    </row>
    <row r="228" spans="2:65" s="17" customFormat="1" ht="24.2" customHeight="1">
      <c r="B228" s="18"/>
      <c r="C228" s="122" t="s">
        <v>322</v>
      </c>
      <c r="D228" s="122" t="s">
        <v>124</v>
      </c>
      <c r="E228" s="123" t="s">
        <v>323</v>
      </c>
      <c r="F228" s="124" t="s">
        <v>324</v>
      </c>
      <c r="G228" s="125" t="s">
        <v>235</v>
      </c>
      <c r="H228" s="126">
        <v>374.5</v>
      </c>
      <c r="I228" s="127"/>
      <c r="J228" s="128">
        <f>ROUND(I228*H228,2)</f>
        <v>0</v>
      </c>
      <c r="K228" s="124" t="s">
        <v>128</v>
      </c>
      <c r="L228" s="18"/>
      <c r="M228" s="129" t="s">
        <v>19</v>
      </c>
      <c r="N228" s="130" t="s">
        <v>46</v>
      </c>
      <c r="P228" s="131">
        <f>O228*H228</f>
        <v>0</v>
      </c>
      <c r="Q228" s="131">
        <v>0.1294996</v>
      </c>
      <c r="R228" s="131">
        <f>Q228*H228</f>
        <v>48.497600199999994</v>
      </c>
      <c r="S228" s="131">
        <v>0</v>
      </c>
      <c r="T228" s="132">
        <f>S228*H228</f>
        <v>0</v>
      </c>
      <c r="AR228" s="133" t="s">
        <v>129</v>
      </c>
      <c r="AT228" s="133" t="s">
        <v>124</v>
      </c>
      <c r="AU228" s="133" t="s">
        <v>85</v>
      </c>
      <c r="AY228" s="2" t="s">
        <v>122</v>
      </c>
      <c r="BE228" s="134">
        <f t="shared" si="7"/>
        <v>0</v>
      </c>
      <c r="BF228" s="134">
        <f t="shared" si="8"/>
        <v>0</v>
      </c>
      <c r="BG228" s="134">
        <f t="shared" si="9"/>
        <v>0</v>
      </c>
      <c r="BH228" s="134">
        <f t="shared" si="10"/>
        <v>0</v>
      </c>
      <c r="BI228" s="134">
        <f t="shared" si="11"/>
        <v>0</v>
      </c>
      <c r="BJ228" s="2" t="s">
        <v>83</v>
      </c>
      <c r="BK228" s="134">
        <f>ROUND(I228*H228,2)</f>
        <v>0</v>
      </c>
      <c r="BL228" s="2" t="s">
        <v>129</v>
      </c>
      <c r="BM228" s="133" t="s">
        <v>325</v>
      </c>
    </row>
    <row r="229" spans="2:47" s="17" customFormat="1" ht="11.25">
      <c r="B229" s="18"/>
      <c r="D229" s="135" t="s">
        <v>131</v>
      </c>
      <c r="F229" s="136" t="s">
        <v>326</v>
      </c>
      <c r="L229" s="18"/>
      <c r="M229" s="137"/>
      <c r="T229" s="42"/>
      <c r="AT229" s="2" t="s">
        <v>131</v>
      </c>
      <c r="AU229" s="2" t="s">
        <v>85</v>
      </c>
    </row>
    <row r="230" spans="2:51" s="138" customFormat="1" ht="11.25">
      <c r="B230" s="139"/>
      <c r="D230" s="140" t="s">
        <v>133</v>
      </c>
      <c r="E230" s="141" t="s">
        <v>19</v>
      </c>
      <c r="F230" s="142" t="s">
        <v>222</v>
      </c>
      <c r="H230" s="141" t="s">
        <v>19</v>
      </c>
      <c r="L230" s="139"/>
      <c r="M230" s="143"/>
      <c r="T230" s="144"/>
      <c r="AT230" s="141" t="s">
        <v>133</v>
      </c>
      <c r="AU230" s="141" t="s">
        <v>85</v>
      </c>
      <c r="AV230" s="138" t="s">
        <v>83</v>
      </c>
      <c r="AW230" s="138" t="s">
        <v>37</v>
      </c>
      <c r="AX230" s="138" t="s">
        <v>75</v>
      </c>
      <c r="AY230" s="141" t="s">
        <v>122</v>
      </c>
    </row>
    <row r="231" spans="2:51" s="145" customFormat="1" ht="11.25">
      <c r="B231" s="146"/>
      <c r="D231" s="140" t="s">
        <v>133</v>
      </c>
      <c r="E231" s="147" t="s">
        <v>19</v>
      </c>
      <c r="F231" s="148" t="s">
        <v>327</v>
      </c>
      <c r="H231" s="149">
        <v>367</v>
      </c>
      <c r="L231" s="146"/>
      <c r="M231" s="150"/>
      <c r="T231" s="151"/>
      <c r="AT231" s="147" t="s">
        <v>133</v>
      </c>
      <c r="AU231" s="147" t="s">
        <v>85</v>
      </c>
      <c r="AV231" s="145" t="s">
        <v>85</v>
      </c>
      <c r="AW231" s="145" t="s">
        <v>37</v>
      </c>
      <c r="AX231" s="145" t="s">
        <v>75</v>
      </c>
      <c r="AY231" s="147" t="s">
        <v>122</v>
      </c>
    </row>
    <row r="232" spans="2:51" s="145" customFormat="1" ht="11.25">
      <c r="B232" s="146"/>
      <c r="D232" s="140" t="s">
        <v>133</v>
      </c>
      <c r="E232" s="147" t="s">
        <v>19</v>
      </c>
      <c r="F232" s="148" t="s">
        <v>328</v>
      </c>
      <c r="H232" s="149">
        <v>7.5</v>
      </c>
      <c r="L232" s="146"/>
      <c r="M232" s="150"/>
      <c r="T232" s="151"/>
      <c r="AT232" s="147" t="s">
        <v>133</v>
      </c>
      <c r="AU232" s="147" t="s">
        <v>85</v>
      </c>
      <c r="AV232" s="145" t="s">
        <v>85</v>
      </c>
      <c r="AW232" s="145" t="s">
        <v>37</v>
      </c>
      <c r="AX232" s="145" t="s">
        <v>75</v>
      </c>
      <c r="AY232" s="147" t="s">
        <v>122</v>
      </c>
    </row>
    <row r="233" spans="2:51" s="159" customFormat="1" ht="11.25">
      <c r="B233" s="160"/>
      <c r="D233" s="140" t="s">
        <v>133</v>
      </c>
      <c r="E233" s="161" t="s">
        <v>19</v>
      </c>
      <c r="F233" s="162" t="s">
        <v>156</v>
      </c>
      <c r="H233" s="163">
        <v>374.5</v>
      </c>
      <c r="L233" s="160"/>
      <c r="M233" s="164"/>
      <c r="T233" s="165"/>
      <c r="AT233" s="161" t="s">
        <v>133</v>
      </c>
      <c r="AU233" s="161" t="s">
        <v>85</v>
      </c>
      <c r="AV233" s="159" t="s">
        <v>129</v>
      </c>
      <c r="AW233" s="159" t="s">
        <v>37</v>
      </c>
      <c r="AX233" s="159" t="s">
        <v>83</v>
      </c>
      <c r="AY233" s="161" t="s">
        <v>122</v>
      </c>
    </row>
    <row r="234" spans="2:65" s="17" customFormat="1" ht="16.5" customHeight="1">
      <c r="B234" s="18"/>
      <c r="C234" s="166" t="s">
        <v>329</v>
      </c>
      <c r="D234" s="166" t="s">
        <v>202</v>
      </c>
      <c r="E234" s="167" t="s">
        <v>330</v>
      </c>
      <c r="F234" s="168" t="s">
        <v>331</v>
      </c>
      <c r="G234" s="169" t="s">
        <v>235</v>
      </c>
      <c r="H234" s="170">
        <v>374.34</v>
      </c>
      <c r="I234" s="171"/>
      <c r="J234" s="172">
        <f>ROUND(I234*H234,2)</f>
        <v>0</v>
      </c>
      <c r="K234" s="168" t="s">
        <v>128</v>
      </c>
      <c r="L234" s="173"/>
      <c r="M234" s="174" t="s">
        <v>19</v>
      </c>
      <c r="N234" s="175" t="s">
        <v>46</v>
      </c>
      <c r="P234" s="131">
        <f>O234*H234</f>
        <v>0</v>
      </c>
      <c r="Q234" s="131">
        <v>0.022</v>
      </c>
      <c r="R234" s="131">
        <f>Q234*H234</f>
        <v>8.235479999999999</v>
      </c>
      <c r="S234" s="131">
        <v>0</v>
      </c>
      <c r="T234" s="132">
        <f>S234*H234</f>
        <v>0</v>
      </c>
      <c r="AR234" s="133" t="s">
        <v>174</v>
      </c>
      <c r="AT234" s="133" t="s">
        <v>202</v>
      </c>
      <c r="AU234" s="133" t="s">
        <v>85</v>
      </c>
      <c r="AY234" s="2" t="s">
        <v>122</v>
      </c>
      <c r="BE234" s="134">
        <f t="shared" si="7"/>
        <v>0</v>
      </c>
      <c r="BF234" s="134">
        <f t="shared" si="8"/>
        <v>0</v>
      </c>
      <c r="BG234" s="134">
        <f t="shared" si="9"/>
        <v>0</v>
      </c>
      <c r="BH234" s="134">
        <f t="shared" si="10"/>
        <v>0</v>
      </c>
      <c r="BI234" s="134">
        <f t="shared" si="11"/>
        <v>0</v>
      </c>
      <c r="BJ234" s="2" t="s">
        <v>83</v>
      </c>
      <c r="BK234" s="134">
        <f>ROUND(I234*H234,2)</f>
        <v>0</v>
      </c>
      <c r="BL234" s="2" t="s">
        <v>129</v>
      </c>
      <c r="BM234" s="133" t="s">
        <v>332</v>
      </c>
    </row>
    <row r="235" spans="2:51" s="138" customFormat="1" ht="11.25">
      <c r="B235" s="139"/>
      <c r="D235" s="140" t="s">
        <v>133</v>
      </c>
      <c r="E235" s="141" t="s">
        <v>19</v>
      </c>
      <c r="F235" s="142" t="s">
        <v>222</v>
      </c>
      <c r="H235" s="141" t="s">
        <v>19</v>
      </c>
      <c r="L235" s="139"/>
      <c r="M235" s="143"/>
      <c r="T235" s="144"/>
      <c r="AT235" s="141" t="s">
        <v>133</v>
      </c>
      <c r="AU235" s="141" t="s">
        <v>85</v>
      </c>
      <c r="AV235" s="138" t="s">
        <v>83</v>
      </c>
      <c r="AW235" s="138" t="s">
        <v>37</v>
      </c>
      <c r="AX235" s="138" t="s">
        <v>75</v>
      </c>
      <c r="AY235" s="141" t="s">
        <v>122</v>
      </c>
    </row>
    <row r="236" spans="2:51" s="145" customFormat="1" ht="11.25">
      <c r="B236" s="146"/>
      <c r="D236" s="140" t="s">
        <v>133</v>
      </c>
      <c r="E236" s="147" t="s">
        <v>19</v>
      </c>
      <c r="F236" s="148" t="s">
        <v>327</v>
      </c>
      <c r="H236" s="149">
        <v>367</v>
      </c>
      <c r="L236" s="146"/>
      <c r="M236" s="150"/>
      <c r="T236" s="151"/>
      <c r="AT236" s="147" t="s">
        <v>133</v>
      </c>
      <c r="AU236" s="147" t="s">
        <v>85</v>
      </c>
      <c r="AV236" s="145" t="s">
        <v>85</v>
      </c>
      <c r="AW236" s="145" t="s">
        <v>37</v>
      </c>
      <c r="AX236" s="145" t="s">
        <v>75</v>
      </c>
      <c r="AY236" s="147" t="s">
        <v>122</v>
      </c>
    </row>
    <row r="237" spans="2:51" s="152" customFormat="1" ht="11.25">
      <c r="B237" s="153"/>
      <c r="D237" s="140" t="s">
        <v>133</v>
      </c>
      <c r="E237" s="154" t="s">
        <v>19</v>
      </c>
      <c r="F237" s="155" t="s">
        <v>153</v>
      </c>
      <c r="H237" s="156">
        <v>367</v>
      </c>
      <c r="L237" s="153"/>
      <c r="M237" s="157"/>
      <c r="T237" s="158"/>
      <c r="AT237" s="154" t="s">
        <v>133</v>
      </c>
      <c r="AU237" s="154" t="s">
        <v>85</v>
      </c>
      <c r="AV237" s="152" t="s">
        <v>141</v>
      </c>
      <c r="AW237" s="152" t="s">
        <v>37</v>
      </c>
      <c r="AX237" s="152" t="s">
        <v>75</v>
      </c>
      <c r="AY237" s="154" t="s">
        <v>122</v>
      </c>
    </row>
    <row r="238" spans="2:51" s="145" customFormat="1" ht="11.25">
      <c r="B238" s="146"/>
      <c r="D238" s="140" t="s">
        <v>133</v>
      </c>
      <c r="E238" s="147" t="s">
        <v>19</v>
      </c>
      <c r="F238" s="148" t="s">
        <v>333</v>
      </c>
      <c r="H238" s="149">
        <v>374.34</v>
      </c>
      <c r="L238" s="146"/>
      <c r="M238" s="150"/>
      <c r="T238" s="151"/>
      <c r="AT238" s="147" t="s">
        <v>133</v>
      </c>
      <c r="AU238" s="147" t="s">
        <v>85</v>
      </c>
      <c r="AV238" s="145" t="s">
        <v>85</v>
      </c>
      <c r="AW238" s="145" t="s">
        <v>37</v>
      </c>
      <c r="AX238" s="145" t="s">
        <v>83</v>
      </c>
      <c r="AY238" s="147" t="s">
        <v>122</v>
      </c>
    </row>
    <row r="239" spans="2:65" s="17" customFormat="1" ht="16.5" customHeight="1">
      <c r="B239" s="18"/>
      <c r="C239" s="166" t="s">
        <v>334</v>
      </c>
      <c r="D239" s="166" t="s">
        <v>202</v>
      </c>
      <c r="E239" s="167" t="s">
        <v>335</v>
      </c>
      <c r="F239" s="168" t="s">
        <v>336</v>
      </c>
      <c r="G239" s="169" t="s">
        <v>235</v>
      </c>
      <c r="H239" s="170">
        <v>7.875</v>
      </c>
      <c r="I239" s="171"/>
      <c r="J239" s="172">
        <f>ROUND(I239*H239,2)</f>
        <v>0</v>
      </c>
      <c r="K239" s="168" t="s">
        <v>128</v>
      </c>
      <c r="L239" s="173"/>
      <c r="M239" s="174" t="s">
        <v>19</v>
      </c>
      <c r="N239" s="175" t="s">
        <v>46</v>
      </c>
      <c r="P239" s="131">
        <f>O239*H239</f>
        <v>0</v>
      </c>
      <c r="Q239" s="131">
        <v>0.028</v>
      </c>
      <c r="R239" s="131">
        <f>Q239*H239</f>
        <v>0.2205</v>
      </c>
      <c r="S239" s="131">
        <v>0</v>
      </c>
      <c r="T239" s="132">
        <f>S239*H239</f>
        <v>0</v>
      </c>
      <c r="AR239" s="133" t="s">
        <v>174</v>
      </c>
      <c r="AT239" s="133" t="s">
        <v>202</v>
      </c>
      <c r="AU239" s="133" t="s">
        <v>85</v>
      </c>
      <c r="AY239" s="2" t="s">
        <v>122</v>
      </c>
      <c r="BE239" s="134">
        <f t="shared" si="7"/>
        <v>0</v>
      </c>
      <c r="BF239" s="134">
        <f t="shared" si="8"/>
        <v>0</v>
      </c>
      <c r="BG239" s="134">
        <f t="shared" si="9"/>
        <v>0</v>
      </c>
      <c r="BH239" s="134">
        <f t="shared" si="10"/>
        <v>0</v>
      </c>
      <c r="BI239" s="134">
        <f t="shared" si="11"/>
        <v>0</v>
      </c>
      <c r="BJ239" s="2" t="s">
        <v>83</v>
      </c>
      <c r="BK239" s="134">
        <f>ROUND(I239*H239,2)</f>
        <v>0</v>
      </c>
      <c r="BL239" s="2" t="s">
        <v>129</v>
      </c>
      <c r="BM239" s="133" t="s">
        <v>337</v>
      </c>
    </row>
    <row r="240" spans="2:51" s="145" customFormat="1" ht="11.25">
      <c r="B240" s="146"/>
      <c r="D240" s="140" t="s">
        <v>133</v>
      </c>
      <c r="E240" s="147" t="s">
        <v>19</v>
      </c>
      <c r="F240" s="148" t="s">
        <v>328</v>
      </c>
      <c r="H240" s="149">
        <v>7.5</v>
      </c>
      <c r="L240" s="146"/>
      <c r="M240" s="150"/>
      <c r="T240" s="151"/>
      <c r="AT240" s="147" t="s">
        <v>133</v>
      </c>
      <c r="AU240" s="147" t="s">
        <v>85</v>
      </c>
      <c r="AV240" s="145" t="s">
        <v>85</v>
      </c>
      <c r="AW240" s="145" t="s">
        <v>37</v>
      </c>
      <c r="AX240" s="145" t="s">
        <v>75</v>
      </c>
      <c r="AY240" s="147" t="s">
        <v>122</v>
      </c>
    </row>
    <row r="241" spans="2:51" s="152" customFormat="1" ht="11.25">
      <c r="B241" s="153"/>
      <c r="D241" s="140" t="s">
        <v>133</v>
      </c>
      <c r="E241" s="154" t="s">
        <v>19</v>
      </c>
      <c r="F241" s="155" t="s">
        <v>153</v>
      </c>
      <c r="H241" s="156">
        <v>7.5</v>
      </c>
      <c r="L241" s="153"/>
      <c r="M241" s="157"/>
      <c r="T241" s="158"/>
      <c r="AT241" s="154" t="s">
        <v>133</v>
      </c>
      <c r="AU241" s="154" t="s">
        <v>85</v>
      </c>
      <c r="AV241" s="152" t="s">
        <v>141</v>
      </c>
      <c r="AW241" s="152" t="s">
        <v>37</v>
      </c>
      <c r="AX241" s="152" t="s">
        <v>75</v>
      </c>
      <c r="AY241" s="154" t="s">
        <v>122</v>
      </c>
    </row>
    <row r="242" spans="2:51" s="145" customFormat="1" ht="11.25">
      <c r="B242" s="146"/>
      <c r="D242" s="140" t="s">
        <v>133</v>
      </c>
      <c r="E242" s="147" t="s">
        <v>19</v>
      </c>
      <c r="F242" s="148" t="s">
        <v>338</v>
      </c>
      <c r="H242" s="149">
        <v>7.875</v>
      </c>
      <c r="L242" s="146"/>
      <c r="M242" s="150"/>
      <c r="T242" s="151"/>
      <c r="AT242" s="147" t="s">
        <v>133</v>
      </c>
      <c r="AU242" s="147" t="s">
        <v>85</v>
      </c>
      <c r="AV242" s="145" t="s">
        <v>85</v>
      </c>
      <c r="AW242" s="145" t="s">
        <v>37</v>
      </c>
      <c r="AX242" s="145" t="s">
        <v>83</v>
      </c>
      <c r="AY242" s="147" t="s">
        <v>122</v>
      </c>
    </row>
    <row r="243" spans="2:65" s="17" customFormat="1" ht="16.5" customHeight="1">
      <c r="B243" s="18"/>
      <c r="C243" s="122" t="s">
        <v>339</v>
      </c>
      <c r="D243" s="122" t="s">
        <v>124</v>
      </c>
      <c r="E243" s="123" t="s">
        <v>340</v>
      </c>
      <c r="F243" s="124" t="s">
        <v>341</v>
      </c>
      <c r="G243" s="125" t="s">
        <v>149</v>
      </c>
      <c r="H243" s="126">
        <v>0.226</v>
      </c>
      <c r="I243" s="127"/>
      <c r="J243" s="128">
        <f>ROUND(I243*H243,2)</f>
        <v>0</v>
      </c>
      <c r="K243" s="124" t="s">
        <v>128</v>
      </c>
      <c r="L243" s="18"/>
      <c r="M243" s="129" t="s">
        <v>19</v>
      </c>
      <c r="N243" s="130" t="s">
        <v>46</v>
      </c>
      <c r="P243" s="131">
        <f>O243*H243</f>
        <v>0</v>
      </c>
      <c r="Q243" s="131">
        <v>2.25634</v>
      </c>
      <c r="R243" s="131">
        <f>Q243*H243</f>
        <v>0.5099328399999999</v>
      </c>
      <c r="S243" s="131">
        <v>0</v>
      </c>
      <c r="T243" s="132">
        <f>S243*H243</f>
        <v>0</v>
      </c>
      <c r="AR243" s="133" t="s">
        <v>129</v>
      </c>
      <c r="AT243" s="133" t="s">
        <v>124</v>
      </c>
      <c r="AU243" s="133" t="s">
        <v>85</v>
      </c>
      <c r="AY243" s="2" t="s">
        <v>122</v>
      </c>
      <c r="BE243" s="134">
        <f t="shared" si="7"/>
        <v>0</v>
      </c>
      <c r="BF243" s="134">
        <f t="shared" si="8"/>
        <v>0</v>
      </c>
      <c r="BG243" s="134">
        <f t="shared" si="9"/>
        <v>0</v>
      </c>
      <c r="BH243" s="134">
        <f t="shared" si="10"/>
        <v>0</v>
      </c>
      <c r="BI243" s="134">
        <f t="shared" si="11"/>
        <v>0</v>
      </c>
      <c r="BJ243" s="2" t="s">
        <v>83</v>
      </c>
      <c r="BK243" s="134">
        <f>ROUND(I243*H243,2)</f>
        <v>0</v>
      </c>
      <c r="BL243" s="2" t="s">
        <v>129</v>
      </c>
      <c r="BM243" s="133" t="s">
        <v>342</v>
      </c>
    </row>
    <row r="244" spans="2:47" s="17" customFormat="1" ht="11.25">
      <c r="B244" s="18"/>
      <c r="D244" s="135" t="s">
        <v>131</v>
      </c>
      <c r="F244" s="136" t="s">
        <v>343</v>
      </c>
      <c r="L244" s="18"/>
      <c r="M244" s="137"/>
      <c r="T244" s="42"/>
      <c r="AT244" s="2" t="s">
        <v>131</v>
      </c>
      <c r="AU244" s="2" t="s">
        <v>85</v>
      </c>
    </row>
    <row r="245" spans="2:51" s="138" customFormat="1" ht="11.25">
      <c r="B245" s="139"/>
      <c r="D245" s="140" t="s">
        <v>133</v>
      </c>
      <c r="E245" s="141" t="s">
        <v>19</v>
      </c>
      <c r="F245" s="142" t="s">
        <v>344</v>
      </c>
      <c r="H245" s="141" t="s">
        <v>19</v>
      </c>
      <c r="L245" s="139"/>
      <c r="M245" s="143"/>
      <c r="T245" s="144"/>
      <c r="AT245" s="141" t="s">
        <v>133</v>
      </c>
      <c r="AU245" s="141" t="s">
        <v>85</v>
      </c>
      <c r="AV245" s="138" t="s">
        <v>83</v>
      </c>
      <c r="AW245" s="138" t="s">
        <v>37</v>
      </c>
      <c r="AX245" s="138" t="s">
        <v>75</v>
      </c>
      <c r="AY245" s="141" t="s">
        <v>122</v>
      </c>
    </row>
    <row r="246" spans="2:51" s="145" customFormat="1" ht="11.25">
      <c r="B246" s="146"/>
      <c r="D246" s="140" t="s">
        <v>133</v>
      </c>
      <c r="E246" s="147" t="s">
        <v>19</v>
      </c>
      <c r="F246" s="148" t="s">
        <v>345</v>
      </c>
      <c r="H246" s="149">
        <v>0.113</v>
      </c>
      <c r="L246" s="146"/>
      <c r="M246" s="150"/>
      <c r="T246" s="151"/>
      <c r="AT246" s="147" t="s">
        <v>133</v>
      </c>
      <c r="AU246" s="147" t="s">
        <v>85</v>
      </c>
      <c r="AV246" s="145" t="s">
        <v>85</v>
      </c>
      <c r="AW246" s="145" t="s">
        <v>37</v>
      </c>
      <c r="AX246" s="145" t="s">
        <v>75</v>
      </c>
      <c r="AY246" s="147" t="s">
        <v>122</v>
      </c>
    </row>
    <row r="247" spans="2:51" s="145" customFormat="1" ht="11.25">
      <c r="B247" s="146"/>
      <c r="D247" s="140" t="s">
        <v>133</v>
      </c>
      <c r="E247" s="147" t="s">
        <v>19</v>
      </c>
      <c r="F247" s="148" t="s">
        <v>346</v>
      </c>
      <c r="H247" s="149">
        <v>0.113</v>
      </c>
      <c r="L247" s="146"/>
      <c r="M247" s="150"/>
      <c r="T247" s="151"/>
      <c r="AT247" s="147" t="s">
        <v>133</v>
      </c>
      <c r="AU247" s="147" t="s">
        <v>85</v>
      </c>
      <c r="AV247" s="145" t="s">
        <v>85</v>
      </c>
      <c r="AW247" s="145" t="s">
        <v>37</v>
      </c>
      <c r="AX247" s="145" t="s">
        <v>75</v>
      </c>
      <c r="AY247" s="147" t="s">
        <v>122</v>
      </c>
    </row>
    <row r="248" spans="2:51" s="159" customFormat="1" ht="11.25">
      <c r="B248" s="160"/>
      <c r="D248" s="140" t="s">
        <v>133</v>
      </c>
      <c r="E248" s="161" t="s">
        <v>19</v>
      </c>
      <c r="F248" s="162" t="s">
        <v>156</v>
      </c>
      <c r="H248" s="163">
        <v>0.226</v>
      </c>
      <c r="L248" s="160"/>
      <c r="M248" s="164"/>
      <c r="T248" s="165"/>
      <c r="AT248" s="161" t="s">
        <v>133</v>
      </c>
      <c r="AU248" s="161" t="s">
        <v>85</v>
      </c>
      <c r="AV248" s="159" t="s">
        <v>129</v>
      </c>
      <c r="AW248" s="159" t="s">
        <v>37</v>
      </c>
      <c r="AX248" s="159" t="s">
        <v>83</v>
      </c>
      <c r="AY248" s="161" t="s">
        <v>122</v>
      </c>
    </row>
    <row r="249" spans="2:65" s="17" customFormat="1" ht="21.75" customHeight="1">
      <c r="B249" s="18"/>
      <c r="C249" s="122" t="s">
        <v>347</v>
      </c>
      <c r="D249" s="122" t="s">
        <v>124</v>
      </c>
      <c r="E249" s="123" t="s">
        <v>348</v>
      </c>
      <c r="F249" s="124" t="s">
        <v>349</v>
      </c>
      <c r="G249" s="125" t="s">
        <v>310</v>
      </c>
      <c r="H249" s="126">
        <v>1</v>
      </c>
      <c r="I249" s="127"/>
      <c r="J249" s="128">
        <f>ROUND(I249*H249,2)</f>
        <v>0</v>
      </c>
      <c r="K249" s="124" t="s">
        <v>128</v>
      </c>
      <c r="L249" s="18"/>
      <c r="M249" s="129" t="s">
        <v>19</v>
      </c>
      <c r="N249" s="130" t="s">
        <v>46</v>
      </c>
      <c r="P249" s="131">
        <f>O249*H249</f>
        <v>0</v>
      </c>
      <c r="Q249" s="131">
        <v>7.005658135</v>
      </c>
      <c r="R249" s="131">
        <f>Q249*H249</f>
        <v>7.005658135</v>
      </c>
      <c r="S249" s="131">
        <v>0</v>
      </c>
      <c r="T249" s="132">
        <f>S249*H249</f>
        <v>0</v>
      </c>
      <c r="AR249" s="133" t="s">
        <v>129</v>
      </c>
      <c r="AT249" s="133" t="s">
        <v>124</v>
      </c>
      <c r="AU249" s="133" t="s">
        <v>85</v>
      </c>
      <c r="AY249" s="2" t="s">
        <v>122</v>
      </c>
      <c r="BE249" s="134">
        <f t="shared" si="7"/>
        <v>0</v>
      </c>
      <c r="BF249" s="134">
        <f t="shared" si="8"/>
        <v>0</v>
      </c>
      <c r="BG249" s="134">
        <f t="shared" si="9"/>
        <v>0</v>
      </c>
      <c r="BH249" s="134">
        <f t="shared" si="10"/>
        <v>0</v>
      </c>
      <c r="BI249" s="134">
        <f t="shared" si="11"/>
        <v>0</v>
      </c>
      <c r="BJ249" s="2" t="s">
        <v>83</v>
      </c>
      <c r="BK249" s="134">
        <f>ROUND(I249*H249,2)</f>
        <v>0</v>
      </c>
      <c r="BL249" s="2" t="s">
        <v>129</v>
      </c>
      <c r="BM249" s="133" t="s">
        <v>350</v>
      </c>
    </row>
    <row r="250" spans="2:47" s="17" customFormat="1" ht="11.25">
      <c r="B250" s="18"/>
      <c r="D250" s="135" t="s">
        <v>131</v>
      </c>
      <c r="F250" s="136" t="s">
        <v>351</v>
      </c>
      <c r="L250" s="18"/>
      <c r="M250" s="137"/>
      <c r="T250" s="42"/>
      <c r="AT250" s="2" t="s">
        <v>131</v>
      </c>
      <c r="AU250" s="2" t="s">
        <v>85</v>
      </c>
    </row>
    <row r="251" spans="2:51" s="138" customFormat="1" ht="11.25">
      <c r="B251" s="139"/>
      <c r="D251" s="140" t="s">
        <v>133</v>
      </c>
      <c r="E251" s="141" t="s">
        <v>19</v>
      </c>
      <c r="F251" s="142" t="s">
        <v>134</v>
      </c>
      <c r="H251" s="141" t="s">
        <v>19</v>
      </c>
      <c r="L251" s="139"/>
      <c r="M251" s="143"/>
      <c r="T251" s="144"/>
      <c r="AT251" s="141" t="s">
        <v>133</v>
      </c>
      <c r="AU251" s="141" t="s">
        <v>85</v>
      </c>
      <c r="AV251" s="138" t="s">
        <v>83</v>
      </c>
      <c r="AW251" s="138" t="s">
        <v>37</v>
      </c>
      <c r="AX251" s="138" t="s">
        <v>75</v>
      </c>
      <c r="AY251" s="141" t="s">
        <v>122</v>
      </c>
    </row>
    <row r="252" spans="2:51" s="145" customFormat="1" ht="11.25">
      <c r="B252" s="146"/>
      <c r="D252" s="140" t="s">
        <v>133</v>
      </c>
      <c r="E252" s="147" t="s">
        <v>19</v>
      </c>
      <c r="F252" s="148" t="s">
        <v>352</v>
      </c>
      <c r="H252" s="149">
        <v>1</v>
      </c>
      <c r="L252" s="146"/>
      <c r="M252" s="150"/>
      <c r="T252" s="151"/>
      <c r="AT252" s="147" t="s">
        <v>133</v>
      </c>
      <c r="AU252" s="147" t="s">
        <v>85</v>
      </c>
      <c r="AV252" s="145" t="s">
        <v>85</v>
      </c>
      <c r="AW252" s="145" t="s">
        <v>37</v>
      </c>
      <c r="AX252" s="145" t="s">
        <v>83</v>
      </c>
      <c r="AY252" s="147" t="s">
        <v>122</v>
      </c>
    </row>
    <row r="253" spans="2:65" s="17" customFormat="1" ht="24.2" customHeight="1">
      <c r="B253" s="18"/>
      <c r="C253" s="122" t="s">
        <v>353</v>
      </c>
      <c r="D253" s="122" t="s">
        <v>124</v>
      </c>
      <c r="E253" s="123" t="s">
        <v>354</v>
      </c>
      <c r="F253" s="124" t="s">
        <v>355</v>
      </c>
      <c r="G253" s="125" t="s">
        <v>235</v>
      </c>
      <c r="H253" s="126">
        <v>12</v>
      </c>
      <c r="I253" s="127"/>
      <c r="J253" s="128">
        <f>ROUND(I253*H253,2)</f>
        <v>0</v>
      </c>
      <c r="K253" s="124" t="s">
        <v>128</v>
      </c>
      <c r="L253" s="18"/>
      <c r="M253" s="129" t="s">
        <v>19</v>
      </c>
      <c r="N253" s="130" t="s">
        <v>46</v>
      </c>
      <c r="P253" s="131">
        <f>O253*H253</f>
        <v>0</v>
      </c>
      <c r="Q253" s="131">
        <v>0</v>
      </c>
      <c r="R253" s="131">
        <f>Q253*H253</f>
        <v>0</v>
      </c>
      <c r="S253" s="131">
        <v>0.98</v>
      </c>
      <c r="T253" s="132">
        <f>S253*H253</f>
        <v>11.76</v>
      </c>
      <c r="AR253" s="133" t="s">
        <v>129</v>
      </c>
      <c r="AT253" s="133" t="s">
        <v>124</v>
      </c>
      <c r="AU253" s="133" t="s">
        <v>85</v>
      </c>
      <c r="AY253" s="2" t="s">
        <v>122</v>
      </c>
      <c r="BE253" s="134">
        <f t="shared" si="7"/>
        <v>0</v>
      </c>
      <c r="BF253" s="134">
        <f t="shared" si="8"/>
        <v>0</v>
      </c>
      <c r="BG253" s="134">
        <f t="shared" si="9"/>
        <v>0</v>
      </c>
      <c r="BH253" s="134">
        <f t="shared" si="10"/>
        <v>0</v>
      </c>
      <c r="BI253" s="134">
        <f t="shared" si="11"/>
        <v>0</v>
      </c>
      <c r="BJ253" s="2" t="s">
        <v>83</v>
      </c>
      <c r="BK253" s="134">
        <f>ROUND(I253*H253,2)</f>
        <v>0</v>
      </c>
      <c r="BL253" s="2" t="s">
        <v>129</v>
      </c>
      <c r="BM253" s="133" t="s">
        <v>356</v>
      </c>
    </row>
    <row r="254" spans="2:47" s="17" customFormat="1" ht="11.25">
      <c r="B254" s="18"/>
      <c r="D254" s="135" t="s">
        <v>131</v>
      </c>
      <c r="F254" s="136" t="s">
        <v>357</v>
      </c>
      <c r="L254" s="18"/>
      <c r="M254" s="137"/>
      <c r="T254" s="42"/>
      <c r="AT254" s="2" t="s">
        <v>131</v>
      </c>
      <c r="AU254" s="2" t="s">
        <v>85</v>
      </c>
    </row>
    <row r="255" spans="2:51" s="145" customFormat="1" ht="11.25">
      <c r="B255" s="146"/>
      <c r="D255" s="140" t="s">
        <v>133</v>
      </c>
      <c r="E255" s="147" t="s">
        <v>19</v>
      </c>
      <c r="F255" s="148" t="s">
        <v>358</v>
      </c>
      <c r="H255" s="149">
        <v>12</v>
      </c>
      <c r="L255" s="146"/>
      <c r="M255" s="150"/>
      <c r="T255" s="151"/>
      <c r="AT255" s="147" t="s">
        <v>133</v>
      </c>
      <c r="AU255" s="147" t="s">
        <v>85</v>
      </c>
      <c r="AV255" s="145" t="s">
        <v>85</v>
      </c>
      <c r="AW255" s="145" t="s">
        <v>37</v>
      </c>
      <c r="AX255" s="145" t="s">
        <v>83</v>
      </c>
      <c r="AY255" s="147" t="s">
        <v>122</v>
      </c>
    </row>
    <row r="256" spans="2:65" s="17" customFormat="1" ht="24.2" customHeight="1">
      <c r="B256" s="18"/>
      <c r="C256" s="122" t="s">
        <v>359</v>
      </c>
      <c r="D256" s="122" t="s">
        <v>124</v>
      </c>
      <c r="E256" s="123" t="s">
        <v>360</v>
      </c>
      <c r="F256" s="124" t="s">
        <v>361</v>
      </c>
      <c r="G256" s="125" t="s">
        <v>149</v>
      </c>
      <c r="H256" s="126">
        <v>7.238</v>
      </c>
      <c r="I256" s="127"/>
      <c r="J256" s="128">
        <f>ROUND(I256*H256,2)</f>
        <v>0</v>
      </c>
      <c r="K256" s="124" t="s">
        <v>128</v>
      </c>
      <c r="L256" s="18"/>
      <c r="M256" s="129" t="s">
        <v>19</v>
      </c>
      <c r="N256" s="130" t="s">
        <v>46</v>
      </c>
      <c r="P256" s="131">
        <f>O256*H256</f>
        <v>0</v>
      </c>
      <c r="Q256" s="131">
        <v>0</v>
      </c>
      <c r="R256" s="131">
        <f>Q256*H256</f>
        <v>0</v>
      </c>
      <c r="S256" s="131">
        <v>2.4</v>
      </c>
      <c r="T256" s="132">
        <f>S256*H256</f>
        <v>17.3712</v>
      </c>
      <c r="AR256" s="133" t="s">
        <v>129</v>
      </c>
      <c r="AT256" s="133" t="s">
        <v>124</v>
      </c>
      <c r="AU256" s="133" t="s">
        <v>85</v>
      </c>
      <c r="AY256" s="2" t="s">
        <v>122</v>
      </c>
      <c r="BE256" s="134">
        <f t="shared" si="7"/>
        <v>0</v>
      </c>
      <c r="BF256" s="134">
        <f t="shared" si="8"/>
        <v>0</v>
      </c>
      <c r="BG256" s="134">
        <f t="shared" si="9"/>
        <v>0</v>
      </c>
      <c r="BH256" s="134">
        <f t="shared" si="10"/>
        <v>0</v>
      </c>
      <c r="BI256" s="134">
        <f t="shared" si="11"/>
        <v>0</v>
      </c>
      <c r="BJ256" s="2" t="s">
        <v>83</v>
      </c>
      <c r="BK256" s="134">
        <f>ROUND(I256*H256,2)</f>
        <v>0</v>
      </c>
      <c r="BL256" s="2" t="s">
        <v>129</v>
      </c>
      <c r="BM256" s="133" t="s">
        <v>362</v>
      </c>
    </row>
    <row r="257" spans="2:47" s="17" customFormat="1" ht="11.25">
      <c r="B257" s="18"/>
      <c r="D257" s="135" t="s">
        <v>131</v>
      </c>
      <c r="F257" s="136" t="s">
        <v>363</v>
      </c>
      <c r="L257" s="18"/>
      <c r="M257" s="137"/>
      <c r="T257" s="42"/>
      <c r="AT257" s="2" t="s">
        <v>131</v>
      </c>
      <c r="AU257" s="2" t="s">
        <v>85</v>
      </c>
    </row>
    <row r="258" spans="2:51" s="138" customFormat="1" ht="11.25">
      <c r="B258" s="139"/>
      <c r="D258" s="140" t="s">
        <v>133</v>
      </c>
      <c r="E258" s="141" t="s">
        <v>19</v>
      </c>
      <c r="F258" s="142" t="s">
        <v>134</v>
      </c>
      <c r="H258" s="141" t="s">
        <v>19</v>
      </c>
      <c r="L258" s="139"/>
      <c r="M258" s="143"/>
      <c r="T258" s="144"/>
      <c r="AT258" s="141" t="s">
        <v>133</v>
      </c>
      <c r="AU258" s="141" t="s">
        <v>85</v>
      </c>
      <c r="AV258" s="138" t="s">
        <v>83</v>
      </c>
      <c r="AW258" s="138" t="s">
        <v>37</v>
      </c>
      <c r="AX258" s="138" t="s">
        <v>75</v>
      </c>
      <c r="AY258" s="141" t="s">
        <v>122</v>
      </c>
    </row>
    <row r="259" spans="2:51" s="145" customFormat="1" ht="11.25">
      <c r="B259" s="146"/>
      <c r="D259" s="140" t="s">
        <v>133</v>
      </c>
      <c r="E259" s="147" t="s">
        <v>19</v>
      </c>
      <c r="F259" s="148" t="s">
        <v>364</v>
      </c>
      <c r="H259" s="149">
        <v>7.238</v>
      </c>
      <c r="L259" s="146"/>
      <c r="M259" s="150"/>
      <c r="T259" s="151"/>
      <c r="AT259" s="147" t="s">
        <v>133</v>
      </c>
      <c r="AU259" s="147" t="s">
        <v>85</v>
      </c>
      <c r="AV259" s="145" t="s">
        <v>85</v>
      </c>
      <c r="AW259" s="145" t="s">
        <v>37</v>
      </c>
      <c r="AX259" s="145" t="s">
        <v>83</v>
      </c>
      <c r="AY259" s="147" t="s">
        <v>122</v>
      </c>
    </row>
    <row r="260" spans="2:63" s="110" customFormat="1" ht="22.9" customHeight="1">
      <c r="B260" s="111"/>
      <c r="D260" s="112" t="s">
        <v>74</v>
      </c>
      <c r="E260" s="120" t="s">
        <v>365</v>
      </c>
      <c r="F260" s="120" t="s">
        <v>366</v>
      </c>
      <c r="J260" s="121">
        <f>BK260</f>
        <v>0</v>
      </c>
      <c r="L260" s="111"/>
      <c r="M260" s="115"/>
      <c r="P260" s="116">
        <f>SUM(P261:P282)</f>
        <v>0</v>
      </c>
      <c r="R260" s="116">
        <f>SUM(R261:R282)</f>
        <v>0</v>
      </c>
      <c r="T260" s="117">
        <f>SUM(T261:T282)</f>
        <v>0</v>
      </c>
      <c r="AR260" s="112" t="s">
        <v>83</v>
      </c>
      <c r="AT260" s="118" t="s">
        <v>74</v>
      </c>
      <c r="AU260" s="118" t="s">
        <v>83</v>
      </c>
      <c r="AY260" s="112" t="s">
        <v>122</v>
      </c>
      <c r="BK260" s="119">
        <f>SUM(BK261:BK282)</f>
        <v>0</v>
      </c>
    </row>
    <row r="261" spans="2:65" s="17" customFormat="1" ht="24.2" customHeight="1">
      <c r="B261" s="18"/>
      <c r="C261" s="122" t="s">
        <v>367</v>
      </c>
      <c r="D261" s="122" t="s">
        <v>124</v>
      </c>
      <c r="E261" s="123" t="s">
        <v>368</v>
      </c>
      <c r="F261" s="124" t="s">
        <v>369</v>
      </c>
      <c r="G261" s="125" t="s">
        <v>205</v>
      </c>
      <c r="H261" s="126">
        <v>36.431</v>
      </c>
      <c r="I261" s="127"/>
      <c r="J261" s="128">
        <f>ROUND(I261*H261,2)</f>
        <v>0</v>
      </c>
      <c r="K261" s="124" t="s">
        <v>128</v>
      </c>
      <c r="L261" s="18"/>
      <c r="M261" s="129" t="s">
        <v>19</v>
      </c>
      <c r="N261" s="130" t="s">
        <v>46</v>
      </c>
      <c r="P261" s="131">
        <f>O261*H261</f>
        <v>0</v>
      </c>
      <c r="Q261" s="131">
        <v>0</v>
      </c>
      <c r="R261" s="131">
        <f>Q261*H261</f>
        <v>0</v>
      </c>
      <c r="S261" s="131">
        <v>0</v>
      </c>
      <c r="T261" s="132">
        <f>S261*H261</f>
        <v>0</v>
      </c>
      <c r="AR261" s="133" t="s">
        <v>129</v>
      </c>
      <c r="AT261" s="133" t="s">
        <v>124</v>
      </c>
      <c r="AU261" s="133" t="s">
        <v>85</v>
      </c>
      <c r="AY261" s="2" t="s">
        <v>122</v>
      </c>
      <c r="BE261" s="134">
        <f t="shared" si="7"/>
        <v>0</v>
      </c>
      <c r="BF261" s="134">
        <f t="shared" si="8"/>
        <v>0</v>
      </c>
      <c r="BG261" s="134">
        <f t="shared" si="9"/>
        <v>0</v>
      </c>
      <c r="BH261" s="134">
        <f t="shared" si="10"/>
        <v>0</v>
      </c>
      <c r="BI261" s="134">
        <f t="shared" si="11"/>
        <v>0</v>
      </c>
      <c r="BJ261" s="2" t="s">
        <v>83</v>
      </c>
      <c r="BK261" s="134">
        <f>ROUND(I261*H261,2)</f>
        <v>0</v>
      </c>
      <c r="BL261" s="2" t="s">
        <v>129</v>
      </c>
      <c r="BM261" s="133" t="s">
        <v>370</v>
      </c>
    </row>
    <row r="262" spans="2:47" s="17" customFormat="1" ht="11.25">
      <c r="B262" s="18"/>
      <c r="D262" s="135" t="s">
        <v>131</v>
      </c>
      <c r="F262" s="136" t="s">
        <v>371</v>
      </c>
      <c r="L262" s="18"/>
      <c r="M262" s="137"/>
      <c r="T262" s="42"/>
      <c r="AT262" s="2" t="s">
        <v>131</v>
      </c>
      <c r="AU262" s="2" t="s">
        <v>85</v>
      </c>
    </row>
    <row r="263" spans="2:51" s="145" customFormat="1" ht="11.25">
      <c r="B263" s="146"/>
      <c r="D263" s="140" t="s">
        <v>133</v>
      </c>
      <c r="E263" s="147" t="s">
        <v>19</v>
      </c>
      <c r="F263" s="148" t="s">
        <v>372</v>
      </c>
      <c r="H263" s="149">
        <v>32.251</v>
      </c>
      <c r="L263" s="146"/>
      <c r="M263" s="150"/>
      <c r="T263" s="151"/>
      <c r="AT263" s="147" t="s">
        <v>133</v>
      </c>
      <c r="AU263" s="147" t="s">
        <v>85</v>
      </c>
      <c r="AV263" s="145" t="s">
        <v>85</v>
      </c>
      <c r="AW263" s="145" t="s">
        <v>37</v>
      </c>
      <c r="AX263" s="145" t="s">
        <v>75</v>
      </c>
      <c r="AY263" s="147" t="s">
        <v>122</v>
      </c>
    </row>
    <row r="264" spans="2:51" s="145" customFormat="1" ht="11.25">
      <c r="B264" s="146"/>
      <c r="D264" s="140" t="s">
        <v>133</v>
      </c>
      <c r="E264" s="147" t="s">
        <v>19</v>
      </c>
      <c r="F264" s="148" t="s">
        <v>373</v>
      </c>
      <c r="H264" s="149">
        <v>4.18</v>
      </c>
      <c r="L264" s="146"/>
      <c r="M264" s="150"/>
      <c r="T264" s="151"/>
      <c r="AT264" s="147" t="s">
        <v>133</v>
      </c>
      <c r="AU264" s="147" t="s">
        <v>85</v>
      </c>
      <c r="AV264" s="145" t="s">
        <v>85</v>
      </c>
      <c r="AW264" s="145" t="s">
        <v>37</v>
      </c>
      <c r="AX264" s="145" t="s">
        <v>75</v>
      </c>
      <c r="AY264" s="147" t="s">
        <v>122</v>
      </c>
    </row>
    <row r="265" spans="2:51" s="159" customFormat="1" ht="11.25">
      <c r="B265" s="160"/>
      <c r="D265" s="140" t="s">
        <v>133</v>
      </c>
      <c r="E265" s="161" t="s">
        <v>19</v>
      </c>
      <c r="F265" s="162" t="s">
        <v>156</v>
      </c>
      <c r="H265" s="163">
        <v>36.431</v>
      </c>
      <c r="L265" s="160"/>
      <c r="M265" s="164"/>
      <c r="T265" s="165"/>
      <c r="AT265" s="161" t="s">
        <v>133</v>
      </c>
      <c r="AU265" s="161" t="s">
        <v>85</v>
      </c>
      <c r="AV265" s="159" t="s">
        <v>129</v>
      </c>
      <c r="AW265" s="159" t="s">
        <v>37</v>
      </c>
      <c r="AX265" s="159" t="s">
        <v>83</v>
      </c>
      <c r="AY265" s="161" t="s">
        <v>122</v>
      </c>
    </row>
    <row r="266" spans="2:65" s="17" customFormat="1" ht="24.2" customHeight="1">
      <c r="B266" s="18"/>
      <c r="C266" s="122" t="s">
        <v>374</v>
      </c>
      <c r="D266" s="122" t="s">
        <v>124</v>
      </c>
      <c r="E266" s="123" t="s">
        <v>375</v>
      </c>
      <c r="F266" s="124" t="s">
        <v>376</v>
      </c>
      <c r="G266" s="125" t="s">
        <v>205</v>
      </c>
      <c r="H266" s="126">
        <v>327.879</v>
      </c>
      <c r="I266" s="127"/>
      <c r="J266" s="128">
        <f>ROUND(I266*H266,2)</f>
        <v>0</v>
      </c>
      <c r="K266" s="124" t="s">
        <v>128</v>
      </c>
      <c r="L266" s="18"/>
      <c r="M266" s="129" t="s">
        <v>19</v>
      </c>
      <c r="N266" s="130" t="s">
        <v>46</v>
      </c>
      <c r="P266" s="131">
        <f>O266*H266</f>
        <v>0</v>
      </c>
      <c r="Q266" s="131">
        <v>0</v>
      </c>
      <c r="R266" s="131">
        <f>Q266*H266</f>
        <v>0</v>
      </c>
      <c r="S266" s="131">
        <v>0</v>
      </c>
      <c r="T266" s="132">
        <f>S266*H266</f>
        <v>0</v>
      </c>
      <c r="AR266" s="133" t="s">
        <v>129</v>
      </c>
      <c r="AT266" s="133" t="s">
        <v>124</v>
      </c>
      <c r="AU266" s="133" t="s">
        <v>85</v>
      </c>
      <c r="AY266" s="2" t="s">
        <v>122</v>
      </c>
      <c r="BE266" s="134">
        <f t="shared" si="7"/>
        <v>0</v>
      </c>
      <c r="BF266" s="134">
        <f t="shared" si="8"/>
        <v>0</v>
      </c>
      <c r="BG266" s="134">
        <f t="shared" si="9"/>
        <v>0</v>
      </c>
      <c r="BH266" s="134">
        <f t="shared" si="10"/>
        <v>0</v>
      </c>
      <c r="BI266" s="134">
        <f t="shared" si="11"/>
        <v>0</v>
      </c>
      <c r="BJ266" s="2" t="s">
        <v>83</v>
      </c>
      <c r="BK266" s="134">
        <f>ROUND(I266*H266,2)</f>
        <v>0</v>
      </c>
      <c r="BL266" s="2" t="s">
        <v>129</v>
      </c>
      <c r="BM266" s="133" t="s">
        <v>377</v>
      </c>
    </row>
    <row r="267" spans="2:47" s="17" customFormat="1" ht="11.25">
      <c r="B267" s="18"/>
      <c r="D267" s="135" t="s">
        <v>131</v>
      </c>
      <c r="F267" s="136" t="s">
        <v>378</v>
      </c>
      <c r="L267" s="18"/>
      <c r="M267" s="137"/>
      <c r="T267" s="42"/>
      <c r="AT267" s="2" t="s">
        <v>131</v>
      </c>
      <c r="AU267" s="2" t="s">
        <v>85</v>
      </c>
    </row>
    <row r="268" spans="2:51" s="138" customFormat="1" ht="11.25">
      <c r="B268" s="139"/>
      <c r="D268" s="140" t="s">
        <v>133</v>
      </c>
      <c r="E268" s="141" t="s">
        <v>19</v>
      </c>
      <c r="F268" s="142" t="s">
        <v>379</v>
      </c>
      <c r="H268" s="141" t="s">
        <v>19</v>
      </c>
      <c r="L268" s="139"/>
      <c r="M268" s="143"/>
      <c r="T268" s="144"/>
      <c r="AT268" s="141" t="s">
        <v>133</v>
      </c>
      <c r="AU268" s="141" t="s">
        <v>85</v>
      </c>
      <c r="AV268" s="138" t="s">
        <v>83</v>
      </c>
      <c r="AW268" s="138" t="s">
        <v>37</v>
      </c>
      <c r="AX268" s="138" t="s">
        <v>75</v>
      </c>
      <c r="AY268" s="141" t="s">
        <v>122</v>
      </c>
    </row>
    <row r="269" spans="2:51" s="145" customFormat="1" ht="11.25">
      <c r="B269" s="146"/>
      <c r="D269" s="140" t="s">
        <v>133</v>
      </c>
      <c r="E269" s="147" t="s">
        <v>19</v>
      </c>
      <c r="F269" s="148" t="s">
        <v>380</v>
      </c>
      <c r="H269" s="149">
        <v>290.259</v>
      </c>
      <c r="L269" s="146"/>
      <c r="M269" s="150"/>
      <c r="T269" s="151"/>
      <c r="AT269" s="147" t="s">
        <v>133</v>
      </c>
      <c r="AU269" s="147" t="s">
        <v>85</v>
      </c>
      <c r="AV269" s="145" t="s">
        <v>85</v>
      </c>
      <c r="AW269" s="145" t="s">
        <v>37</v>
      </c>
      <c r="AX269" s="145" t="s">
        <v>75</v>
      </c>
      <c r="AY269" s="147" t="s">
        <v>122</v>
      </c>
    </row>
    <row r="270" spans="2:51" s="145" customFormat="1" ht="11.25">
      <c r="B270" s="146"/>
      <c r="D270" s="140" t="s">
        <v>133</v>
      </c>
      <c r="E270" s="147" t="s">
        <v>19</v>
      </c>
      <c r="F270" s="148" t="s">
        <v>381</v>
      </c>
      <c r="H270" s="149">
        <v>37.62</v>
      </c>
      <c r="L270" s="146"/>
      <c r="M270" s="150"/>
      <c r="T270" s="151"/>
      <c r="AT270" s="147" t="s">
        <v>133</v>
      </c>
      <c r="AU270" s="147" t="s">
        <v>85</v>
      </c>
      <c r="AV270" s="145" t="s">
        <v>85</v>
      </c>
      <c r="AW270" s="145" t="s">
        <v>37</v>
      </c>
      <c r="AX270" s="145" t="s">
        <v>75</v>
      </c>
      <c r="AY270" s="147" t="s">
        <v>122</v>
      </c>
    </row>
    <row r="271" spans="2:51" s="159" customFormat="1" ht="11.25">
      <c r="B271" s="160"/>
      <c r="D271" s="140" t="s">
        <v>133</v>
      </c>
      <c r="E271" s="161" t="s">
        <v>19</v>
      </c>
      <c r="F271" s="162" t="s">
        <v>156</v>
      </c>
      <c r="H271" s="163">
        <v>327.879</v>
      </c>
      <c r="L271" s="160"/>
      <c r="M271" s="164"/>
      <c r="T271" s="165"/>
      <c r="AT271" s="161" t="s">
        <v>133</v>
      </c>
      <c r="AU271" s="161" t="s">
        <v>85</v>
      </c>
      <c r="AV271" s="159" t="s">
        <v>129</v>
      </c>
      <c r="AW271" s="159" t="s">
        <v>37</v>
      </c>
      <c r="AX271" s="159" t="s">
        <v>83</v>
      </c>
      <c r="AY271" s="161" t="s">
        <v>122</v>
      </c>
    </row>
    <row r="272" spans="2:65" s="17" customFormat="1" ht="16.5" customHeight="1">
      <c r="B272" s="18"/>
      <c r="C272" s="122" t="s">
        <v>382</v>
      </c>
      <c r="D272" s="122" t="s">
        <v>124</v>
      </c>
      <c r="E272" s="123" t="s">
        <v>383</v>
      </c>
      <c r="F272" s="124" t="s">
        <v>384</v>
      </c>
      <c r="G272" s="125" t="s">
        <v>205</v>
      </c>
      <c r="H272" s="126">
        <v>36.431</v>
      </c>
      <c r="I272" s="127"/>
      <c r="J272" s="128">
        <f>ROUND(I272*H272,2)</f>
        <v>0</v>
      </c>
      <c r="K272" s="124" t="s">
        <v>128</v>
      </c>
      <c r="L272" s="18"/>
      <c r="M272" s="129" t="s">
        <v>19</v>
      </c>
      <c r="N272" s="130" t="s">
        <v>46</v>
      </c>
      <c r="P272" s="131">
        <f>O272*H272</f>
        <v>0</v>
      </c>
      <c r="Q272" s="131">
        <v>0</v>
      </c>
      <c r="R272" s="131">
        <f>Q272*H272</f>
        <v>0</v>
      </c>
      <c r="S272" s="131">
        <v>0</v>
      </c>
      <c r="T272" s="132">
        <f>S272*H272</f>
        <v>0</v>
      </c>
      <c r="AR272" s="133" t="s">
        <v>129</v>
      </c>
      <c r="AT272" s="133" t="s">
        <v>124</v>
      </c>
      <c r="AU272" s="133" t="s">
        <v>85</v>
      </c>
      <c r="AY272" s="2" t="s">
        <v>122</v>
      </c>
      <c r="BE272" s="134">
        <f t="shared" si="7"/>
        <v>0</v>
      </c>
      <c r="BF272" s="134">
        <f t="shared" si="8"/>
        <v>0</v>
      </c>
      <c r="BG272" s="134">
        <f t="shared" si="9"/>
        <v>0</v>
      </c>
      <c r="BH272" s="134">
        <f t="shared" si="10"/>
        <v>0</v>
      </c>
      <c r="BI272" s="134">
        <f t="shared" si="11"/>
        <v>0</v>
      </c>
      <c r="BJ272" s="2" t="s">
        <v>83</v>
      </c>
      <c r="BK272" s="134">
        <f>ROUND(I272*H272,2)</f>
        <v>0</v>
      </c>
      <c r="BL272" s="2" t="s">
        <v>129</v>
      </c>
      <c r="BM272" s="133" t="s">
        <v>385</v>
      </c>
    </row>
    <row r="273" spans="2:47" s="17" customFormat="1" ht="11.25">
      <c r="B273" s="18"/>
      <c r="D273" s="135" t="s">
        <v>131</v>
      </c>
      <c r="F273" s="136" t="s">
        <v>386</v>
      </c>
      <c r="L273" s="18"/>
      <c r="M273" s="137"/>
      <c r="T273" s="42"/>
      <c r="AT273" s="2" t="s">
        <v>131</v>
      </c>
      <c r="AU273" s="2" t="s">
        <v>85</v>
      </c>
    </row>
    <row r="274" spans="2:51" s="145" customFormat="1" ht="11.25">
      <c r="B274" s="146"/>
      <c r="D274" s="140" t="s">
        <v>133</v>
      </c>
      <c r="E274" s="147" t="s">
        <v>19</v>
      </c>
      <c r="F274" s="148" t="s">
        <v>372</v>
      </c>
      <c r="H274" s="149">
        <v>32.251</v>
      </c>
      <c r="L274" s="146"/>
      <c r="M274" s="150"/>
      <c r="T274" s="151"/>
      <c r="AT274" s="147" t="s">
        <v>133</v>
      </c>
      <c r="AU274" s="147" t="s">
        <v>85</v>
      </c>
      <c r="AV274" s="145" t="s">
        <v>85</v>
      </c>
      <c r="AW274" s="145" t="s">
        <v>37</v>
      </c>
      <c r="AX274" s="145" t="s">
        <v>75</v>
      </c>
      <c r="AY274" s="147" t="s">
        <v>122</v>
      </c>
    </row>
    <row r="275" spans="2:51" s="145" customFormat="1" ht="11.25">
      <c r="B275" s="146"/>
      <c r="D275" s="140" t="s">
        <v>133</v>
      </c>
      <c r="E275" s="147" t="s">
        <v>19</v>
      </c>
      <c r="F275" s="148" t="s">
        <v>373</v>
      </c>
      <c r="H275" s="149">
        <v>4.18</v>
      </c>
      <c r="L275" s="146"/>
      <c r="M275" s="150"/>
      <c r="T275" s="151"/>
      <c r="AT275" s="147" t="s">
        <v>133</v>
      </c>
      <c r="AU275" s="147" t="s">
        <v>85</v>
      </c>
      <c r="AV275" s="145" t="s">
        <v>85</v>
      </c>
      <c r="AW275" s="145" t="s">
        <v>37</v>
      </c>
      <c r="AX275" s="145" t="s">
        <v>75</v>
      </c>
      <c r="AY275" s="147" t="s">
        <v>122</v>
      </c>
    </row>
    <row r="276" spans="2:51" s="159" customFormat="1" ht="11.25">
      <c r="B276" s="160"/>
      <c r="D276" s="140" t="s">
        <v>133</v>
      </c>
      <c r="E276" s="161" t="s">
        <v>19</v>
      </c>
      <c r="F276" s="162" t="s">
        <v>156</v>
      </c>
      <c r="H276" s="163">
        <v>36.431</v>
      </c>
      <c r="L276" s="160"/>
      <c r="M276" s="164"/>
      <c r="T276" s="165"/>
      <c r="AT276" s="161" t="s">
        <v>133</v>
      </c>
      <c r="AU276" s="161" t="s">
        <v>85</v>
      </c>
      <c r="AV276" s="159" t="s">
        <v>129</v>
      </c>
      <c r="AW276" s="159" t="s">
        <v>37</v>
      </c>
      <c r="AX276" s="159" t="s">
        <v>83</v>
      </c>
      <c r="AY276" s="161" t="s">
        <v>122</v>
      </c>
    </row>
    <row r="277" spans="2:65" s="17" customFormat="1" ht="24.2" customHeight="1">
      <c r="B277" s="18"/>
      <c r="C277" s="122" t="s">
        <v>387</v>
      </c>
      <c r="D277" s="122" t="s">
        <v>124</v>
      </c>
      <c r="E277" s="123" t="s">
        <v>388</v>
      </c>
      <c r="F277" s="124" t="s">
        <v>389</v>
      </c>
      <c r="G277" s="125" t="s">
        <v>205</v>
      </c>
      <c r="H277" s="126">
        <v>32.251</v>
      </c>
      <c r="I277" s="127"/>
      <c r="J277" s="128">
        <f>ROUND(I277*H277,2)</f>
        <v>0</v>
      </c>
      <c r="K277" s="124" t="s">
        <v>128</v>
      </c>
      <c r="L277" s="18"/>
      <c r="M277" s="129" t="s">
        <v>19</v>
      </c>
      <c r="N277" s="130" t="s">
        <v>46</v>
      </c>
      <c r="P277" s="131">
        <f>O277*H277</f>
        <v>0</v>
      </c>
      <c r="Q277" s="131">
        <v>0</v>
      </c>
      <c r="R277" s="131">
        <f>Q277*H277</f>
        <v>0</v>
      </c>
      <c r="S277" s="131">
        <v>0</v>
      </c>
      <c r="T277" s="132">
        <f>S277*H277</f>
        <v>0</v>
      </c>
      <c r="AR277" s="133" t="s">
        <v>129</v>
      </c>
      <c r="AT277" s="133" t="s">
        <v>124</v>
      </c>
      <c r="AU277" s="133" t="s">
        <v>85</v>
      </c>
      <c r="AY277" s="2" t="s">
        <v>122</v>
      </c>
      <c r="BE277" s="134">
        <f t="shared" si="7"/>
        <v>0</v>
      </c>
      <c r="BF277" s="134">
        <f t="shared" si="8"/>
        <v>0</v>
      </c>
      <c r="BG277" s="134">
        <f t="shared" si="9"/>
        <v>0</v>
      </c>
      <c r="BH277" s="134">
        <f t="shared" si="10"/>
        <v>0</v>
      </c>
      <c r="BI277" s="134">
        <f t="shared" si="11"/>
        <v>0</v>
      </c>
      <c r="BJ277" s="2" t="s">
        <v>83</v>
      </c>
      <c r="BK277" s="134">
        <f>ROUND(I277*H277,2)</f>
        <v>0</v>
      </c>
      <c r="BL277" s="2" t="s">
        <v>129</v>
      </c>
      <c r="BM277" s="133" t="s">
        <v>390</v>
      </c>
    </row>
    <row r="278" spans="2:47" s="17" customFormat="1" ht="11.25">
      <c r="B278" s="18"/>
      <c r="D278" s="135" t="s">
        <v>131</v>
      </c>
      <c r="F278" s="136" t="s">
        <v>391</v>
      </c>
      <c r="L278" s="18"/>
      <c r="M278" s="137"/>
      <c r="T278" s="42"/>
      <c r="AT278" s="2" t="s">
        <v>131</v>
      </c>
      <c r="AU278" s="2" t="s">
        <v>85</v>
      </c>
    </row>
    <row r="279" spans="2:51" s="145" customFormat="1" ht="11.25">
      <c r="B279" s="146"/>
      <c r="D279" s="140" t="s">
        <v>133</v>
      </c>
      <c r="E279" s="147" t="s">
        <v>19</v>
      </c>
      <c r="F279" s="148" t="s">
        <v>372</v>
      </c>
      <c r="H279" s="149">
        <v>32.251</v>
      </c>
      <c r="L279" s="146"/>
      <c r="M279" s="150"/>
      <c r="T279" s="151"/>
      <c r="AT279" s="147" t="s">
        <v>133</v>
      </c>
      <c r="AU279" s="147" t="s">
        <v>85</v>
      </c>
      <c r="AV279" s="145" t="s">
        <v>85</v>
      </c>
      <c r="AW279" s="145" t="s">
        <v>37</v>
      </c>
      <c r="AX279" s="145" t="s">
        <v>83</v>
      </c>
      <c r="AY279" s="147" t="s">
        <v>122</v>
      </c>
    </row>
    <row r="280" spans="2:65" s="17" customFormat="1" ht="24.2" customHeight="1">
      <c r="B280" s="18"/>
      <c r="C280" s="122" t="s">
        <v>392</v>
      </c>
      <c r="D280" s="122" t="s">
        <v>124</v>
      </c>
      <c r="E280" s="123" t="s">
        <v>393</v>
      </c>
      <c r="F280" s="124" t="s">
        <v>394</v>
      </c>
      <c r="G280" s="125" t="s">
        <v>205</v>
      </c>
      <c r="H280" s="126">
        <v>4.18</v>
      </c>
      <c r="I280" s="127"/>
      <c r="J280" s="128">
        <f>ROUND(I280*H280,2)</f>
        <v>0</v>
      </c>
      <c r="K280" s="124" t="s">
        <v>128</v>
      </c>
      <c r="L280" s="18"/>
      <c r="M280" s="129" t="s">
        <v>19</v>
      </c>
      <c r="N280" s="130" t="s">
        <v>46</v>
      </c>
      <c r="P280" s="131">
        <f>O280*H280</f>
        <v>0</v>
      </c>
      <c r="Q280" s="131">
        <v>0</v>
      </c>
      <c r="R280" s="131">
        <f>Q280*H280</f>
        <v>0</v>
      </c>
      <c r="S280" s="131">
        <v>0</v>
      </c>
      <c r="T280" s="132">
        <f>S280*H280</f>
        <v>0</v>
      </c>
      <c r="AR280" s="133" t="s">
        <v>129</v>
      </c>
      <c r="AT280" s="133" t="s">
        <v>124</v>
      </c>
      <c r="AU280" s="133" t="s">
        <v>85</v>
      </c>
      <c r="AY280" s="2" t="s">
        <v>122</v>
      </c>
      <c r="BE280" s="134">
        <f t="shared" si="7"/>
        <v>0</v>
      </c>
      <c r="BF280" s="134">
        <f t="shared" si="8"/>
        <v>0</v>
      </c>
      <c r="BG280" s="134">
        <f t="shared" si="9"/>
        <v>0</v>
      </c>
      <c r="BH280" s="134">
        <f t="shared" si="10"/>
        <v>0</v>
      </c>
      <c r="BI280" s="134">
        <f t="shared" si="11"/>
        <v>0</v>
      </c>
      <c r="BJ280" s="2" t="s">
        <v>83</v>
      </c>
      <c r="BK280" s="134">
        <f>ROUND(I280*H280,2)</f>
        <v>0</v>
      </c>
      <c r="BL280" s="2" t="s">
        <v>129</v>
      </c>
      <c r="BM280" s="133" t="s">
        <v>395</v>
      </c>
    </row>
    <row r="281" spans="2:47" s="17" customFormat="1" ht="11.25">
      <c r="B281" s="18"/>
      <c r="D281" s="135" t="s">
        <v>131</v>
      </c>
      <c r="F281" s="136" t="s">
        <v>396</v>
      </c>
      <c r="L281" s="18"/>
      <c r="M281" s="137"/>
      <c r="T281" s="42"/>
      <c r="AT281" s="2" t="s">
        <v>131</v>
      </c>
      <c r="AU281" s="2" t="s">
        <v>85</v>
      </c>
    </row>
    <row r="282" spans="2:51" s="145" customFormat="1" ht="11.25">
      <c r="B282" s="146"/>
      <c r="D282" s="140" t="s">
        <v>133</v>
      </c>
      <c r="E282" s="147" t="s">
        <v>19</v>
      </c>
      <c r="F282" s="148" t="s">
        <v>373</v>
      </c>
      <c r="H282" s="149">
        <v>4.18</v>
      </c>
      <c r="L282" s="146"/>
      <c r="M282" s="150"/>
      <c r="T282" s="151"/>
      <c r="AT282" s="147" t="s">
        <v>133</v>
      </c>
      <c r="AU282" s="147" t="s">
        <v>85</v>
      </c>
      <c r="AV282" s="145" t="s">
        <v>85</v>
      </c>
      <c r="AW282" s="145" t="s">
        <v>37</v>
      </c>
      <c r="AX282" s="145" t="s">
        <v>83</v>
      </c>
      <c r="AY282" s="147" t="s">
        <v>122</v>
      </c>
    </row>
    <row r="283" spans="2:63" s="110" customFormat="1" ht="22.9" customHeight="1">
      <c r="B283" s="111"/>
      <c r="D283" s="112" t="s">
        <v>74</v>
      </c>
      <c r="E283" s="120" t="s">
        <v>397</v>
      </c>
      <c r="F283" s="120" t="s">
        <v>398</v>
      </c>
      <c r="J283" s="121">
        <f>BK283</f>
        <v>0</v>
      </c>
      <c r="L283" s="111"/>
      <c r="M283" s="115"/>
      <c r="P283" s="116">
        <f>SUM(P284:P285)</f>
        <v>0</v>
      </c>
      <c r="R283" s="116">
        <f>SUM(R284:R285)</f>
        <v>0</v>
      </c>
      <c r="T283" s="117">
        <f>SUM(T284:T285)</f>
        <v>0</v>
      </c>
      <c r="AR283" s="112" t="s">
        <v>83</v>
      </c>
      <c r="AT283" s="118" t="s">
        <v>74</v>
      </c>
      <c r="AU283" s="118" t="s">
        <v>83</v>
      </c>
      <c r="AY283" s="112" t="s">
        <v>122</v>
      </c>
      <c r="BK283" s="119">
        <f>SUM(BK284:BK285)</f>
        <v>0</v>
      </c>
    </row>
    <row r="284" spans="2:65" s="17" customFormat="1" ht="24.2" customHeight="1">
      <c r="B284" s="18"/>
      <c r="C284" s="122" t="s">
        <v>399</v>
      </c>
      <c r="D284" s="122" t="s">
        <v>124</v>
      </c>
      <c r="E284" s="123" t="s">
        <v>400</v>
      </c>
      <c r="F284" s="124" t="s">
        <v>401</v>
      </c>
      <c r="G284" s="125" t="s">
        <v>205</v>
      </c>
      <c r="H284" s="126">
        <v>496.568</v>
      </c>
      <c r="I284" s="127"/>
      <c r="J284" s="128">
        <f>ROUND(I284*H284,2)</f>
        <v>0</v>
      </c>
      <c r="K284" s="124" t="s">
        <v>128</v>
      </c>
      <c r="L284" s="18"/>
      <c r="M284" s="129" t="s">
        <v>19</v>
      </c>
      <c r="N284" s="130" t="s">
        <v>46</v>
      </c>
      <c r="P284" s="131">
        <f>O284*H284</f>
        <v>0</v>
      </c>
      <c r="Q284" s="131">
        <v>0</v>
      </c>
      <c r="R284" s="131">
        <f>Q284*H284</f>
        <v>0</v>
      </c>
      <c r="S284" s="131">
        <v>0</v>
      </c>
      <c r="T284" s="132">
        <f>S284*H284</f>
        <v>0</v>
      </c>
      <c r="AR284" s="133" t="s">
        <v>129</v>
      </c>
      <c r="AT284" s="133" t="s">
        <v>124</v>
      </c>
      <c r="AU284" s="133" t="s">
        <v>85</v>
      </c>
      <c r="AY284" s="2" t="s">
        <v>122</v>
      </c>
      <c r="BE284" s="134">
        <f t="shared" si="7"/>
        <v>0</v>
      </c>
      <c r="BF284" s="134">
        <f t="shared" si="8"/>
        <v>0</v>
      </c>
      <c r="BG284" s="134">
        <f t="shared" si="9"/>
        <v>0</v>
      </c>
      <c r="BH284" s="134">
        <f t="shared" si="10"/>
        <v>0</v>
      </c>
      <c r="BI284" s="134">
        <f t="shared" si="11"/>
        <v>0</v>
      </c>
      <c r="BJ284" s="2" t="s">
        <v>83</v>
      </c>
      <c r="BK284" s="134">
        <f>ROUND(I284*H284,2)</f>
        <v>0</v>
      </c>
      <c r="BL284" s="2" t="s">
        <v>129</v>
      </c>
      <c r="BM284" s="133" t="s">
        <v>402</v>
      </c>
    </row>
    <row r="285" spans="2:47" s="17" customFormat="1" ht="11.25">
      <c r="B285" s="18"/>
      <c r="D285" s="135" t="s">
        <v>131</v>
      </c>
      <c r="F285" s="136" t="s">
        <v>403</v>
      </c>
      <c r="L285" s="18"/>
      <c r="M285" s="176"/>
      <c r="N285" s="177"/>
      <c r="O285" s="177"/>
      <c r="P285" s="177"/>
      <c r="Q285" s="177"/>
      <c r="R285" s="177"/>
      <c r="S285" s="177"/>
      <c r="T285" s="178"/>
      <c r="AT285" s="2" t="s">
        <v>131</v>
      </c>
      <c r="AU285" s="2" t="s">
        <v>85</v>
      </c>
    </row>
    <row r="286" spans="2:12" s="17" customFormat="1" ht="6.95" customHeight="1">
      <c r="B286" s="28"/>
      <c r="C286" s="29"/>
      <c r="D286" s="29"/>
      <c r="E286" s="29"/>
      <c r="F286" s="29"/>
      <c r="G286" s="29"/>
      <c r="H286" s="29"/>
      <c r="I286" s="29"/>
      <c r="J286" s="29"/>
      <c r="K286" s="29"/>
      <c r="L286" s="18"/>
    </row>
  </sheetData>
  <autoFilter ref="C86:K285"/>
  <mergeCells count="9">
    <mergeCell ref="E48:H48"/>
    <mergeCell ref="E50:H50"/>
    <mergeCell ref="E77:H77"/>
    <mergeCell ref="E79:H79"/>
    <mergeCell ref="L2:V2"/>
    <mergeCell ref="E7:H7"/>
    <mergeCell ref="E9:H9"/>
    <mergeCell ref="E18:H18"/>
    <mergeCell ref="E27:H27"/>
  </mergeCells>
  <hyperlinks>
    <hyperlink ref="F91" r:id="rId1" display="https://podminky.urs.cz/item/CS_URS_2021_02/111301111"/>
    <hyperlink ref="F95" r:id="rId2" display="https://podminky.urs.cz/item/CS_URS_2021_02/113106123"/>
    <hyperlink ref="F99" r:id="rId3" display="https://podminky.urs.cz/item/CS_URS_2021_02/113107342"/>
    <hyperlink ref="F103" r:id="rId4" display="https://podminky.urs.cz/item/CS_URS_2021_02/122251101"/>
    <hyperlink ref="F112" r:id="rId5" display="https://podminky.urs.cz/item/CS_URS_2021_02/132251102"/>
    <hyperlink ref="F115" r:id="rId6" display="https://podminky.urs.cz/item/CS_URS_2021_02/133251101"/>
    <hyperlink ref="F118" r:id="rId7" display="https://podminky.urs.cz/item/CS_URS_2021_02/161151103"/>
    <hyperlink ref="F123" r:id="rId8" display="https://podminky.urs.cz/item/CS_URS_2021_02/162702111"/>
    <hyperlink ref="F126" r:id="rId9" display="https://podminky.urs.cz/item/CS_URS_2021_02/162702119"/>
    <hyperlink ref="F129" r:id="rId10" display="https://podminky.urs.cz/item/CS_URS_2021_02/162751117"/>
    <hyperlink ref="F136" r:id="rId11" display="https://podminky.urs.cz/item/CS_URS_2021_02/171151103"/>
    <hyperlink ref="F141" r:id="rId12" display="https://podminky.urs.cz/item/CS_URS_2021_02/171201201"/>
    <hyperlink ref="F148" r:id="rId13" display="https://podminky.urs.cz/item/CS_URS_2021_02/171201231"/>
    <hyperlink ref="F155" r:id="rId14" display="https://podminky.urs.cz/item/CS_URS_2021_02/181951112"/>
    <hyperlink ref="F162" r:id="rId15" display="https://podminky.urs.cz/item/CS_URS_2021_02/451573111"/>
    <hyperlink ref="F165" r:id="rId16" display="https://podminky.urs.cz/item/CS_URS_2021_02/452384111"/>
    <hyperlink ref="F169" r:id="rId17" display="https://podminky.urs.cz/item/CS_URS_2021_02/564861111"/>
    <hyperlink ref="F173" r:id="rId18" display="https://podminky.urs.cz/item/CS_URS_2021_02/564871116"/>
    <hyperlink ref="F177" r:id="rId19" display="https://podminky.urs.cz/item/CS_URS_2021_02/567122114"/>
    <hyperlink ref="F184" r:id="rId20" display="https://podminky.urs.cz/item/CS_URS_2021_02/596211111"/>
    <hyperlink ref="F203" r:id="rId21" display="https://podminky.urs.cz/item/CS_URS_2021_02/596211211"/>
    <hyperlink ref="F219" r:id="rId22" display="https://podminky.urs.cz/item/CS_URS_2021_02/811421111"/>
    <hyperlink ref="F224" r:id="rId23" display="https://podminky.urs.cz/item/CS_URS_2021_02/894411141"/>
    <hyperlink ref="F229" r:id="rId24" display="https://podminky.urs.cz/item/CS_URS_2021_02/916231213"/>
    <hyperlink ref="F244" r:id="rId25" display="https://podminky.urs.cz/item/CS_URS_2021_02/916991121"/>
    <hyperlink ref="F250" r:id="rId26" display="https://podminky.urs.cz/item/CS_URS_2021_02/919441211"/>
    <hyperlink ref="F254" r:id="rId27" display="https://podminky.urs.cz/item/CS_URS_2021_02/966008112"/>
    <hyperlink ref="F257" r:id="rId28" display="https://podminky.urs.cz/item/CS_URS_2021_02/966008311"/>
    <hyperlink ref="F262" r:id="rId29" display="https://podminky.urs.cz/item/CS_URS_2021_02/997221561"/>
    <hyperlink ref="F267" r:id="rId30" display="https://podminky.urs.cz/item/CS_URS_2021_02/997221569"/>
    <hyperlink ref="F273" r:id="rId31" display="https://podminky.urs.cz/item/CS_URS_2021_02/997221611"/>
    <hyperlink ref="F278" r:id="rId32" display="https://podminky.urs.cz/item/CS_URS_2021_02/997221861"/>
    <hyperlink ref="F281" r:id="rId33" display="https://podminky.urs.cz/item/CS_URS_2021_02/997221875"/>
    <hyperlink ref="F285" r:id="rId34" display="https://podminky.urs.cz/item/CS_URS_2021_02/998223011"/>
  </hyperlinks>
  <printOptions/>
  <pageMargins left="0.39375000000000004" right="0.39375000000000004" top="0.39375000000000004" bottom="0.39375000000000004" header="0.5" footer="0.5"/>
  <pageSetup horizontalDpi="600" verticalDpi="600" orientation="landscape" paperSize="9"/>
  <drawing r:id="rId3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262"/>
  <sheetViews>
    <sheetView showGridLines="0" workbookViewId="0" topLeftCell="A1"/>
  </sheetViews>
  <sheetFormatPr defaultColWidth="9.33203125" defaultRowHeight="11.25"/>
  <cols>
    <col min="1" max="1" width="8.33203125" style="0" customWidth="1"/>
    <col min="2" max="2" width="1.171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100.83203125" style="0" customWidth="1"/>
    <col min="7" max="7" width="7.5" style="0" customWidth="1"/>
    <col min="8" max="8" width="14" style="0" customWidth="1"/>
    <col min="9" max="9" width="15.83203125" style="0" customWidth="1"/>
    <col min="10" max="11" width="22.33203125" style="0" customWidth="1"/>
    <col min="12" max="12" width="9.33203125" style="0" customWidth="1"/>
    <col min="13" max="13" width="10.83203125" style="0" hidden="1" customWidth="1"/>
    <col min="14" max="14" width="9.33203125" style="0" hidden="1" customWidth="1"/>
    <col min="15" max="20" width="14.1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2" spans="12:46" ht="36.95" customHeight="1"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2" t="s">
        <v>88</v>
      </c>
    </row>
    <row r="3" spans="2:46" ht="6.9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5"/>
      <c r="AT3" s="2" t="s">
        <v>85</v>
      </c>
    </row>
    <row r="4" spans="2:46" ht="24.95" customHeight="1">
      <c r="B4" s="5"/>
      <c r="D4" s="6" t="s">
        <v>92</v>
      </c>
      <c r="L4" s="5"/>
      <c r="M4" s="76" t="s">
        <v>10</v>
      </c>
      <c r="AT4" s="2" t="s">
        <v>4</v>
      </c>
    </row>
    <row r="5" spans="2:12" ht="6.95" customHeight="1">
      <c r="B5" s="5"/>
      <c r="L5" s="5"/>
    </row>
    <row r="6" spans="2:12" ht="12" customHeight="1">
      <c r="B6" s="5"/>
      <c r="D6" s="12" t="s">
        <v>16</v>
      </c>
      <c r="L6" s="5"/>
    </row>
    <row r="7" spans="2:12" ht="16.5" customHeight="1">
      <c r="B7" s="5"/>
      <c r="E7" s="291" t="str">
        <f>'Rekapitulace stavby'!K6</f>
        <v>Výstavba chodníku v ulici Vrchovská a Čáslavská, Markovice</v>
      </c>
      <c r="F7" s="292"/>
      <c r="G7" s="292"/>
      <c r="H7" s="292"/>
      <c r="L7" s="5"/>
    </row>
    <row r="8" spans="2:12" s="17" customFormat="1" ht="12" customHeight="1">
      <c r="B8" s="18"/>
      <c r="D8" s="12" t="s">
        <v>93</v>
      </c>
      <c r="L8" s="18"/>
    </row>
    <row r="9" spans="2:12" s="17" customFormat="1" ht="16.5" customHeight="1">
      <c r="B9" s="18"/>
      <c r="E9" s="273" t="s">
        <v>404</v>
      </c>
      <c r="F9" s="293"/>
      <c r="G9" s="293"/>
      <c r="H9" s="293"/>
      <c r="L9" s="18"/>
    </row>
    <row r="10" spans="2:12" s="17" customFormat="1" ht="11.25">
      <c r="B10" s="18"/>
      <c r="L10" s="18"/>
    </row>
    <row r="11" spans="2:12" s="17" customFormat="1" ht="12" customHeight="1">
      <c r="B11" s="18"/>
      <c r="D11" s="12" t="s">
        <v>18</v>
      </c>
      <c r="F11" s="10" t="s">
        <v>19</v>
      </c>
      <c r="I11" s="12" t="s">
        <v>20</v>
      </c>
      <c r="J11" s="10" t="s">
        <v>19</v>
      </c>
      <c r="L11" s="18"/>
    </row>
    <row r="12" spans="2:12" s="17" customFormat="1" ht="12" customHeight="1">
      <c r="B12" s="18"/>
      <c r="D12" s="12" t="s">
        <v>21</v>
      </c>
      <c r="F12" s="10" t="s">
        <v>22</v>
      </c>
      <c r="I12" s="12" t="s">
        <v>23</v>
      </c>
      <c r="J12" s="38" t="str">
        <f>'Rekapitulace stavby'!AN8</f>
        <v>7. 1. 2022</v>
      </c>
      <c r="L12" s="18"/>
    </row>
    <row r="13" spans="2:12" s="17" customFormat="1" ht="10.9" customHeight="1">
      <c r="B13" s="18"/>
      <c r="L13" s="18"/>
    </row>
    <row r="14" spans="2:12" s="17" customFormat="1" ht="12" customHeight="1">
      <c r="B14" s="18"/>
      <c r="D14" s="12" t="s">
        <v>25</v>
      </c>
      <c r="I14" s="12" t="s">
        <v>26</v>
      </c>
      <c r="J14" s="10" t="s">
        <v>27</v>
      </c>
      <c r="L14" s="18"/>
    </row>
    <row r="15" spans="2:12" s="17" customFormat="1" ht="18" customHeight="1">
      <c r="B15" s="18"/>
      <c r="E15" s="10" t="s">
        <v>28</v>
      </c>
      <c r="I15" s="12" t="s">
        <v>29</v>
      </c>
      <c r="J15" s="10" t="s">
        <v>30</v>
      </c>
      <c r="L15" s="18"/>
    </row>
    <row r="16" spans="2:12" s="17" customFormat="1" ht="6.95" customHeight="1">
      <c r="B16" s="18"/>
      <c r="L16" s="18"/>
    </row>
    <row r="17" spans="2:12" s="17" customFormat="1" ht="12" customHeight="1">
      <c r="B17" s="18"/>
      <c r="D17" s="12" t="s">
        <v>31</v>
      </c>
      <c r="I17" s="12" t="s">
        <v>26</v>
      </c>
      <c r="J17" s="13" t="str">
        <f>'Rekapitulace stavby'!AN13</f>
        <v>Vyplň údaj</v>
      </c>
      <c r="L17" s="18"/>
    </row>
    <row r="18" spans="2:12" s="17" customFormat="1" ht="18" customHeight="1">
      <c r="B18" s="18"/>
      <c r="E18" s="294" t="str">
        <f>'Rekapitulace stavby'!E14</f>
        <v>Vyplň údaj</v>
      </c>
      <c r="F18" s="258"/>
      <c r="G18" s="258"/>
      <c r="H18" s="258"/>
      <c r="I18" s="12" t="s">
        <v>29</v>
      </c>
      <c r="J18" s="13" t="str">
        <f>'Rekapitulace stavby'!AN14</f>
        <v>Vyplň údaj</v>
      </c>
      <c r="L18" s="18"/>
    </row>
    <row r="19" spans="2:12" s="17" customFormat="1" ht="6.95" customHeight="1">
      <c r="B19" s="18"/>
      <c r="L19" s="18"/>
    </row>
    <row r="20" spans="2:12" s="17" customFormat="1" ht="12" customHeight="1">
      <c r="B20" s="18"/>
      <c r="D20" s="12" t="s">
        <v>33</v>
      </c>
      <c r="I20" s="12" t="s">
        <v>26</v>
      </c>
      <c r="J20" s="10" t="s">
        <v>34</v>
      </c>
      <c r="L20" s="18"/>
    </row>
    <row r="21" spans="2:12" s="17" customFormat="1" ht="18" customHeight="1">
      <c r="B21" s="18"/>
      <c r="E21" s="10" t="s">
        <v>35</v>
      </c>
      <c r="I21" s="12" t="s">
        <v>29</v>
      </c>
      <c r="J21" s="10" t="s">
        <v>36</v>
      </c>
      <c r="L21" s="18"/>
    </row>
    <row r="22" spans="2:12" s="17" customFormat="1" ht="6.95" customHeight="1">
      <c r="B22" s="18"/>
      <c r="L22" s="18"/>
    </row>
    <row r="23" spans="2:12" s="17" customFormat="1" ht="12" customHeight="1">
      <c r="B23" s="18"/>
      <c r="D23" s="12" t="s">
        <v>38</v>
      </c>
      <c r="I23" s="12" t="s">
        <v>26</v>
      </c>
      <c r="J23" s="10" t="s">
        <v>34</v>
      </c>
      <c r="L23" s="18"/>
    </row>
    <row r="24" spans="2:12" s="17" customFormat="1" ht="18" customHeight="1">
      <c r="B24" s="18"/>
      <c r="E24" s="10" t="s">
        <v>35</v>
      </c>
      <c r="I24" s="12" t="s">
        <v>29</v>
      </c>
      <c r="J24" s="10" t="s">
        <v>19</v>
      </c>
      <c r="L24" s="18"/>
    </row>
    <row r="25" spans="2:12" s="17" customFormat="1" ht="6.95" customHeight="1">
      <c r="B25" s="18"/>
      <c r="L25" s="18"/>
    </row>
    <row r="26" spans="2:12" s="17" customFormat="1" ht="12" customHeight="1">
      <c r="B26" s="18"/>
      <c r="D26" s="12" t="s">
        <v>39</v>
      </c>
      <c r="L26" s="18"/>
    </row>
    <row r="27" spans="2:12" s="77" customFormat="1" ht="16.5" customHeight="1">
      <c r="B27" s="78"/>
      <c r="E27" s="262" t="s">
        <v>19</v>
      </c>
      <c r="F27" s="262"/>
      <c r="G27" s="262"/>
      <c r="H27" s="262"/>
      <c r="L27" s="78"/>
    </row>
    <row r="28" spans="2:12" s="17" customFormat="1" ht="6.95" customHeight="1">
      <c r="B28" s="18"/>
      <c r="L28" s="18"/>
    </row>
    <row r="29" spans="2:12" s="17" customFormat="1" ht="6.95" customHeight="1">
      <c r="B29" s="18"/>
      <c r="D29" s="39"/>
      <c r="E29" s="39"/>
      <c r="F29" s="39"/>
      <c r="G29" s="39"/>
      <c r="H29" s="39"/>
      <c r="I29" s="39"/>
      <c r="J29" s="39"/>
      <c r="K29" s="39"/>
      <c r="L29" s="18"/>
    </row>
    <row r="30" spans="2:12" s="17" customFormat="1" ht="25.35" customHeight="1">
      <c r="B30" s="18"/>
      <c r="D30" s="79" t="s">
        <v>41</v>
      </c>
      <c r="J30" s="53">
        <f>ROUND(J85,2)</f>
        <v>0</v>
      </c>
      <c r="L30" s="18"/>
    </row>
    <row r="31" spans="2:12" s="17" customFormat="1" ht="6.95" customHeight="1">
      <c r="B31" s="18"/>
      <c r="D31" s="39"/>
      <c r="E31" s="39"/>
      <c r="F31" s="39"/>
      <c r="G31" s="39"/>
      <c r="H31" s="39"/>
      <c r="I31" s="39"/>
      <c r="J31" s="39"/>
      <c r="K31" s="39"/>
      <c r="L31" s="18"/>
    </row>
    <row r="32" spans="2:12" s="17" customFormat="1" ht="14.45" customHeight="1">
      <c r="B32" s="18"/>
      <c r="F32" s="21" t="s">
        <v>43</v>
      </c>
      <c r="I32" s="21" t="s">
        <v>42</v>
      </c>
      <c r="J32" s="21" t="s">
        <v>44</v>
      </c>
      <c r="L32" s="18"/>
    </row>
    <row r="33" spans="2:12" s="17" customFormat="1" ht="14.45" customHeight="1">
      <c r="B33" s="18"/>
      <c r="D33" s="41" t="s">
        <v>45</v>
      </c>
      <c r="E33" s="12" t="s">
        <v>46</v>
      </c>
      <c r="F33" s="80">
        <f>ROUND((SUM(BE85:BE261)),2)</f>
        <v>0</v>
      </c>
      <c r="I33" s="81">
        <v>0.21</v>
      </c>
      <c r="J33" s="80">
        <f>ROUND(((SUM(BE85:BE261))*I33),2)</f>
        <v>0</v>
      </c>
      <c r="L33" s="18"/>
    </row>
    <row r="34" spans="2:12" s="17" customFormat="1" ht="14.45" customHeight="1">
      <c r="B34" s="18"/>
      <c r="E34" s="12" t="s">
        <v>47</v>
      </c>
      <c r="F34" s="80">
        <f>ROUND((SUM(BF85:BF261)),2)</f>
        <v>0</v>
      </c>
      <c r="I34" s="81">
        <v>0.15</v>
      </c>
      <c r="J34" s="80">
        <f>ROUND(((SUM(BF85:BF261))*I34),2)</f>
        <v>0</v>
      </c>
      <c r="L34" s="18"/>
    </row>
    <row r="35" spans="2:12" s="17" customFormat="1" ht="14.45" customHeight="1" hidden="1">
      <c r="B35" s="18"/>
      <c r="E35" s="12" t="s">
        <v>48</v>
      </c>
      <c r="F35" s="80">
        <f>ROUND((SUM(BG85:BG261)),2)</f>
        <v>0</v>
      </c>
      <c r="I35" s="81">
        <v>0.21</v>
      </c>
      <c r="J35" s="80">
        <f aca="true" t="shared" si="0" ref="J35:J37">0</f>
        <v>0</v>
      </c>
      <c r="L35" s="18"/>
    </row>
    <row r="36" spans="2:12" s="17" customFormat="1" ht="14.45" customHeight="1" hidden="1">
      <c r="B36" s="18"/>
      <c r="E36" s="12" t="s">
        <v>49</v>
      </c>
      <c r="F36" s="80">
        <f>ROUND((SUM(BH85:BH261)),2)</f>
        <v>0</v>
      </c>
      <c r="I36" s="81">
        <v>0.15</v>
      </c>
      <c r="J36" s="80">
        <f t="shared" si="0"/>
        <v>0</v>
      </c>
      <c r="L36" s="18"/>
    </row>
    <row r="37" spans="2:12" s="17" customFormat="1" ht="14.45" customHeight="1" hidden="1">
      <c r="B37" s="18"/>
      <c r="E37" s="12" t="s">
        <v>50</v>
      </c>
      <c r="F37" s="80">
        <f>ROUND((SUM(BI85:BI261)),2)</f>
        <v>0</v>
      </c>
      <c r="I37" s="81">
        <v>0</v>
      </c>
      <c r="J37" s="80">
        <f t="shared" si="0"/>
        <v>0</v>
      </c>
      <c r="L37" s="18"/>
    </row>
    <row r="38" spans="2:12" s="17" customFormat="1" ht="6.95" customHeight="1">
      <c r="B38" s="18"/>
      <c r="L38" s="18"/>
    </row>
    <row r="39" spans="2:12" s="17" customFormat="1" ht="25.35" customHeight="1">
      <c r="B39" s="18"/>
      <c r="C39" s="82"/>
      <c r="D39" s="83" t="s">
        <v>51</v>
      </c>
      <c r="E39" s="43"/>
      <c r="F39" s="43"/>
      <c r="G39" s="84" t="s">
        <v>52</v>
      </c>
      <c r="H39" s="85" t="s">
        <v>53</v>
      </c>
      <c r="I39" s="43"/>
      <c r="J39" s="86">
        <f>SUM(J30:J37)</f>
        <v>0</v>
      </c>
      <c r="K39" s="87"/>
      <c r="L39" s="18"/>
    </row>
    <row r="40" spans="2:12" s="17" customFormat="1" ht="14.45" customHeight="1"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18"/>
    </row>
    <row r="44" spans="2:12" s="17" customFormat="1" ht="6.95" customHeight="1">
      <c r="B44" s="30"/>
      <c r="C44" s="31"/>
      <c r="D44" s="31"/>
      <c r="E44" s="31"/>
      <c r="F44" s="31"/>
      <c r="G44" s="31"/>
      <c r="H44" s="31"/>
      <c r="I44" s="31"/>
      <c r="J44" s="31"/>
      <c r="K44" s="31"/>
      <c r="L44" s="18"/>
    </row>
    <row r="45" spans="2:12" s="17" customFormat="1" ht="24.95" customHeight="1">
      <c r="B45" s="18"/>
      <c r="C45" s="6" t="s">
        <v>95</v>
      </c>
      <c r="L45" s="18"/>
    </row>
    <row r="46" spans="2:12" s="17" customFormat="1" ht="6.95" customHeight="1">
      <c r="B46" s="18"/>
      <c r="L46" s="18"/>
    </row>
    <row r="47" spans="2:12" s="17" customFormat="1" ht="12" customHeight="1">
      <c r="B47" s="18"/>
      <c r="C47" s="12" t="s">
        <v>16</v>
      </c>
      <c r="L47" s="18"/>
    </row>
    <row r="48" spans="2:12" s="17" customFormat="1" ht="16.5" customHeight="1">
      <c r="B48" s="18"/>
      <c r="E48" s="291" t="str">
        <f>E7</f>
        <v>Výstavba chodníku v ulici Vrchovská a Čáslavská, Markovice</v>
      </c>
      <c r="F48" s="292"/>
      <c r="G48" s="292"/>
      <c r="H48" s="292"/>
      <c r="L48" s="18"/>
    </row>
    <row r="49" spans="2:12" s="17" customFormat="1" ht="12" customHeight="1">
      <c r="B49" s="18"/>
      <c r="C49" s="12" t="s">
        <v>93</v>
      </c>
      <c r="L49" s="18"/>
    </row>
    <row r="50" spans="2:12" s="17" customFormat="1" ht="16.5" customHeight="1">
      <c r="B50" s="18"/>
      <c r="E50" s="273" t="str">
        <f>E9</f>
        <v>081/2021_2 - SO 101 Chodník_NN</v>
      </c>
      <c r="F50" s="293"/>
      <c r="G50" s="293"/>
      <c r="H50" s="293"/>
      <c r="L50" s="18"/>
    </row>
    <row r="51" spans="2:12" s="17" customFormat="1" ht="6.95" customHeight="1">
      <c r="B51" s="18"/>
      <c r="L51" s="18"/>
    </row>
    <row r="52" spans="2:12" s="17" customFormat="1" ht="12" customHeight="1">
      <c r="B52" s="18"/>
      <c r="C52" s="12" t="s">
        <v>21</v>
      </c>
      <c r="F52" s="10" t="str">
        <f>F12</f>
        <v>Markovice</v>
      </c>
      <c r="I52" s="12" t="s">
        <v>23</v>
      </c>
      <c r="J52" s="38" t="str">
        <f>IF(J12="","",J12)</f>
        <v>7. 1. 2022</v>
      </c>
      <c r="L52" s="18"/>
    </row>
    <row r="53" spans="2:12" s="17" customFormat="1" ht="6.95" customHeight="1">
      <c r="B53" s="18"/>
      <c r="L53" s="18"/>
    </row>
    <row r="54" spans="2:12" s="17" customFormat="1" ht="15.2" customHeight="1">
      <c r="B54" s="18"/>
      <c r="C54" s="12" t="s">
        <v>25</v>
      </c>
      <c r="F54" s="10" t="str">
        <f>E15</f>
        <v>Město Chrudim</v>
      </c>
      <c r="I54" s="12" t="s">
        <v>33</v>
      </c>
      <c r="J54" s="15" t="str">
        <f>E21</f>
        <v>DI PROJEKT s.r.o.</v>
      </c>
      <c r="L54" s="18"/>
    </row>
    <row r="55" spans="2:12" s="17" customFormat="1" ht="15.2" customHeight="1">
      <c r="B55" s="18"/>
      <c r="C55" s="12" t="s">
        <v>31</v>
      </c>
      <c r="F55" s="10" t="str">
        <f>IF(E18="","",E18)</f>
        <v>Vyplň údaj</v>
      </c>
      <c r="I55" s="12" t="s">
        <v>38</v>
      </c>
      <c r="J55" s="15" t="str">
        <f>E24</f>
        <v>DI PROJEKT s.r.o.</v>
      </c>
      <c r="L55" s="18"/>
    </row>
    <row r="56" spans="2:12" s="17" customFormat="1" ht="10.35" customHeight="1">
      <c r="B56" s="18"/>
      <c r="L56" s="18"/>
    </row>
    <row r="57" spans="2:12" s="17" customFormat="1" ht="29.25" customHeight="1">
      <c r="B57" s="18"/>
      <c r="C57" s="88" t="s">
        <v>96</v>
      </c>
      <c r="D57" s="82"/>
      <c r="E57" s="82"/>
      <c r="F57" s="82"/>
      <c r="G57" s="82"/>
      <c r="H57" s="82"/>
      <c r="I57" s="82"/>
      <c r="J57" s="89" t="s">
        <v>97</v>
      </c>
      <c r="K57" s="82"/>
      <c r="L57" s="18"/>
    </row>
    <row r="58" spans="2:12" s="17" customFormat="1" ht="10.35" customHeight="1">
      <c r="B58" s="18"/>
      <c r="L58" s="18"/>
    </row>
    <row r="59" spans="2:47" s="17" customFormat="1" ht="22.9" customHeight="1">
      <c r="B59" s="18"/>
      <c r="C59" s="90" t="s">
        <v>73</v>
      </c>
      <c r="J59" s="53">
        <f aca="true" t="shared" si="1" ref="J59:J61">J85</f>
        <v>0</v>
      </c>
      <c r="L59" s="18"/>
      <c r="AU59" s="2" t="s">
        <v>98</v>
      </c>
    </row>
    <row r="60" spans="2:12" s="91" customFormat="1" ht="24.95" customHeight="1">
      <c r="B60" s="92"/>
      <c r="D60" s="93" t="s">
        <v>99</v>
      </c>
      <c r="E60" s="94"/>
      <c r="F60" s="94"/>
      <c r="G60" s="94"/>
      <c r="H60" s="94"/>
      <c r="I60" s="94"/>
      <c r="J60" s="95">
        <f t="shared" si="1"/>
        <v>0</v>
      </c>
      <c r="L60" s="92"/>
    </row>
    <row r="61" spans="2:12" s="96" customFormat="1" ht="19.9" customHeight="1">
      <c r="B61" s="97"/>
      <c r="D61" s="98" t="s">
        <v>100</v>
      </c>
      <c r="E61" s="99"/>
      <c r="F61" s="99"/>
      <c r="G61" s="99"/>
      <c r="H61" s="99"/>
      <c r="I61" s="99"/>
      <c r="J61" s="100">
        <f t="shared" si="1"/>
        <v>0</v>
      </c>
      <c r="L61" s="97"/>
    </row>
    <row r="62" spans="2:12" s="96" customFormat="1" ht="19.9" customHeight="1">
      <c r="B62" s="97"/>
      <c r="D62" s="98" t="s">
        <v>102</v>
      </c>
      <c r="E62" s="99"/>
      <c r="F62" s="99"/>
      <c r="G62" s="99"/>
      <c r="H62" s="99"/>
      <c r="I62" s="99"/>
      <c r="J62" s="100">
        <f>J150</f>
        <v>0</v>
      </c>
      <c r="L62" s="97"/>
    </row>
    <row r="63" spans="2:12" s="96" customFormat="1" ht="19.9" customHeight="1">
      <c r="B63" s="97"/>
      <c r="D63" s="98" t="s">
        <v>104</v>
      </c>
      <c r="E63" s="99"/>
      <c r="F63" s="99"/>
      <c r="G63" s="99"/>
      <c r="H63" s="99"/>
      <c r="I63" s="99"/>
      <c r="J63" s="100">
        <f>J198</f>
        <v>0</v>
      </c>
      <c r="L63" s="97"/>
    </row>
    <row r="64" spans="2:12" s="96" customFormat="1" ht="19.9" customHeight="1">
      <c r="B64" s="97"/>
      <c r="D64" s="98" t="s">
        <v>105</v>
      </c>
      <c r="E64" s="99"/>
      <c r="F64" s="99"/>
      <c r="G64" s="99"/>
      <c r="H64" s="99"/>
      <c r="I64" s="99"/>
      <c r="J64" s="100">
        <f>J236</f>
        <v>0</v>
      </c>
      <c r="L64" s="97"/>
    </row>
    <row r="65" spans="2:12" s="96" customFormat="1" ht="19.9" customHeight="1">
      <c r="B65" s="97"/>
      <c r="D65" s="98" t="s">
        <v>106</v>
      </c>
      <c r="E65" s="99"/>
      <c r="F65" s="99"/>
      <c r="G65" s="99"/>
      <c r="H65" s="99"/>
      <c r="I65" s="99"/>
      <c r="J65" s="100">
        <f>J259</f>
        <v>0</v>
      </c>
      <c r="L65" s="97"/>
    </row>
    <row r="66" spans="2:12" s="17" customFormat="1" ht="21.75" customHeight="1">
      <c r="B66" s="18"/>
      <c r="L66" s="18"/>
    </row>
    <row r="67" spans="2:12" s="17" customFormat="1" ht="6.95" customHeight="1">
      <c r="B67" s="28"/>
      <c r="C67" s="29"/>
      <c r="D67" s="29"/>
      <c r="E67" s="29"/>
      <c r="F67" s="29"/>
      <c r="G67" s="29"/>
      <c r="H67" s="29"/>
      <c r="I67" s="29"/>
      <c r="J67" s="29"/>
      <c r="K67" s="29"/>
      <c r="L67" s="18"/>
    </row>
    <row r="71" spans="2:12" s="17" customFormat="1" ht="6.95" customHeight="1">
      <c r="B71" s="30"/>
      <c r="C71" s="31"/>
      <c r="D71" s="31"/>
      <c r="E71" s="31"/>
      <c r="F71" s="31"/>
      <c r="G71" s="31"/>
      <c r="H71" s="31"/>
      <c r="I71" s="31"/>
      <c r="J71" s="31"/>
      <c r="K71" s="31"/>
      <c r="L71" s="18"/>
    </row>
    <row r="72" spans="2:12" s="17" customFormat="1" ht="24.95" customHeight="1">
      <c r="B72" s="18"/>
      <c r="C72" s="6" t="s">
        <v>107</v>
      </c>
      <c r="L72" s="18"/>
    </row>
    <row r="73" spans="2:12" s="17" customFormat="1" ht="6.95" customHeight="1">
      <c r="B73" s="18"/>
      <c r="L73" s="18"/>
    </row>
    <row r="74" spans="2:12" s="17" customFormat="1" ht="12" customHeight="1">
      <c r="B74" s="18"/>
      <c r="C74" s="12" t="s">
        <v>16</v>
      </c>
      <c r="L74" s="18"/>
    </row>
    <row r="75" spans="2:12" s="17" customFormat="1" ht="16.5" customHeight="1">
      <c r="B75" s="18"/>
      <c r="E75" s="291" t="str">
        <f>E7</f>
        <v>Výstavba chodníku v ulici Vrchovská a Čáslavská, Markovice</v>
      </c>
      <c r="F75" s="292"/>
      <c r="G75" s="292"/>
      <c r="H75" s="292"/>
      <c r="L75" s="18"/>
    </row>
    <row r="76" spans="2:12" s="17" customFormat="1" ht="12" customHeight="1">
      <c r="B76" s="18"/>
      <c r="C76" s="12" t="s">
        <v>93</v>
      </c>
      <c r="L76" s="18"/>
    </row>
    <row r="77" spans="2:12" s="17" customFormat="1" ht="16.5" customHeight="1">
      <c r="B77" s="18"/>
      <c r="E77" s="273" t="str">
        <f>E9</f>
        <v>081/2021_2 - SO 101 Chodník_NN</v>
      </c>
      <c r="F77" s="293"/>
      <c r="G77" s="293"/>
      <c r="H77" s="293"/>
      <c r="L77" s="18"/>
    </row>
    <row r="78" spans="2:12" s="17" customFormat="1" ht="6.95" customHeight="1">
      <c r="B78" s="18"/>
      <c r="L78" s="18"/>
    </row>
    <row r="79" spans="2:12" s="17" customFormat="1" ht="12" customHeight="1">
      <c r="B79" s="18"/>
      <c r="C79" s="12" t="s">
        <v>21</v>
      </c>
      <c r="F79" s="10" t="str">
        <f>F12</f>
        <v>Markovice</v>
      </c>
      <c r="I79" s="12" t="s">
        <v>23</v>
      </c>
      <c r="J79" s="38" t="str">
        <f>IF(J12="","",J12)</f>
        <v>7. 1. 2022</v>
      </c>
      <c r="L79" s="18"/>
    </row>
    <row r="80" spans="2:12" s="17" customFormat="1" ht="6.95" customHeight="1">
      <c r="B80" s="18"/>
      <c r="L80" s="18"/>
    </row>
    <row r="81" spans="2:12" s="17" customFormat="1" ht="15.2" customHeight="1">
      <c r="B81" s="18"/>
      <c r="C81" s="12" t="s">
        <v>25</v>
      </c>
      <c r="F81" s="10" t="str">
        <f>E15</f>
        <v>Město Chrudim</v>
      </c>
      <c r="I81" s="12" t="s">
        <v>33</v>
      </c>
      <c r="J81" s="15" t="str">
        <f>E21</f>
        <v>DI PROJEKT s.r.o.</v>
      </c>
      <c r="L81" s="18"/>
    </row>
    <row r="82" spans="2:12" s="17" customFormat="1" ht="15.2" customHeight="1">
      <c r="B82" s="18"/>
      <c r="C82" s="12" t="s">
        <v>31</v>
      </c>
      <c r="F82" s="10" t="str">
        <f>IF(E18="","",E18)</f>
        <v>Vyplň údaj</v>
      </c>
      <c r="I82" s="12" t="s">
        <v>38</v>
      </c>
      <c r="J82" s="15" t="str">
        <f>E24</f>
        <v>DI PROJEKT s.r.o.</v>
      </c>
      <c r="L82" s="18"/>
    </row>
    <row r="83" spans="2:12" s="17" customFormat="1" ht="10.35" customHeight="1">
      <c r="B83" s="18"/>
      <c r="L83" s="18"/>
    </row>
    <row r="84" spans="2:20" s="101" customFormat="1" ht="29.25" customHeight="1">
      <c r="B84" s="102"/>
      <c r="C84" s="103" t="s">
        <v>108</v>
      </c>
      <c r="D84" s="104" t="s">
        <v>60</v>
      </c>
      <c r="E84" s="104" t="s">
        <v>56</v>
      </c>
      <c r="F84" s="104" t="s">
        <v>57</v>
      </c>
      <c r="G84" s="104" t="s">
        <v>109</v>
      </c>
      <c r="H84" s="104" t="s">
        <v>110</v>
      </c>
      <c r="I84" s="104" t="s">
        <v>111</v>
      </c>
      <c r="J84" s="104" t="s">
        <v>97</v>
      </c>
      <c r="K84" s="105" t="s">
        <v>112</v>
      </c>
      <c r="L84" s="102"/>
      <c r="M84" s="45" t="s">
        <v>19</v>
      </c>
      <c r="N84" s="46" t="s">
        <v>45</v>
      </c>
      <c r="O84" s="46" t="s">
        <v>113</v>
      </c>
      <c r="P84" s="46" t="s">
        <v>114</v>
      </c>
      <c r="Q84" s="46" t="s">
        <v>115</v>
      </c>
      <c r="R84" s="46" t="s">
        <v>116</v>
      </c>
      <c r="S84" s="46" t="s">
        <v>117</v>
      </c>
      <c r="T84" s="47" t="s">
        <v>118</v>
      </c>
    </row>
    <row r="85" spans="2:63" s="17" customFormat="1" ht="22.9" customHeight="1">
      <c r="B85" s="18"/>
      <c r="C85" s="51" t="s">
        <v>119</v>
      </c>
      <c r="J85" s="106">
        <f aca="true" t="shared" si="2" ref="J85:J87">BK85</f>
        <v>0</v>
      </c>
      <c r="L85" s="18"/>
      <c r="M85" s="48"/>
      <c r="N85" s="39"/>
      <c r="O85" s="39"/>
      <c r="P85" s="107">
        <f>P86</f>
        <v>0</v>
      </c>
      <c r="Q85" s="39"/>
      <c r="R85" s="107">
        <f>R86</f>
        <v>141.08684666</v>
      </c>
      <c r="S85" s="39"/>
      <c r="T85" s="108">
        <f>T86</f>
        <v>2.301</v>
      </c>
      <c r="AT85" s="2" t="s">
        <v>74</v>
      </c>
      <c r="AU85" s="2" t="s">
        <v>98</v>
      </c>
      <c r="BK85" s="109">
        <f>BK86</f>
        <v>0</v>
      </c>
    </row>
    <row r="86" spans="2:63" s="110" customFormat="1" ht="25.9" customHeight="1">
      <c r="B86" s="111"/>
      <c r="D86" s="112" t="s">
        <v>74</v>
      </c>
      <c r="E86" s="113" t="s">
        <v>120</v>
      </c>
      <c r="F86" s="113" t="s">
        <v>121</v>
      </c>
      <c r="J86" s="114">
        <f t="shared" si="2"/>
        <v>0</v>
      </c>
      <c r="L86" s="111"/>
      <c r="M86" s="115"/>
      <c r="P86" s="116">
        <f>P87+P150+P198+P236+P259</f>
        <v>0</v>
      </c>
      <c r="R86" s="116">
        <f>R87+R150+R198+R236+R259</f>
        <v>141.08684666</v>
      </c>
      <c r="T86" s="117">
        <f>T87+T150+T198+T236+T259</f>
        <v>2.301</v>
      </c>
      <c r="AR86" s="112" t="s">
        <v>83</v>
      </c>
      <c r="AT86" s="118" t="s">
        <v>74</v>
      </c>
      <c r="AU86" s="118" t="s">
        <v>75</v>
      </c>
      <c r="AY86" s="112" t="s">
        <v>122</v>
      </c>
      <c r="BK86" s="119">
        <f>BK87+BK150+BK198+BK236+BK259</f>
        <v>0</v>
      </c>
    </row>
    <row r="87" spans="2:63" s="110" customFormat="1" ht="22.9" customHeight="1">
      <c r="B87" s="111"/>
      <c r="D87" s="112" t="s">
        <v>74</v>
      </c>
      <c r="E87" s="120" t="s">
        <v>83</v>
      </c>
      <c r="F87" s="120" t="s">
        <v>123</v>
      </c>
      <c r="J87" s="121">
        <f t="shared" si="2"/>
        <v>0</v>
      </c>
      <c r="L87" s="111"/>
      <c r="M87" s="115"/>
      <c r="P87" s="116">
        <f>SUM(P88:P149)</f>
        <v>0</v>
      </c>
      <c r="R87" s="116">
        <f>SUM(R88:R149)</f>
        <v>112.8809</v>
      </c>
      <c r="T87" s="117">
        <f>SUM(T88:T149)</f>
        <v>2.301</v>
      </c>
      <c r="AR87" s="112" t="s">
        <v>83</v>
      </c>
      <c r="AT87" s="118" t="s">
        <v>74</v>
      </c>
      <c r="AU87" s="118" t="s">
        <v>83</v>
      </c>
      <c r="AY87" s="112" t="s">
        <v>122</v>
      </c>
      <c r="BK87" s="119">
        <f>SUM(BK88:BK149)</f>
        <v>0</v>
      </c>
    </row>
    <row r="88" spans="2:65" s="17" customFormat="1" ht="16.5" customHeight="1">
      <c r="B88" s="18"/>
      <c r="C88" s="122" t="s">
        <v>83</v>
      </c>
      <c r="D88" s="122" t="s">
        <v>124</v>
      </c>
      <c r="E88" s="123" t="s">
        <v>125</v>
      </c>
      <c r="F88" s="124" t="s">
        <v>126</v>
      </c>
      <c r="G88" s="125" t="s">
        <v>127</v>
      </c>
      <c r="H88" s="126">
        <v>10.5</v>
      </c>
      <c r="I88" s="127"/>
      <c r="J88" s="128">
        <f>ROUND(I88*H88,2)</f>
        <v>0</v>
      </c>
      <c r="K88" s="124" t="s">
        <v>128</v>
      </c>
      <c r="L88" s="18"/>
      <c r="M88" s="129" t="s">
        <v>19</v>
      </c>
      <c r="N88" s="130" t="s">
        <v>46</v>
      </c>
      <c r="P88" s="131">
        <f>O88*H88</f>
        <v>0</v>
      </c>
      <c r="Q88" s="131">
        <v>0</v>
      </c>
      <c r="R88" s="131">
        <f>Q88*H88</f>
        <v>0</v>
      </c>
      <c r="S88" s="131">
        <v>0</v>
      </c>
      <c r="T88" s="132">
        <f>S88*H88</f>
        <v>0</v>
      </c>
      <c r="AR88" s="133" t="s">
        <v>129</v>
      </c>
      <c r="AT88" s="133" t="s">
        <v>124</v>
      </c>
      <c r="AU88" s="133" t="s">
        <v>85</v>
      </c>
      <c r="AY88" s="2" t="s">
        <v>122</v>
      </c>
      <c r="BE88" s="134">
        <f>IF(N88="základní",J88,0)</f>
        <v>0</v>
      </c>
      <c r="BF88" s="134">
        <f>IF(N88="snížená",J88,0)</f>
        <v>0</v>
      </c>
      <c r="BG88" s="134">
        <f>IF(N88="zákl. přenesená",J88,0)</f>
        <v>0</v>
      </c>
      <c r="BH88" s="134">
        <f>IF(N88="sníž. přenesená",J88,0)</f>
        <v>0</v>
      </c>
      <c r="BI88" s="134">
        <f>IF(N88="nulová",J88,0)</f>
        <v>0</v>
      </c>
      <c r="BJ88" s="2" t="s">
        <v>83</v>
      </c>
      <c r="BK88" s="134">
        <f>ROUND(I88*H88,2)</f>
        <v>0</v>
      </c>
      <c r="BL88" s="2" t="s">
        <v>129</v>
      </c>
      <c r="BM88" s="133" t="s">
        <v>405</v>
      </c>
    </row>
    <row r="89" spans="2:47" s="17" customFormat="1" ht="11.25">
      <c r="B89" s="18"/>
      <c r="D89" s="135" t="s">
        <v>131</v>
      </c>
      <c r="F89" s="136" t="s">
        <v>132</v>
      </c>
      <c r="L89" s="18"/>
      <c r="M89" s="137"/>
      <c r="T89" s="42"/>
      <c r="AT89" s="2" t="s">
        <v>131</v>
      </c>
      <c r="AU89" s="2" t="s">
        <v>85</v>
      </c>
    </row>
    <row r="90" spans="2:51" s="138" customFormat="1" ht="11.25">
      <c r="B90" s="139"/>
      <c r="D90" s="140" t="s">
        <v>133</v>
      </c>
      <c r="E90" s="141" t="s">
        <v>19</v>
      </c>
      <c r="F90" s="142" t="s">
        <v>134</v>
      </c>
      <c r="H90" s="141" t="s">
        <v>19</v>
      </c>
      <c r="L90" s="139"/>
      <c r="M90" s="143"/>
      <c r="T90" s="144"/>
      <c r="AT90" s="141" t="s">
        <v>133</v>
      </c>
      <c r="AU90" s="141" t="s">
        <v>85</v>
      </c>
      <c r="AV90" s="138" t="s">
        <v>83</v>
      </c>
      <c r="AW90" s="138" t="s">
        <v>37</v>
      </c>
      <c r="AX90" s="138" t="s">
        <v>75</v>
      </c>
      <c r="AY90" s="141" t="s">
        <v>122</v>
      </c>
    </row>
    <row r="91" spans="2:51" s="145" customFormat="1" ht="11.25">
      <c r="B91" s="146"/>
      <c r="D91" s="140" t="s">
        <v>133</v>
      </c>
      <c r="E91" s="147" t="s">
        <v>19</v>
      </c>
      <c r="F91" s="148" t="s">
        <v>406</v>
      </c>
      <c r="H91" s="149">
        <v>10.5</v>
      </c>
      <c r="L91" s="146"/>
      <c r="M91" s="150"/>
      <c r="T91" s="151"/>
      <c r="AT91" s="147" t="s">
        <v>133</v>
      </c>
      <c r="AU91" s="147" t="s">
        <v>85</v>
      </c>
      <c r="AV91" s="145" t="s">
        <v>85</v>
      </c>
      <c r="AW91" s="145" t="s">
        <v>37</v>
      </c>
      <c r="AX91" s="145" t="s">
        <v>83</v>
      </c>
      <c r="AY91" s="147" t="s">
        <v>122</v>
      </c>
    </row>
    <row r="92" spans="2:65" s="17" customFormat="1" ht="33" customHeight="1">
      <c r="B92" s="18"/>
      <c r="C92" s="122" t="s">
        <v>85</v>
      </c>
      <c r="D92" s="122" t="s">
        <v>124</v>
      </c>
      <c r="E92" s="123" t="s">
        <v>142</v>
      </c>
      <c r="F92" s="124" t="s">
        <v>143</v>
      </c>
      <c r="G92" s="125" t="s">
        <v>127</v>
      </c>
      <c r="H92" s="126">
        <v>5.8</v>
      </c>
      <c r="I92" s="127"/>
      <c r="J92" s="128">
        <f>ROUND(I92*H92,2)</f>
        <v>0</v>
      </c>
      <c r="K92" s="124" t="s">
        <v>128</v>
      </c>
      <c r="L92" s="18"/>
      <c r="M92" s="129" t="s">
        <v>19</v>
      </c>
      <c r="N92" s="130" t="s">
        <v>46</v>
      </c>
      <c r="P92" s="131">
        <f>O92*H92</f>
        <v>0</v>
      </c>
      <c r="Q92" s="131">
        <v>0</v>
      </c>
      <c r="R92" s="131">
        <f>Q92*H92</f>
        <v>0</v>
      </c>
      <c r="S92" s="131">
        <v>0.22</v>
      </c>
      <c r="T92" s="132">
        <f>S92*H92</f>
        <v>1.276</v>
      </c>
      <c r="AR92" s="133" t="s">
        <v>129</v>
      </c>
      <c r="AT92" s="133" t="s">
        <v>124</v>
      </c>
      <c r="AU92" s="133" t="s">
        <v>85</v>
      </c>
      <c r="AY92" s="2" t="s">
        <v>122</v>
      </c>
      <c r="BE92" s="134">
        <f>IF(N92="základní",J92,0)</f>
        <v>0</v>
      </c>
      <c r="BF92" s="134">
        <f>IF(N92="snížená",J92,0)</f>
        <v>0</v>
      </c>
      <c r="BG92" s="134">
        <f>IF(N92="zákl. přenesená",J92,0)</f>
        <v>0</v>
      </c>
      <c r="BH92" s="134">
        <f>IF(N92="sníž. přenesená",J92,0)</f>
        <v>0</v>
      </c>
      <c r="BI92" s="134">
        <f>IF(N92="nulová",J92,0)</f>
        <v>0</v>
      </c>
      <c r="BJ92" s="2" t="s">
        <v>83</v>
      </c>
      <c r="BK92" s="134">
        <f>ROUND(I92*H92,2)</f>
        <v>0</v>
      </c>
      <c r="BL92" s="2" t="s">
        <v>129</v>
      </c>
      <c r="BM92" s="133" t="s">
        <v>407</v>
      </c>
    </row>
    <row r="93" spans="2:47" s="17" customFormat="1" ht="11.25">
      <c r="B93" s="18"/>
      <c r="D93" s="135" t="s">
        <v>131</v>
      </c>
      <c r="F93" s="136" t="s">
        <v>145</v>
      </c>
      <c r="L93" s="18"/>
      <c r="M93" s="137"/>
      <c r="T93" s="42"/>
      <c r="AT93" s="2" t="s">
        <v>131</v>
      </c>
      <c r="AU93" s="2" t="s">
        <v>85</v>
      </c>
    </row>
    <row r="94" spans="2:51" s="138" customFormat="1" ht="11.25">
      <c r="B94" s="139"/>
      <c r="D94" s="140" t="s">
        <v>133</v>
      </c>
      <c r="E94" s="141" t="s">
        <v>19</v>
      </c>
      <c r="F94" s="142" t="s">
        <v>134</v>
      </c>
      <c r="H94" s="141" t="s">
        <v>19</v>
      </c>
      <c r="L94" s="139"/>
      <c r="M94" s="143"/>
      <c r="T94" s="144"/>
      <c r="AT94" s="141" t="s">
        <v>133</v>
      </c>
      <c r="AU94" s="141" t="s">
        <v>85</v>
      </c>
      <c r="AV94" s="138" t="s">
        <v>83</v>
      </c>
      <c r="AW94" s="138" t="s">
        <v>37</v>
      </c>
      <c r="AX94" s="138" t="s">
        <v>75</v>
      </c>
      <c r="AY94" s="141" t="s">
        <v>122</v>
      </c>
    </row>
    <row r="95" spans="2:51" s="145" customFormat="1" ht="11.25">
      <c r="B95" s="146"/>
      <c r="D95" s="140" t="s">
        <v>133</v>
      </c>
      <c r="E95" s="147" t="s">
        <v>19</v>
      </c>
      <c r="F95" s="148" t="s">
        <v>408</v>
      </c>
      <c r="H95" s="149">
        <v>5.8</v>
      </c>
      <c r="L95" s="146"/>
      <c r="M95" s="150"/>
      <c r="T95" s="151"/>
      <c r="AT95" s="147" t="s">
        <v>133</v>
      </c>
      <c r="AU95" s="147" t="s">
        <v>85</v>
      </c>
      <c r="AV95" s="145" t="s">
        <v>85</v>
      </c>
      <c r="AW95" s="145" t="s">
        <v>37</v>
      </c>
      <c r="AX95" s="145" t="s">
        <v>83</v>
      </c>
      <c r="AY95" s="147" t="s">
        <v>122</v>
      </c>
    </row>
    <row r="96" spans="2:65" s="17" customFormat="1" ht="24.2" customHeight="1">
      <c r="B96" s="18"/>
      <c r="C96" s="122" t="s">
        <v>141</v>
      </c>
      <c r="D96" s="122" t="s">
        <v>124</v>
      </c>
      <c r="E96" s="123" t="s">
        <v>409</v>
      </c>
      <c r="F96" s="124" t="s">
        <v>410</v>
      </c>
      <c r="G96" s="125" t="s">
        <v>235</v>
      </c>
      <c r="H96" s="126">
        <v>5</v>
      </c>
      <c r="I96" s="127"/>
      <c r="J96" s="128">
        <f>ROUND(I96*H96,2)</f>
        <v>0</v>
      </c>
      <c r="K96" s="124" t="s">
        <v>128</v>
      </c>
      <c r="L96" s="18"/>
      <c r="M96" s="129" t="s">
        <v>19</v>
      </c>
      <c r="N96" s="130" t="s">
        <v>46</v>
      </c>
      <c r="P96" s="131">
        <f>O96*H96</f>
        <v>0</v>
      </c>
      <c r="Q96" s="131">
        <v>0</v>
      </c>
      <c r="R96" s="131">
        <f>Q96*H96</f>
        <v>0</v>
      </c>
      <c r="S96" s="131">
        <v>0.205</v>
      </c>
      <c r="T96" s="132">
        <f>S96*H96</f>
        <v>1.025</v>
      </c>
      <c r="AR96" s="133" t="s">
        <v>129</v>
      </c>
      <c r="AT96" s="133" t="s">
        <v>124</v>
      </c>
      <c r="AU96" s="133" t="s">
        <v>85</v>
      </c>
      <c r="AY96" s="2" t="s">
        <v>122</v>
      </c>
      <c r="BE96" s="134">
        <f>IF(N96="základní",J96,0)</f>
        <v>0</v>
      </c>
      <c r="BF96" s="134">
        <f>IF(N96="snížená",J96,0)</f>
        <v>0</v>
      </c>
      <c r="BG96" s="134">
        <f>IF(N96="zákl. přenesená",J96,0)</f>
        <v>0</v>
      </c>
      <c r="BH96" s="134">
        <f>IF(N96="sníž. přenesená",J96,0)</f>
        <v>0</v>
      </c>
      <c r="BI96" s="134">
        <f>IF(N96="nulová",J96,0)</f>
        <v>0</v>
      </c>
      <c r="BJ96" s="2" t="s">
        <v>83</v>
      </c>
      <c r="BK96" s="134">
        <f>ROUND(I96*H96,2)</f>
        <v>0</v>
      </c>
      <c r="BL96" s="2" t="s">
        <v>129</v>
      </c>
      <c r="BM96" s="133" t="s">
        <v>411</v>
      </c>
    </row>
    <row r="97" spans="2:47" s="17" customFormat="1" ht="11.25">
      <c r="B97" s="18"/>
      <c r="D97" s="135" t="s">
        <v>131</v>
      </c>
      <c r="F97" s="136" t="s">
        <v>412</v>
      </c>
      <c r="L97" s="18"/>
      <c r="M97" s="137"/>
      <c r="T97" s="42"/>
      <c r="AT97" s="2" t="s">
        <v>131</v>
      </c>
      <c r="AU97" s="2" t="s">
        <v>85</v>
      </c>
    </row>
    <row r="98" spans="2:51" s="138" customFormat="1" ht="11.25">
      <c r="B98" s="139"/>
      <c r="D98" s="140" t="s">
        <v>133</v>
      </c>
      <c r="E98" s="141" t="s">
        <v>19</v>
      </c>
      <c r="F98" s="142" t="s">
        <v>134</v>
      </c>
      <c r="H98" s="141" t="s">
        <v>19</v>
      </c>
      <c r="L98" s="139"/>
      <c r="M98" s="143"/>
      <c r="T98" s="144"/>
      <c r="AT98" s="141" t="s">
        <v>133</v>
      </c>
      <c r="AU98" s="141" t="s">
        <v>85</v>
      </c>
      <c r="AV98" s="138" t="s">
        <v>83</v>
      </c>
      <c r="AW98" s="138" t="s">
        <v>37</v>
      </c>
      <c r="AX98" s="138" t="s">
        <v>75</v>
      </c>
      <c r="AY98" s="141" t="s">
        <v>122</v>
      </c>
    </row>
    <row r="99" spans="2:51" s="145" customFormat="1" ht="11.25">
      <c r="B99" s="146"/>
      <c r="D99" s="140" t="s">
        <v>133</v>
      </c>
      <c r="E99" s="147" t="s">
        <v>19</v>
      </c>
      <c r="F99" s="148" t="s">
        <v>413</v>
      </c>
      <c r="H99" s="149">
        <v>5</v>
      </c>
      <c r="L99" s="146"/>
      <c r="M99" s="150"/>
      <c r="T99" s="151"/>
      <c r="AT99" s="147" t="s">
        <v>133</v>
      </c>
      <c r="AU99" s="147" t="s">
        <v>85</v>
      </c>
      <c r="AV99" s="145" t="s">
        <v>85</v>
      </c>
      <c r="AW99" s="145" t="s">
        <v>37</v>
      </c>
      <c r="AX99" s="145" t="s">
        <v>83</v>
      </c>
      <c r="AY99" s="147" t="s">
        <v>122</v>
      </c>
    </row>
    <row r="100" spans="2:65" s="17" customFormat="1" ht="16.5" customHeight="1">
      <c r="B100" s="18"/>
      <c r="C100" s="122" t="s">
        <v>129</v>
      </c>
      <c r="D100" s="122" t="s">
        <v>124</v>
      </c>
      <c r="E100" s="123" t="s">
        <v>147</v>
      </c>
      <c r="F100" s="124" t="s">
        <v>148</v>
      </c>
      <c r="G100" s="125" t="s">
        <v>149</v>
      </c>
      <c r="H100" s="126">
        <v>7.696</v>
      </c>
      <c r="I100" s="127"/>
      <c r="J100" s="128">
        <f>ROUND(I100*H100,2)</f>
        <v>0</v>
      </c>
      <c r="K100" s="124" t="s">
        <v>128</v>
      </c>
      <c r="L100" s="18"/>
      <c r="M100" s="129" t="s">
        <v>19</v>
      </c>
      <c r="N100" s="130" t="s">
        <v>46</v>
      </c>
      <c r="P100" s="131">
        <f>O100*H100</f>
        <v>0</v>
      </c>
      <c r="Q100" s="131">
        <v>0</v>
      </c>
      <c r="R100" s="131">
        <f>Q100*H100</f>
        <v>0</v>
      </c>
      <c r="S100" s="131">
        <v>0</v>
      </c>
      <c r="T100" s="132">
        <f>S100*H100</f>
        <v>0</v>
      </c>
      <c r="AR100" s="133" t="s">
        <v>129</v>
      </c>
      <c r="AT100" s="133" t="s">
        <v>124</v>
      </c>
      <c r="AU100" s="133" t="s">
        <v>85</v>
      </c>
      <c r="AY100" s="2" t="s">
        <v>122</v>
      </c>
      <c r="BE100" s="134">
        <f>IF(N100="základní",J100,0)</f>
        <v>0</v>
      </c>
      <c r="BF100" s="134">
        <f>IF(N100="snížená",J100,0)</f>
        <v>0</v>
      </c>
      <c r="BG100" s="134">
        <f>IF(N100="zákl. přenesená",J100,0)</f>
        <v>0</v>
      </c>
      <c r="BH100" s="134">
        <f>IF(N100="sníž. přenesená",J100,0)</f>
        <v>0</v>
      </c>
      <c r="BI100" s="134">
        <f>IF(N100="nulová",J100,0)</f>
        <v>0</v>
      </c>
      <c r="BJ100" s="2" t="s">
        <v>83</v>
      </c>
      <c r="BK100" s="134">
        <f>ROUND(I100*H100,2)</f>
        <v>0</v>
      </c>
      <c r="BL100" s="2" t="s">
        <v>129</v>
      </c>
      <c r="BM100" s="133" t="s">
        <v>414</v>
      </c>
    </row>
    <row r="101" spans="2:47" s="17" customFormat="1" ht="11.25">
      <c r="B101" s="18"/>
      <c r="D101" s="135" t="s">
        <v>131</v>
      </c>
      <c r="F101" s="136" t="s">
        <v>151</v>
      </c>
      <c r="L101" s="18"/>
      <c r="M101" s="137"/>
      <c r="T101" s="42"/>
      <c r="AT101" s="2" t="s">
        <v>131</v>
      </c>
      <c r="AU101" s="2" t="s">
        <v>85</v>
      </c>
    </row>
    <row r="102" spans="2:51" s="138" customFormat="1" ht="11.25">
      <c r="B102" s="139"/>
      <c r="D102" s="140" t="s">
        <v>133</v>
      </c>
      <c r="E102" s="141" t="s">
        <v>19</v>
      </c>
      <c r="F102" s="142" t="s">
        <v>134</v>
      </c>
      <c r="H102" s="141" t="s">
        <v>19</v>
      </c>
      <c r="L102" s="139"/>
      <c r="M102" s="143"/>
      <c r="T102" s="144"/>
      <c r="AT102" s="141" t="s">
        <v>133</v>
      </c>
      <c r="AU102" s="141" t="s">
        <v>85</v>
      </c>
      <c r="AV102" s="138" t="s">
        <v>83</v>
      </c>
      <c r="AW102" s="138" t="s">
        <v>37</v>
      </c>
      <c r="AX102" s="138" t="s">
        <v>75</v>
      </c>
      <c r="AY102" s="141" t="s">
        <v>122</v>
      </c>
    </row>
    <row r="103" spans="2:51" s="145" customFormat="1" ht="11.25">
      <c r="B103" s="146"/>
      <c r="D103" s="140" t="s">
        <v>133</v>
      </c>
      <c r="E103" s="147" t="s">
        <v>19</v>
      </c>
      <c r="F103" s="148" t="s">
        <v>415</v>
      </c>
      <c r="H103" s="149">
        <v>2.84</v>
      </c>
      <c r="L103" s="146"/>
      <c r="M103" s="150"/>
      <c r="T103" s="151"/>
      <c r="AT103" s="147" t="s">
        <v>133</v>
      </c>
      <c r="AU103" s="147" t="s">
        <v>85</v>
      </c>
      <c r="AV103" s="145" t="s">
        <v>85</v>
      </c>
      <c r="AW103" s="145" t="s">
        <v>37</v>
      </c>
      <c r="AX103" s="145" t="s">
        <v>75</v>
      </c>
      <c r="AY103" s="147" t="s">
        <v>122</v>
      </c>
    </row>
    <row r="104" spans="2:51" s="145" customFormat="1" ht="11.25">
      <c r="B104" s="146"/>
      <c r="D104" s="140" t="s">
        <v>133</v>
      </c>
      <c r="E104" s="147" t="s">
        <v>19</v>
      </c>
      <c r="F104" s="148" t="s">
        <v>416</v>
      </c>
      <c r="H104" s="149">
        <v>1.856</v>
      </c>
      <c r="L104" s="146"/>
      <c r="M104" s="150"/>
      <c r="T104" s="151"/>
      <c r="AT104" s="147" t="s">
        <v>133</v>
      </c>
      <c r="AU104" s="147" t="s">
        <v>85</v>
      </c>
      <c r="AV104" s="145" t="s">
        <v>85</v>
      </c>
      <c r="AW104" s="145" t="s">
        <v>37</v>
      </c>
      <c r="AX104" s="145" t="s">
        <v>75</v>
      </c>
      <c r="AY104" s="147" t="s">
        <v>122</v>
      </c>
    </row>
    <row r="105" spans="2:51" s="152" customFormat="1" ht="11.25">
      <c r="B105" s="153"/>
      <c r="D105" s="140" t="s">
        <v>133</v>
      </c>
      <c r="E105" s="154" t="s">
        <v>19</v>
      </c>
      <c r="F105" s="155" t="s">
        <v>153</v>
      </c>
      <c r="H105" s="156">
        <v>4.696</v>
      </c>
      <c r="L105" s="153"/>
      <c r="M105" s="157"/>
      <c r="T105" s="158"/>
      <c r="AT105" s="154" t="s">
        <v>133</v>
      </c>
      <c r="AU105" s="154" t="s">
        <v>85</v>
      </c>
      <c r="AV105" s="152" t="s">
        <v>141</v>
      </c>
      <c r="AW105" s="152" t="s">
        <v>37</v>
      </c>
      <c r="AX105" s="152" t="s">
        <v>75</v>
      </c>
      <c r="AY105" s="154" t="s">
        <v>122</v>
      </c>
    </row>
    <row r="106" spans="2:51" s="138" customFormat="1" ht="11.25">
      <c r="B106" s="139"/>
      <c r="D106" s="140" t="s">
        <v>133</v>
      </c>
      <c r="E106" s="141" t="s">
        <v>19</v>
      </c>
      <c r="F106" s="142" t="s">
        <v>154</v>
      </c>
      <c r="H106" s="141" t="s">
        <v>19</v>
      </c>
      <c r="L106" s="139"/>
      <c r="M106" s="143"/>
      <c r="T106" s="144"/>
      <c r="AT106" s="141" t="s">
        <v>133</v>
      </c>
      <c r="AU106" s="141" t="s">
        <v>85</v>
      </c>
      <c r="AV106" s="138" t="s">
        <v>83</v>
      </c>
      <c r="AW106" s="138" t="s">
        <v>37</v>
      </c>
      <c r="AX106" s="138" t="s">
        <v>75</v>
      </c>
      <c r="AY106" s="141" t="s">
        <v>122</v>
      </c>
    </row>
    <row r="107" spans="2:51" s="145" customFormat="1" ht="11.25">
      <c r="B107" s="146"/>
      <c r="D107" s="140" t="s">
        <v>133</v>
      </c>
      <c r="E107" s="147" t="s">
        <v>19</v>
      </c>
      <c r="F107" s="148" t="s">
        <v>417</v>
      </c>
      <c r="H107" s="149">
        <v>2.13</v>
      </c>
      <c r="L107" s="146"/>
      <c r="M107" s="150"/>
      <c r="T107" s="151"/>
      <c r="AT107" s="147" t="s">
        <v>133</v>
      </c>
      <c r="AU107" s="147" t="s">
        <v>85</v>
      </c>
      <c r="AV107" s="145" t="s">
        <v>85</v>
      </c>
      <c r="AW107" s="145" t="s">
        <v>37</v>
      </c>
      <c r="AX107" s="145" t="s">
        <v>75</v>
      </c>
      <c r="AY107" s="147" t="s">
        <v>122</v>
      </c>
    </row>
    <row r="108" spans="2:51" s="145" customFormat="1" ht="11.25">
      <c r="B108" s="146"/>
      <c r="D108" s="140" t="s">
        <v>133</v>
      </c>
      <c r="E108" s="147" t="s">
        <v>19</v>
      </c>
      <c r="F108" s="148" t="s">
        <v>418</v>
      </c>
      <c r="H108" s="149">
        <v>0.87</v>
      </c>
      <c r="L108" s="146"/>
      <c r="M108" s="150"/>
      <c r="T108" s="151"/>
      <c r="AT108" s="147" t="s">
        <v>133</v>
      </c>
      <c r="AU108" s="147" t="s">
        <v>85</v>
      </c>
      <c r="AV108" s="145" t="s">
        <v>85</v>
      </c>
      <c r="AW108" s="145" t="s">
        <v>37</v>
      </c>
      <c r="AX108" s="145" t="s">
        <v>75</v>
      </c>
      <c r="AY108" s="147" t="s">
        <v>122</v>
      </c>
    </row>
    <row r="109" spans="2:51" s="152" customFormat="1" ht="11.25">
      <c r="B109" s="153"/>
      <c r="D109" s="140" t="s">
        <v>133</v>
      </c>
      <c r="E109" s="154" t="s">
        <v>19</v>
      </c>
      <c r="F109" s="155" t="s">
        <v>153</v>
      </c>
      <c r="H109" s="156">
        <v>3</v>
      </c>
      <c r="L109" s="153"/>
      <c r="M109" s="157"/>
      <c r="T109" s="158"/>
      <c r="AT109" s="154" t="s">
        <v>133</v>
      </c>
      <c r="AU109" s="154" t="s">
        <v>85</v>
      </c>
      <c r="AV109" s="152" t="s">
        <v>141</v>
      </c>
      <c r="AW109" s="152" t="s">
        <v>37</v>
      </c>
      <c r="AX109" s="152" t="s">
        <v>75</v>
      </c>
      <c r="AY109" s="154" t="s">
        <v>122</v>
      </c>
    </row>
    <row r="110" spans="2:51" s="159" customFormat="1" ht="11.25">
      <c r="B110" s="160"/>
      <c r="D110" s="140" t="s">
        <v>133</v>
      </c>
      <c r="E110" s="161" t="s">
        <v>19</v>
      </c>
      <c r="F110" s="162" t="s">
        <v>156</v>
      </c>
      <c r="H110" s="163">
        <v>7.696</v>
      </c>
      <c r="L110" s="160"/>
      <c r="M110" s="164"/>
      <c r="T110" s="165"/>
      <c r="AT110" s="161" t="s">
        <v>133</v>
      </c>
      <c r="AU110" s="161" t="s">
        <v>85</v>
      </c>
      <c r="AV110" s="159" t="s">
        <v>129</v>
      </c>
      <c r="AW110" s="159" t="s">
        <v>37</v>
      </c>
      <c r="AX110" s="159" t="s">
        <v>83</v>
      </c>
      <c r="AY110" s="161" t="s">
        <v>122</v>
      </c>
    </row>
    <row r="111" spans="2:65" s="17" customFormat="1" ht="16.5" customHeight="1">
      <c r="B111" s="18"/>
      <c r="C111" s="122" t="s">
        <v>157</v>
      </c>
      <c r="D111" s="122" t="s">
        <v>124</v>
      </c>
      <c r="E111" s="123" t="s">
        <v>175</v>
      </c>
      <c r="F111" s="124" t="s">
        <v>176</v>
      </c>
      <c r="G111" s="125" t="s">
        <v>127</v>
      </c>
      <c r="H111" s="126">
        <v>10.5</v>
      </c>
      <c r="I111" s="127"/>
      <c r="J111" s="128">
        <f>ROUND(I111*H111,2)</f>
        <v>0</v>
      </c>
      <c r="K111" s="124" t="s">
        <v>128</v>
      </c>
      <c r="L111" s="18"/>
      <c r="M111" s="129" t="s">
        <v>19</v>
      </c>
      <c r="N111" s="130" t="s">
        <v>46</v>
      </c>
      <c r="P111" s="131">
        <f>O111*H111</f>
        <v>0</v>
      </c>
      <c r="Q111" s="131">
        <v>0</v>
      </c>
      <c r="R111" s="131">
        <f>Q111*H111</f>
        <v>0</v>
      </c>
      <c r="S111" s="131">
        <v>0</v>
      </c>
      <c r="T111" s="132">
        <f>S111*H111</f>
        <v>0</v>
      </c>
      <c r="AR111" s="133" t="s">
        <v>129</v>
      </c>
      <c r="AT111" s="133" t="s">
        <v>124</v>
      </c>
      <c r="AU111" s="133" t="s">
        <v>85</v>
      </c>
      <c r="AY111" s="2" t="s">
        <v>122</v>
      </c>
      <c r="BE111" s="134">
        <f>IF(N111="základní",J111,0)</f>
        <v>0</v>
      </c>
      <c r="BF111" s="134">
        <f>IF(N111="snížená",J111,0)</f>
        <v>0</v>
      </c>
      <c r="BG111" s="134">
        <f>IF(N111="zákl. přenesená",J111,0)</f>
        <v>0</v>
      </c>
      <c r="BH111" s="134">
        <f>IF(N111="sníž. přenesená",J111,0)</f>
        <v>0</v>
      </c>
      <c r="BI111" s="134">
        <f>IF(N111="nulová",J111,0)</f>
        <v>0</v>
      </c>
      <c r="BJ111" s="2" t="s">
        <v>83</v>
      </c>
      <c r="BK111" s="134">
        <f>ROUND(I111*H111,2)</f>
        <v>0</v>
      </c>
      <c r="BL111" s="2" t="s">
        <v>129</v>
      </c>
      <c r="BM111" s="133" t="s">
        <v>419</v>
      </c>
    </row>
    <row r="112" spans="2:47" s="17" customFormat="1" ht="11.25">
      <c r="B112" s="18"/>
      <c r="D112" s="135" t="s">
        <v>131</v>
      </c>
      <c r="F112" s="136" t="s">
        <v>178</v>
      </c>
      <c r="L112" s="18"/>
      <c r="M112" s="137"/>
      <c r="T112" s="42"/>
      <c r="AT112" s="2" t="s">
        <v>131</v>
      </c>
      <c r="AU112" s="2" t="s">
        <v>85</v>
      </c>
    </row>
    <row r="113" spans="2:51" s="145" customFormat="1" ht="11.25">
      <c r="B113" s="146"/>
      <c r="D113" s="140" t="s">
        <v>133</v>
      </c>
      <c r="E113" s="147" t="s">
        <v>19</v>
      </c>
      <c r="F113" s="148" t="s">
        <v>420</v>
      </c>
      <c r="H113" s="149">
        <v>10.5</v>
      </c>
      <c r="L113" s="146"/>
      <c r="M113" s="150"/>
      <c r="T113" s="151"/>
      <c r="AT113" s="147" t="s">
        <v>133</v>
      </c>
      <c r="AU113" s="147" t="s">
        <v>85</v>
      </c>
      <c r="AV113" s="145" t="s">
        <v>85</v>
      </c>
      <c r="AW113" s="145" t="s">
        <v>37</v>
      </c>
      <c r="AX113" s="145" t="s">
        <v>83</v>
      </c>
      <c r="AY113" s="147" t="s">
        <v>122</v>
      </c>
    </row>
    <row r="114" spans="2:65" s="17" customFormat="1" ht="16.5" customHeight="1">
      <c r="B114" s="18"/>
      <c r="C114" s="122" t="s">
        <v>163</v>
      </c>
      <c r="D114" s="122" t="s">
        <v>124</v>
      </c>
      <c r="E114" s="123" t="s">
        <v>181</v>
      </c>
      <c r="F114" s="124" t="s">
        <v>182</v>
      </c>
      <c r="G114" s="125" t="s">
        <v>127</v>
      </c>
      <c r="H114" s="126">
        <v>42</v>
      </c>
      <c r="I114" s="127"/>
      <c r="J114" s="128">
        <f>ROUND(I114*H114,2)</f>
        <v>0</v>
      </c>
      <c r="K114" s="124" t="s">
        <v>128</v>
      </c>
      <c r="L114" s="18"/>
      <c r="M114" s="129" t="s">
        <v>19</v>
      </c>
      <c r="N114" s="130" t="s">
        <v>46</v>
      </c>
      <c r="P114" s="131">
        <f>O114*H114</f>
        <v>0</v>
      </c>
      <c r="Q114" s="131">
        <v>0</v>
      </c>
      <c r="R114" s="131">
        <f>Q114*H114</f>
        <v>0</v>
      </c>
      <c r="S114" s="131">
        <v>0</v>
      </c>
      <c r="T114" s="132">
        <f>S114*H114</f>
        <v>0</v>
      </c>
      <c r="AR114" s="133" t="s">
        <v>129</v>
      </c>
      <c r="AT114" s="133" t="s">
        <v>124</v>
      </c>
      <c r="AU114" s="133" t="s">
        <v>85</v>
      </c>
      <c r="AY114" s="2" t="s">
        <v>122</v>
      </c>
      <c r="BE114" s="134">
        <f>IF(N114="základní",J114,0)</f>
        <v>0</v>
      </c>
      <c r="BF114" s="134">
        <f>IF(N114="snížená",J114,0)</f>
        <v>0</v>
      </c>
      <c r="BG114" s="134">
        <f>IF(N114="zákl. přenesená",J114,0)</f>
        <v>0</v>
      </c>
      <c r="BH114" s="134">
        <f>IF(N114="sníž. přenesená",J114,0)</f>
        <v>0</v>
      </c>
      <c r="BI114" s="134">
        <f>IF(N114="nulová",J114,0)</f>
        <v>0</v>
      </c>
      <c r="BJ114" s="2" t="s">
        <v>83</v>
      </c>
      <c r="BK114" s="134">
        <f>ROUND(I114*H114,2)</f>
        <v>0</v>
      </c>
      <c r="BL114" s="2" t="s">
        <v>129</v>
      </c>
      <c r="BM114" s="133" t="s">
        <v>421</v>
      </c>
    </row>
    <row r="115" spans="2:47" s="17" customFormat="1" ht="11.25">
      <c r="B115" s="18"/>
      <c r="D115" s="135" t="s">
        <v>131</v>
      </c>
      <c r="F115" s="136" t="s">
        <v>184</v>
      </c>
      <c r="L115" s="18"/>
      <c r="M115" s="137"/>
      <c r="T115" s="42"/>
      <c r="AT115" s="2" t="s">
        <v>131</v>
      </c>
      <c r="AU115" s="2" t="s">
        <v>85</v>
      </c>
    </row>
    <row r="116" spans="2:51" s="145" customFormat="1" ht="11.25">
      <c r="B116" s="146"/>
      <c r="D116" s="140" t="s">
        <v>133</v>
      </c>
      <c r="E116" s="147" t="s">
        <v>19</v>
      </c>
      <c r="F116" s="148" t="s">
        <v>422</v>
      </c>
      <c r="H116" s="149">
        <v>42</v>
      </c>
      <c r="L116" s="146"/>
      <c r="M116" s="150"/>
      <c r="T116" s="151"/>
      <c r="AT116" s="147" t="s">
        <v>133</v>
      </c>
      <c r="AU116" s="147" t="s">
        <v>85</v>
      </c>
      <c r="AV116" s="145" t="s">
        <v>85</v>
      </c>
      <c r="AW116" s="145" t="s">
        <v>37</v>
      </c>
      <c r="AX116" s="145" t="s">
        <v>83</v>
      </c>
      <c r="AY116" s="147" t="s">
        <v>122</v>
      </c>
    </row>
    <row r="117" spans="2:65" s="17" customFormat="1" ht="37.9" customHeight="1">
      <c r="B117" s="18"/>
      <c r="C117" s="122" t="s">
        <v>169</v>
      </c>
      <c r="D117" s="122" t="s">
        <v>124</v>
      </c>
      <c r="E117" s="123" t="s">
        <v>187</v>
      </c>
      <c r="F117" s="124" t="s">
        <v>188</v>
      </c>
      <c r="G117" s="125" t="s">
        <v>149</v>
      </c>
      <c r="H117" s="126">
        <v>7.696</v>
      </c>
      <c r="I117" s="127"/>
      <c r="J117" s="128">
        <f>ROUND(I117*H117,2)</f>
        <v>0</v>
      </c>
      <c r="K117" s="124" t="s">
        <v>128</v>
      </c>
      <c r="L117" s="18"/>
      <c r="M117" s="129" t="s">
        <v>19</v>
      </c>
      <c r="N117" s="130" t="s">
        <v>46</v>
      </c>
      <c r="P117" s="131">
        <f>O117*H117</f>
        <v>0</v>
      </c>
      <c r="Q117" s="131">
        <v>0</v>
      </c>
      <c r="R117" s="131">
        <f>Q117*H117</f>
        <v>0</v>
      </c>
      <c r="S117" s="131">
        <v>0</v>
      </c>
      <c r="T117" s="132">
        <f>S117*H117</f>
        <v>0</v>
      </c>
      <c r="AR117" s="133" t="s">
        <v>129</v>
      </c>
      <c r="AT117" s="133" t="s">
        <v>124</v>
      </c>
      <c r="AU117" s="133" t="s">
        <v>85</v>
      </c>
      <c r="AY117" s="2" t="s">
        <v>122</v>
      </c>
      <c r="BE117" s="134">
        <f>IF(N117="základní",J117,0)</f>
        <v>0</v>
      </c>
      <c r="BF117" s="134">
        <f>IF(N117="snížená",J117,0)</f>
        <v>0</v>
      </c>
      <c r="BG117" s="134">
        <f>IF(N117="zákl. přenesená",J117,0)</f>
        <v>0</v>
      </c>
      <c r="BH117" s="134">
        <f>IF(N117="sníž. přenesená",J117,0)</f>
        <v>0</v>
      </c>
      <c r="BI117" s="134">
        <f>IF(N117="nulová",J117,0)</f>
        <v>0</v>
      </c>
      <c r="BJ117" s="2" t="s">
        <v>83</v>
      </c>
      <c r="BK117" s="134">
        <f>ROUND(I117*H117,2)</f>
        <v>0</v>
      </c>
      <c r="BL117" s="2" t="s">
        <v>129</v>
      </c>
      <c r="BM117" s="133" t="s">
        <v>423</v>
      </c>
    </row>
    <row r="118" spans="2:47" s="17" customFormat="1" ht="11.25">
      <c r="B118" s="18"/>
      <c r="D118" s="135" t="s">
        <v>131</v>
      </c>
      <c r="F118" s="136" t="s">
        <v>190</v>
      </c>
      <c r="L118" s="18"/>
      <c r="M118" s="137"/>
      <c r="T118" s="42"/>
      <c r="AT118" s="2" t="s">
        <v>131</v>
      </c>
      <c r="AU118" s="2" t="s">
        <v>85</v>
      </c>
    </row>
    <row r="119" spans="2:51" s="145" customFormat="1" ht="11.25">
      <c r="B119" s="146"/>
      <c r="D119" s="140" t="s">
        <v>133</v>
      </c>
      <c r="E119" s="147" t="s">
        <v>19</v>
      </c>
      <c r="F119" s="148" t="s">
        <v>424</v>
      </c>
      <c r="H119" s="149">
        <v>4.696</v>
      </c>
      <c r="L119" s="146"/>
      <c r="M119" s="150"/>
      <c r="T119" s="151"/>
      <c r="AT119" s="147" t="s">
        <v>133</v>
      </c>
      <c r="AU119" s="147" t="s">
        <v>85</v>
      </c>
      <c r="AV119" s="145" t="s">
        <v>85</v>
      </c>
      <c r="AW119" s="145" t="s">
        <v>37</v>
      </c>
      <c r="AX119" s="145" t="s">
        <v>75</v>
      </c>
      <c r="AY119" s="147" t="s">
        <v>122</v>
      </c>
    </row>
    <row r="120" spans="2:51" s="145" customFormat="1" ht="11.25">
      <c r="B120" s="146"/>
      <c r="D120" s="140" t="s">
        <v>133</v>
      </c>
      <c r="E120" s="147" t="s">
        <v>19</v>
      </c>
      <c r="F120" s="148" t="s">
        <v>192</v>
      </c>
      <c r="H120" s="149">
        <v>3</v>
      </c>
      <c r="L120" s="146"/>
      <c r="M120" s="150"/>
      <c r="T120" s="151"/>
      <c r="AT120" s="147" t="s">
        <v>133</v>
      </c>
      <c r="AU120" s="147" t="s">
        <v>85</v>
      </c>
      <c r="AV120" s="145" t="s">
        <v>85</v>
      </c>
      <c r="AW120" s="145" t="s">
        <v>37</v>
      </c>
      <c r="AX120" s="145" t="s">
        <v>75</v>
      </c>
      <c r="AY120" s="147" t="s">
        <v>122</v>
      </c>
    </row>
    <row r="121" spans="2:51" s="159" customFormat="1" ht="11.25">
      <c r="B121" s="160"/>
      <c r="D121" s="140" t="s">
        <v>133</v>
      </c>
      <c r="E121" s="161" t="s">
        <v>19</v>
      </c>
      <c r="F121" s="162" t="s">
        <v>156</v>
      </c>
      <c r="H121" s="163">
        <v>7.696</v>
      </c>
      <c r="L121" s="160"/>
      <c r="M121" s="164"/>
      <c r="T121" s="165"/>
      <c r="AT121" s="161" t="s">
        <v>133</v>
      </c>
      <c r="AU121" s="161" t="s">
        <v>85</v>
      </c>
      <c r="AV121" s="159" t="s">
        <v>129</v>
      </c>
      <c r="AW121" s="159" t="s">
        <v>37</v>
      </c>
      <c r="AX121" s="159" t="s">
        <v>83</v>
      </c>
      <c r="AY121" s="161" t="s">
        <v>122</v>
      </c>
    </row>
    <row r="122" spans="2:65" s="17" customFormat="1" ht="24.2" customHeight="1">
      <c r="B122" s="18"/>
      <c r="C122" s="122" t="s">
        <v>174</v>
      </c>
      <c r="D122" s="122" t="s">
        <v>124</v>
      </c>
      <c r="E122" s="123" t="s">
        <v>209</v>
      </c>
      <c r="F122" s="124" t="s">
        <v>210</v>
      </c>
      <c r="G122" s="125" t="s">
        <v>149</v>
      </c>
      <c r="H122" s="126">
        <v>7.696</v>
      </c>
      <c r="I122" s="127"/>
      <c r="J122" s="128">
        <f>ROUND(I122*H122,2)</f>
        <v>0</v>
      </c>
      <c r="K122" s="124" t="s">
        <v>128</v>
      </c>
      <c r="L122" s="18"/>
      <c r="M122" s="129" t="s">
        <v>19</v>
      </c>
      <c r="N122" s="130" t="s">
        <v>46</v>
      </c>
      <c r="P122" s="131">
        <f>O122*H122</f>
        <v>0</v>
      </c>
      <c r="Q122" s="131">
        <v>0</v>
      </c>
      <c r="R122" s="131">
        <f>Q122*H122</f>
        <v>0</v>
      </c>
      <c r="S122" s="131">
        <v>0</v>
      </c>
      <c r="T122" s="132">
        <f>S122*H122</f>
        <v>0</v>
      </c>
      <c r="AR122" s="133" t="s">
        <v>129</v>
      </c>
      <c r="AT122" s="133" t="s">
        <v>124</v>
      </c>
      <c r="AU122" s="133" t="s">
        <v>85</v>
      </c>
      <c r="AY122" s="2" t="s">
        <v>122</v>
      </c>
      <c r="BE122" s="134">
        <f>IF(N122="základní",J122,0)</f>
        <v>0</v>
      </c>
      <c r="BF122" s="134">
        <f>IF(N122="snížená",J122,0)</f>
        <v>0</v>
      </c>
      <c r="BG122" s="134">
        <f>IF(N122="zákl. přenesená",J122,0)</f>
        <v>0</v>
      </c>
      <c r="BH122" s="134">
        <f>IF(N122="sníž. přenesená",J122,0)</f>
        <v>0</v>
      </c>
      <c r="BI122" s="134">
        <f>IF(N122="nulová",J122,0)</f>
        <v>0</v>
      </c>
      <c r="BJ122" s="2" t="s">
        <v>83</v>
      </c>
      <c r="BK122" s="134">
        <f>ROUND(I122*H122,2)</f>
        <v>0</v>
      </c>
      <c r="BL122" s="2" t="s">
        <v>129</v>
      </c>
      <c r="BM122" s="133" t="s">
        <v>425</v>
      </c>
    </row>
    <row r="123" spans="2:47" s="17" customFormat="1" ht="11.25">
      <c r="B123" s="18"/>
      <c r="D123" s="135" t="s">
        <v>131</v>
      </c>
      <c r="F123" s="136" t="s">
        <v>212</v>
      </c>
      <c r="L123" s="18"/>
      <c r="M123" s="137"/>
      <c r="T123" s="42"/>
      <c r="AT123" s="2" t="s">
        <v>131</v>
      </c>
      <c r="AU123" s="2" t="s">
        <v>85</v>
      </c>
    </row>
    <row r="124" spans="2:51" s="145" customFormat="1" ht="11.25">
      <c r="B124" s="146"/>
      <c r="D124" s="140" t="s">
        <v>133</v>
      </c>
      <c r="E124" s="147" t="s">
        <v>19</v>
      </c>
      <c r="F124" s="148" t="s">
        <v>424</v>
      </c>
      <c r="H124" s="149">
        <v>4.696</v>
      </c>
      <c r="L124" s="146"/>
      <c r="M124" s="150"/>
      <c r="T124" s="151"/>
      <c r="AT124" s="147" t="s">
        <v>133</v>
      </c>
      <c r="AU124" s="147" t="s">
        <v>85</v>
      </c>
      <c r="AV124" s="145" t="s">
        <v>85</v>
      </c>
      <c r="AW124" s="145" t="s">
        <v>37</v>
      </c>
      <c r="AX124" s="145" t="s">
        <v>75</v>
      </c>
      <c r="AY124" s="147" t="s">
        <v>122</v>
      </c>
    </row>
    <row r="125" spans="2:51" s="145" customFormat="1" ht="11.25">
      <c r="B125" s="146"/>
      <c r="D125" s="140" t="s">
        <v>133</v>
      </c>
      <c r="E125" s="147" t="s">
        <v>19</v>
      </c>
      <c r="F125" s="148" t="s">
        <v>192</v>
      </c>
      <c r="H125" s="149">
        <v>3</v>
      </c>
      <c r="L125" s="146"/>
      <c r="M125" s="150"/>
      <c r="T125" s="151"/>
      <c r="AT125" s="147" t="s">
        <v>133</v>
      </c>
      <c r="AU125" s="147" t="s">
        <v>85</v>
      </c>
      <c r="AV125" s="145" t="s">
        <v>85</v>
      </c>
      <c r="AW125" s="145" t="s">
        <v>37</v>
      </c>
      <c r="AX125" s="145" t="s">
        <v>75</v>
      </c>
      <c r="AY125" s="147" t="s">
        <v>122</v>
      </c>
    </row>
    <row r="126" spans="2:51" s="159" customFormat="1" ht="11.25">
      <c r="B126" s="160"/>
      <c r="D126" s="140" t="s">
        <v>133</v>
      </c>
      <c r="E126" s="161" t="s">
        <v>19</v>
      </c>
      <c r="F126" s="162" t="s">
        <v>156</v>
      </c>
      <c r="H126" s="163">
        <v>7.696</v>
      </c>
      <c r="L126" s="160"/>
      <c r="M126" s="164"/>
      <c r="T126" s="165"/>
      <c r="AT126" s="161" t="s">
        <v>133</v>
      </c>
      <c r="AU126" s="161" t="s">
        <v>85</v>
      </c>
      <c r="AV126" s="159" t="s">
        <v>129</v>
      </c>
      <c r="AW126" s="159" t="s">
        <v>37</v>
      </c>
      <c r="AX126" s="159" t="s">
        <v>83</v>
      </c>
      <c r="AY126" s="161" t="s">
        <v>122</v>
      </c>
    </row>
    <row r="127" spans="2:65" s="17" customFormat="1" ht="24.2" customHeight="1">
      <c r="B127" s="18"/>
      <c r="C127" s="122" t="s">
        <v>180</v>
      </c>
      <c r="D127" s="122" t="s">
        <v>124</v>
      </c>
      <c r="E127" s="123" t="s">
        <v>214</v>
      </c>
      <c r="F127" s="124" t="s">
        <v>215</v>
      </c>
      <c r="G127" s="125" t="s">
        <v>205</v>
      </c>
      <c r="H127" s="126">
        <v>7.696</v>
      </c>
      <c r="I127" s="127"/>
      <c r="J127" s="128">
        <f>ROUND(I127*H127,2)</f>
        <v>0</v>
      </c>
      <c r="K127" s="124" t="s">
        <v>128</v>
      </c>
      <c r="L127" s="18"/>
      <c r="M127" s="129" t="s">
        <v>19</v>
      </c>
      <c r="N127" s="130" t="s">
        <v>46</v>
      </c>
      <c r="P127" s="131">
        <f>O127*H127</f>
        <v>0</v>
      </c>
      <c r="Q127" s="131">
        <v>0</v>
      </c>
      <c r="R127" s="131">
        <f>Q127*H127</f>
        <v>0</v>
      </c>
      <c r="S127" s="131">
        <v>0</v>
      </c>
      <c r="T127" s="132">
        <f>S127*H127</f>
        <v>0</v>
      </c>
      <c r="AR127" s="133" t="s">
        <v>129</v>
      </c>
      <c r="AT127" s="133" t="s">
        <v>124</v>
      </c>
      <c r="AU127" s="133" t="s">
        <v>85</v>
      </c>
      <c r="AY127" s="2" t="s">
        <v>122</v>
      </c>
      <c r="BE127" s="134">
        <f>IF(N127="základní",J127,0)</f>
        <v>0</v>
      </c>
      <c r="BF127" s="134">
        <f>IF(N127="snížená",J127,0)</f>
        <v>0</v>
      </c>
      <c r="BG127" s="134">
        <f>IF(N127="zákl. přenesená",J127,0)</f>
        <v>0</v>
      </c>
      <c r="BH127" s="134">
        <f>IF(N127="sníž. přenesená",J127,0)</f>
        <v>0</v>
      </c>
      <c r="BI127" s="134">
        <f>IF(N127="nulová",J127,0)</f>
        <v>0</v>
      </c>
      <c r="BJ127" s="2" t="s">
        <v>83</v>
      </c>
      <c r="BK127" s="134">
        <f>ROUND(I127*H127,2)</f>
        <v>0</v>
      </c>
      <c r="BL127" s="2" t="s">
        <v>129</v>
      </c>
      <c r="BM127" s="133" t="s">
        <v>426</v>
      </c>
    </row>
    <row r="128" spans="2:47" s="17" customFormat="1" ht="11.25">
      <c r="B128" s="18"/>
      <c r="D128" s="135" t="s">
        <v>131</v>
      </c>
      <c r="F128" s="136" t="s">
        <v>217</v>
      </c>
      <c r="L128" s="18"/>
      <c r="M128" s="137"/>
      <c r="T128" s="42"/>
      <c r="AT128" s="2" t="s">
        <v>131</v>
      </c>
      <c r="AU128" s="2" t="s">
        <v>85</v>
      </c>
    </row>
    <row r="129" spans="2:51" s="145" customFormat="1" ht="11.25">
      <c r="B129" s="146"/>
      <c r="D129" s="140" t="s">
        <v>133</v>
      </c>
      <c r="E129" s="147" t="s">
        <v>19</v>
      </c>
      <c r="F129" s="148" t="s">
        <v>424</v>
      </c>
      <c r="H129" s="149">
        <v>4.696</v>
      </c>
      <c r="L129" s="146"/>
      <c r="M129" s="150"/>
      <c r="T129" s="151"/>
      <c r="AT129" s="147" t="s">
        <v>133</v>
      </c>
      <c r="AU129" s="147" t="s">
        <v>85</v>
      </c>
      <c r="AV129" s="145" t="s">
        <v>85</v>
      </c>
      <c r="AW129" s="145" t="s">
        <v>37</v>
      </c>
      <c r="AX129" s="145" t="s">
        <v>75</v>
      </c>
      <c r="AY129" s="147" t="s">
        <v>122</v>
      </c>
    </row>
    <row r="130" spans="2:51" s="145" customFormat="1" ht="11.25">
      <c r="B130" s="146"/>
      <c r="D130" s="140" t="s">
        <v>133</v>
      </c>
      <c r="E130" s="147" t="s">
        <v>19</v>
      </c>
      <c r="F130" s="148" t="s">
        <v>192</v>
      </c>
      <c r="H130" s="149">
        <v>3</v>
      </c>
      <c r="L130" s="146"/>
      <c r="M130" s="150"/>
      <c r="T130" s="151"/>
      <c r="AT130" s="147" t="s">
        <v>133</v>
      </c>
      <c r="AU130" s="147" t="s">
        <v>85</v>
      </c>
      <c r="AV130" s="145" t="s">
        <v>85</v>
      </c>
      <c r="AW130" s="145" t="s">
        <v>37</v>
      </c>
      <c r="AX130" s="145" t="s">
        <v>75</v>
      </c>
      <c r="AY130" s="147" t="s">
        <v>122</v>
      </c>
    </row>
    <row r="131" spans="2:51" s="159" customFormat="1" ht="11.25">
      <c r="B131" s="160"/>
      <c r="D131" s="140" t="s">
        <v>133</v>
      </c>
      <c r="E131" s="161" t="s">
        <v>19</v>
      </c>
      <c r="F131" s="162" t="s">
        <v>156</v>
      </c>
      <c r="H131" s="163">
        <v>7.696</v>
      </c>
      <c r="L131" s="160"/>
      <c r="M131" s="164"/>
      <c r="T131" s="165"/>
      <c r="AT131" s="161" t="s">
        <v>133</v>
      </c>
      <c r="AU131" s="161" t="s">
        <v>85</v>
      </c>
      <c r="AV131" s="159" t="s">
        <v>129</v>
      </c>
      <c r="AW131" s="159" t="s">
        <v>37</v>
      </c>
      <c r="AX131" s="159" t="s">
        <v>83</v>
      </c>
      <c r="AY131" s="161" t="s">
        <v>122</v>
      </c>
    </row>
    <row r="132" spans="2:65" s="17" customFormat="1" ht="24.2" customHeight="1">
      <c r="B132" s="18"/>
      <c r="C132" s="122" t="s">
        <v>186</v>
      </c>
      <c r="D132" s="122" t="s">
        <v>124</v>
      </c>
      <c r="E132" s="123" t="s">
        <v>427</v>
      </c>
      <c r="F132" s="124" t="s">
        <v>428</v>
      </c>
      <c r="G132" s="125" t="s">
        <v>127</v>
      </c>
      <c r="H132" s="126">
        <v>418</v>
      </c>
      <c r="I132" s="127"/>
      <c r="J132" s="128">
        <f>ROUND(I132*H132,2)</f>
        <v>0</v>
      </c>
      <c r="K132" s="124" t="s">
        <v>128</v>
      </c>
      <c r="L132" s="18"/>
      <c r="M132" s="129" t="s">
        <v>19</v>
      </c>
      <c r="N132" s="130" t="s">
        <v>46</v>
      </c>
      <c r="P132" s="131">
        <f>O132*H132</f>
        <v>0</v>
      </c>
      <c r="Q132" s="131">
        <v>0</v>
      </c>
      <c r="R132" s="131">
        <f>Q132*H132</f>
        <v>0</v>
      </c>
      <c r="S132" s="131">
        <v>0</v>
      </c>
      <c r="T132" s="132">
        <f>S132*H132</f>
        <v>0</v>
      </c>
      <c r="AR132" s="133" t="s">
        <v>129</v>
      </c>
      <c r="AT132" s="133" t="s">
        <v>124</v>
      </c>
      <c r="AU132" s="133" t="s">
        <v>85</v>
      </c>
      <c r="AY132" s="2" t="s">
        <v>122</v>
      </c>
      <c r="BE132" s="134">
        <f>IF(N132="základní",J132,0)</f>
        <v>0</v>
      </c>
      <c r="BF132" s="134">
        <f>IF(N132="snížená",J132,0)</f>
        <v>0</v>
      </c>
      <c r="BG132" s="134">
        <f>IF(N132="zákl. přenesená",J132,0)</f>
        <v>0</v>
      </c>
      <c r="BH132" s="134">
        <f>IF(N132="sníž. přenesená",J132,0)</f>
        <v>0</v>
      </c>
      <c r="BI132" s="134">
        <f>IF(N132="nulová",J132,0)</f>
        <v>0</v>
      </c>
      <c r="BJ132" s="2" t="s">
        <v>83</v>
      </c>
      <c r="BK132" s="134">
        <f>ROUND(I132*H132,2)</f>
        <v>0</v>
      </c>
      <c r="BL132" s="2" t="s">
        <v>129</v>
      </c>
      <c r="BM132" s="133" t="s">
        <v>429</v>
      </c>
    </row>
    <row r="133" spans="2:47" s="17" customFormat="1" ht="11.25">
      <c r="B133" s="18"/>
      <c r="D133" s="135" t="s">
        <v>131</v>
      </c>
      <c r="F133" s="136" t="s">
        <v>430</v>
      </c>
      <c r="L133" s="18"/>
      <c r="M133" s="137"/>
      <c r="T133" s="42"/>
      <c r="AT133" s="2" t="s">
        <v>131</v>
      </c>
      <c r="AU133" s="2" t="s">
        <v>85</v>
      </c>
    </row>
    <row r="134" spans="2:51" s="138" customFormat="1" ht="11.25">
      <c r="B134" s="139"/>
      <c r="D134" s="140" t="s">
        <v>133</v>
      </c>
      <c r="E134" s="141" t="s">
        <v>19</v>
      </c>
      <c r="F134" s="142" t="s">
        <v>431</v>
      </c>
      <c r="H134" s="141" t="s">
        <v>19</v>
      </c>
      <c r="L134" s="139"/>
      <c r="M134" s="143"/>
      <c r="T134" s="144"/>
      <c r="AT134" s="141" t="s">
        <v>133</v>
      </c>
      <c r="AU134" s="141" t="s">
        <v>85</v>
      </c>
      <c r="AV134" s="138" t="s">
        <v>83</v>
      </c>
      <c r="AW134" s="138" t="s">
        <v>37</v>
      </c>
      <c r="AX134" s="138" t="s">
        <v>75</v>
      </c>
      <c r="AY134" s="141" t="s">
        <v>122</v>
      </c>
    </row>
    <row r="135" spans="2:51" s="145" customFormat="1" ht="11.25">
      <c r="B135" s="146"/>
      <c r="D135" s="140" t="s">
        <v>133</v>
      </c>
      <c r="E135" s="147" t="s">
        <v>19</v>
      </c>
      <c r="F135" s="148" t="s">
        <v>432</v>
      </c>
      <c r="H135" s="149">
        <v>418</v>
      </c>
      <c r="L135" s="146"/>
      <c r="M135" s="150"/>
      <c r="T135" s="151"/>
      <c r="AT135" s="147" t="s">
        <v>133</v>
      </c>
      <c r="AU135" s="147" t="s">
        <v>85</v>
      </c>
      <c r="AV135" s="145" t="s">
        <v>85</v>
      </c>
      <c r="AW135" s="145" t="s">
        <v>37</v>
      </c>
      <c r="AX135" s="145" t="s">
        <v>83</v>
      </c>
      <c r="AY135" s="147" t="s">
        <v>122</v>
      </c>
    </row>
    <row r="136" spans="2:65" s="17" customFormat="1" ht="16.5" customHeight="1">
      <c r="B136" s="18"/>
      <c r="C136" s="166" t="s">
        <v>195</v>
      </c>
      <c r="D136" s="166" t="s">
        <v>202</v>
      </c>
      <c r="E136" s="167" t="s">
        <v>433</v>
      </c>
      <c r="F136" s="168" t="s">
        <v>434</v>
      </c>
      <c r="G136" s="169" t="s">
        <v>435</v>
      </c>
      <c r="H136" s="170">
        <v>20.9</v>
      </c>
      <c r="I136" s="171"/>
      <c r="J136" s="172">
        <f>ROUND(I136*H136,2)</f>
        <v>0</v>
      </c>
      <c r="K136" s="168" t="s">
        <v>128</v>
      </c>
      <c r="L136" s="173"/>
      <c r="M136" s="174" t="s">
        <v>19</v>
      </c>
      <c r="N136" s="175" t="s">
        <v>46</v>
      </c>
      <c r="P136" s="131">
        <f>O136*H136</f>
        <v>0</v>
      </c>
      <c r="Q136" s="131">
        <v>0.001</v>
      </c>
      <c r="R136" s="131">
        <f>Q136*H136</f>
        <v>0.0209</v>
      </c>
      <c r="S136" s="131">
        <v>0</v>
      </c>
      <c r="T136" s="132">
        <f>S136*H136</f>
        <v>0</v>
      </c>
      <c r="AR136" s="133" t="s">
        <v>174</v>
      </c>
      <c r="AT136" s="133" t="s">
        <v>202</v>
      </c>
      <c r="AU136" s="133" t="s">
        <v>85</v>
      </c>
      <c r="AY136" s="2" t="s">
        <v>122</v>
      </c>
      <c r="BE136" s="134">
        <f>IF(N136="základní",J136,0)</f>
        <v>0</v>
      </c>
      <c r="BF136" s="134">
        <f>IF(N136="snížená",J136,0)</f>
        <v>0</v>
      </c>
      <c r="BG136" s="134">
        <f>IF(N136="zákl. přenesená",J136,0)</f>
        <v>0</v>
      </c>
      <c r="BH136" s="134">
        <f>IF(N136="sníž. přenesená",J136,0)</f>
        <v>0</v>
      </c>
      <c r="BI136" s="134">
        <f>IF(N136="nulová",J136,0)</f>
        <v>0</v>
      </c>
      <c r="BJ136" s="2" t="s">
        <v>83</v>
      </c>
      <c r="BK136" s="134">
        <f>ROUND(I136*H136,2)</f>
        <v>0</v>
      </c>
      <c r="BL136" s="2" t="s">
        <v>129</v>
      </c>
      <c r="BM136" s="133" t="s">
        <v>436</v>
      </c>
    </row>
    <row r="137" spans="2:51" s="145" customFormat="1" ht="11.25">
      <c r="B137" s="146"/>
      <c r="D137" s="140" t="s">
        <v>133</v>
      </c>
      <c r="E137" s="147" t="s">
        <v>19</v>
      </c>
      <c r="F137" s="148" t="s">
        <v>437</v>
      </c>
      <c r="H137" s="149">
        <v>20.9</v>
      </c>
      <c r="L137" s="146"/>
      <c r="M137" s="150"/>
      <c r="T137" s="151"/>
      <c r="AT137" s="147" t="s">
        <v>133</v>
      </c>
      <c r="AU137" s="147" t="s">
        <v>85</v>
      </c>
      <c r="AV137" s="145" t="s">
        <v>85</v>
      </c>
      <c r="AW137" s="145" t="s">
        <v>37</v>
      </c>
      <c r="AX137" s="145" t="s">
        <v>83</v>
      </c>
      <c r="AY137" s="147" t="s">
        <v>122</v>
      </c>
    </row>
    <row r="138" spans="2:65" s="17" customFormat="1" ht="24.2" customHeight="1">
      <c r="B138" s="18"/>
      <c r="C138" s="122" t="s">
        <v>201</v>
      </c>
      <c r="D138" s="122" t="s">
        <v>124</v>
      </c>
      <c r="E138" s="123" t="s">
        <v>438</v>
      </c>
      <c r="F138" s="124" t="s">
        <v>439</v>
      </c>
      <c r="G138" s="125" t="s">
        <v>127</v>
      </c>
      <c r="H138" s="126">
        <v>418</v>
      </c>
      <c r="I138" s="127"/>
      <c r="J138" s="128">
        <f>ROUND(I138*H138,2)</f>
        <v>0</v>
      </c>
      <c r="K138" s="124" t="s">
        <v>128</v>
      </c>
      <c r="L138" s="18"/>
      <c r="M138" s="129" t="s">
        <v>19</v>
      </c>
      <c r="N138" s="130" t="s">
        <v>46</v>
      </c>
      <c r="P138" s="131">
        <f>O138*H138</f>
        <v>0</v>
      </c>
      <c r="Q138" s="131">
        <v>0</v>
      </c>
      <c r="R138" s="131">
        <f>Q138*H138</f>
        <v>0</v>
      </c>
      <c r="S138" s="131">
        <v>0</v>
      </c>
      <c r="T138" s="132">
        <f>S138*H138</f>
        <v>0</v>
      </c>
      <c r="AR138" s="133" t="s">
        <v>129</v>
      </c>
      <c r="AT138" s="133" t="s">
        <v>124</v>
      </c>
      <c r="AU138" s="133" t="s">
        <v>85</v>
      </c>
      <c r="AY138" s="2" t="s">
        <v>122</v>
      </c>
      <c r="BE138" s="134">
        <f>IF(N138="základní",J138,0)</f>
        <v>0</v>
      </c>
      <c r="BF138" s="134">
        <f>IF(N138="snížená",J138,0)</f>
        <v>0</v>
      </c>
      <c r="BG138" s="134">
        <f>IF(N138="zákl. přenesená",J138,0)</f>
        <v>0</v>
      </c>
      <c r="BH138" s="134">
        <f>IF(N138="sníž. přenesená",J138,0)</f>
        <v>0</v>
      </c>
      <c r="BI138" s="134">
        <f>IF(N138="nulová",J138,0)</f>
        <v>0</v>
      </c>
      <c r="BJ138" s="2" t="s">
        <v>83</v>
      </c>
      <c r="BK138" s="134">
        <f>ROUND(I138*H138,2)</f>
        <v>0</v>
      </c>
      <c r="BL138" s="2" t="s">
        <v>129</v>
      </c>
      <c r="BM138" s="133" t="s">
        <v>440</v>
      </c>
    </row>
    <row r="139" spans="2:47" s="17" customFormat="1" ht="11.25">
      <c r="B139" s="18"/>
      <c r="D139" s="135" t="s">
        <v>131</v>
      </c>
      <c r="F139" s="136" t="s">
        <v>441</v>
      </c>
      <c r="L139" s="18"/>
      <c r="M139" s="137"/>
      <c r="T139" s="42"/>
      <c r="AT139" s="2" t="s">
        <v>131</v>
      </c>
      <c r="AU139" s="2" t="s">
        <v>85</v>
      </c>
    </row>
    <row r="140" spans="2:51" s="138" customFormat="1" ht="11.25">
      <c r="B140" s="139"/>
      <c r="D140" s="140" t="s">
        <v>133</v>
      </c>
      <c r="E140" s="141" t="s">
        <v>19</v>
      </c>
      <c r="F140" s="142" t="s">
        <v>134</v>
      </c>
      <c r="H140" s="141" t="s">
        <v>19</v>
      </c>
      <c r="L140" s="139"/>
      <c r="M140" s="143"/>
      <c r="T140" s="144"/>
      <c r="AT140" s="141" t="s">
        <v>133</v>
      </c>
      <c r="AU140" s="141" t="s">
        <v>85</v>
      </c>
      <c r="AV140" s="138" t="s">
        <v>83</v>
      </c>
      <c r="AW140" s="138" t="s">
        <v>37</v>
      </c>
      <c r="AX140" s="138" t="s">
        <v>75</v>
      </c>
      <c r="AY140" s="141" t="s">
        <v>122</v>
      </c>
    </row>
    <row r="141" spans="2:51" s="145" customFormat="1" ht="11.25">
      <c r="B141" s="146"/>
      <c r="D141" s="140" t="s">
        <v>133</v>
      </c>
      <c r="E141" s="147" t="s">
        <v>19</v>
      </c>
      <c r="F141" s="148" t="s">
        <v>442</v>
      </c>
      <c r="H141" s="149">
        <v>418</v>
      </c>
      <c r="L141" s="146"/>
      <c r="M141" s="150"/>
      <c r="T141" s="151"/>
      <c r="AT141" s="147" t="s">
        <v>133</v>
      </c>
      <c r="AU141" s="147" t="s">
        <v>85</v>
      </c>
      <c r="AV141" s="145" t="s">
        <v>85</v>
      </c>
      <c r="AW141" s="145" t="s">
        <v>37</v>
      </c>
      <c r="AX141" s="145" t="s">
        <v>83</v>
      </c>
      <c r="AY141" s="147" t="s">
        <v>122</v>
      </c>
    </row>
    <row r="142" spans="2:65" s="17" customFormat="1" ht="16.5" customHeight="1">
      <c r="B142" s="18"/>
      <c r="C142" s="166" t="s">
        <v>208</v>
      </c>
      <c r="D142" s="166" t="s">
        <v>202</v>
      </c>
      <c r="E142" s="167" t="s">
        <v>443</v>
      </c>
      <c r="F142" s="168" t="s">
        <v>444</v>
      </c>
      <c r="G142" s="169" t="s">
        <v>205</v>
      </c>
      <c r="H142" s="170">
        <v>112.86</v>
      </c>
      <c r="I142" s="171"/>
      <c r="J142" s="172">
        <f>ROUND(I142*H142,2)</f>
        <v>0</v>
      </c>
      <c r="K142" s="168" t="s">
        <v>128</v>
      </c>
      <c r="L142" s="173"/>
      <c r="M142" s="174" t="s">
        <v>19</v>
      </c>
      <c r="N142" s="175" t="s">
        <v>46</v>
      </c>
      <c r="P142" s="131">
        <f>O142*H142</f>
        <v>0</v>
      </c>
      <c r="Q142" s="131">
        <v>1</v>
      </c>
      <c r="R142" s="131">
        <f>Q142*H142</f>
        <v>112.86</v>
      </c>
      <c r="S142" s="131">
        <v>0</v>
      </c>
      <c r="T142" s="132">
        <f>S142*H142</f>
        <v>0</v>
      </c>
      <c r="AR142" s="133" t="s">
        <v>174</v>
      </c>
      <c r="AT142" s="133" t="s">
        <v>202</v>
      </c>
      <c r="AU142" s="133" t="s">
        <v>85</v>
      </c>
      <c r="AY142" s="2" t="s">
        <v>122</v>
      </c>
      <c r="BE142" s="134">
        <f>IF(N142="základní",J142,0)</f>
        <v>0</v>
      </c>
      <c r="BF142" s="134">
        <f>IF(N142="snížená",J142,0)</f>
        <v>0</v>
      </c>
      <c r="BG142" s="134">
        <f>IF(N142="zákl. přenesená",J142,0)</f>
        <v>0</v>
      </c>
      <c r="BH142" s="134">
        <f>IF(N142="sníž. přenesená",J142,0)</f>
        <v>0</v>
      </c>
      <c r="BI142" s="134">
        <f>IF(N142="nulová",J142,0)</f>
        <v>0</v>
      </c>
      <c r="BJ142" s="2" t="s">
        <v>83</v>
      </c>
      <c r="BK142" s="134">
        <f>ROUND(I142*H142,2)</f>
        <v>0</v>
      </c>
      <c r="BL142" s="2" t="s">
        <v>129</v>
      </c>
      <c r="BM142" s="133" t="s">
        <v>445</v>
      </c>
    </row>
    <row r="143" spans="2:51" s="145" customFormat="1" ht="11.25">
      <c r="B143" s="146"/>
      <c r="D143" s="140" t="s">
        <v>133</v>
      </c>
      <c r="E143" s="147" t="s">
        <v>19</v>
      </c>
      <c r="F143" s="148" t="s">
        <v>446</v>
      </c>
      <c r="H143" s="149">
        <v>112.86</v>
      </c>
      <c r="L143" s="146"/>
      <c r="M143" s="150"/>
      <c r="T143" s="151"/>
      <c r="AT143" s="147" t="s">
        <v>133</v>
      </c>
      <c r="AU143" s="147" t="s">
        <v>85</v>
      </c>
      <c r="AV143" s="145" t="s">
        <v>85</v>
      </c>
      <c r="AW143" s="145" t="s">
        <v>37</v>
      </c>
      <c r="AX143" s="145" t="s">
        <v>83</v>
      </c>
      <c r="AY143" s="147" t="s">
        <v>122</v>
      </c>
    </row>
    <row r="144" spans="2:65" s="17" customFormat="1" ht="21.75" customHeight="1">
      <c r="B144" s="18"/>
      <c r="C144" s="122" t="s">
        <v>213</v>
      </c>
      <c r="D144" s="122" t="s">
        <v>124</v>
      </c>
      <c r="E144" s="123" t="s">
        <v>218</v>
      </c>
      <c r="F144" s="124" t="s">
        <v>219</v>
      </c>
      <c r="G144" s="125" t="s">
        <v>127</v>
      </c>
      <c r="H144" s="126">
        <v>20</v>
      </c>
      <c r="I144" s="127"/>
      <c r="J144" s="128">
        <f>ROUND(I144*H144,2)</f>
        <v>0</v>
      </c>
      <c r="K144" s="124" t="s">
        <v>128</v>
      </c>
      <c r="L144" s="18"/>
      <c r="M144" s="129" t="s">
        <v>19</v>
      </c>
      <c r="N144" s="130" t="s">
        <v>46</v>
      </c>
      <c r="P144" s="131">
        <f>O144*H144</f>
        <v>0</v>
      </c>
      <c r="Q144" s="131">
        <v>0</v>
      </c>
      <c r="R144" s="131">
        <f>Q144*H144</f>
        <v>0</v>
      </c>
      <c r="S144" s="131">
        <v>0</v>
      </c>
      <c r="T144" s="132">
        <f>S144*H144</f>
        <v>0</v>
      </c>
      <c r="AR144" s="133" t="s">
        <v>129</v>
      </c>
      <c r="AT144" s="133" t="s">
        <v>124</v>
      </c>
      <c r="AU144" s="133" t="s">
        <v>85</v>
      </c>
      <c r="AY144" s="2" t="s">
        <v>122</v>
      </c>
      <c r="BE144" s="134">
        <f>IF(N144="základní",J144,0)</f>
        <v>0</v>
      </c>
      <c r="BF144" s="134">
        <f>IF(N144="snížená",J144,0)</f>
        <v>0</v>
      </c>
      <c r="BG144" s="134">
        <f>IF(N144="zákl. přenesená",J144,0)</f>
        <v>0</v>
      </c>
      <c r="BH144" s="134">
        <f>IF(N144="sníž. přenesená",J144,0)</f>
        <v>0</v>
      </c>
      <c r="BI144" s="134">
        <f>IF(N144="nulová",J144,0)</f>
        <v>0</v>
      </c>
      <c r="BJ144" s="2" t="s">
        <v>83</v>
      </c>
      <c r="BK144" s="134">
        <f>ROUND(I144*H144,2)</f>
        <v>0</v>
      </c>
      <c r="BL144" s="2" t="s">
        <v>129</v>
      </c>
      <c r="BM144" s="133" t="s">
        <v>447</v>
      </c>
    </row>
    <row r="145" spans="2:47" s="17" customFormat="1" ht="11.25">
      <c r="B145" s="18"/>
      <c r="D145" s="135" t="s">
        <v>131</v>
      </c>
      <c r="F145" s="136" t="s">
        <v>221</v>
      </c>
      <c r="L145" s="18"/>
      <c r="M145" s="137"/>
      <c r="T145" s="42"/>
      <c r="AT145" s="2" t="s">
        <v>131</v>
      </c>
      <c r="AU145" s="2" t="s">
        <v>85</v>
      </c>
    </row>
    <row r="146" spans="2:51" s="138" customFormat="1" ht="11.25">
      <c r="B146" s="139"/>
      <c r="D146" s="140" t="s">
        <v>133</v>
      </c>
      <c r="E146" s="141" t="s">
        <v>19</v>
      </c>
      <c r="F146" s="142" t="s">
        <v>222</v>
      </c>
      <c r="H146" s="141" t="s">
        <v>19</v>
      </c>
      <c r="L146" s="139"/>
      <c r="M146" s="143"/>
      <c r="T146" s="144"/>
      <c r="AT146" s="141" t="s">
        <v>133</v>
      </c>
      <c r="AU146" s="141" t="s">
        <v>85</v>
      </c>
      <c r="AV146" s="138" t="s">
        <v>83</v>
      </c>
      <c r="AW146" s="138" t="s">
        <v>37</v>
      </c>
      <c r="AX146" s="138" t="s">
        <v>75</v>
      </c>
      <c r="AY146" s="141" t="s">
        <v>122</v>
      </c>
    </row>
    <row r="147" spans="2:51" s="145" customFormat="1" ht="11.25">
      <c r="B147" s="146"/>
      <c r="D147" s="140" t="s">
        <v>133</v>
      </c>
      <c r="E147" s="147" t="s">
        <v>19</v>
      </c>
      <c r="F147" s="148" t="s">
        <v>448</v>
      </c>
      <c r="H147" s="149">
        <v>14.2</v>
      </c>
      <c r="L147" s="146"/>
      <c r="M147" s="150"/>
      <c r="T147" s="151"/>
      <c r="AT147" s="147" t="s">
        <v>133</v>
      </c>
      <c r="AU147" s="147" t="s">
        <v>85</v>
      </c>
      <c r="AV147" s="145" t="s">
        <v>85</v>
      </c>
      <c r="AW147" s="145" t="s">
        <v>37</v>
      </c>
      <c r="AX147" s="145" t="s">
        <v>75</v>
      </c>
      <c r="AY147" s="147" t="s">
        <v>122</v>
      </c>
    </row>
    <row r="148" spans="2:51" s="145" customFormat="1" ht="11.25">
      <c r="B148" s="146"/>
      <c r="D148" s="140" t="s">
        <v>133</v>
      </c>
      <c r="E148" s="147" t="s">
        <v>19</v>
      </c>
      <c r="F148" s="148" t="s">
        <v>449</v>
      </c>
      <c r="H148" s="149">
        <v>5.8</v>
      </c>
      <c r="L148" s="146"/>
      <c r="M148" s="150"/>
      <c r="T148" s="151"/>
      <c r="AT148" s="147" t="s">
        <v>133</v>
      </c>
      <c r="AU148" s="147" t="s">
        <v>85</v>
      </c>
      <c r="AV148" s="145" t="s">
        <v>85</v>
      </c>
      <c r="AW148" s="145" t="s">
        <v>37</v>
      </c>
      <c r="AX148" s="145" t="s">
        <v>75</v>
      </c>
      <c r="AY148" s="147" t="s">
        <v>122</v>
      </c>
    </row>
    <row r="149" spans="2:51" s="159" customFormat="1" ht="11.25">
      <c r="B149" s="160"/>
      <c r="D149" s="140" t="s">
        <v>133</v>
      </c>
      <c r="E149" s="161" t="s">
        <v>19</v>
      </c>
      <c r="F149" s="162" t="s">
        <v>156</v>
      </c>
      <c r="H149" s="163">
        <v>20</v>
      </c>
      <c r="L149" s="160"/>
      <c r="M149" s="164"/>
      <c r="T149" s="165"/>
      <c r="AT149" s="161" t="s">
        <v>133</v>
      </c>
      <c r="AU149" s="161" t="s">
        <v>85</v>
      </c>
      <c r="AV149" s="159" t="s">
        <v>129</v>
      </c>
      <c r="AW149" s="159" t="s">
        <v>37</v>
      </c>
      <c r="AX149" s="159" t="s">
        <v>83</v>
      </c>
      <c r="AY149" s="161" t="s">
        <v>122</v>
      </c>
    </row>
    <row r="150" spans="2:63" s="110" customFormat="1" ht="22.9" customHeight="1">
      <c r="B150" s="111"/>
      <c r="D150" s="112" t="s">
        <v>74</v>
      </c>
      <c r="E150" s="120" t="s">
        <v>157</v>
      </c>
      <c r="F150" s="120" t="s">
        <v>239</v>
      </c>
      <c r="J150" s="121">
        <f>BK150</f>
        <v>0</v>
      </c>
      <c r="L150" s="111"/>
      <c r="M150" s="115"/>
      <c r="P150" s="116">
        <f>SUM(P151:P197)</f>
        <v>0</v>
      </c>
      <c r="R150" s="116">
        <f>SUM(R151:R197)</f>
        <v>6.9606699999999995</v>
      </c>
      <c r="T150" s="117">
        <f>SUM(T151:T197)</f>
        <v>0</v>
      </c>
      <c r="AR150" s="112" t="s">
        <v>83</v>
      </c>
      <c r="AT150" s="118" t="s">
        <v>74</v>
      </c>
      <c r="AU150" s="118" t="s">
        <v>83</v>
      </c>
      <c r="AY150" s="112" t="s">
        <v>122</v>
      </c>
      <c r="BK150" s="119">
        <f>SUM(BK151:BK197)</f>
        <v>0</v>
      </c>
    </row>
    <row r="151" spans="2:65" s="17" customFormat="1" ht="16.5" customHeight="1">
      <c r="B151" s="18"/>
      <c r="C151" s="122" t="s">
        <v>8</v>
      </c>
      <c r="D151" s="122" t="s">
        <v>124</v>
      </c>
      <c r="E151" s="123" t="s">
        <v>241</v>
      </c>
      <c r="F151" s="124" t="s">
        <v>242</v>
      </c>
      <c r="G151" s="125" t="s">
        <v>127</v>
      </c>
      <c r="H151" s="126">
        <v>14.2</v>
      </c>
      <c r="I151" s="127"/>
      <c r="J151" s="128">
        <f>ROUND(I151*H151,2)</f>
        <v>0</v>
      </c>
      <c r="K151" s="124" t="s">
        <v>128</v>
      </c>
      <c r="L151" s="18"/>
      <c r="M151" s="129" t="s">
        <v>19</v>
      </c>
      <c r="N151" s="130" t="s">
        <v>46</v>
      </c>
      <c r="P151" s="131">
        <f>O151*H151</f>
        <v>0</v>
      </c>
      <c r="Q151" s="131">
        <v>0</v>
      </c>
      <c r="R151" s="131">
        <f>Q151*H151</f>
        <v>0</v>
      </c>
      <c r="S151" s="131">
        <v>0</v>
      </c>
      <c r="T151" s="132">
        <f>S151*H151</f>
        <v>0</v>
      </c>
      <c r="AR151" s="133" t="s">
        <v>129</v>
      </c>
      <c r="AT151" s="133" t="s">
        <v>124</v>
      </c>
      <c r="AU151" s="133" t="s">
        <v>85</v>
      </c>
      <c r="AY151" s="2" t="s">
        <v>122</v>
      </c>
      <c r="BE151" s="134">
        <f>IF(N151="základní",J151,0)</f>
        <v>0</v>
      </c>
      <c r="BF151" s="134">
        <f>IF(N151="snížená",J151,0)</f>
        <v>0</v>
      </c>
      <c r="BG151" s="134">
        <f>IF(N151="zákl. přenesená",J151,0)</f>
        <v>0</v>
      </c>
      <c r="BH151" s="134">
        <f>IF(N151="sníž. přenesená",J151,0)</f>
        <v>0</v>
      </c>
      <c r="BI151" s="134">
        <f>IF(N151="nulová",J151,0)</f>
        <v>0</v>
      </c>
      <c r="BJ151" s="2" t="s">
        <v>83</v>
      </c>
      <c r="BK151" s="134">
        <f>ROUND(I151*H151,2)</f>
        <v>0</v>
      </c>
      <c r="BL151" s="2" t="s">
        <v>129</v>
      </c>
      <c r="BM151" s="133" t="s">
        <v>450</v>
      </c>
    </row>
    <row r="152" spans="2:47" s="17" customFormat="1" ht="11.25">
      <c r="B152" s="18"/>
      <c r="D152" s="135" t="s">
        <v>131</v>
      </c>
      <c r="F152" s="136" t="s">
        <v>244</v>
      </c>
      <c r="L152" s="18"/>
      <c r="M152" s="137"/>
      <c r="T152" s="42"/>
      <c r="AT152" s="2" t="s">
        <v>131</v>
      </c>
      <c r="AU152" s="2" t="s">
        <v>85</v>
      </c>
    </row>
    <row r="153" spans="2:51" s="138" customFormat="1" ht="11.25">
      <c r="B153" s="139"/>
      <c r="D153" s="140" t="s">
        <v>133</v>
      </c>
      <c r="E153" s="141" t="s">
        <v>19</v>
      </c>
      <c r="F153" s="142" t="s">
        <v>222</v>
      </c>
      <c r="H153" s="141" t="s">
        <v>19</v>
      </c>
      <c r="L153" s="139"/>
      <c r="M153" s="143"/>
      <c r="T153" s="144"/>
      <c r="AT153" s="141" t="s">
        <v>133</v>
      </c>
      <c r="AU153" s="141" t="s">
        <v>85</v>
      </c>
      <c r="AV153" s="138" t="s">
        <v>83</v>
      </c>
      <c r="AW153" s="138" t="s">
        <v>37</v>
      </c>
      <c r="AX153" s="138" t="s">
        <v>75</v>
      </c>
      <c r="AY153" s="141" t="s">
        <v>122</v>
      </c>
    </row>
    <row r="154" spans="2:51" s="145" customFormat="1" ht="11.25">
      <c r="B154" s="146"/>
      <c r="D154" s="140" t="s">
        <v>133</v>
      </c>
      <c r="E154" s="147" t="s">
        <v>19</v>
      </c>
      <c r="F154" s="148" t="s">
        <v>448</v>
      </c>
      <c r="H154" s="149">
        <v>14.2</v>
      </c>
      <c r="L154" s="146"/>
      <c r="M154" s="150"/>
      <c r="T154" s="151"/>
      <c r="AT154" s="147" t="s">
        <v>133</v>
      </c>
      <c r="AU154" s="147" t="s">
        <v>85</v>
      </c>
      <c r="AV154" s="145" t="s">
        <v>85</v>
      </c>
      <c r="AW154" s="145" t="s">
        <v>37</v>
      </c>
      <c r="AX154" s="145" t="s">
        <v>83</v>
      </c>
      <c r="AY154" s="147" t="s">
        <v>122</v>
      </c>
    </row>
    <row r="155" spans="2:65" s="17" customFormat="1" ht="16.5" customHeight="1">
      <c r="B155" s="18"/>
      <c r="C155" s="122" t="s">
        <v>226</v>
      </c>
      <c r="D155" s="122" t="s">
        <v>124</v>
      </c>
      <c r="E155" s="123" t="s">
        <v>246</v>
      </c>
      <c r="F155" s="124" t="s">
        <v>247</v>
      </c>
      <c r="G155" s="125" t="s">
        <v>127</v>
      </c>
      <c r="H155" s="126">
        <v>5.8</v>
      </c>
      <c r="I155" s="127"/>
      <c r="J155" s="128">
        <f>ROUND(I155*H155,2)</f>
        <v>0</v>
      </c>
      <c r="K155" s="124" t="s">
        <v>128</v>
      </c>
      <c r="L155" s="18"/>
      <c r="M155" s="129" t="s">
        <v>19</v>
      </c>
      <c r="N155" s="130" t="s">
        <v>46</v>
      </c>
      <c r="P155" s="131">
        <f>O155*H155</f>
        <v>0</v>
      </c>
      <c r="Q155" s="131">
        <v>0</v>
      </c>
      <c r="R155" s="131">
        <f>Q155*H155</f>
        <v>0</v>
      </c>
      <c r="S155" s="131">
        <v>0</v>
      </c>
      <c r="T155" s="132">
        <f>S155*H155</f>
        <v>0</v>
      </c>
      <c r="AR155" s="133" t="s">
        <v>129</v>
      </c>
      <c r="AT155" s="133" t="s">
        <v>124</v>
      </c>
      <c r="AU155" s="133" t="s">
        <v>85</v>
      </c>
      <c r="AY155" s="2" t="s">
        <v>122</v>
      </c>
      <c r="BE155" s="134">
        <f>IF(N155="základní",J155,0)</f>
        <v>0</v>
      </c>
      <c r="BF155" s="134">
        <f>IF(N155="snížená",J155,0)</f>
        <v>0</v>
      </c>
      <c r="BG155" s="134">
        <f>IF(N155="zákl. přenesená",J155,0)</f>
        <v>0</v>
      </c>
      <c r="BH155" s="134">
        <f>IF(N155="sníž. přenesená",J155,0)</f>
        <v>0</v>
      </c>
      <c r="BI155" s="134">
        <f>IF(N155="nulová",J155,0)</f>
        <v>0</v>
      </c>
      <c r="BJ155" s="2" t="s">
        <v>83</v>
      </c>
      <c r="BK155" s="134">
        <f>ROUND(I155*H155,2)</f>
        <v>0</v>
      </c>
      <c r="BL155" s="2" t="s">
        <v>129</v>
      </c>
      <c r="BM155" s="133" t="s">
        <v>451</v>
      </c>
    </row>
    <row r="156" spans="2:47" s="17" customFormat="1" ht="11.25">
      <c r="B156" s="18"/>
      <c r="D156" s="135" t="s">
        <v>131</v>
      </c>
      <c r="F156" s="136" t="s">
        <v>249</v>
      </c>
      <c r="L156" s="18"/>
      <c r="M156" s="137"/>
      <c r="T156" s="42"/>
      <c r="AT156" s="2" t="s">
        <v>131</v>
      </c>
      <c r="AU156" s="2" t="s">
        <v>85</v>
      </c>
    </row>
    <row r="157" spans="2:51" s="138" customFormat="1" ht="11.25">
      <c r="B157" s="139"/>
      <c r="D157" s="140" t="s">
        <v>133</v>
      </c>
      <c r="E157" s="141" t="s">
        <v>19</v>
      </c>
      <c r="F157" s="142" t="s">
        <v>222</v>
      </c>
      <c r="H157" s="141" t="s">
        <v>19</v>
      </c>
      <c r="L157" s="139"/>
      <c r="M157" s="143"/>
      <c r="T157" s="144"/>
      <c r="AT157" s="141" t="s">
        <v>133</v>
      </c>
      <c r="AU157" s="141" t="s">
        <v>85</v>
      </c>
      <c r="AV157" s="138" t="s">
        <v>83</v>
      </c>
      <c r="AW157" s="138" t="s">
        <v>37</v>
      </c>
      <c r="AX157" s="138" t="s">
        <v>75</v>
      </c>
      <c r="AY157" s="141" t="s">
        <v>122</v>
      </c>
    </row>
    <row r="158" spans="2:51" s="145" customFormat="1" ht="11.25">
      <c r="B158" s="146"/>
      <c r="D158" s="140" t="s">
        <v>133</v>
      </c>
      <c r="E158" s="147" t="s">
        <v>19</v>
      </c>
      <c r="F158" s="148" t="s">
        <v>449</v>
      </c>
      <c r="H158" s="149">
        <v>5.8</v>
      </c>
      <c r="L158" s="146"/>
      <c r="M158" s="150"/>
      <c r="T158" s="151"/>
      <c r="AT158" s="147" t="s">
        <v>133</v>
      </c>
      <c r="AU158" s="147" t="s">
        <v>85</v>
      </c>
      <c r="AV158" s="145" t="s">
        <v>85</v>
      </c>
      <c r="AW158" s="145" t="s">
        <v>37</v>
      </c>
      <c r="AX158" s="145" t="s">
        <v>83</v>
      </c>
      <c r="AY158" s="147" t="s">
        <v>122</v>
      </c>
    </row>
    <row r="159" spans="2:65" s="17" customFormat="1" ht="24.2" customHeight="1">
      <c r="B159" s="18"/>
      <c r="C159" s="122" t="s">
        <v>232</v>
      </c>
      <c r="D159" s="122" t="s">
        <v>124</v>
      </c>
      <c r="E159" s="123" t="s">
        <v>251</v>
      </c>
      <c r="F159" s="124" t="s">
        <v>252</v>
      </c>
      <c r="G159" s="125" t="s">
        <v>127</v>
      </c>
      <c r="H159" s="126">
        <v>20</v>
      </c>
      <c r="I159" s="127"/>
      <c r="J159" s="128">
        <f>ROUND(I159*H159,2)</f>
        <v>0</v>
      </c>
      <c r="K159" s="124" t="s">
        <v>128</v>
      </c>
      <c r="L159" s="18"/>
      <c r="M159" s="129" t="s">
        <v>19</v>
      </c>
      <c r="N159" s="130" t="s">
        <v>46</v>
      </c>
      <c r="P159" s="131">
        <f>O159*H159</f>
        <v>0</v>
      </c>
      <c r="Q159" s="131">
        <v>0</v>
      </c>
      <c r="R159" s="131">
        <f>Q159*H159</f>
        <v>0</v>
      </c>
      <c r="S159" s="131">
        <v>0</v>
      </c>
      <c r="T159" s="132">
        <f>S159*H159</f>
        <v>0</v>
      </c>
      <c r="AR159" s="133" t="s">
        <v>129</v>
      </c>
      <c r="AT159" s="133" t="s">
        <v>124</v>
      </c>
      <c r="AU159" s="133" t="s">
        <v>85</v>
      </c>
      <c r="AY159" s="2" t="s">
        <v>122</v>
      </c>
      <c r="BE159" s="134">
        <f>IF(N159="základní",J159,0)</f>
        <v>0</v>
      </c>
      <c r="BF159" s="134">
        <f>IF(N159="snížená",J159,0)</f>
        <v>0</v>
      </c>
      <c r="BG159" s="134">
        <f>IF(N159="zákl. přenesená",J159,0)</f>
        <v>0</v>
      </c>
      <c r="BH159" s="134">
        <f>IF(N159="sníž. přenesená",J159,0)</f>
        <v>0</v>
      </c>
      <c r="BI159" s="134">
        <f>IF(N159="nulová",J159,0)</f>
        <v>0</v>
      </c>
      <c r="BJ159" s="2" t="s">
        <v>83</v>
      </c>
      <c r="BK159" s="134">
        <f>ROUND(I159*H159,2)</f>
        <v>0</v>
      </c>
      <c r="BL159" s="2" t="s">
        <v>129</v>
      </c>
      <c r="BM159" s="133" t="s">
        <v>452</v>
      </c>
    </row>
    <row r="160" spans="2:47" s="17" customFormat="1" ht="11.25">
      <c r="B160" s="18"/>
      <c r="D160" s="135" t="s">
        <v>131</v>
      </c>
      <c r="F160" s="136" t="s">
        <v>254</v>
      </c>
      <c r="L160" s="18"/>
      <c r="M160" s="137"/>
      <c r="T160" s="42"/>
      <c r="AT160" s="2" t="s">
        <v>131</v>
      </c>
      <c r="AU160" s="2" t="s">
        <v>85</v>
      </c>
    </row>
    <row r="161" spans="2:51" s="138" customFormat="1" ht="11.25">
      <c r="B161" s="139"/>
      <c r="D161" s="140" t="s">
        <v>133</v>
      </c>
      <c r="E161" s="141" t="s">
        <v>19</v>
      </c>
      <c r="F161" s="142" t="s">
        <v>134</v>
      </c>
      <c r="H161" s="141" t="s">
        <v>19</v>
      </c>
      <c r="L161" s="139"/>
      <c r="M161" s="143"/>
      <c r="T161" s="144"/>
      <c r="AT161" s="141" t="s">
        <v>133</v>
      </c>
      <c r="AU161" s="141" t="s">
        <v>85</v>
      </c>
      <c r="AV161" s="138" t="s">
        <v>83</v>
      </c>
      <c r="AW161" s="138" t="s">
        <v>37</v>
      </c>
      <c r="AX161" s="138" t="s">
        <v>75</v>
      </c>
      <c r="AY161" s="141" t="s">
        <v>122</v>
      </c>
    </row>
    <row r="162" spans="2:51" s="138" customFormat="1" ht="11.25">
      <c r="B162" s="139"/>
      <c r="D162" s="140" t="s">
        <v>133</v>
      </c>
      <c r="E162" s="141" t="s">
        <v>19</v>
      </c>
      <c r="F162" s="142" t="s">
        <v>154</v>
      </c>
      <c r="H162" s="141" t="s">
        <v>19</v>
      </c>
      <c r="L162" s="139"/>
      <c r="M162" s="143"/>
      <c r="T162" s="144"/>
      <c r="AT162" s="141" t="s">
        <v>133</v>
      </c>
      <c r="AU162" s="141" t="s">
        <v>85</v>
      </c>
      <c r="AV162" s="138" t="s">
        <v>83</v>
      </c>
      <c r="AW162" s="138" t="s">
        <v>37</v>
      </c>
      <c r="AX162" s="138" t="s">
        <v>75</v>
      </c>
      <c r="AY162" s="141" t="s">
        <v>122</v>
      </c>
    </row>
    <row r="163" spans="2:51" s="145" customFormat="1" ht="11.25">
      <c r="B163" s="146"/>
      <c r="D163" s="140" t="s">
        <v>133</v>
      </c>
      <c r="E163" s="147" t="s">
        <v>19</v>
      </c>
      <c r="F163" s="148" t="s">
        <v>453</v>
      </c>
      <c r="H163" s="149">
        <v>14.2</v>
      </c>
      <c r="L163" s="146"/>
      <c r="M163" s="150"/>
      <c r="T163" s="151"/>
      <c r="AT163" s="147" t="s">
        <v>133</v>
      </c>
      <c r="AU163" s="147" t="s">
        <v>85</v>
      </c>
      <c r="AV163" s="145" t="s">
        <v>85</v>
      </c>
      <c r="AW163" s="145" t="s">
        <v>37</v>
      </c>
      <c r="AX163" s="145" t="s">
        <v>75</v>
      </c>
      <c r="AY163" s="147" t="s">
        <v>122</v>
      </c>
    </row>
    <row r="164" spans="2:51" s="145" customFormat="1" ht="11.25">
      <c r="B164" s="146"/>
      <c r="D164" s="140" t="s">
        <v>133</v>
      </c>
      <c r="E164" s="147" t="s">
        <v>19</v>
      </c>
      <c r="F164" s="148" t="s">
        <v>449</v>
      </c>
      <c r="H164" s="149">
        <v>5.8</v>
      </c>
      <c r="L164" s="146"/>
      <c r="M164" s="150"/>
      <c r="T164" s="151"/>
      <c r="AT164" s="147" t="s">
        <v>133</v>
      </c>
      <c r="AU164" s="147" t="s">
        <v>85</v>
      </c>
      <c r="AV164" s="145" t="s">
        <v>85</v>
      </c>
      <c r="AW164" s="145" t="s">
        <v>37</v>
      </c>
      <c r="AX164" s="145" t="s">
        <v>75</v>
      </c>
      <c r="AY164" s="147" t="s">
        <v>122</v>
      </c>
    </row>
    <row r="165" spans="2:51" s="159" customFormat="1" ht="11.25">
      <c r="B165" s="160"/>
      <c r="D165" s="140" t="s">
        <v>133</v>
      </c>
      <c r="E165" s="161" t="s">
        <v>19</v>
      </c>
      <c r="F165" s="162" t="s">
        <v>156</v>
      </c>
      <c r="H165" s="163">
        <v>20</v>
      </c>
      <c r="L165" s="160"/>
      <c r="M165" s="164"/>
      <c r="T165" s="165"/>
      <c r="AT165" s="161" t="s">
        <v>133</v>
      </c>
      <c r="AU165" s="161" t="s">
        <v>85</v>
      </c>
      <c r="AV165" s="159" t="s">
        <v>129</v>
      </c>
      <c r="AW165" s="159" t="s">
        <v>37</v>
      </c>
      <c r="AX165" s="159" t="s">
        <v>83</v>
      </c>
      <c r="AY165" s="161" t="s">
        <v>122</v>
      </c>
    </row>
    <row r="166" spans="2:65" s="17" customFormat="1" ht="21.75" customHeight="1">
      <c r="B166" s="18"/>
      <c r="C166" s="122" t="s">
        <v>240</v>
      </c>
      <c r="D166" s="122" t="s">
        <v>124</v>
      </c>
      <c r="E166" s="123" t="s">
        <v>454</v>
      </c>
      <c r="F166" s="124" t="s">
        <v>455</v>
      </c>
      <c r="G166" s="125" t="s">
        <v>127</v>
      </c>
      <c r="H166" s="126">
        <v>6.5</v>
      </c>
      <c r="I166" s="127"/>
      <c r="J166" s="128">
        <f>ROUND(I166*H166,2)</f>
        <v>0</v>
      </c>
      <c r="K166" s="124" t="s">
        <v>128</v>
      </c>
      <c r="L166" s="18"/>
      <c r="M166" s="129" t="s">
        <v>19</v>
      </c>
      <c r="N166" s="130" t="s">
        <v>46</v>
      </c>
      <c r="P166" s="131">
        <f>O166*H166</f>
        <v>0</v>
      </c>
      <c r="Q166" s="131">
        <v>0.345</v>
      </c>
      <c r="R166" s="131">
        <f>Q166*H166</f>
        <v>2.2424999999999997</v>
      </c>
      <c r="S166" s="131">
        <v>0</v>
      </c>
      <c r="T166" s="132">
        <f>S166*H166</f>
        <v>0</v>
      </c>
      <c r="AR166" s="133" t="s">
        <v>129</v>
      </c>
      <c r="AT166" s="133" t="s">
        <v>124</v>
      </c>
      <c r="AU166" s="133" t="s">
        <v>85</v>
      </c>
      <c r="AY166" s="2" t="s">
        <v>122</v>
      </c>
      <c r="BE166" s="134">
        <f>IF(N166="základní",J166,0)</f>
        <v>0</v>
      </c>
      <c r="BF166" s="134">
        <f>IF(N166="snížená",J166,0)</f>
        <v>0</v>
      </c>
      <c r="BG166" s="134">
        <f>IF(N166="zákl. přenesená",J166,0)</f>
        <v>0</v>
      </c>
      <c r="BH166" s="134">
        <f>IF(N166="sníž. přenesená",J166,0)</f>
        <v>0</v>
      </c>
      <c r="BI166" s="134">
        <f>IF(N166="nulová",J166,0)</f>
        <v>0</v>
      </c>
      <c r="BJ166" s="2" t="s">
        <v>83</v>
      </c>
      <c r="BK166" s="134">
        <f>ROUND(I166*H166,2)</f>
        <v>0</v>
      </c>
      <c r="BL166" s="2" t="s">
        <v>129</v>
      </c>
      <c r="BM166" s="133" t="s">
        <v>456</v>
      </c>
    </row>
    <row r="167" spans="2:47" s="17" customFormat="1" ht="11.25">
      <c r="B167" s="18"/>
      <c r="D167" s="135" t="s">
        <v>131</v>
      </c>
      <c r="F167" s="136" t="s">
        <v>457</v>
      </c>
      <c r="L167" s="18"/>
      <c r="M167" s="137"/>
      <c r="T167" s="42"/>
      <c r="AT167" s="2" t="s">
        <v>131</v>
      </c>
      <c r="AU167" s="2" t="s">
        <v>85</v>
      </c>
    </row>
    <row r="168" spans="2:51" s="138" customFormat="1" ht="11.25">
      <c r="B168" s="139"/>
      <c r="D168" s="140" t="s">
        <v>133</v>
      </c>
      <c r="E168" s="141" t="s">
        <v>19</v>
      </c>
      <c r="F168" s="142" t="s">
        <v>431</v>
      </c>
      <c r="H168" s="141" t="s">
        <v>19</v>
      </c>
      <c r="L168" s="139"/>
      <c r="M168" s="143"/>
      <c r="T168" s="144"/>
      <c r="AT168" s="141" t="s">
        <v>133</v>
      </c>
      <c r="AU168" s="141" t="s">
        <v>85</v>
      </c>
      <c r="AV168" s="138" t="s">
        <v>83</v>
      </c>
      <c r="AW168" s="138" t="s">
        <v>37</v>
      </c>
      <c r="AX168" s="138" t="s">
        <v>75</v>
      </c>
      <c r="AY168" s="141" t="s">
        <v>122</v>
      </c>
    </row>
    <row r="169" spans="2:51" s="145" customFormat="1" ht="11.25">
      <c r="B169" s="146"/>
      <c r="D169" s="140" t="s">
        <v>133</v>
      </c>
      <c r="E169" s="147" t="s">
        <v>19</v>
      </c>
      <c r="F169" s="148" t="s">
        <v>458</v>
      </c>
      <c r="H169" s="149">
        <v>6.5</v>
      </c>
      <c r="L169" s="146"/>
      <c r="M169" s="150"/>
      <c r="T169" s="151"/>
      <c r="AT169" s="147" t="s">
        <v>133</v>
      </c>
      <c r="AU169" s="147" t="s">
        <v>85</v>
      </c>
      <c r="AV169" s="145" t="s">
        <v>85</v>
      </c>
      <c r="AW169" s="145" t="s">
        <v>37</v>
      </c>
      <c r="AX169" s="145" t="s">
        <v>83</v>
      </c>
      <c r="AY169" s="147" t="s">
        <v>122</v>
      </c>
    </row>
    <row r="170" spans="2:65" s="17" customFormat="1" ht="44.25" customHeight="1">
      <c r="B170" s="18"/>
      <c r="C170" s="122" t="s">
        <v>245</v>
      </c>
      <c r="D170" s="122" t="s">
        <v>124</v>
      </c>
      <c r="E170" s="123" t="s">
        <v>255</v>
      </c>
      <c r="F170" s="124" t="s">
        <v>256</v>
      </c>
      <c r="G170" s="125" t="s">
        <v>127</v>
      </c>
      <c r="H170" s="126">
        <v>14.2</v>
      </c>
      <c r="I170" s="127"/>
      <c r="J170" s="128">
        <f>ROUND(I170*H170,2)</f>
        <v>0</v>
      </c>
      <c r="K170" s="124" t="s">
        <v>128</v>
      </c>
      <c r="L170" s="18"/>
      <c r="M170" s="129" t="s">
        <v>19</v>
      </c>
      <c r="N170" s="130" t="s">
        <v>46</v>
      </c>
      <c r="P170" s="131">
        <f>O170*H170</f>
        <v>0</v>
      </c>
      <c r="Q170" s="131">
        <v>0.08425</v>
      </c>
      <c r="R170" s="131">
        <f>Q170*H170</f>
        <v>1.19635</v>
      </c>
      <c r="S170" s="131">
        <v>0</v>
      </c>
      <c r="T170" s="132">
        <f>S170*H170</f>
        <v>0</v>
      </c>
      <c r="AR170" s="133" t="s">
        <v>129</v>
      </c>
      <c r="AT170" s="133" t="s">
        <v>124</v>
      </c>
      <c r="AU170" s="133" t="s">
        <v>85</v>
      </c>
      <c r="AY170" s="2" t="s">
        <v>122</v>
      </c>
      <c r="BE170" s="134">
        <f>IF(N170="základní",J170,0)</f>
        <v>0</v>
      </c>
      <c r="BF170" s="134">
        <f>IF(N170="snížená",J170,0)</f>
        <v>0</v>
      </c>
      <c r="BG170" s="134">
        <f>IF(N170="zákl. přenesená",J170,0)</f>
        <v>0</v>
      </c>
      <c r="BH170" s="134">
        <f>IF(N170="sníž. přenesená",J170,0)</f>
        <v>0</v>
      </c>
      <c r="BI170" s="134">
        <f>IF(N170="nulová",J170,0)</f>
        <v>0</v>
      </c>
      <c r="BJ170" s="2" t="s">
        <v>83</v>
      </c>
      <c r="BK170" s="134">
        <f>ROUND(I170*H170,2)</f>
        <v>0</v>
      </c>
      <c r="BL170" s="2" t="s">
        <v>129</v>
      </c>
      <c r="BM170" s="133" t="s">
        <v>459</v>
      </c>
    </row>
    <row r="171" spans="2:47" s="17" customFormat="1" ht="11.25">
      <c r="B171" s="18"/>
      <c r="D171" s="135" t="s">
        <v>131</v>
      </c>
      <c r="F171" s="136" t="s">
        <v>258</v>
      </c>
      <c r="L171" s="18"/>
      <c r="M171" s="137"/>
      <c r="T171" s="42"/>
      <c r="AT171" s="2" t="s">
        <v>131</v>
      </c>
      <c r="AU171" s="2" t="s">
        <v>85</v>
      </c>
    </row>
    <row r="172" spans="2:51" s="138" customFormat="1" ht="11.25">
      <c r="B172" s="139"/>
      <c r="D172" s="140" t="s">
        <v>133</v>
      </c>
      <c r="E172" s="141" t="s">
        <v>19</v>
      </c>
      <c r="F172" s="142" t="s">
        <v>259</v>
      </c>
      <c r="H172" s="141" t="s">
        <v>19</v>
      </c>
      <c r="L172" s="139"/>
      <c r="M172" s="143"/>
      <c r="T172" s="144"/>
      <c r="AT172" s="141" t="s">
        <v>133</v>
      </c>
      <c r="AU172" s="141" t="s">
        <v>85</v>
      </c>
      <c r="AV172" s="138" t="s">
        <v>83</v>
      </c>
      <c r="AW172" s="138" t="s">
        <v>37</v>
      </c>
      <c r="AX172" s="138" t="s">
        <v>75</v>
      </c>
      <c r="AY172" s="141" t="s">
        <v>122</v>
      </c>
    </row>
    <row r="173" spans="2:51" s="145" customFormat="1" ht="11.25">
      <c r="B173" s="146"/>
      <c r="D173" s="140" t="s">
        <v>133</v>
      </c>
      <c r="E173" s="147" t="s">
        <v>19</v>
      </c>
      <c r="F173" s="148" t="s">
        <v>460</v>
      </c>
      <c r="H173" s="149">
        <v>10.4</v>
      </c>
      <c r="L173" s="146"/>
      <c r="M173" s="150"/>
      <c r="T173" s="151"/>
      <c r="AT173" s="147" t="s">
        <v>133</v>
      </c>
      <c r="AU173" s="147" t="s">
        <v>85</v>
      </c>
      <c r="AV173" s="145" t="s">
        <v>85</v>
      </c>
      <c r="AW173" s="145" t="s">
        <v>37</v>
      </c>
      <c r="AX173" s="145" t="s">
        <v>75</v>
      </c>
      <c r="AY173" s="147" t="s">
        <v>122</v>
      </c>
    </row>
    <row r="174" spans="2:51" s="145" customFormat="1" ht="11.25">
      <c r="B174" s="146"/>
      <c r="D174" s="140" t="s">
        <v>133</v>
      </c>
      <c r="E174" s="147" t="s">
        <v>19</v>
      </c>
      <c r="F174" s="148" t="s">
        <v>461</v>
      </c>
      <c r="H174" s="149">
        <v>1.9</v>
      </c>
      <c r="L174" s="146"/>
      <c r="M174" s="150"/>
      <c r="T174" s="151"/>
      <c r="AT174" s="147" t="s">
        <v>133</v>
      </c>
      <c r="AU174" s="147" t="s">
        <v>85</v>
      </c>
      <c r="AV174" s="145" t="s">
        <v>85</v>
      </c>
      <c r="AW174" s="145" t="s">
        <v>37</v>
      </c>
      <c r="AX174" s="145" t="s">
        <v>75</v>
      </c>
      <c r="AY174" s="147" t="s">
        <v>122</v>
      </c>
    </row>
    <row r="175" spans="2:51" s="145" customFormat="1" ht="11.25">
      <c r="B175" s="146"/>
      <c r="D175" s="140" t="s">
        <v>133</v>
      </c>
      <c r="E175" s="147" t="s">
        <v>19</v>
      </c>
      <c r="F175" s="148" t="s">
        <v>462</v>
      </c>
      <c r="H175" s="149">
        <v>1.9</v>
      </c>
      <c r="L175" s="146"/>
      <c r="M175" s="150"/>
      <c r="T175" s="151"/>
      <c r="AT175" s="147" t="s">
        <v>133</v>
      </c>
      <c r="AU175" s="147" t="s">
        <v>85</v>
      </c>
      <c r="AV175" s="145" t="s">
        <v>85</v>
      </c>
      <c r="AW175" s="145" t="s">
        <v>37</v>
      </c>
      <c r="AX175" s="145" t="s">
        <v>75</v>
      </c>
      <c r="AY175" s="147" t="s">
        <v>122</v>
      </c>
    </row>
    <row r="176" spans="2:51" s="159" customFormat="1" ht="11.25">
      <c r="B176" s="160"/>
      <c r="D176" s="140" t="s">
        <v>133</v>
      </c>
      <c r="E176" s="161" t="s">
        <v>19</v>
      </c>
      <c r="F176" s="162" t="s">
        <v>156</v>
      </c>
      <c r="H176" s="163">
        <v>14.200000000000001</v>
      </c>
      <c r="L176" s="160"/>
      <c r="M176" s="164"/>
      <c r="T176" s="165"/>
      <c r="AT176" s="161" t="s">
        <v>133</v>
      </c>
      <c r="AU176" s="161" t="s">
        <v>85</v>
      </c>
      <c r="AV176" s="159" t="s">
        <v>129</v>
      </c>
      <c r="AW176" s="159" t="s">
        <v>37</v>
      </c>
      <c r="AX176" s="159" t="s">
        <v>83</v>
      </c>
      <c r="AY176" s="161" t="s">
        <v>122</v>
      </c>
    </row>
    <row r="177" spans="2:65" s="17" customFormat="1" ht="16.5" customHeight="1">
      <c r="B177" s="18"/>
      <c r="C177" s="166" t="s">
        <v>250</v>
      </c>
      <c r="D177" s="166" t="s">
        <v>202</v>
      </c>
      <c r="E177" s="167" t="s">
        <v>264</v>
      </c>
      <c r="F177" s="168" t="s">
        <v>265</v>
      </c>
      <c r="G177" s="169" t="s">
        <v>127</v>
      </c>
      <c r="H177" s="170">
        <v>1.995</v>
      </c>
      <c r="I177" s="171"/>
      <c r="J177" s="172">
        <f>ROUND(I177*H177,2)</f>
        <v>0</v>
      </c>
      <c r="K177" s="168" t="s">
        <v>128</v>
      </c>
      <c r="L177" s="173"/>
      <c r="M177" s="174" t="s">
        <v>19</v>
      </c>
      <c r="N177" s="175" t="s">
        <v>46</v>
      </c>
      <c r="P177" s="131">
        <f>O177*H177</f>
        <v>0</v>
      </c>
      <c r="Q177" s="131">
        <v>0.131</v>
      </c>
      <c r="R177" s="131">
        <f>Q177*H177</f>
        <v>0.26134500000000005</v>
      </c>
      <c r="S177" s="131">
        <v>0</v>
      </c>
      <c r="T177" s="132">
        <f>S177*H177</f>
        <v>0</v>
      </c>
      <c r="AR177" s="133" t="s">
        <v>174</v>
      </c>
      <c r="AT177" s="133" t="s">
        <v>202</v>
      </c>
      <c r="AU177" s="133" t="s">
        <v>85</v>
      </c>
      <c r="AY177" s="2" t="s">
        <v>122</v>
      </c>
      <c r="BE177" s="134">
        <f>IF(N177="základní",J177,0)</f>
        <v>0</v>
      </c>
      <c r="BF177" s="134">
        <f>IF(N177="snížená",J177,0)</f>
        <v>0</v>
      </c>
      <c r="BG177" s="134">
        <f>IF(N177="zákl. přenesená",J177,0)</f>
        <v>0</v>
      </c>
      <c r="BH177" s="134">
        <f>IF(N177="sníž. přenesená",J177,0)</f>
        <v>0</v>
      </c>
      <c r="BI177" s="134">
        <f>IF(N177="nulová",J177,0)</f>
        <v>0</v>
      </c>
      <c r="BJ177" s="2" t="s">
        <v>83</v>
      </c>
      <c r="BK177" s="134">
        <f>ROUND(I177*H177,2)</f>
        <v>0</v>
      </c>
      <c r="BL177" s="2" t="s">
        <v>129</v>
      </c>
      <c r="BM177" s="133" t="s">
        <v>463</v>
      </c>
    </row>
    <row r="178" spans="2:51" s="145" customFormat="1" ht="11.25">
      <c r="B178" s="146"/>
      <c r="D178" s="140" t="s">
        <v>133</v>
      </c>
      <c r="E178" s="147" t="s">
        <v>19</v>
      </c>
      <c r="F178" s="148" t="s">
        <v>462</v>
      </c>
      <c r="H178" s="149">
        <v>1.9</v>
      </c>
      <c r="L178" s="146"/>
      <c r="M178" s="150"/>
      <c r="T178" s="151"/>
      <c r="AT178" s="147" t="s">
        <v>133</v>
      </c>
      <c r="AU178" s="147" t="s">
        <v>85</v>
      </c>
      <c r="AV178" s="145" t="s">
        <v>85</v>
      </c>
      <c r="AW178" s="145" t="s">
        <v>37</v>
      </c>
      <c r="AX178" s="145" t="s">
        <v>75</v>
      </c>
      <c r="AY178" s="147" t="s">
        <v>122</v>
      </c>
    </row>
    <row r="179" spans="2:51" s="152" customFormat="1" ht="11.25">
      <c r="B179" s="153"/>
      <c r="D179" s="140" t="s">
        <v>133</v>
      </c>
      <c r="E179" s="154" t="s">
        <v>19</v>
      </c>
      <c r="F179" s="155" t="s">
        <v>153</v>
      </c>
      <c r="H179" s="156">
        <v>1.9</v>
      </c>
      <c r="L179" s="153"/>
      <c r="M179" s="157"/>
      <c r="T179" s="158"/>
      <c r="AT179" s="154" t="s">
        <v>133</v>
      </c>
      <c r="AU179" s="154" t="s">
        <v>85</v>
      </c>
      <c r="AV179" s="152" t="s">
        <v>141</v>
      </c>
      <c r="AW179" s="152" t="s">
        <v>37</v>
      </c>
      <c r="AX179" s="152" t="s">
        <v>75</v>
      </c>
      <c r="AY179" s="154" t="s">
        <v>122</v>
      </c>
    </row>
    <row r="180" spans="2:51" s="145" customFormat="1" ht="11.25">
      <c r="B180" s="146"/>
      <c r="D180" s="140" t="s">
        <v>133</v>
      </c>
      <c r="E180" s="147" t="s">
        <v>19</v>
      </c>
      <c r="F180" s="148" t="s">
        <v>464</v>
      </c>
      <c r="H180" s="149">
        <v>1.995</v>
      </c>
      <c r="L180" s="146"/>
      <c r="M180" s="150"/>
      <c r="T180" s="151"/>
      <c r="AT180" s="147" t="s">
        <v>133</v>
      </c>
      <c r="AU180" s="147" t="s">
        <v>85</v>
      </c>
      <c r="AV180" s="145" t="s">
        <v>85</v>
      </c>
      <c r="AW180" s="145" t="s">
        <v>37</v>
      </c>
      <c r="AX180" s="145" t="s">
        <v>83</v>
      </c>
      <c r="AY180" s="147" t="s">
        <v>122</v>
      </c>
    </row>
    <row r="181" spans="2:65" s="17" customFormat="1" ht="16.5" customHeight="1">
      <c r="B181" s="18"/>
      <c r="C181" s="166" t="s">
        <v>7</v>
      </c>
      <c r="D181" s="166" t="s">
        <v>202</v>
      </c>
      <c r="E181" s="167" t="s">
        <v>269</v>
      </c>
      <c r="F181" s="168" t="s">
        <v>270</v>
      </c>
      <c r="G181" s="169" t="s">
        <v>127</v>
      </c>
      <c r="H181" s="170">
        <v>10.92</v>
      </c>
      <c r="I181" s="171"/>
      <c r="J181" s="172">
        <f>ROUND(I181*H181,2)</f>
        <v>0</v>
      </c>
      <c r="K181" s="168" t="s">
        <v>128</v>
      </c>
      <c r="L181" s="173"/>
      <c r="M181" s="174" t="s">
        <v>19</v>
      </c>
      <c r="N181" s="175" t="s">
        <v>46</v>
      </c>
      <c r="P181" s="131">
        <f>O181*H181</f>
        <v>0</v>
      </c>
      <c r="Q181" s="131">
        <v>0.131</v>
      </c>
      <c r="R181" s="131">
        <f>Q181*H181</f>
        <v>1.43052</v>
      </c>
      <c r="S181" s="131">
        <v>0</v>
      </c>
      <c r="T181" s="132">
        <f>S181*H181</f>
        <v>0</v>
      </c>
      <c r="AR181" s="133" t="s">
        <v>174</v>
      </c>
      <c r="AT181" s="133" t="s">
        <v>202</v>
      </c>
      <c r="AU181" s="133" t="s">
        <v>85</v>
      </c>
      <c r="AY181" s="2" t="s">
        <v>122</v>
      </c>
      <c r="BE181" s="134">
        <f>IF(N181="základní",J181,0)</f>
        <v>0</v>
      </c>
      <c r="BF181" s="134">
        <f>IF(N181="snížená",J181,0)</f>
        <v>0</v>
      </c>
      <c r="BG181" s="134">
        <f>IF(N181="zákl. přenesená",J181,0)</f>
        <v>0</v>
      </c>
      <c r="BH181" s="134">
        <f>IF(N181="sníž. přenesená",J181,0)</f>
        <v>0</v>
      </c>
      <c r="BI181" s="134">
        <f>IF(N181="nulová",J181,0)</f>
        <v>0</v>
      </c>
      <c r="BJ181" s="2" t="s">
        <v>83</v>
      </c>
      <c r="BK181" s="134">
        <f>ROUND(I181*H181,2)</f>
        <v>0</v>
      </c>
      <c r="BL181" s="2" t="s">
        <v>129</v>
      </c>
      <c r="BM181" s="133" t="s">
        <v>465</v>
      </c>
    </row>
    <row r="182" spans="2:51" s="145" customFormat="1" ht="11.25">
      <c r="B182" s="146"/>
      <c r="D182" s="140" t="s">
        <v>133</v>
      </c>
      <c r="E182" s="147" t="s">
        <v>19</v>
      </c>
      <c r="F182" s="148" t="s">
        <v>460</v>
      </c>
      <c r="H182" s="149">
        <v>10.4</v>
      </c>
      <c r="L182" s="146"/>
      <c r="M182" s="150"/>
      <c r="T182" s="151"/>
      <c r="AT182" s="147" t="s">
        <v>133</v>
      </c>
      <c r="AU182" s="147" t="s">
        <v>85</v>
      </c>
      <c r="AV182" s="145" t="s">
        <v>85</v>
      </c>
      <c r="AW182" s="145" t="s">
        <v>37</v>
      </c>
      <c r="AX182" s="145" t="s">
        <v>75</v>
      </c>
      <c r="AY182" s="147" t="s">
        <v>122</v>
      </c>
    </row>
    <row r="183" spans="2:51" s="152" customFormat="1" ht="11.25">
      <c r="B183" s="153"/>
      <c r="D183" s="140" t="s">
        <v>133</v>
      </c>
      <c r="E183" s="154" t="s">
        <v>19</v>
      </c>
      <c r="F183" s="155" t="s">
        <v>153</v>
      </c>
      <c r="H183" s="156">
        <v>10.4</v>
      </c>
      <c r="L183" s="153"/>
      <c r="M183" s="157"/>
      <c r="T183" s="158"/>
      <c r="AT183" s="154" t="s">
        <v>133</v>
      </c>
      <c r="AU183" s="154" t="s">
        <v>85</v>
      </c>
      <c r="AV183" s="152" t="s">
        <v>141</v>
      </c>
      <c r="AW183" s="152" t="s">
        <v>37</v>
      </c>
      <c r="AX183" s="152" t="s">
        <v>75</v>
      </c>
      <c r="AY183" s="154" t="s">
        <v>122</v>
      </c>
    </row>
    <row r="184" spans="2:51" s="145" customFormat="1" ht="11.25">
      <c r="B184" s="146"/>
      <c r="D184" s="140" t="s">
        <v>133</v>
      </c>
      <c r="E184" s="147" t="s">
        <v>19</v>
      </c>
      <c r="F184" s="148" t="s">
        <v>466</v>
      </c>
      <c r="H184" s="149">
        <v>10.92</v>
      </c>
      <c r="L184" s="146"/>
      <c r="M184" s="150"/>
      <c r="T184" s="151"/>
      <c r="AT184" s="147" t="s">
        <v>133</v>
      </c>
      <c r="AU184" s="147" t="s">
        <v>85</v>
      </c>
      <c r="AV184" s="145" t="s">
        <v>85</v>
      </c>
      <c r="AW184" s="145" t="s">
        <v>37</v>
      </c>
      <c r="AX184" s="145" t="s">
        <v>83</v>
      </c>
      <c r="AY184" s="147" t="s">
        <v>122</v>
      </c>
    </row>
    <row r="185" spans="2:65" s="17" customFormat="1" ht="16.5" customHeight="1">
      <c r="B185" s="18"/>
      <c r="C185" s="166" t="s">
        <v>263</v>
      </c>
      <c r="D185" s="166" t="s">
        <v>202</v>
      </c>
      <c r="E185" s="167" t="s">
        <v>274</v>
      </c>
      <c r="F185" s="168" t="s">
        <v>275</v>
      </c>
      <c r="G185" s="169" t="s">
        <v>127</v>
      </c>
      <c r="H185" s="170">
        <v>1.995</v>
      </c>
      <c r="I185" s="171"/>
      <c r="J185" s="172">
        <f>ROUND(I185*H185,2)</f>
        <v>0</v>
      </c>
      <c r="K185" s="168" t="s">
        <v>19</v>
      </c>
      <c r="L185" s="173"/>
      <c r="M185" s="174" t="s">
        <v>19</v>
      </c>
      <c r="N185" s="175" t="s">
        <v>46</v>
      </c>
      <c r="P185" s="131">
        <f>O185*H185</f>
        <v>0</v>
      </c>
      <c r="Q185" s="131">
        <v>0.131</v>
      </c>
      <c r="R185" s="131">
        <f>Q185*H185</f>
        <v>0.26134500000000005</v>
      </c>
      <c r="S185" s="131">
        <v>0</v>
      </c>
      <c r="T185" s="132">
        <f>S185*H185</f>
        <v>0</v>
      </c>
      <c r="AR185" s="133" t="s">
        <v>174</v>
      </c>
      <c r="AT185" s="133" t="s">
        <v>202</v>
      </c>
      <c r="AU185" s="133" t="s">
        <v>85</v>
      </c>
      <c r="AY185" s="2" t="s">
        <v>122</v>
      </c>
      <c r="BE185" s="134">
        <f>IF(N185="základní",J185,0)</f>
        <v>0</v>
      </c>
      <c r="BF185" s="134">
        <f>IF(N185="snížená",J185,0)</f>
        <v>0</v>
      </c>
      <c r="BG185" s="134">
        <f>IF(N185="zákl. přenesená",J185,0)</f>
        <v>0</v>
      </c>
      <c r="BH185" s="134">
        <f>IF(N185="sníž. přenesená",J185,0)</f>
        <v>0</v>
      </c>
      <c r="BI185" s="134">
        <f>IF(N185="nulová",J185,0)</f>
        <v>0</v>
      </c>
      <c r="BJ185" s="2" t="s">
        <v>83</v>
      </c>
      <c r="BK185" s="134">
        <f>ROUND(I185*H185,2)</f>
        <v>0</v>
      </c>
      <c r="BL185" s="2" t="s">
        <v>129</v>
      </c>
      <c r="BM185" s="133" t="s">
        <v>467</v>
      </c>
    </row>
    <row r="186" spans="2:51" s="145" customFormat="1" ht="11.25">
      <c r="B186" s="146"/>
      <c r="D186" s="140" t="s">
        <v>133</v>
      </c>
      <c r="E186" s="147" t="s">
        <v>19</v>
      </c>
      <c r="F186" s="148" t="s">
        <v>468</v>
      </c>
      <c r="H186" s="149">
        <v>1.9</v>
      </c>
      <c r="L186" s="146"/>
      <c r="M186" s="150"/>
      <c r="T186" s="151"/>
      <c r="AT186" s="147" t="s">
        <v>133</v>
      </c>
      <c r="AU186" s="147" t="s">
        <v>85</v>
      </c>
      <c r="AV186" s="145" t="s">
        <v>85</v>
      </c>
      <c r="AW186" s="145" t="s">
        <v>37</v>
      </c>
      <c r="AX186" s="145" t="s">
        <v>75</v>
      </c>
      <c r="AY186" s="147" t="s">
        <v>122</v>
      </c>
    </row>
    <row r="187" spans="2:51" s="152" customFormat="1" ht="11.25">
      <c r="B187" s="153"/>
      <c r="D187" s="140" t="s">
        <v>133</v>
      </c>
      <c r="E187" s="154" t="s">
        <v>19</v>
      </c>
      <c r="F187" s="155" t="s">
        <v>153</v>
      </c>
      <c r="H187" s="156">
        <v>1.9</v>
      </c>
      <c r="L187" s="153"/>
      <c r="M187" s="157"/>
      <c r="T187" s="158"/>
      <c r="AT187" s="154" t="s">
        <v>133</v>
      </c>
      <c r="AU187" s="154" t="s">
        <v>85</v>
      </c>
      <c r="AV187" s="152" t="s">
        <v>141</v>
      </c>
      <c r="AW187" s="152" t="s">
        <v>37</v>
      </c>
      <c r="AX187" s="152" t="s">
        <v>75</v>
      </c>
      <c r="AY187" s="154" t="s">
        <v>122</v>
      </c>
    </row>
    <row r="188" spans="2:51" s="145" customFormat="1" ht="11.25">
      <c r="B188" s="146"/>
      <c r="D188" s="140" t="s">
        <v>133</v>
      </c>
      <c r="E188" s="147" t="s">
        <v>19</v>
      </c>
      <c r="F188" s="148" t="s">
        <v>464</v>
      </c>
      <c r="H188" s="149">
        <v>1.995</v>
      </c>
      <c r="L188" s="146"/>
      <c r="M188" s="150"/>
      <c r="T188" s="151"/>
      <c r="AT188" s="147" t="s">
        <v>133</v>
      </c>
      <c r="AU188" s="147" t="s">
        <v>85</v>
      </c>
      <c r="AV188" s="145" t="s">
        <v>85</v>
      </c>
      <c r="AW188" s="145" t="s">
        <v>37</v>
      </c>
      <c r="AX188" s="145" t="s">
        <v>83</v>
      </c>
      <c r="AY188" s="147" t="s">
        <v>122</v>
      </c>
    </row>
    <row r="189" spans="2:65" s="17" customFormat="1" ht="44.25" customHeight="1">
      <c r="B189" s="18"/>
      <c r="C189" s="122" t="s">
        <v>268</v>
      </c>
      <c r="D189" s="122" t="s">
        <v>124</v>
      </c>
      <c r="E189" s="123" t="s">
        <v>279</v>
      </c>
      <c r="F189" s="124" t="s">
        <v>280</v>
      </c>
      <c r="G189" s="125" t="s">
        <v>127</v>
      </c>
      <c r="H189" s="126">
        <v>5.8</v>
      </c>
      <c r="I189" s="127"/>
      <c r="J189" s="128">
        <f>ROUND(I189*H189,2)</f>
        <v>0</v>
      </c>
      <c r="K189" s="124" t="s">
        <v>128</v>
      </c>
      <c r="L189" s="18"/>
      <c r="M189" s="129" t="s">
        <v>19</v>
      </c>
      <c r="N189" s="130" t="s">
        <v>46</v>
      </c>
      <c r="P189" s="131">
        <f>O189*H189</f>
        <v>0</v>
      </c>
      <c r="Q189" s="131">
        <v>0.08565</v>
      </c>
      <c r="R189" s="131">
        <f>Q189*H189</f>
        <v>0.49677</v>
      </c>
      <c r="S189" s="131">
        <v>0</v>
      </c>
      <c r="T189" s="132">
        <f>S189*H189</f>
        <v>0</v>
      </c>
      <c r="AR189" s="133" t="s">
        <v>129</v>
      </c>
      <c r="AT189" s="133" t="s">
        <v>124</v>
      </c>
      <c r="AU189" s="133" t="s">
        <v>85</v>
      </c>
      <c r="AY189" s="2" t="s">
        <v>122</v>
      </c>
      <c r="BE189" s="134">
        <f>IF(N189="základní",J189,0)</f>
        <v>0</v>
      </c>
      <c r="BF189" s="134">
        <f>IF(N189="snížená",J189,0)</f>
        <v>0</v>
      </c>
      <c r="BG189" s="134">
        <f>IF(N189="zákl. přenesená",J189,0)</f>
        <v>0</v>
      </c>
      <c r="BH189" s="134">
        <f>IF(N189="sníž. přenesená",J189,0)</f>
        <v>0</v>
      </c>
      <c r="BI189" s="134">
        <f>IF(N189="nulová",J189,0)</f>
        <v>0</v>
      </c>
      <c r="BJ189" s="2" t="s">
        <v>83</v>
      </c>
      <c r="BK189" s="134">
        <f>ROUND(I189*H189,2)</f>
        <v>0</v>
      </c>
      <c r="BL189" s="2" t="s">
        <v>129</v>
      </c>
      <c r="BM189" s="133" t="s">
        <v>469</v>
      </c>
    </row>
    <row r="190" spans="2:47" s="17" customFormat="1" ht="11.25">
      <c r="B190" s="18"/>
      <c r="D190" s="135" t="s">
        <v>131</v>
      </c>
      <c r="F190" s="136" t="s">
        <v>282</v>
      </c>
      <c r="L190" s="18"/>
      <c r="M190" s="137"/>
      <c r="T190" s="42"/>
      <c r="AT190" s="2" t="s">
        <v>131</v>
      </c>
      <c r="AU190" s="2" t="s">
        <v>85</v>
      </c>
    </row>
    <row r="191" spans="2:51" s="138" customFormat="1" ht="11.25">
      <c r="B191" s="139"/>
      <c r="D191" s="140" t="s">
        <v>133</v>
      </c>
      <c r="E191" s="141" t="s">
        <v>19</v>
      </c>
      <c r="F191" s="142" t="s">
        <v>222</v>
      </c>
      <c r="H191" s="141" t="s">
        <v>19</v>
      </c>
      <c r="L191" s="139"/>
      <c r="M191" s="143"/>
      <c r="T191" s="144"/>
      <c r="AT191" s="141" t="s">
        <v>133</v>
      </c>
      <c r="AU191" s="141" t="s">
        <v>85</v>
      </c>
      <c r="AV191" s="138" t="s">
        <v>83</v>
      </c>
      <c r="AW191" s="138" t="s">
        <v>37</v>
      </c>
      <c r="AX191" s="138" t="s">
        <v>75</v>
      </c>
      <c r="AY191" s="141" t="s">
        <v>122</v>
      </c>
    </row>
    <row r="192" spans="2:51" s="145" customFormat="1" ht="11.25">
      <c r="B192" s="146"/>
      <c r="D192" s="140" t="s">
        <v>133</v>
      </c>
      <c r="E192" s="147" t="s">
        <v>19</v>
      </c>
      <c r="F192" s="148" t="s">
        <v>470</v>
      </c>
      <c r="H192" s="149">
        <v>5.8</v>
      </c>
      <c r="L192" s="146"/>
      <c r="M192" s="150"/>
      <c r="T192" s="151"/>
      <c r="AT192" s="147" t="s">
        <v>133</v>
      </c>
      <c r="AU192" s="147" t="s">
        <v>85</v>
      </c>
      <c r="AV192" s="145" t="s">
        <v>85</v>
      </c>
      <c r="AW192" s="145" t="s">
        <v>37</v>
      </c>
      <c r="AX192" s="145" t="s">
        <v>83</v>
      </c>
      <c r="AY192" s="147" t="s">
        <v>122</v>
      </c>
    </row>
    <row r="193" spans="2:65" s="17" customFormat="1" ht="16.5" customHeight="1">
      <c r="B193" s="18"/>
      <c r="C193" s="166" t="s">
        <v>273</v>
      </c>
      <c r="D193" s="166" t="s">
        <v>202</v>
      </c>
      <c r="E193" s="167" t="s">
        <v>286</v>
      </c>
      <c r="F193" s="168" t="s">
        <v>287</v>
      </c>
      <c r="G193" s="169" t="s">
        <v>127</v>
      </c>
      <c r="H193" s="170">
        <v>6.09</v>
      </c>
      <c r="I193" s="171"/>
      <c r="J193" s="172">
        <f>ROUND(I193*H193,2)</f>
        <v>0</v>
      </c>
      <c r="K193" s="168" t="s">
        <v>128</v>
      </c>
      <c r="L193" s="173"/>
      <c r="M193" s="174" t="s">
        <v>19</v>
      </c>
      <c r="N193" s="175" t="s">
        <v>46</v>
      </c>
      <c r="P193" s="131">
        <f>O193*H193</f>
        <v>0</v>
      </c>
      <c r="Q193" s="131">
        <v>0.176</v>
      </c>
      <c r="R193" s="131">
        <f>Q193*H193</f>
        <v>1.07184</v>
      </c>
      <c r="S193" s="131">
        <v>0</v>
      </c>
      <c r="T193" s="132">
        <f>S193*H193</f>
        <v>0</v>
      </c>
      <c r="AR193" s="133" t="s">
        <v>174</v>
      </c>
      <c r="AT193" s="133" t="s">
        <v>202</v>
      </c>
      <c r="AU193" s="133" t="s">
        <v>85</v>
      </c>
      <c r="AY193" s="2" t="s">
        <v>122</v>
      </c>
      <c r="BE193" s="134">
        <f>IF(N193="základní",J193,0)</f>
        <v>0</v>
      </c>
      <c r="BF193" s="134">
        <f>IF(N193="snížená",J193,0)</f>
        <v>0</v>
      </c>
      <c r="BG193" s="134">
        <f>IF(N193="zákl. přenesená",J193,0)</f>
        <v>0</v>
      </c>
      <c r="BH193" s="134">
        <f>IF(N193="sníž. přenesená",J193,0)</f>
        <v>0</v>
      </c>
      <c r="BI193" s="134">
        <f>IF(N193="nulová",J193,0)</f>
        <v>0</v>
      </c>
      <c r="BJ193" s="2" t="s">
        <v>83</v>
      </c>
      <c r="BK193" s="134">
        <f>ROUND(I193*H193,2)</f>
        <v>0</v>
      </c>
      <c r="BL193" s="2" t="s">
        <v>129</v>
      </c>
      <c r="BM193" s="133" t="s">
        <v>471</v>
      </c>
    </row>
    <row r="194" spans="2:51" s="138" customFormat="1" ht="11.25">
      <c r="B194" s="139"/>
      <c r="D194" s="140" t="s">
        <v>133</v>
      </c>
      <c r="E194" s="141" t="s">
        <v>19</v>
      </c>
      <c r="F194" s="142" t="s">
        <v>222</v>
      </c>
      <c r="H194" s="141" t="s">
        <v>19</v>
      </c>
      <c r="L194" s="139"/>
      <c r="M194" s="143"/>
      <c r="T194" s="144"/>
      <c r="AT194" s="141" t="s">
        <v>133</v>
      </c>
      <c r="AU194" s="141" t="s">
        <v>85</v>
      </c>
      <c r="AV194" s="138" t="s">
        <v>83</v>
      </c>
      <c r="AW194" s="138" t="s">
        <v>37</v>
      </c>
      <c r="AX194" s="138" t="s">
        <v>75</v>
      </c>
      <c r="AY194" s="141" t="s">
        <v>122</v>
      </c>
    </row>
    <row r="195" spans="2:51" s="145" customFormat="1" ht="11.25">
      <c r="B195" s="146"/>
      <c r="D195" s="140" t="s">
        <v>133</v>
      </c>
      <c r="E195" s="147" t="s">
        <v>19</v>
      </c>
      <c r="F195" s="148" t="s">
        <v>470</v>
      </c>
      <c r="H195" s="149">
        <v>5.8</v>
      </c>
      <c r="L195" s="146"/>
      <c r="M195" s="150"/>
      <c r="T195" s="151"/>
      <c r="AT195" s="147" t="s">
        <v>133</v>
      </c>
      <c r="AU195" s="147" t="s">
        <v>85</v>
      </c>
      <c r="AV195" s="145" t="s">
        <v>85</v>
      </c>
      <c r="AW195" s="145" t="s">
        <v>37</v>
      </c>
      <c r="AX195" s="145" t="s">
        <v>75</v>
      </c>
      <c r="AY195" s="147" t="s">
        <v>122</v>
      </c>
    </row>
    <row r="196" spans="2:51" s="152" customFormat="1" ht="11.25">
      <c r="B196" s="153"/>
      <c r="D196" s="140" t="s">
        <v>133</v>
      </c>
      <c r="E196" s="154" t="s">
        <v>19</v>
      </c>
      <c r="F196" s="155" t="s">
        <v>153</v>
      </c>
      <c r="H196" s="156">
        <v>5.8</v>
      </c>
      <c r="L196" s="153"/>
      <c r="M196" s="157"/>
      <c r="T196" s="158"/>
      <c r="AT196" s="154" t="s">
        <v>133</v>
      </c>
      <c r="AU196" s="154" t="s">
        <v>85</v>
      </c>
      <c r="AV196" s="152" t="s">
        <v>141</v>
      </c>
      <c r="AW196" s="152" t="s">
        <v>37</v>
      </c>
      <c r="AX196" s="152" t="s">
        <v>75</v>
      </c>
      <c r="AY196" s="154" t="s">
        <v>122</v>
      </c>
    </row>
    <row r="197" spans="2:51" s="145" customFormat="1" ht="11.25">
      <c r="B197" s="146"/>
      <c r="D197" s="140" t="s">
        <v>133</v>
      </c>
      <c r="E197" s="147" t="s">
        <v>19</v>
      </c>
      <c r="F197" s="148" t="s">
        <v>472</v>
      </c>
      <c r="H197" s="149">
        <v>6.09</v>
      </c>
      <c r="L197" s="146"/>
      <c r="M197" s="150"/>
      <c r="T197" s="151"/>
      <c r="AT197" s="147" t="s">
        <v>133</v>
      </c>
      <c r="AU197" s="147" t="s">
        <v>85</v>
      </c>
      <c r="AV197" s="145" t="s">
        <v>85</v>
      </c>
      <c r="AW197" s="145" t="s">
        <v>37</v>
      </c>
      <c r="AX197" s="145" t="s">
        <v>83</v>
      </c>
      <c r="AY197" s="147" t="s">
        <v>122</v>
      </c>
    </row>
    <row r="198" spans="2:63" s="110" customFormat="1" ht="22.9" customHeight="1">
      <c r="B198" s="111"/>
      <c r="D198" s="112" t="s">
        <v>74</v>
      </c>
      <c r="E198" s="120" t="s">
        <v>180</v>
      </c>
      <c r="F198" s="120" t="s">
        <v>321</v>
      </c>
      <c r="J198" s="121">
        <f>BK198</f>
        <v>0</v>
      </c>
      <c r="L198" s="111"/>
      <c r="M198" s="115"/>
      <c r="P198" s="116">
        <f>SUM(P199:P235)</f>
        <v>0</v>
      </c>
      <c r="R198" s="116">
        <f>SUM(R199:R235)</f>
        <v>21.24527666</v>
      </c>
      <c r="T198" s="117">
        <f>SUM(T199:T235)</f>
        <v>0</v>
      </c>
      <c r="AR198" s="112" t="s">
        <v>83</v>
      </c>
      <c r="AT198" s="118" t="s">
        <v>74</v>
      </c>
      <c r="AU198" s="118" t="s">
        <v>83</v>
      </c>
      <c r="AY198" s="112" t="s">
        <v>122</v>
      </c>
      <c r="BK198" s="119">
        <f>SUM(BK199:BK235)</f>
        <v>0</v>
      </c>
    </row>
    <row r="199" spans="2:65" s="17" customFormat="1" ht="24.2" customHeight="1">
      <c r="B199" s="18"/>
      <c r="C199" s="122" t="s">
        <v>278</v>
      </c>
      <c r="D199" s="122" t="s">
        <v>124</v>
      </c>
      <c r="E199" s="123" t="s">
        <v>473</v>
      </c>
      <c r="F199" s="124" t="s">
        <v>474</v>
      </c>
      <c r="G199" s="125" t="s">
        <v>235</v>
      </c>
      <c r="H199" s="126">
        <v>72</v>
      </c>
      <c r="I199" s="127"/>
      <c r="J199" s="128">
        <f>ROUND(I199*H199,2)</f>
        <v>0</v>
      </c>
      <c r="K199" s="124" t="s">
        <v>128</v>
      </c>
      <c r="L199" s="18"/>
      <c r="M199" s="129" t="s">
        <v>19</v>
      </c>
      <c r="N199" s="130" t="s">
        <v>46</v>
      </c>
      <c r="P199" s="131">
        <f>O199*H199</f>
        <v>0</v>
      </c>
      <c r="Q199" s="131">
        <v>0.15539952</v>
      </c>
      <c r="R199" s="131">
        <f>Q199*H199</f>
        <v>11.188765440000001</v>
      </c>
      <c r="S199" s="131">
        <v>0</v>
      </c>
      <c r="T199" s="132">
        <f>S199*H199</f>
        <v>0</v>
      </c>
      <c r="AR199" s="133" t="s">
        <v>129</v>
      </c>
      <c r="AT199" s="133" t="s">
        <v>124</v>
      </c>
      <c r="AU199" s="133" t="s">
        <v>85</v>
      </c>
      <c r="AY199" s="2" t="s">
        <v>122</v>
      </c>
      <c r="BE199" s="134">
        <f>IF(N199="základní",J199,0)</f>
        <v>0</v>
      </c>
      <c r="BF199" s="134">
        <f>IF(N199="snížená",J199,0)</f>
        <v>0</v>
      </c>
      <c r="BG199" s="134">
        <f>IF(N199="zákl. přenesená",J199,0)</f>
        <v>0</v>
      </c>
      <c r="BH199" s="134">
        <f>IF(N199="sníž. přenesená",J199,0)</f>
        <v>0</v>
      </c>
      <c r="BI199" s="134">
        <f>IF(N199="nulová",J199,0)</f>
        <v>0</v>
      </c>
      <c r="BJ199" s="2" t="s">
        <v>83</v>
      </c>
      <c r="BK199" s="134">
        <f>ROUND(I199*H199,2)</f>
        <v>0</v>
      </c>
      <c r="BL199" s="2" t="s">
        <v>129</v>
      </c>
      <c r="BM199" s="133" t="s">
        <v>475</v>
      </c>
    </row>
    <row r="200" spans="2:47" s="17" customFormat="1" ht="11.25">
      <c r="B200" s="18"/>
      <c r="D200" s="135" t="s">
        <v>131</v>
      </c>
      <c r="F200" s="136" t="s">
        <v>476</v>
      </c>
      <c r="L200" s="18"/>
      <c r="M200" s="137"/>
      <c r="T200" s="42"/>
      <c r="AT200" s="2" t="s">
        <v>131</v>
      </c>
      <c r="AU200" s="2" t="s">
        <v>85</v>
      </c>
    </row>
    <row r="201" spans="2:51" s="138" customFormat="1" ht="11.25">
      <c r="B201" s="139"/>
      <c r="D201" s="140" t="s">
        <v>133</v>
      </c>
      <c r="E201" s="141" t="s">
        <v>19</v>
      </c>
      <c r="F201" s="142" t="s">
        <v>222</v>
      </c>
      <c r="H201" s="141" t="s">
        <v>19</v>
      </c>
      <c r="L201" s="139"/>
      <c r="M201" s="143"/>
      <c r="T201" s="144"/>
      <c r="AT201" s="141" t="s">
        <v>133</v>
      </c>
      <c r="AU201" s="141" t="s">
        <v>85</v>
      </c>
      <c r="AV201" s="138" t="s">
        <v>83</v>
      </c>
      <c r="AW201" s="138" t="s">
        <v>37</v>
      </c>
      <c r="AX201" s="138" t="s">
        <v>75</v>
      </c>
      <c r="AY201" s="141" t="s">
        <v>122</v>
      </c>
    </row>
    <row r="202" spans="2:51" s="145" customFormat="1" ht="11.25">
      <c r="B202" s="146"/>
      <c r="D202" s="140" t="s">
        <v>133</v>
      </c>
      <c r="E202" s="147" t="s">
        <v>19</v>
      </c>
      <c r="F202" s="148" t="s">
        <v>477</v>
      </c>
      <c r="H202" s="149">
        <v>49</v>
      </c>
      <c r="L202" s="146"/>
      <c r="M202" s="150"/>
      <c r="T202" s="151"/>
      <c r="AT202" s="147" t="s">
        <v>133</v>
      </c>
      <c r="AU202" s="147" t="s">
        <v>85</v>
      </c>
      <c r="AV202" s="145" t="s">
        <v>85</v>
      </c>
      <c r="AW202" s="145" t="s">
        <v>37</v>
      </c>
      <c r="AX202" s="145" t="s">
        <v>75</v>
      </c>
      <c r="AY202" s="147" t="s">
        <v>122</v>
      </c>
    </row>
    <row r="203" spans="2:51" s="145" customFormat="1" ht="11.25">
      <c r="B203" s="146"/>
      <c r="D203" s="140" t="s">
        <v>133</v>
      </c>
      <c r="E203" s="147" t="s">
        <v>19</v>
      </c>
      <c r="F203" s="148" t="s">
        <v>478</v>
      </c>
      <c r="H203" s="149">
        <v>15</v>
      </c>
      <c r="L203" s="146"/>
      <c r="M203" s="150"/>
      <c r="T203" s="151"/>
      <c r="AT203" s="147" t="s">
        <v>133</v>
      </c>
      <c r="AU203" s="147" t="s">
        <v>85</v>
      </c>
      <c r="AV203" s="145" t="s">
        <v>85</v>
      </c>
      <c r="AW203" s="145" t="s">
        <v>37</v>
      </c>
      <c r="AX203" s="145" t="s">
        <v>75</v>
      </c>
      <c r="AY203" s="147" t="s">
        <v>122</v>
      </c>
    </row>
    <row r="204" spans="2:51" s="145" customFormat="1" ht="11.25">
      <c r="B204" s="146"/>
      <c r="D204" s="140" t="s">
        <v>133</v>
      </c>
      <c r="E204" s="147" t="s">
        <v>19</v>
      </c>
      <c r="F204" s="148" t="s">
        <v>479</v>
      </c>
      <c r="H204" s="149">
        <v>8</v>
      </c>
      <c r="L204" s="146"/>
      <c r="M204" s="150"/>
      <c r="T204" s="151"/>
      <c r="AT204" s="147" t="s">
        <v>133</v>
      </c>
      <c r="AU204" s="147" t="s">
        <v>85</v>
      </c>
      <c r="AV204" s="145" t="s">
        <v>85</v>
      </c>
      <c r="AW204" s="145" t="s">
        <v>37</v>
      </c>
      <c r="AX204" s="145" t="s">
        <v>75</v>
      </c>
      <c r="AY204" s="147" t="s">
        <v>122</v>
      </c>
    </row>
    <row r="205" spans="2:51" s="159" customFormat="1" ht="11.25">
      <c r="B205" s="160"/>
      <c r="D205" s="140" t="s">
        <v>133</v>
      </c>
      <c r="E205" s="161" t="s">
        <v>19</v>
      </c>
      <c r="F205" s="162" t="s">
        <v>156</v>
      </c>
      <c r="H205" s="163">
        <v>72</v>
      </c>
      <c r="L205" s="160"/>
      <c r="M205" s="164"/>
      <c r="T205" s="165"/>
      <c r="AT205" s="161" t="s">
        <v>133</v>
      </c>
      <c r="AU205" s="161" t="s">
        <v>85</v>
      </c>
      <c r="AV205" s="159" t="s">
        <v>129</v>
      </c>
      <c r="AW205" s="159" t="s">
        <v>37</v>
      </c>
      <c r="AX205" s="159" t="s">
        <v>83</v>
      </c>
      <c r="AY205" s="161" t="s">
        <v>122</v>
      </c>
    </row>
    <row r="206" spans="2:65" s="17" customFormat="1" ht="16.5" customHeight="1">
      <c r="B206" s="18"/>
      <c r="C206" s="166" t="s">
        <v>285</v>
      </c>
      <c r="D206" s="166" t="s">
        <v>202</v>
      </c>
      <c r="E206" s="167" t="s">
        <v>480</v>
      </c>
      <c r="F206" s="168" t="s">
        <v>481</v>
      </c>
      <c r="G206" s="169" t="s">
        <v>235</v>
      </c>
      <c r="H206" s="170">
        <v>51.45</v>
      </c>
      <c r="I206" s="171"/>
      <c r="J206" s="172">
        <f>ROUND(I206*H206,2)</f>
        <v>0</v>
      </c>
      <c r="K206" s="168" t="s">
        <v>128</v>
      </c>
      <c r="L206" s="173"/>
      <c r="M206" s="174" t="s">
        <v>19</v>
      </c>
      <c r="N206" s="175" t="s">
        <v>46</v>
      </c>
      <c r="P206" s="131">
        <f>O206*H206</f>
        <v>0</v>
      </c>
      <c r="Q206" s="131">
        <v>0.08</v>
      </c>
      <c r="R206" s="131">
        <f>Q206*H206</f>
        <v>4.1160000000000005</v>
      </c>
      <c r="S206" s="131">
        <v>0</v>
      </c>
      <c r="T206" s="132">
        <f>S206*H206</f>
        <v>0</v>
      </c>
      <c r="AR206" s="133" t="s">
        <v>174</v>
      </c>
      <c r="AT206" s="133" t="s">
        <v>202</v>
      </c>
      <c r="AU206" s="133" t="s">
        <v>85</v>
      </c>
      <c r="AY206" s="2" t="s">
        <v>122</v>
      </c>
      <c r="BE206" s="134">
        <f>IF(N206="základní",J206,0)</f>
        <v>0</v>
      </c>
      <c r="BF206" s="134">
        <f>IF(N206="snížená",J206,0)</f>
        <v>0</v>
      </c>
      <c r="BG206" s="134">
        <f>IF(N206="zákl. přenesená",J206,0)</f>
        <v>0</v>
      </c>
      <c r="BH206" s="134">
        <f>IF(N206="sníž. přenesená",J206,0)</f>
        <v>0</v>
      </c>
      <c r="BI206" s="134">
        <f>IF(N206="nulová",J206,0)</f>
        <v>0</v>
      </c>
      <c r="BJ206" s="2" t="s">
        <v>83</v>
      </c>
      <c r="BK206" s="134">
        <f>ROUND(I206*H206,2)</f>
        <v>0</v>
      </c>
      <c r="BL206" s="2" t="s">
        <v>129</v>
      </c>
      <c r="BM206" s="133" t="s">
        <v>482</v>
      </c>
    </row>
    <row r="207" spans="2:51" s="138" customFormat="1" ht="11.25">
      <c r="B207" s="139"/>
      <c r="D207" s="140" t="s">
        <v>133</v>
      </c>
      <c r="E207" s="141" t="s">
        <v>19</v>
      </c>
      <c r="F207" s="142" t="s">
        <v>222</v>
      </c>
      <c r="H207" s="141" t="s">
        <v>19</v>
      </c>
      <c r="L207" s="139"/>
      <c r="M207" s="143"/>
      <c r="T207" s="144"/>
      <c r="AT207" s="141" t="s">
        <v>133</v>
      </c>
      <c r="AU207" s="141" t="s">
        <v>85</v>
      </c>
      <c r="AV207" s="138" t="s">
        <v>83</v>
      </c>
      <c r="AW207" s="138" t="s">
        <v>37</v>
      </c>
      <c r="AX207" s="138" t="s">
        <v>75</v>
      </c>
      <c r="AY207" s="141" t="s">
        <v>122</v>
      </c>
    </row>
    <row r="208" spans="2:51" s="145" customFormat="1" ht="11.25">
      <c r="B208" s="146"/>
      <c r="D208" s="140" t="s">
        <v>133</v>
      </c>
      <c r="E208" s="147" t="s">
        <v>19</v>
      </c>
      <c r="F208" s="148" t="s">
        <v>477</v>
      </c>
      <c r="H208" s="149">
        <v>49</v>
      </c>
      <c r="L208" s="146"/>
      <c r="M208" s="150"/>
      <c r="T208" s="151"/>
      <c r="AT208" s="147" t="s">
        <v>133</v>
      </c>
      <c r="AU208" s="147" t="s">
        <v>85</v>
      </c>
      <c r="AV208" s="145" t="s">
        <v>85</v>
      </c>
      <c r="AW208" s="145" t="s">
        <v>37</v>
      </c>
      <c r="AX208" s="145" t="s">
        <v>75</v>
      </c>
      <c r="AY208" s="147" t="s">
        <v>122</v>
      </c>
    </row>
    <row r="209" spans="2:51" s="152" customFormat="1" ht="11.25">
      <c r="B209" s="153"/>
      <c r="D209" s="140" t="s">
        <v>133</v>
      </c>
      <c r="E209" s="154" t="s">
        <v>19</v>
      </c>
      <c r="F209" s="155" t="s">
        <v>153</v>
      </c>
      <c r="H209" s="156">
        <v>49</v>
      </c>
      <c r="L209" s="153"/>
      <c r="M209" s="157"/>
      <c r="T209" s="158"/>
      <c r="AT209" s="154" t="s">
        <v>133</v>
      </c>
      <c r="AU209" s="154" t="s">
        <v>85</v>
      </c>
      <c r="AV209" s="152" t="s">
        <v>141</v>
      </c>
      <c r="AW209" s="152" t="s">
        <v>37</v>
      </c>
      <c r="AX209" s="152" t="s">
        <v>75</v>
      </c>
      <c r="AY209" s="154" t="s">
        <v>122</v>
      </c>
    </row>
    <row r="210" spans="2:51" s="145" customFormat="1" ht="11.25">
      <c r="B210" s="146"/>
      <c r="D210" s="140" t="s">
        <v>133</v>
      </c>
      <c r="E210" s="147" t="s">
        <v>19</v>
      </c>
      <c r="F210" s="148" t="s">
        <v>483</v>
      </c>
      <c r="H210" s="149">
        <v>51.45</v>
      </c>
      <c r="L210" s="146"/>
      <c r="M210" s="150"/>
      <c r="T210" s="151"/>
      <c r="AT210" s="147" t="s">
        <v>133</v>
      </c>
      <c r="AU210" s="147" t="s">
        <v>85</v>
      </c>
      <c r="AV210" s="145" t="s">
        <v>85</v>
      </c>
      <c r="AW210" s="145" t="s">
        <v>37</v>
      </c>
      <c r="AX210" s="145" t="s">
        <v>83</v>
      </c>
      <c r="AY210" s="147" t="s">
        <v>122</v>
      </c>
    </row>
    <row r="211" spans="2:65" s="17" customFormat="1" ht="16.5" customHeight="1">
      <c r="B211" s="18"/>
      <c r="C211" s="166" t="s">
        <v>290</v>
      </c>
      <c r="D211" s="166" t="s">
        <v>202</v>
      </c>
      <c r="E211" s="167" t="s">
        <v>484</v>
      </c>
      <c r="F211" s="168" t="s">
        <v>485</v>
      </c>
      <c r="G211" s="169" t="s">
        <v>235</v>
      </c>
      <c r="H211" s="170">
        <v>15.75</v>
      </c>
      <c r="I211" s="171"/>
      <c r="J211" s="172">
        <f>ROUND(I211*H211,2)</f>
        <v>0</v>
      </c>
      <c r="K211" s="168" t="s">
        <v>128</v>
      </c>
      <c r="L211" s="173"/>
      <c r="M211" s="174" t="s">
        <v>19</v>
      </c>
      <c r="N211" s="175" t="s">
        <v>46</v>
      </c>
      <c r="P211" s="131">
        <f>O211*H211</f>
        <v>0</v>
      </c>
      <c r="Q211" s="131">
        <v>0.055</v>
      </c>
      <c r="R211" s="131">
        <f>Q211*H211</f>
        <v>0.86625</v>
      </c>
      <c r="S211" s="131">
        <v>0</v>
      </c>
      <c r="T211" s="132">
        <f>S211*H211</f>
        <v>0</v>
      </c>
      <c r="AR211" s="133" t="s">
        <v>174</v>
      </c>
      <c r="AT211" s="133" t="s">
        <v>202</v>
      </c>
      <c r="AU211" s="133" t="s">
        <v>85</v>
      </c>
      <c r="AY211" s="2" t="s">
        <v>122</v>
      </c>
      <c r="BE211" s="134">
        <f>IF(N211="základní",J211,0)</f>
        <v>0</v>
      </c>
      <c r="BF211" s="134">
        <f>IF(N211="snížená",J211,0)</f>
        <v>0</v>
      </c>
      <c r="BG211" s="134">
        <f>IF(N211="zákl. přenesená",J211,0)</f>
        <v>0</v>
      </c>
      <c r="BH211" s="134">
        <f>IF(N211="sníž. přenesená",J211,0)</f>
        <v>0</v>
      </c>
      <c r="BI211" s="134">
        <f>IF(N211="nulová",J211,0)</f>
        <v>0</v>
      </c>
      <c r="BJ211" s="2" t="s">
        <v>83</v>
      </c>
      <c r="BK211" s="134">
        <f>ROUND(I211*H211,2)</f>
        <v>0</v>
      </c>
      <c r="BL211" s="2" t="s">
        <v>129</v>
      </c>
      <c r="BM211" s="133" t="s">
        <v>486</v>
      </c>
    </row>
    <row r="212" spans="2:51" s="138" customFormat="1" ht="11.25">
      <c r="B212" s="139"/>
      <c r="D212" s="140" t="s">
        <v>133</v>
      </c>
      <c r="E212" s="141" t="s">
        <v>19</v>
      </c>
      <c r="F212" s="142" t="s">
        <v>222</v>
      </c>
      <c r="H212" s="141" t="s">
        <v>19</v>
      </c>
      <c r="L212" s="139"/>
      <c r="M212" s="143"/>
      <c r="T212" s="144"/>
      <c r="AT212" s="141" t="s">
        <v>133</v>
      </c>
      <c r="AU212" s="141" t="s">
        <v>85</v>
      </c>
      <c r="AV212" s="138" t="s">
        <v>83</v>
      </c>
      <c r="AW212" s="138" t="s">
        <v>37</v>
      </c>
      <c r="AX212" s="138" t="s">
        <v>75</v>
      </c>
      <c r="AY212" s="141" t="s">
        <v>122</v>
      </c>
    </row>
    <row r="213" spans="2:51" s="145" customFormat="1" ht="11.25">
      <c r="B213" s="146"/>
      <c r="D213" s="140" t="s">
        <v>133</v>
      </c>
      <c r="E213" s="147" t="s">
        <v>19</v>
      </c>
      <c r="F213" s="148" t="s">
        <v>478</v>
      </c>
      <c r="H213" s="149">
        <v>15</v>
      </c>
      <c r="L213" s="146"/>
      <c r="M213" s="150"/>
      <c r="T213" s="151"/>
      <c r="AT213" s="147" t="s">
        <v>133</v>
      </c>
      <c r="AU213" s="147" t="s">
        <v>85</v>
      </c>
      <c r="AV213" s="145" t="s">
        <v>85</v>
      </c>
      <c r="AW213" s="145" t="s">
        <v>37</v>
      </c>
      <c r="AX213" s="145" t="s">
        <v>75</v>
      </c>
      <c r="AY213" s="147" t="s">
        <v>122</v>
      </c>
    </row>
    <row r="214" spans="2:51" s="152" customFormat="1" ht="11.25">
      <c r="B214" s="153"/>
      <c r="D214" s="140" t="s">
        <v>133</v>
      </c>
      <c r="E214" s="154" t="s">
        <v>19</v>
      </c>
      <c r="F214" s="155" t="s">
        <v>153</v>
      </c>
      <c r="H214" s="156">
        <v>15</v>
      </c>
      <c r="L214" s="153"/>
      <c r="M214" s="157"/>
      <c r="T214" s="158"/>
      <c r="AT214" s="154" t="s">
        <v>133</v>
      </c>
      <c r="AU214" s="154" t="s">
        <v>85</v>
      </c>
      <c r="AV214" s="152" t="s">
        <v>141</v>
      </c>
      <c r="AW214" s="152" t="s">
        <v>37</v>
      </c>
      <c r="AX214" s="152" t="s">
        <v>75</v>
      </c>
      <c r="AY214" s="154" t="s">
        <v>122</v>
      </c>
    </row>
    <row r="215" spans="2:51" s="145" customFormat="1" ht="11.25">
      <c r="B215" s="146"/>
      <c r="D215" s="140" t="s">
        <v>133</v>
      </c>
      <c r="E215" s="147" t="s">
        <v>19</v>
      </c>
      <c r="F215" s="148" t="s">
        <v>487</v>
      </c>
      <c r="H215" s="149">
        <v>15.75</v>
      </c>
      <c r="L215" s="146"/>
      <c r="M215" s="150"/>
      <c r="T215" s="151"/>
      <c r="AT215" s="147" t="s">
        <v>133</v>
      </c>
      <c r="AU215" s="147" t="s">
        <v>85</v>
      </c>
      <c r="AV215" s="145" t="s">
        <v>85</v>
      </c>
      <c r="AW215" s="145" t="s">
        <v>37</v>
      </c>
      <c r="AX215" s="145" t="s">
        <v>83</v>
      </c>
      <c r="AY215" s="147" t="s">
        <v>122</v>
      </c>
    </row>
    <row r="216" spans="2:65" s="17" customFormat="1" ht="16.5" customHeight="1">
      <c r="B216" s="18"/>
      <c r="C216" s="166" t="s">
        <v>296</v>
      </c>
      <c r="D216" s="166" t="s">
        <v>202</v>
      </c>
      <c r="E216" s="167" t="s">
        <v>488</v>
      </c>
      <c r="F216" s="168" t="s">
        <v>489</v>
      </c>
      <c r="G216" s="169" t="s">
        <v>235</v>
      </c>
      <c r="H216" s="170">
        <v>9</v>
      </c>
      <c r="I216" s="171"/>
      <c r="J216" s="172">
        <f>ROUND(I216*H216,2)</f>
        <v>0</v>
      </c>
      <c r="K216" s="168" t="s">
        <v>128</v>
      </c>
      <c r="L216" s="173"/>
      <c r="M216" s="174" t="s">
        <v>19</v>
      </c>
      <c r="N216" s="175" t="s">
        <v>46</v>
      </c>
      <c r="P216" s="131">
        <f>O216*H216</f>
        <v>0</v>
      </c>
      <c r="Q216" s="131">
        <v>0.06567</v>
      </c>
      <c r="R216" s="131">
        <f>Q216*H216</f>
        <v>0.59103</v>
      </c>
      <c r="S216" s="131">
        <v>0</v>
      </c>
      <c r="T216" s="132">
        <f>S216*H216</f>
        <v>0</v>
      </c>
      <c r="AR216" s="133" t="s">
        <v>174</v>
      </c>
      <c r="AT216" s="133" t="s">
        <v>202</v>
      </c>
      <c r="AU216" s="133" t="s">
        <v>85</v>
      </c>
      <c r="AY216" s="2" t="s">
        <v>122</v>
      </c>
      <c r="BE216" s="134">
        <f>IF(N216="základní",J216,0)</f>
        <v>0</v>
      </c>
      <c r="BF216" s="134">
        <f>IF(N216="snížená",J216,0)</f>
        <v>0</v>
      </c>
      <c r="BG216" s="134">
        <f>IF(N216="zákl. přenesená",J216,0)</f>
        <v>0</v>
      </c>
      <c r="BH216" s="134">
        <f>IF(N216="sníž. přenesená",J216,0)</f>
        <v>0</v>
      </c>
      <c r="BI216" s="134">
        <f>IF(N216="nulová",J216,0)</f>
        <v>0</v>
      </c>
      <c r="BJ216" s="2" t="s">
        <v>83</v>
      </c>
      <c r="BK216" s="134">
        <f>ROUND(I216*H216,2)</f>
        <v>0</v>
      </c>
      <c r="BL216" s="2" t="s">
        <v>129</v>
      </c>
      <c r="BM216" s="133" t="s">
        <v>490</v>
      </c>
    </row>
    <row r="217" spans="2:51" s="138" customFormat="1" ht="11.25">
      <c r="B217" s="139"/>
      <c r="D217" s="140" t="s">
        <v>133</v>
      </c>
      <c r="E217" s="141" t="s">
        <v>19</v>
      </c>
      <c r="F217" s="142" t="s">
        <v>222</v>
      </c>
      <c r="H217" s="141" t="s">
        <v>19</v>
      </c>
      <c r="L217" s="139"/>
      <c r="M217" s="143"/>
      <c r="T217" s="144"/>
      <c r="AT217" s="141" t="s">
        <v>133</v>
      </c>
      <c r="AU217" s="141" t="s">
        <v>85</v>
      </c>
      <c r="AV217" s="138" t="s">
        <v>83</v>
      </c>
      <c r="AW217" s="138" t="s">
        <v>37</v>
      </c>
      <c r="AX217" s="138" t="s">
        <v>75</v>
      </c>
      <c r="AY217" s="141" t="s">
        <v>122</v>
      </c>
    </row>
    <row r="218" spans="2:51" s="145" customFormat="1" ht="11.25">
      <c r="B218" s="146"/>
      <c r="D218" s="140" t="s">
        <v>133</v>
      </c>
      <c r="E218" s="147" t="s">
        <v>19</v>
      </c>
      <c r="F218" s="148" t="s">
        <v>479</v>
      </c>
      <c r="H218" s="149">
        <v>8</v>
      </c>
      <c r="L218" s="146"/>
      <c r="M218" s="150"/>
      <c r="T218" s="151"/>
      <c r="AT218" s="147" t="s">
        <v>133</v>
      </c>
      <c r="AU218" s="147" t="s">
        <v>85</v>
      </c>
      <c r="AV218" s="145" t="s">
        <v>85</v>
      </c>
      <c r="AW218" s="145" t="s">
        <v>37</v>
      </c>
      <c r="AX218" s="145" t="s">
        <v>75</v>
      </c>
      <c r="AY218" s="147" t="s">
        <v>122</v>
      </c>
    </row>
    <row r="219" spans="2:51" s="152" customFormat="1" ht="11.25">
      <c r="B219" s="153"/>
      <c r="D219" s="140" t="s">
        <v>133</v>
      </c>
      <c r="E219" s="154" t="s">
        <v>19</v>
      </c>
      <c r="F219" s="155" t="s">
        <v>153</v>
      </c>
      <c r="H219" s="156">
        <v>8</v>
      </c>
      <c r="L219" s="153"/>
      <c r="M219" s="157"/>
      <c r="T219" s="158"/>
      <c r="AT219" s="154" t="s">
        <v>133</v>
      </c>
      <c r="AU219" s="154" t="s">
        <v>85</v>
      </c>
      <c r="AV219" s="152" t="s">
        <v>141</v>
      </c>
      <c r="AW219" s="152" t="s">
        <v>37</v>
      </c>
      <c r="AX219" s="152" t="s">
        <v>75</v>
      </c>
      <c r="AY219" s="154" t="s">
        <v>122</v>
      </c>
    </row>
    <row r="220" spans="2:51" s="145" customFormat="1" ht="11.25">
      <c r="B220" s="146"/>
      <c r="D220" s="140" t="s">
        <v>133</v>
      </c>
      <c r="E220" s="147" t="s">
        <v>19</v>
      </c>
      <c r="F220" s="148" t="s">
        <v>491</v>
      </c>
      <c r="H220" s="149">
        <v>9</v>
      </c>
      <c r="L220" s="146"/>
      <c r="M220" s="150"/>
      <c r="T220" s="151"/>
      <c r="AT220" s="147" t="s">
        <v>133</v>
      </c>
      <c r="AU220" s="147" t="s">
        <v>85</v>
      </c>
      <c r="AV220" s="145" t="s">
        <v>85</v>
      </c>
      <c r="AW220" s="145" t="s">
        <v>37</v>
      </c>
      <c r="AX220" s="145" t="s">
        <v>83</v>
      </c>
      <c r="AY220" s="147" t="s">
        <v>122</v>
      </c>
    </row>
    <row r="221" spans="2:65" s="17" customFormat="1" ht="24.2" customHeight="1">
      <c r="B221" s="18"/>
      <c r="C221" s="122" t="s">
        <v>302</v>
      </c>
      <c r="D221" s="122" t="s">
        <v>124</v>
      </c>
      <c r="E221" s="123" t="s">
        <v>323</v>
      </c>
      <c r="F221" s="124" t="s">
        <v>324</v>
      </c>
      <c r="G221" s="125" t="s">
        <v>235</v>
      </c>
      <c r="H221" s="126">
        <v>9</v>
      </c>
      <c r="I221" s="127"/>
      <c r="J221" s="128">
        <f>ROUND(I221*H221,2)</f>
        <v>0</v>
      </c>
      <c r="K221" s="124" t="s">
        <v>128</v>
      </c>
      <c r="L221" s="18"/>
      <c r="M221" s="129" t="s">
        <v>19</v>
      </c>
      <c r="N221" s="130" t="s">
        <v>46</v>
      </c>
      <c r="P221" s="131">
        <f>O221*H221</f>
        <v>0</v>
      </c>
      <c r="Q221" s="131">
        <v>0.1294996</v>
      </c>
      <c r="R221" s="131">
        <f>Q221*H221</f>
        <v>1.1654963999999999</v>
      </c>
      <c r="S221" s="131">
        <v>0</v>
      </c>
      <c r="T221" s="132">
        <f>S221*H221</f>
        <v>0</v>
      </c>
      <c r="AR221" s="133" t="s">
        <v>129</v>
      </c>
      <c r="AT221" s="133" t="s">
        <v>124</v>
      </c>
      <c r="AU221" s="133" t="s">
        <v>85</v>
      </c>
      <c r="AY221" s="2" t="s">
        <v>122</v>
      </c>
      <c r="BE221" s="134">
        <f>IF(N221="základní",J221,0)</f>
        <v>0</v>
      </c>
      <c r="BF221" s="134">
        <f>IF(N221="snížená",J221,0)</f>
        <v>0</v>
      </c>
      <c r="BG221" s="134">
        <f>IF(N221="zákl. přenesená",J221,0)</f>
        <v>0</v>
      </c>
      <c r="BH221" s="134">
        <f>IF(N221="sníž. přenesená",J221,0)</f>
        <v>0</v>
      </c>
      <c r="BI221" s="134">
        <f>IF(N221="nulová",J221,0)</f>
        <v>0</v>
      </c>
      <c r="BJ221" s="2" t="s">
        <v>83</v>
      </c>
      <c r="BK221" s="134">
        <f>ROUND(I221*H221,2)</f>
        <v>0</v>
      </c>
      <c r="BL221" s="2" t="s">
        <v>129</v>
      </c>
      <c r="BM221" s="133" t="s">
        <v>492</v>
      </c>
    </row>
    <row r="222" spans="2:47" s="17" customFormat="1" ht="11.25">
      <c r="B222" s="18"/>
      <c r="D222" s="135" t="s">
        <v>131</v>
      </c>
      <c r="F222" s="136" t="s">
        <v>326</v>
      </c>
      <c r="L222" s="18"/>
      <c r="M222" s="137"/>
      <c r="T222" s="42"/>
      <c r="AT222" s="2" t="s">
        <v>131</v>
      </c>
      <c r="AU222" s="2" t="s">
        <v>85</v>
      </c>
    </row>
    <row r="223" spans="2:51" s="138" customFormat="1" ht="11.25">
      <c r="B223" s="139"/>
      <c r="D223" s="140" t="s">
        <v>133</v>
      </c>
      <c r="E223" s="141" t="s">
        <v>19</v>
      </c>
      <c r="F223" s="142" t="s">
        <v>222</v>
      </c>
      <c r="H223" s="141" t="s">
        <v>19</v>
      </c>
      <c r="L223" s="139"/>
      <c r="M223" s="143"/>
      <c r="T223" s="144"/>
      <c r="AT223" s="141" t="s">
        <v>133</v>
      </c>
      <c r="AU223" s="141" t="s">
        <v>85</v>
      </c>
      <c r="AV223" s="138" t="s">
        <v>83</v>
      </c>
      <c r="AW223" s="138" t="s">
        <v>37</v>
      </c>
      <c r="AX223" s="138" t="s">
        <v>75</v>
      </c>
      <c r="AY223" s="141" t="s">
        <v>122</v>
      </c>
    </row>
    <row r="224" spans="2:51" s="145" customFormat="1" ht="11.25">
      <c r="B224" s="146"/>
      <c r="D224" s="140" t="s">
        <v>133</v>
      </c>
      <c r="E224" s="147" t="s">
        <v>19</v>
      </c>
      <c r="F224" s="148" t="s">
        <v>493</v>
      </c>
      <c r="H224" s="149">
        <v>9</v>
      </c>
      <c r="L224" s="146"/>
      <c r="M224" s="150"/>
      <c r="T224" s="151"/>
      <c r="AT224" s="147" t="s">
        <v>133</v>
      </c>
      <c r="AU224" s="147" t="s">
        <v>85</v>
      </c>
      <c r="AV224" s="145" t="s">
        <v>85</v>
      </c>
      <c r="AW224" s="145" t="s">
        <v>37</v>
      </c>
      <c r="AX224" s="145" t="s">
        <v>83</v>
      </c>
      <c r="AY224" s="147" t="s">
        <v>122</v>
      </c>
    </row>
    <row r="225" spans="2:65" s="17" customFormat="1" ht="16.5" customHeight="1">
      <c r="B225" s="18"/>
      <c r="C225" s="166" t="s">
        <v>307</v>
      </c>
      <c r="D225" s="166" t="s">
        <v>202</v>
      </c>
      <c r="E225" s="167" t="s">
        <v>330</v>
      </c>
      <c r="F225" s="168" t="s">
        <v>331</v>
      </c>
      <c r="G225" s="169" t="s">
        <v>235</v>
      </c>
      <c r="H225" s="170">
        <v>9.99</v>
      </c>
      <c r="I225" s="171"/>
      <c r="J225" s="172">
        <f>ROUND(I225*H225,2)</f>
        <v>0</v>
      </c>
      <c r="K225" s="168" t="s">
        <v>128</v>
      </c>
      <c r="L225" s="173"/>
      <c r="M225" s="174" t="s">
        <v>19</v>
      </c>
      <c r="N225" s="175" t="s">
        <v>46</v>
      </c>
      <c r="P225" s="131">
        <f>O225*H225</f>
        <v>0</v>
      </c>
      <c r="Q225" s="131">
        <v>0.022</v>
      </c>
      <c r="R225" s="131">
        <f>Q225*H225</f>
        <v>0.21978</v>
      </c>
      <c r="S225" s="131">
        <v>0</v>
      </c>
      <c r="T225" s="132">
        <f>S225*H225</f>
        <v>0</v>
      </c>
      <c r="AR225" s="133" t="s">
        <v>174</v>
      </c>
      <c r="AT225" s="133" t="s">
        <v>202</v>
      </c>
      <c r="AU225" s="133" t="s">
        <v>85</v>
      </c>
      <c r="AY225" s="2" t="s">
        <v>122</v>
      </c>
      <c r="BE225" s="134">
        <f>IF(N225="základní",J225,0)</f>
        <v>0</v>
      </c>
      <c r="BF225" s="134">
        <f>IF(N225="snížená",J225,0)</f>
        <v>0</v>
      </c>
      <c r="BG225" s="134">
        <f>IF(N225="zákl. přenesená",J225,0)</f>
        <v>0</v>
      </c>
      <c r="BH225" s="134">
        <f>IF(N225="sníž. přenesená",J225,0)</f>
        <v>0</v>
      </c>
      <c r="BI225" s="134">
        <f>IF(N225="nulová",J225,0)</f>
        <v>0</v>
      </c>
      <c r="BJ225" s="2" t="s">
        <v>83</v>
      </c>
      <c r="BK225" s="134">
        <f>ROUND(I225*H225,2)</f>
        <v>0</v>
      </c>
      <c r="BL225" s="2" t="s">
        <v>129</v>
      </c>
      <c r="BM225" s="133" t="s">
        <v>494</v>
      </c>
    </row>
    <row r="226" spans="2:51" s="138" customFormat="1" ht="11.25">
      <c r="B226" s="139"/>
      <c r="D226" s="140" t="s">
        <v>133</v>
      </c>
      <c r="E226" s="141" t="s">
        <v>19</v>
      </c>
      <c r="F226" s="142" t="s">
        <v>222</v>
      </c>
      <c r="H226" s="141" t="s">
        <v>19</v>
      </c>
      <c r="L226" s="139"/>
      <c r="M226" s="143"/>
      <c r="T226" s="144"/>
      <c r="AT226" s="141" t="s">
        <v>133</v>
      </c>
      <c r="AU226" s="141" t="s">
        <v>85</v>
      </c>
      <c r="AV226" s="138" t="s">
        <v>83</v>
      </c>
      <c r="AW226" s="138" t="s">
        <v>37</v>
      </c>
      <c r="AX226" s="138" t="s">
        <v>75</v>
      </c>
      <c r="AY226" s="141" t="s">
        <v>122</v>
      </c>
    </row>
    <row r="227" spans="2:51" s="145" customFormat="1" ht="11.25">
      <c r="B227" s="146"/>
      <c r="D227" s="140" t="s">
        <v>133</v>
      </c>
      <c r="E227" s="147" t="s">
        <v>19</v>
      </c>
      <c r="F227" s="148" t="s">
        <v>493</v>
      </c>
      <c r="H227" s="149">
        <v>9</v>
      </c>
      <c r="L227" s="146"/>
      <c r="M227" s="150"/>
      <c r="T227" s="151"/>
      <c r="AT227" s="147" t="s">
        <v>133</v>
      </c>
      <c r="AU227" s="147" t="s">
        <v>85</v>
      </c>
      <c r="AV227" s="145" t="s">
        <v>85</v>
      </c>
      <c r="AW227" s="145" t="s">
        <v>37</v>
      </c>
      <c r="AX227" s="145" t="s">
        <v>75</v>
      </c>
      <c r="AY227" s="147" t="s">
        <v>122</v>
      </c>
    </row>
    <row r="228" spans="2:51" s="152" customFormat="1" ht="11.25">
      <c r="B228" s="153"/>
      <c r="D228" s="140" t="s">
        <v>133</v>
      </c>
      <c r="E228" s="154" t="s">
        <v>19</v>
      </c>
      <c r="F228" s="155" t="s">
        <v>153</v>
      </c>
      <c r="H228" s="156">
        <v>9</v>
      </c>
      <c r="L228" s="153"/>
      <c r="M228" s="157"/>
      <c r="T228" s="158"/>
      <c r="AT228" s="154" t="s">
        <v>133</v>
      </c>
      <c r="AU228" s="154" t="s">
        <v>85</v>
      </c>
      <c r="AV228" s="152" t="s">
        <v>141</v>
      </c>
      <c r="AW228" s="152" t="s">
        <v>37</v>
      </c>
      <c r="AX228" s="152" t="s">
        <v>75</v>
      </c>
      <c r="AY228" s="154" t="s">
        <v>122</v>
      </c>
    </row>
    <row r="229" spans="2:51" s="145" customFormat="1" ht="11.25">
      <c r="B229" s="146"/>
      <c r="D229" s="140" t="s">
        <v>133</v>
      </c>
      <c r="E229" s="147" t="s">
        <v>19</v>
      </c>
      <c r="F229" s="148" t="s">
        <v>495</v>
      </c>
      <c r="H229" s="149">
        <v>9.99</v>
      </c>
      <c r="L229" s="146"/>
      <c r="M229" s="150"/>
      <c r="T229" s="151"/>
      <c r="AT229" s="147" t="s">
        <v>133</v>
      </c>
      <c r="AU229" s="147" t="s">
        <v>85</v>
      </c>
      <c r="AV229" s="145" t="s">
        <v>85</v>
      </c>
      <c r="AW229" s="145" t="s">
        <v>37</v>
      </c>
      <c r="AX229" s="145" t="s">
        <v>83</v>
      </c>
      <c r="AY229" s="147" t="s">
        <v>122</v>
      </c>
    </row>
    <row r="230" spans="2:65" s="17" customFormat="1" ht="16.5" customHeight="1">
      <c r="B230" s="18"/>
      <c r="C230" s="122" t="s">
        <v>313</v>
      </c>
      <c r="D230" s="122" t="s">
        <v>124</v>
      </c>
      <c r="E230" s="123" t="s">
        <v>340</v>
      </c>
      <c r="F230" s="124" t="s">
        <v>341</v>
      </c>
      <c r="G230" s="125" t="s">
        <v>149</v>
      </c>
      <c r="H230" s="126">
        <v>1.373</v>
      </c>
      <c r="I230" s="127"/>
      <c r="J230" s="128">
        <f>ROUND(I230*H230,2)</f>
        <v>0</v>
      </c>
      <c r="K230" s="124" t="s">
        <v>128</v>
      </c>
      <c r="L230" s="18"/>
      <c r="M230" s="129" t="s">
        <v>19</v>
      </c>
      <c r="N230" s="130" t="s">
        <v>46</v>
      </c>
      <c r="P230" s="131">
        <f>O230*H230</f>
        <v>0</v>
      </c>
      <c r="Q230" s="131">
        <v>2.25634</v>
      </c>
      <c r="R230" s="131">
        <f>Q230*H230</f>
        <v>3.0979548199999996</v>
      </c>
      <c r="S230" s="131">
        <v>0</v>
      </c>
      <c r="T230" s="132">
        <f>S230*H230</f>
        <v>0</v>
      </c>
      <c r="AR230" s="133" t="s">
        <v>129</v>
      </c>
      <c r="AT230" s="133" t="s">
        <v>124</v>
      </c>
      <c r="AU230" s="133" t="s">
        <v>85</v>
      </c>
      <c r="AY230" s="2" t="s">
        <v>122</v>
      </c>
      <c r="BE230" s="134">
        <f>IF(N230="základní",J230,0)</f>
        <v>0</v>
      </c>
      <c r="BF230" s="134">
        <f>IF(N230="snížená",J230,0)</f>
        <v>0</v>
      </c>
      <c r="BG230" s="134">
        <f>IF(N230="zákl. přenesená",J230,0)</f>
        <v>0</v>
      </c>
      <c r="BH230" s="134">
        <f>IF(N230="sníž. přenesená",J230,0)</f>
        <v>0</v>
      </c>
      <c r="BI230" s="134">
        <f>IF(N230="nulová",J230,0)</f>
        <v>0</v>
      </c>
      <c r="BJ230" s="2" t="s">
        <v>83</v>
      </c>
      <c r="BK230" s="134">
        <f>ROUND(I230*H230,2)</f>
        <v>0</v>
      </c>
      <c r="BL230" s="2" t="s">
        <v>129</v>
      </c>
      <c r="BM230" s="133" t="s">
        <v>496</v>
      </c>
    </row>
    <row r="231" spans="2:47" s="17" customFormat="1" ht="11.25">
      <c r="B231" s="18"/>
      <c r="D231" s="135" t="s">
        <v>131</v>
      </c>
      <c r="F231" s="136" t="s">
        <v>343</v>
      </c>
      <c r="L231" s="18"/>
      <c r="M231" s="137"/>
      <c r="T231" s="42"/>
      <c r="AT231" s="2" t="s">
        <v>131</v>
      </c>
      <c r="AU231" s="2" t="s">
        <v>85</v>
      </c>
    </row>
    <row r="232" spans="2:51" s="138" customFormat="1" ht="11.25">
      <c r="B232" s="139"/>
      <c r="D232" s="140" t="s">
        <v>133</v>
      </c>
      <c r="E232" s="141" t="s">
        <v>19</v>
      </c>
      <c r="F232" s="142" t="s">
        <v>344</v>
      </c>
      <c r="H232" s="141" t="s">
        <v>19</v>
      </c>
      <c r="L232" s="139"/>
      <c r="M232" s="143"/>
      <c r="T232" s="144"/>
      <c r="AT232" s="141" t="s">
        <v>133</v>
      </c>
      <c r="AU232" s="141" t="s">
        <v>85</v>
      </c>
      <c r="AV232" s="138" t="s">
        <v>83</v>
      </c>
      <c r="AW232" s="138" t="s">
        <v>37</v>
      </c>
      <c r="AX232" s="138" t="s">
        <v>75</v>
      </c>
      <c r="AY232" s="141" t="s">
        <v>122</v>
      </c>
    </row>
    <row r="233" spans="2:51" s="145" customFormat="1" ht="11.25">
      <c r="B233" s="146"/>
      <c r="D233" s="140" t="s">
        <v>133</v>
      </c>
      <c r="E233" s="147" t="s">
        <v>19</v>
      </c>
      <c r="F233" s="148" t="s">
        <v>497</v>
      </c>
      <c r="H233" s="149">
        <v>1.26</v>
      </c>
      <c r="L233" s="146"/>
      <c r="M233" s="150"/>
      <c r="T233" s="151"/>
      <c r="AT233" s="147" t="s">
        <v>133</v>
      </c>
      <c r="AU233" s="147" t="s">
        <v>85</v>
      </c>
      <c r="AV233" s="145" t="s">
        <v>85</v>
      </c>
      <c r="AW233" s="145" t="s">
        <v>37</v>
      </c>
      <c r="AX233" s="145" t="s">
        <v>75</v>
      </c>
      <c r="AY233" s="147" t="s">
        <v>122</v>
      </c>
    </row>
    <row r="234" spans="2:51" s="145" customFormat="1" ht="11.25">
      <c r="B234" s="146"/>
      <c r="D234" s="140" t="s">
        <v>133</v>
      </c>
      <c r="E234" s="147" t="s">
        <v>19</v>
      </c>
      <c r="F234" s="148" t="s">
        <v>346</v>
      </c>
      <c r="H234" s="149">
        <v>0.113</v>
      </c>
      <c r="L234" s="146"/>
      <c r="M234" s="150"/>
      <c r="T234" s="151"/>
      <c r="AT234" s="147" t="s">
        <v>133</v>
      </c>
      <c r="AU234" s="147" t="s">
        <v>85</v>
      </c>
      <c r="AV234" s="145" t="s">
        <v>85</v>
      </c>
      <c r="AW234" s="145" t="s">
        <v>37</v>
      </c>
      <c r="AX234" s="145" t="s">
        <v>75</v>
      </c>
      <c r="AY234" s="147" t="s">
        <v>122</v>
      </c>
    </row>
    <row r="235" spans="2:51" s="159" customFormat="1" ht="11.25">
      <c r="B235" s="160"/>
      <c r="D235" s="140" t="s">
        <v>133</v>
      </c>
      <c r="E235" s="161" t="s">
        <v>19</v>
      </c>
      <c r="F235" s="162" t="s">
        <v>156</v>
      </c>
      <c r="H235" s="163">
        <v>1.373</v>
      </c>
      <c r="L235" s="160"/>
      <c r="M235" s="164"/>
      <c r="T235" s="165"/>
      <c r="AT235" s="161" t="s">
        <v>133</v>
      </c>
      <c r="AU235" s="161" t="s">
        <v>85</v>
      </c>
      <c r="AV235" s="159" t="s">
        <v>129</v>
      </c>
      <c r="AW235" s="159" t="s">
        <v>37</v>
      </c>
      <c r="AX235" s="159" t="s">
        <v>83</v>
      </c>
      <c r="AY235" s="161" t="s">
        <v>122</v>
      </c>
    </row>
    <row r="236" spans="2:63" s="110" customFormat="1" ht="22.9" customHeight="1">
      <c r="B236" s="111"/>
      <c r="D236" s="112" t="s">
        <v>74</v>
      </c>
      <c r="E236" s="120" t="s">
        <v>365</v>
      </c>
      <c r="F236" s="120" t="s">
        <v>366</v>
      </c>
      <c r="J236" s="121">
        <f>BK236</f>
        <v>0</v>
      </c>
      <c r="L236" s="111"/>
      <c r="M236" s="115"/>
      <c r="P236" s="116">
        <f>SUM(P237:P258)</f>
        <v>0</v>
      </c>
      <c r="R236" s="116">
        <f>SUM(R237:R258)</f>
        <v>0</v>
      </c>
      <c r="T236" s="117">
        <f>SUM(T237:T258)</f>
        <v>0</v>
      </c>
      <c r="AR236" s="112" t="s">
        <v>83</v>
      </c>
      <c r="AT236" s="118" t="s">
        <v>74</v>
      </c>
      <c r="AU236" s="118" t="s">
        <v>83</v>
      </c>
      <c r="AY236" s="112" t="s">
        <v>122</v>
      </c>
      <c r="BK236" s="119">
        <f>SUM(BK237:BK258)</f>
        <v>0</v>
      </c>
    </row>
    <row r="237" spans="2:65" s="17" customFormat="1" ht="24.2" customHeight="1">
      <c r="B237" s="18"/>
      <c r="C237" s="122" t="s">
        <v>317</v>
      </c>
      <c r="D237" s="122" t="s">
        <v>124</v>
      </c>
      <c r="E237" s="123" t="s">
        <v>368</v>
      </c>
      <c r="F237" s="124" t="s">
        <v>369</v>
      </c>
      <c r="G237" s="125" t="s">
        <v>205</v>
      </c>
      <c r="H237" s="126">
        <v>2.301</v>
      </c>
      <c r="I237" s="127"/>
      <c r="J237" s="128">
        <f>ROUND(I237*H237,2)</f>
        <v>0</v>
      </c>
      <c r="K237" s="124" t="s">
        <v>128</v>
      </c>
      <c r="L237" s="18"/>
      <c r="M237" s="129" t="s">
        <v>19</v>
      </c>
      <c r="N237" s="130" t="s">
        <v>46</v>
      </c>
      <c r="P237" s="131">
        <f>O237*H237</f>
        <v>0</v>
      </c>
      <c r="Q237" s="131">
        <v>0</v>
      </c>
      <c r="R237" s="131">
        <f>Q237*H237</f>
        <v>0</v>
      </c>
      <c r="S237" s="131">
        <v>0</v>
      </c>
      <c r="T237" s="132">
        <f>S237*H237</f>
        <v>0</v>
      </c>
      <c r="AR237" s="133" t="s">
        <v>129</v>
      </c>
      <c r="AT237" s="133" t="s">
        <v>124</v>
      </c>
      <c r="AU237" s="133" t="s">
        <v>85</v>
      </c>
      <c r="AY237" s="2" t="s">
        <v>122</v>
      </c>
      <c r="BE237" s="134">
        <f>IF(N237="základní",J237,0)</f>
        <v>0</v>
      </c>
      <c r="BF237" s="134">
        <f>IF(N237="snížená",J237,0)</f>
        <v>0</v>
      </c>
      <c r="BG237" s="134">
        <f>IF(N237="zákl. přenesená",J237,0)</f>
        <v>0</v>
      </c>
      <c r="BH237" s="134">
        <f>IF(N237="sníž. přenesená",J237,0)</f>
        <v>0</v>
      </c>
      <c r="BI237" s="134">
        <f>IF(N237="nulová",J237,0)</f>
        <v>0</v>
      </c>
      <c r="BJ237" s="2" t="s">
        <v>83</v>
      </c>
      <c r="BK237" s="134">
        <f>ROUND(I237*H237,2)</f>
        <v>0</v>
      </c>
      <c r="BL237" s="2" t="s">
        <v>129</v>
      </c>
      <c r="BM237" s="133" t="s">
        <v>498</v>
      </c>
    </row>
    <row r="238" spans="2:47" s="17" customFormat="1" ht="11.25">
      <c r="B238" s="18"/>
      <c r="D238" s="135" t="s">
        <v>131</v>
      </c>
      <c r="F238" s="136" t="s">
        <v>371</v>
      </c>
      <c r="L238" s="18"/>
      <c r="M238" s="137"/>
      <c r="T238" s="42"/>
      <c r="AT238" s="2" t="s">
        <v>131</v>
      </c>
      <c r="AU238" s="2" t="s">
        <v>85</v>
      </c>
    </row>
    <row r="239" spans="2:51" s="145" customFormat="1" ht="11.25">
      <c r="B239" s="146"/>
      <c r="D239" s="140" t="s">
        <v>133</v>
      </c>
      <c r="E239" s="147" t="s">
        <v>19</v>
      </c>
      <c r="F239" s="148" t="s">
        <v>499</v>
      </c>
      <c r="H239" s="149">
        <v>1.025</v>
      </c>
      <c r="L239" s="146"/>
      <c r="M239" s="150"/>
      <c r="T239" s="151"/>
      <c r="AT239" s="147" t="s">
        <v>133</v>
      </c>
      <c r="AU239" s="147" t="s">
        <v>85</v>
      </c>
      <c r="AV239" s="145" t="s">
        <v>85</v>
      </c>
      <c r="AW239" s="145" t="s">
        <v>37</v>
      </c>
      <c r="AX239" s="145" t="s">
        <v>75</v>
      </c>
      <c r="AY239" s="147" t="s">
        <v>122</v>
      </c>
    </row>
    <row r="240" spans="2:51" s="145" customFormat="1" ht="11.25">
      <c r="B240" s="146"/>
      <c r="D240" s="140" t="s">
        <v>133</v>
      </c>
      <c r="E240" s="147" t="s">
        <v>19</v>
      </c>
      <c r="F240" s="148" t="s">
        <v>500</v>
      </c>
      <c r="H240" s="149">
        <v>1.276</v>
      </c>
      <c r="L240" s="146"/>
      <c r="M240" s="150"/>
      <c r="T240" s="151"/>
      <c r="AT240" s="147" t="s">
        <v>133</v>
      </c>
      <c r="AU240" s="147" t="s">
        <v>85</v>
      </c>
      <c r="AV240" s="145" t="s">
        <v>85</v>
      </c>
      <c r="AW240" s="145" t="s">
        <v>37</v>
      </c>
      <c r="AX240" s="145" t="s">
        <v>75</v>
      </c>
      <c r="AY240" s="147" t="s">
        <v>122</v>
      </c>
    </row>
    <row r="241" spans="2:51" s="159" customFormat="1" ht="11.25">
      <c r="B241" s="160"/>
      <c r="D241" s="140" t="s">
        <v>133</v>
      </c>
      <c r="E241" s="161" t="s">
        <v>19</v>
      </c>
      <c r="F241" s="162" t="s">
        <v>156</v>
      </c>
      <c r="H241" s="163">
        <v>2.301</v>
      </c>
      <c r="L241" s="160"/>
      <c r="M241" s="164"/>
      <c r="T241" s="165"/>
      <c r="AT241" s="161" t="s">
        <v>133</v>
      </c>
      <c r="AU241" s="161" t="s">
        <v>85</v>
      </c>
      <c r="AV241" s="159" t="s">
        <v>129</v>
      </c>
      <c r="AW241" s="159" t="s">
        <v>37</v>
      </c>
      <c r="AX241" s="159" t="s">
        <v>83</v>
      </c>
      <c r="AY241" s="161" t="s">
        <v>122</v>
      </c>
    </row>
    <row r="242" spans="2:65" s="17" customFormat="1" ht="24.2" customHeight="1">
      <c r="B242" s="18"/>
      <c r="C242" s="122" t="s">
        <v>322</v>
      </c>
      <c r="D242" s="122" t="s">
        <v>124</v>
      </c>
      <c r="E242" s="123" t="s">
        <v>375</v>
      </c>
      <c r="F242" s="124" t="s">
        <v>376</v>
      </c>
      <c r="G242" s="125" t="s">
        <v>205</v>
      </c>
      <c r="H242" s="126">
        <v>20.709</v>
      </c>
      <c r="I242" s="127"/>
      <c r="J242" s="128">
        <f>ROUND(I242*H242,2)</f>
        <v>0</v>
      </c>
      <c r="K242" s="124" t="s">
        <v>128</v>
      </c>
      <c r="L242" s="18"/>
      <c r="M242" s="129" t="s">
        <v>19</v>
      </c>
      <c r="N242" s="130" t="s">
        <v>46</v>
      </c>
      <c r="P242" s="131">
        <f>O242*H242</f>
        <v>0</v>
      </c>
      <c r="Q242" s="131">
        <v>0</v>
      </c>
      <c r="R242" s="131">
        <f>Q242*H242</f>
        <v>0</v>
      </c>
      <c r="S242" s="131">
        <v>0</v>
      </c>
      <c r="T242" s="132">
        <f>S242*H242</f>
        <v>0</v>
      </c>
      <c r="AR242" s="133" t="s">
        <v>129</v>
      </c>
      <c r="AT242" s="133" t="s">
        <v>124</v>
      </c>
      <c r="AU242" s="133" t="s">
        <v>85</v>
      </c>
      <c r="AY242" s="2" t="s">
        <v>122</v>
      </c>
      <c r="BE242" s="134">
        <f>IF(N242="základní",J242,0)</f>
        <v>0</v>
      </c>
      <c r="BF242" s="134">
        <f>IF(N242="snížená",J242,0)</f>
        <v>0</v>
      </c>
      <c r="BG242" s="134">
        <f>IF(N242="zákl. přenesená",J242,0)</f>
        <v>0</v>
      </c>
      <c r="BH242" s="134">
        <f>IF(N242="sníž. přenesená",J242,0)</f>
        <v>0</v>
      </c>
      <c r="BI242" s="134">
        <f>IF(N242="nulová",J242,0)</f>
        <v>0</v>
      </c>
      <c r="BJ242" s="2" t="s">
        <v>83</v>
      </c>
      <c r="BK242" s="134">
        <f>ROUND(I242*H242,2)</f>
        <v>0</v>
      </c>
      <c r="BL242" s="2" t="s">
        <v>129</v>
      </c>
      <c r="BM242" s="133" t="s">
        <v>501</v>
      </c>
    </row>
    <row r="243" spans="2:47" s="17" customFormat="1" ht="11.25">
      <c r="B243" s="18"/>
      <c r="D243" s="135" t="s">
        <v>131</v>
      </c>
      <c r="F243" s="136" t="s">
        <v>378</v>
      </c>
      <c r="L243" s="18"/>
      <c r="M243" s="137"/>
      <c r="T243" s="42"/>
      <c r="AT243" s="2" t="s">
        <v>131</v>
      </c>
      <c r="AU243" s="2" t="s">
        <v>85</v>
      </c>
    </row>
    <row r="244" spans="2:51" s="138" customFormat="1" ht="11.25">
      <c r="B244" s="139"/>
      <c r="D244" s="140" t="s">
        <v>133</v>
      </c>
      <c r="E244" s="141" t="s">
        <v>19</v>
      </c>
      <c r="F244" s="142" t="s">
        <v>379</v>
      </c>
      <c r="H244" s="141" t="s">
        <v>19</v>
      </c>
      <c r="L244" s="139"/>
      <c r="M244" s="143"/>
      <c r="T244" s="144"/>
      <c r="AT244" s="141" t="s">
        <v>133</v>
      </c>
      <c r="AU244" s="141" t="s">
        <v>85</v>
      </c>
      <c r="AV244" s="138" t="s">
        <v>83</v>
      </c>
      <c r="AW244" s="138" t="s">
        <v>37</v>
      </c>
      <c r="AX244" s="138" t="s">
        <v>75</v>
      </c>
      <c r="AY244" s="141" t="s">
        <v>122</v>
      </c>
    </row>
    <row r="245" spans="2:51" s="145" customFormat="1" ht="11.25">
      <c r="B245" s="146"/>
      <c r="D245" s="140" t="s">
        <v>133</v>
      </c>
      <c r="E245" s="147" t="s">
        <v>19</v>
      </c>
      <c r="F245" s="148" t="s">
        <v>502</v>
      </c>
      <c r="H245" s="149">
        <v>9.225</v>
      </c>
      <c r="L245" s="146"/>
      <c r="M245" s="150"/>
      <c r="T245" s="151"/>
      <c r="AT245" s="147" t="s">
        <v>133</v>
      </c>
      <c r="AU245" s="147" t="s">
        <v>85</v>
      </c>
      <c r="AV245" s="145" t="s">
        <v>85</v>
      </c>
      <c r="AW245" s="145" t="s">
        <v>37</v>
      </c>
      <c r="AX245" s="145" t="s">
        <v>75</v>
      </c>
      <c r="AY245" s="147" t="s">
        <v>122</v>
      </c>
    </row>
    <row r="246" spans="2:51" s="145" customFormat="1" ht="11.25">
      <c r="B246" s="146"/>
      <c r="D246" s="140" t="s">
        <v>133</v>
      </c>
      <c r="E246" s="147" t="s">
        <v>19</v>
      </c>
      <c r="F246" s="148" t="s">
        <v>503</v>
      </c>
      <c r="H246" s="149">
        <v>11.484</v>
      </c>
      <c r="L246" s="146"/>
      <c r="M246" s="150"/>
      <c r="T246" s="151"/>
      <c r="AT246" s="147" t="s">
        <v>133</v>
      </c>
      <c r="AU246" s="147" t="s">
        <v>85</v>
      </c>
      <c r="AV246" s="145" t="s">
        <v>85</v>
      </c>
      <c r="AW246" s="145" t="s">
        <v>37</v>
      </c>
      <c r="AX246" s="145" t="s">
        <v>75</v>
      </c>
      <c r="AY246" s="147" t="s">
        <v>122</v>
      </c>
    </row>
    <row r="247" spans="2:51" s="159" customFormat="1" ht="11.25">
      <c r="B247" s="160"/>
      <c r="D247" s="140" t="s">
        <v>133</v>
      </c>
      <c r="E247" s="161" t="s">
        <v>19</v>
      </c>
      <c r="F247" s="162" t="s">
        <v>156</v>
      </c>
      <c r="H247" s="163">
        <v>20.709</v>
      </c>
      <c r="L247" s="160"/>
      <c r="M247" s="164"/>
      <c r="T247" s="165"/>
      <c r="AT247" s="161" t="s">
        <v>133</v>
      </c>
      <c r="AU247" s="161" t="s">
        <v>85</v>
      </c>
      <c r="AV247" s="159" t="s">
        <v>129</v>
      </c>
      <c r="AW247" s="159" t="s">
        <v>37</v>
      </c>
      <c r="AX247" s="159" t="s">
        <v>83</v>
      </c>
      <c r="AY247" s="161" t="s">
        <v>122</v>
      </c>
    </row>
    <row r="248" spans="2:65" s="17" customFormat="1" ht="16.5" customHeight="1">
      <c r="B248" s="18"/>
      <c r="C248" s="122" t="s">
        <v>329</v>
      </c>
      <c r="D248" s="122" t="s">
        <v>124</v>
      </c>
      <c r="E248" s="123" t="s">
        <v>383</v>
      </c>
      <c r="F248" s="124" t="s">
        <v>384</v>
      </c>
      <c r="G248" s="125" t="s">
        <v>205</v>
      </c>
      <c r="H248" s="126">
        <v>2.301</v>
      </c>
      <c r="I248" s="127"/>
      <c r="J248" s="128">
        <f>ROUND(I248*H248,2)</f>
        <v>0</v>
      </c>
      <c r="K248" s="124" t="s">
        <v>128</v>
      </c>
      <c r="L248" s="18"/>
      <c r="M248" s="129" t="s">
        <v>19</v>
      </c>
      <c r="N248" s="130" t="s">
        <v>46</v>
      </c>
      <c r="P248" s="131">
        <f>O248*H248</f>
        <v>0</v>
      </c>
      <c r="Q248" s="131">
        <v>0</v>
      </c>
      <c r="R248" s="131">
        <f>Q248*H248</f>
        <v>0</v>
      </c>
      <c r="S248" s="131">
        <v>0</v>
      </c>
      <c r="T248" s="132">
        <f>S248*H248</f>
        <v>0</v>
      </c>
      <c r="AR248" s="133" t="s">
        <v>129</v>
      </c>
      <c r="AT248" s="133" t="s">
        <v>124</v>
      </c>
      <c r="AU248" s="133" t="s">
        <v>85</v>
      </c>
      <c r="AY248" s="2" t="s">
        <v>122</v>
      </c>
      <c r="BE248" s="134">
        <f>IF(N248="základní",J248,0)</f>
        <v>0</v>
      </c>
      <c r="BF248" s="134">
        <f>IF(N248="snížená",J248,0)</f>
        <v>0</v>
      </c>
      <c r="BG248" s="134">
        <f>IF(N248="zákl. přenesená",J248,0)</f>
        <v>0</v>
      </c>
      <c r="BH248" s="134">
        <f>IF(N248="sníž. přenesená",J248,0)</f>
        <v>0</v>
      </c>
      <c r="BI248" s="134">
        <f>IF(N248="nulová",J248,0)</f>
        <v>0</v>
      </c>
      <c r="BJ248" s="2" t="s">
        <v>83</v>
      </c>
      <c r="BK248" s="134">
        <f>ROUND(I248*H248,2)</f>
        <v>0</v>
      </c>
      <c r="BL248" s="2" t="s">
        <v>129</v>
      </c>
      <c r="BM248" s="133" t="s">
        <v>504</v>
      </c>
    </row>
    <row r="249" spans="2:47" s="17" customFormat="1" ht="11.25">
      <c r="B249" s="18"/>
      <c r="D249" s="135" t="s">
        <v>131</v>
      </c>
      <c r="F249" s="136" t="s">
        <v>386</v>
      </c>
      <c r="L249" s="18"/>
      <c r="M249" s="137"/>
      <c r="T249" s="42"/>
      <c r="AT249" s="2" t="s">
        <v>131</v>
      </c>
      <c r="AU249" s="2" t="s">
        <v>85</v>
      </c>
    </row>
    <row r="250" spans="2:51" s="145" customFormat="1" ht="11.25">
      <c r="B250" s="146"/>
      <c r="D250" s="140" t="s">
        <v>133</v>
      </c>
      <c r="E250" s="147" t="s">
        <v>19</v>
      </c>
      <c r="F250" s="148" t="s">
        <v>499</v>
      </c>
      <c r="H250" s="149">
        <v>1.025</v>
      </c>
      <c r="L250" s="146"/>
      <c r="M250" s="150"/>
      <c r="T250" s="151"/>
      <c r="AT250" s="147" t="s">
        <v>133</v>
      </c>
      <c r="AU250" s="147" t="s">
        <v>85</v>
      </c>
      <c r="AV250" s="145" t="s">
        <v>85</v>
      </c>
      <c r="AW250" s="145" t="s">
        <v>37</v>
      </c>
      <c r="AX250" s="145" t="s">
        <v>75</v>
      </c>
      <c r="AY250" s="147" t="s">
        <v>122</v>
      </c>
    </row>
    <row r="251" spans="2:51" s="145" customFormat="1" ht="11.25">
      <c r="B251" s="146"/>
      <c r="D251" s="140" t="s">
        <v>133</v>
      </c>
      <c r="E251" s="147" t="s">
        <v>19</v>
      </c>
      <c r="F251" s="148" t="s">
        <v>500</v>
      </c>
      <c r="H251" s="149">
        <v>1.276</v>
      </c>
      <c r="L251" s="146"/>
      <c r="M251" s="150"/>
      <c r="T251" s="151"/>
      <c r="AT251" s="147" t="s">
        <v>133</v>
      </c>
      <c r="AU251" s="147" t="s">
        <v>85</v>
      </c>
      <c r="AV251" s="145" t="s">
        <v>85</v>
      </c>
      <c r="AW251" s="145" t="s">
        <v>37</v>
      </c>
      <c r="AX251" s="145" t="s">
        <v>75</v>
      </c>
      <c r="AY251" s="147" t="s">
        <v>122</v>
      </c>
    </row>
    <row r="252" spans="2:51" s="159" customFormat="1" ht="11.25">
      <c r="B252" s="160"/>
      <c r="D252" s="140" t="s">
        <v>133</v>
      </c>
      <c r="E252" s="161" t="s">
        <v>19</v>
      </c>
      <c r="F252" s="162" t="s">
        <v>156</v>
      </c>
      <c r="H252" s="163">
        <v>2.301</v>
      </c>
      <c r="L252" s="160"/>
      <c r="M252" s="164"/>
      <c r="T252" s="165"/>
      <c r="AT252" s="161" t="s">
        <v>133</v>
      </c>
      <c r="AU252" s="161" t="s">
        <v>85</v>
      </c>
      <c r="AV252" s="159" t="s">
        <v>129</v>
      </c>
      <c r="AW252" s="159" t="s">
        <v>37</v>
      </c>
      <c r="AX252" s="159" t="s">
        <v>83</v>
      </c>
      <c r="AY252" s="161" t="s">
        <v>122</v>
      </c>
    </row>
    <row r="253" spans="2:65" s="17" customFormat="1" ht="24.2" customHeight="1">
      <c r="B253" s="18"/>
      <c r="C253" s="122" t="s">
        <v>334</v>
      </c>
      <c r="D253" s="122" t="s">
        <v>124</v>
      </c>
      <c r="E253" s="123" t="s">
        <v>388</v>
      </c>
      <c r="F253" s="124" t="s">
        <v>389</v>
      </c>
      <c r="G253" s="125" t="s">
        <v>205</v>
      </c>
      <c r="H253" s="126">
        <v>1.025</v>
      </c>
      <c r="I253" s="127"/>
      <c r="J253" s="128">
        <f>ROUND(I253*H253,2)</f>
        <v>0</v>
      </c>
      <c r="K253" s="124" t="s">
        <v>128</v>
      </c>
      <c r="L253" s="18"/>
      <c r="M253" s="129" t="s">
        <v>19</v>
      </c>
      <c r="N253" s="130" t="s">
        <v>46</v>
      </c>
      <c r="P253" s="131">
        <f>O253*H253</f>
        <v>0</v>
      </c>
      <c r="Q253" s="131">
        <v>0</v>
      </c>
      <c r="R253" s="131">
        <f>Q253*H253</f>
        <v>0</v>
      </c>
      <c r="S253" s="131">
        <v>0</v>
      </c>
      <c r="T253" s="132">
        <f>S253*H253</f>
        <v>0</v>
      </c>
      <c r="AR253" s="133" t="s">
        <v>129</v>
      </c>
      <c r="AT253" s="133" t="s">
        <v>124</v>
      </c>
      <c r="AU253" s="133" t="s">
        <v>85</v>
      </c>
      <c r="AY253" s="2" t="s">
        <v>122</v>
      </c>
      <c r="BE253" s="134">
        <f>IF(N253="základní",J253,0)</f>
        <v>0</v>
      </c>
      <c r="BF253" s="134">
        <f>IF(N253="snížená",J253,0)</f>
        <v>0</v>
      </c>
      <c r="BG253" s="134">
        <f>IF(N253="zákl. přenesená",J253,0)</f>
        <v>0</v>
      </c>
      <c r="BH253" s="134">
        <f>IF(N253="sníž. přenesená",J253,0)</f>
        <v>0</v>
      </c>
      <c r="BI253" s="134">
        <f>IF(N253="nulová",J253,0)</f>
        <v>0</v>
      </c>
      <c r="BJ253" s="2" t="s">
        <v>83</v>
      </c>
      <c r="BK253" s="134">
        <f>ROUND(I253*H253,2)</f>
        <v>0</v>
      </c>
      <c r="BL253" s="2" t="s">
        <v>129</v>
      </c>
      <c r="BM253" s="133" t="s">
        <v>505</v>
      </c>
    </row>
    <row r="254" spans="2:47" s="17" customFormat="1" ht="11.25">
      <c r="B254" s="18"/>
      <c r="D254" s="135" t="s">
        <v>131</v>
      </c>
      <c r="F254" s="136" t="s">
        <v>391</v>
      </c>
      <c r="L254" s="18"/>
      <c r="M254" s="137"/>
      <c r="T254" s="42"/>
      <c r="AT254" s="2" t="s">
        <v>131</v>
      </c>
      <c r="AU254" s="2" t="s">
        <v>85</v>
      </c>
    </row>
    <row r="255" spans="2:51" s="145" customFormat="1" ht="11.25">
      <c r="B255" s="146"/>
      <c r="D255" s="140" t="s">
        <v>133</v>
      </c>
      <c r="E255" s="147" t="s">
        <v>19</v>
      </c>
      <c r="F255" s="148" t="s">
        <v>499</v>
      </c>
      <c r="H255" s="149">
        <v>1.025</v>
      </c>
      <c r="L255" s="146"/>
      <c r="M255" s="150"/>
      <c r="T255" s="151"/>
      <c r="AT255" s="147" t="s">
        <v>133</v>
      </c>
      <c r="AU255" s="147" t="s">
        <v>85</v>
      </c>
      <c r="AV255" s="145" t="s">
        <v>85</v>
      </c>
      <c r="AW255" s="145" t="s">
        <v>37</v>
      </c>
      <c r="AX255" s="145" t="s">
        <v>83</v>
      </c>
      <c r="AY255" s="147" t="s">
        <v>122</v>
      </c>
    </row>
    <row r="256" spans="2:65" s="17" customFormat="1" ht="24.2" customHeight="1">
      <c r="B256" s="18"/>
      <c r="C256" s="122" t="s">
        <v>339</v>
      </c>
      <c r="D256" s="122" t="s">
        <v>124</v>
      </c>
      <c r="E256" s="123" t="s">
        <v>393</v>
      </c>
      <c r="F256" s="124" t="s">
        <v>394</v>
      </c>
      <c r="G256" s="125" t="s">
        <v>205</v>
      </c>
      <c r="H256" s="126">
        <v>1.276</v>
      </c>
      <c r="I256" s="127"/>
      <c r="J256" s="128">
        <f>ROUND(I256*H256,2)</f>
        <v>0</v>
      </c>
      <c r="K256" s="124" t="s">
        <v>128</v>
      </c>
      <c r="L256" s="18"/>
      <c r="M256" s="129" t="s">
        <v>19</v>
      </c>
      <c r="N256" s="130" t="s">
        <v>46</v>
      </c>
      <c r="P256" s="131">
        <f>O256*H256</f>
        <v>0</v>
      </c>
      <c r="Q256" s="131">
        <v>0</v>
      </c>
      <c r="R256" s="131">
        <f>Q256*H256</f>
        <v>0</v>
      </c>
      <c r="S256" s="131">
        <v>0</v>
      </c>
      <c r="T256" s="132">
        <f>S256*H256</f>
        <v>0</v>
      </c>
      <c r="AR256" s="133" t="s">
        <v>129</v>
      </c>
      <c r="AT256" s="133" t="s">
        <v>124</v>
      </c>
      <c r="AU256" s="133" t="s">
        <v>85</v>
      </c>
      <c r="AY256" s="2" t="s">
        <v>122</v>
      </c>
      <c r="BE256" s="134">
        <f>IF(N256="základní",J256,0)</f>
        <v>0</v>
      </c>
      <c r="BF256" s="134">
        <f>IF(N256="snížená",J256,0)</f>
        <v>0</v>
      </c>
      <c r="BG256" s="134">
        <f>IF(N256="zákl. přenesená",J256,0)</f>
        <v>0</v>
      </c>
      <c r="BH256" s="134">
        <f>IF(N256="sníž. přenesená",J256,0)</f>
        <v>0</v>
      </c>
      <c r="BI256" s="134">
        <f>IF(N256="nulová",J256,0)</f>
        <v>0</v>
      </c>
      <c r="BJ256" s="2" t="s">
        <v>83</v>
      </c>
      <c r="BK256" s="134">
        <f>ROUND(I256*H256,2)</f>
        <v>0</v>
      </c>
      <c r="BL256" s="2" t="s">
        <v>129</v>
      </c>
      <c r="BM256" s="133" t="s">
        <v>506</v>
      </c>
    </row>
    <row r="257" spans="2:47" s="17" customFormat="1" ht="11.25">
      <c r="B257" s="18"/>
      <c r="D257" s="135" t="s">
        <v>131</v>
      </c>
      <c r="F257" s="136" t="s">
        <v>396</v>
      </c>
      <c r="L257" s="18"/>
      <c r="M257" s="137"/>
      <c r="T257" s="42"/>
      <c r="AT257" s="2" t="s">
        <v>131</v>
      </c>
      <c r="AU257" s="2" t="s">
        <v>85</v>
      </c>
    </row>
    <row r="258" spans="2:51" s="145" customFormat="1" ht="11.25">
      <c r="B258" s="146"/>
      <c r="D258" s="140" t="s">
        <v>133</v>
      </c>
      <c r="E258" s="147" t="s">
        <v>19</v>
      </c>
      <c r="F258" s="148" t="s">
        <v>500</v>
      </c>
      <c r="H258" s="149">
        <v>1.276</v>
      </c>
      <c r="L258" s="146"/>
      <c r="M258" s="150"/>
      <c r="T258" s="151"/>
      <c r="AT258" s="147" t="s">
        <v>133</v>
      </c>
      <c r="AU258" s="147" t="s">
        <v>85</v>
      </c>
      <c r="AV258" s="145" t="s">
        <v>85</v>
      </c>
      <c r="AW258" s="145" t="s">
        <v>37</v>
      </c>
      <c r="AX258" s="145" t="s">
        <v>83</v>
      </c>
      <c r="AY258" s="147" t="s">
        <v>122</v>
      </c>
    </row>
    <row r="259" spans="2:63" s="110" customFormat="1" ht="22.9" customHeight="1">
      <c r="B259" s="111"/>
      <c r="D259" s="112" t="s">
        <v>74</v>
      </c>
      <c r="E259" s="120" t="s">
        <v>397</v>
      </c>
      <c r="F259" s="120" t="s">
        <v>398</v>
      </c>
      <c r="J259" s="121">
        <f>BK259</f>
        <v>0</v>
      </c>
      <c r="L259" s="111"/>
      <c r="M259" s="115"/>
      <c r="P259" s="116">
        <f>SUM(P260:P261)</f>
        <v>0</v>
      </c>
      <c r="R259" s="116">
        <f>SUM(R260:R261)</f>
        <v>0</v>
      </c>
      <c r="T259" s="117">
        <f>SUM(T260:T261)</f>
        <v>0</v>
      </c>
      <c r="AR259" s="112" t="s">
        <v>83</v>
      </c>
      <c r="AT259" s="118" t="s">
        <v>74</v>
      </c>
      <c r="AU259" s="118" t="s">
        <v>83</v>
      </c>
      <c r="AY259" s="112" t="s">
        <v>122</v>
      </c>
      <c r="BK259" s="119">
        <f>SUM(BK260:BK261)</f>
        <v>0</v>
      </c>
    </row>
    <row r="260" spans="2:65" s="17" customFormat="1" ht="24.2" customHeight="1">
      <c r="B260" s="18"/>
      <c r="C260" s="122" t="s">
        <v>347</v>
      </c>
      <c r="D260" s="122" t="s">
        <v>124</v>
      </c>
      <c r="E260" s="123" t="s">
        <v>400</v>
      </c>
      <c r="F260" s="124" t="s">
        <v>401</v>
      </c>
      <c r="G260" s="125" t="s">
        <v>205</v>
      </c>
      <c r="H260" s="126">
        <v>141.087</v>
      </c>
      <c r="I260" s="127"/>
      <c r="J260" s="128">
        <f>ROUND(I260*H260,2)</f>
        <v>0</v>
      </c>
      <c r="K260" s="124" t="s">
        <v>128</v>
      </c>
      <c r="L260" s="18"/>
      <c r="M260" s="129" t="s">
        <v>19</v>
      </c>
      <c r="N260" s="130" t="s">
        <v>46</v>
      </c>
      <c r="P260" s="131">
        <f>O260*H260</f>
        <v>0</v>
      </c>
      <c r="Q260" s="131">
        <v>0</v>
      </c>
      <c r="R260" s="131">
        <f>Q260*H260</f>
        <v>0</v>
      </c>
      <c r="S260" s="131">
        <v>0</v>
      </c>
      <c r="T260" s="132">
        <f>S260*H260</f>
        <v>0</v>
      </c>
      <c r="AR260" s="133" t="s">
        <v>129</v>
      </c>
      <c r="AT260" s="133" t="s">
        <v>124</v>
      </c>
      <c r="AU260" s="133" t="s">
        <v>85</v>
      </c>
      <c r="AY260" s="2" t="s">
        <v>122</v>
      </c>
      <c r="BE260" s="134">
        <f>IF(N260="základní",J260,0)</f>
        <v>0</v>
      </c>
      <c r="BF260" s="134">
        <f>IF(N260="snížená",J260,0)</f>
        <v>0</v>
      </c>
      <c r="BG260" s="134">
        <f>IF(N260="zákl. přenesená",J260,0)</f>
        <v>0</v>
      </c>
      <c r="BH260" s="134">
        <f>IF(N260="sníž. přenesená",J260,0)</f>
        <v>0</v>
      </c>
      <c r="BI260" s="134">
        <f>IF(N260="nulová",J260,0)</f>
        <v>0</v>
      </c>
      <c r="BJ260" s="2" t="s">
        <v>83</v>
      </c>
      <c r="BK260" s="134">
        <f>ROUND(I260*H260,2)</f>
        <v>0</v>
      </c>
      <c r="BL260" s="2" t="s">
        <v>129</v>
      </c>
      <c r="BM260" s="133" t="s">
        <v>507</v>
      </c>
    </row>
    <row r="261" spans="2:47" s="17" customFormat="1" ht="11.25">
      <c r="B261" s="18"/>
      <c r="D261" s="135" t="s">
        <v>131</v>
      </c>
      <c r="F261" s="136" t="s">
        <v>403</v>
      </c>
      <c r="L261" s="18"/>
      <c r="M261" s="176"/>
      <c r="N261" s="177"/>
      <c r="O261" s="177"/>
      <c r="P261" s="177"/>
      <c r="Q261" s="177"/>
      <c r="R261" s="177"/>
      <c r="S261" s="177"/>
      <c r="T261" s="178"/>
      <c r="AT261" s="2" t="s">
        <v>131</v>
      </c>
      <c r="AU261" s="2" t="s">
        <v>85</v>
      </c>
    </row>
    <row r="262" spans="2:12" s="17" customFormat="1" ht="6.95" customHeight="1">
      <c r="B262" s="28"/>
      <c r="C262" s="29"/>
      <c r="D262" s="29"/>
      <c r="E262" s="29"/>
      <c r="F262" s="29"/>
      <c r="G262" s="29"/>
      <c r="H262" s="29"/>
      <c r="I262" s="29"/>
      <c r="J262" s="29"/>
      <c r="K262" s="29"/>
      <c r="L262" s="18"/>
    </row>
  </sheetData>
  <autoFilter ref="C84:K261"/>
  <mergeCells count="9">
    <mergeCell ref="E48:H48"/>
    <mergeCell ref="E50:H50"/>
    <mergeCell ref="E75:H75"/>
    <mergeCell ref="E77:H77"/>
    <mergeCell ref="L2:V2"/>
    <mergeCell ref="E7:H7"/>
    <mergeCell ref="E9:H9"/>
    <mergeCell ref="E18:H18"/>
    <mergeCell ref="E27:H27"/>
  </mergeCells>
  <hyperlinks>
    <hyperlink ref="F89" r:id="rId1" display="https://podminky.urs.cz/item/CS_URS_2021_02/111301111"/>
    <hyperlink ref="F93" r:id="rId2" display="https://podminky.urs.cz/item/CS_URS_2021_02/113107342"/>
    <hyperlink ref="F97" r:id="rId3" display="https://podminky.urs.cz/item/CS_URS_2021_02/113202111"/>
    <hyperlink ref="F101" r:id="rId4" display="https://podminky.urs.cz/item/CS_URS_2021_02/122251101"/>
    <hyperlink ref="F112" r:id="rId5" display="https://podminky.urs.cz/item/CS_URS_2021_02/162702111"/>
    <hyperlink ref="F115" r:id="rId6" display="https://podminky.urs.cz/item/CS_URS_2021_02/162702119"/>
    <hyperlink ref="F118" r:id="rId7" display="https://podminky.urs.cz/item/CS_URS_2021_02/162751117"/>
    <hyperlink ref="F123" r:id="rId8" display="https://podminky.urs.cz/item/CS_URS_2021_02/171201201"/>
    <hyperlink ref="F128" r:id="rId9" display="https://podminky.urs.cz/item/CS_URS_2021_02/171201231"/>
    <hyperlink ref="F133" r:id="rId10" display="https://podminky.urs.cz/item/CS_URS_2021_02/180405111"/>
    <hyperlink ref="F139" r:id="rId11" display="https://podminky.urs.cz/item/CS_URS_2021_02/181311103"/>
    <hyperlink ref="F145" r:id="rId12" display="https://podminky.urs.cz/item/CS_URS_2021_02/181951112"/>
    <hyperlink ref="F152" r:id="rId13" display="https://podminky.urs.cz/item/CS_URS_2021_02/564861111"/>
    <hyperlink ref="F156" r:id="rId14" display="https://podminky.urs.cz/item/CS_URS_2021_02/564871116"/>
    <hyperlink ref="F160" r:id="rId15" display="https://podminky.urs.cz/item/CS_URS_2021_02/567122114"/>
    <hyperlink ref="F167" r:id="rId16" display="https://podminky.urs.cz/item/CS_URS_2021_02/569851111"/>
    <hyperlink ref="F171" r:id="rId17" display="https://podminky.urs.cz/item/CS_URS_2021_02/596211111"/>
    <hyperlink ref="F190" r:id="rId18" display="https://podminky.urs.cz/item/CS_URS_2021_02/596211211"/>
    <hyperlink ref="F200" r:id="rId19" display="https://podminky.urs.cz/item/CS_URS_2021_02/916131213"/>
    <hyperlink ref="F222" r:id="rId20" display="https://podminky.urs.cz/item/CS_URS_2021_02/916231213"/>
    <hyperlink ref="F231" r:id="rId21" display="https://podminky.urs.cz/item/CS_URS_2021_02/916991121"/>
    <hyperlink ref="F238" r:id="rId22" display="https://podminky.urs.cz/item/CS_URS_2021_02/997221561"/>
    <hyperlink ref="F243" r:id="rId23" display="https://podminky.urs.cz/item/CS_URS_2021_02/997221569"/>
    <hyperlink ref="F249" r:id="rId24" display="https://podminky.urs.cz/item/CS_URS_2021_02/997221611"/>
    <hyperlink ref="F254" r:id="rId25" display="https://podminky.urs.cz/item/CS_URS_2021_02/997221861"/>
    <hyperlink ref="F257" r:id="rId26" display="https://podminky.urs.cz/item/CS_URS_2021_02/997221875"/>
    <hyperlink ref="F261" r:id="rId27" display="https://podminky.urs.cz/item/CS_URS_2021_02/998223011"/>
  </hyperlinks>
  <printOptions/>
  <pageMargins left="0.39375000000000004" right="0.39375000000000004" top="0.39375000000000004" bottom="0.39375000000000004" header="0.5" footer="0.5"/>
  <pageSetup horizontalDpi="600" verticalDpi="600" orientation="landscape" paperSize="9"/>
  <drawing r:id="rId2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103"/>
  <sheetViews>
    <sheetView showGridLines="0" workbookViewId="0" topLeftCell="A1"/>
  </sheetViews>
  <sheetFormatPr defaultColWidth="9.33203125" defaultRowHeight="11.25"/>
  <cols>
    <col min="1" max="1" width="8.33203125" style="0" customWidth="1"/>
    <col min="2" max="2" width="1.171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100.83203125" style="0" customWidth="1"/>
    <col min="7" max="7" width="7.5" style="0" customWidth="1"/>
    <col min="8" max="8" width="14" style="0" customWidth="1"/>
    <col min="9" max="9" width="15.83203125" style="0" customWidth="1"/>
    <col min="10" max="11" width="22.33203125" style="0" customWidth="1"/>
    <col min="12" max="12" width="9.33203125" style="0" customWidth="1"/>
    <col min="13" max="13" width="10.83203125" style="0" hidden="1" customWidth="1"/>
    <col min="14" max="14" width="9.33203125" style="0" hidden="1" customWidth="1"/>
    <col min="15" max="20" width="14.1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2" spans="12:46" ht="36.95" customHeight="1"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2" t="s">
        <v>91</v>
      </c>
    </row>
    <row r="3" spans="2:46" ht="6.9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5"/>
      <c r="AT3" s="2" t="s">
        <v>85</v>
      </c>
    </row>
    <row r="4" spans="2:46" ht="24.95" customHeight="1">
      <c r="B4" s="5"/>
      <c r="D4" s="6" t="s">
        <v>92</v>
      </c>
      <c r="L4" s="5"/>
      <c r="M4" s="76" t="s">
        <v>10</v>
      </c>
      <c r="AT4" s="2" t="s">
        <v>4</v>
      </c>
    </row>
    <row r="5" spans="2:12" ht="6.95" customHeight="1">
      <c r="B5" s="5"/>
      <c r="L5" s="5"/>
    </row>
    <row r="6" spans="2:12" ht="12" customHeight="1">
      <c r="B6" s="5"/>
      <c r="D6" s="12" t="s">
        <v>16</v>
      </c>
      <c r="L6" s="5"/>
    </row>
    <row r="7" spans="2:12" ht="16.5" customHeight="1">
      <c r="B7" s="5"/>
      <c r="E7" s="291" t="str">
        <f>'Rekapitulace stavby'!K6</f>
        <v>Výstavba chodníku v ulici Vrchovská a Čáslavská, Markovice</v>
      </c>
      <c r="F7" s="292"/>
      <c r="G7" s="292"/>
      <c r="H7" s="292"/>
      <c r="L7" s="5"/>
    </row>
    <row r="8" spans="2:12" s="17" customFormat="1" ht="12" customHeight="1">
      <c r="B8" s="18"/>
      <c r="D8" s="12" t="s">
        <v>93</v>
      </c>
      <c r="L8" s="18"/>
    </row>
    <row r="9" spans="2:12" s="17" customFormat="1" ht="16.5" customHeight="1">
      <c r="B9" s="18"/>
      <c r="E9" s="273" t="s">
        <v>508</v>
      </c>
      <c r="F9" s="293"/>
      <c r="G9" s="293"/>
      <c r="H9" s="293"/>
      <c r="L9" s="18"/>
    </row>
    <row r="10" spans="2:12" s="17" customFormat="1" ht="11.25">
      <c r="B10" s="18"/>
      <c r="L10" s="18"/>
    </row>
    <row r="11" spans="2:12" s="17" customFormat="1" ht="12" customHeight="1">
      <c r="B11" s="18"/>
      <c r="D11" s="12" t="s">
        <v>18</v>
      </c>
      <c r="F11" s="10" t="s">
        <v>19</v>
      </c>
      <c r="I11" s="12" t="s">
        <v>20</v>
      </c>
      <c r="J11" s="10" t="s">
        <v>19</v>
      </c>
      <c r="L11" s="18"/>
    </row>
    <row r="12" spans="2:12" s="17" customFormat="1" ht="12" customHeight="1">
      <c r="B12" s="18"/>
      <c r="D12" s="12" t="s">
        <v>21</v>
      </c>
      <c r="F12" s="10" t="s">
        <v>22</v>
      </c>
      <c r="I12" s="12" t="s">
        <v>23</v>
      </c>
      <c r="J12" s="38" t="str">
        <f>'Rekapitulace stavby'!AN8</f>
        <v>7. 1. 2022</v>
      </c>
      <c r="L12" s="18"/>
    </row>
    <row r="13" spans="2:12" s="17" customFormat="1" ht="10.9" customHeight="1">
      <c r="B13" s="18"/>
      <c r="L13" s="18"/>
    </row>
    <row r="14" spans="2:12" s="17" customFormat="1" ht="12" customHeight="1">
      <c r="B14" s="18"/>
      <c r="D14" s="12" t="s">
        <v>25</v>
      </c>
      <c r="I14" s="12" t="s">
        <v>26</v>
      </c>
      <c r="J14" s="10" t="s">
        <v>27</v>
      </c>
      <c r="L14" s="18"/>
    </row>
    <row r="15" spans="2:12" s="17" customFormat="1" ht="18" customHeight="1">
      <c r="B15" s="18"/>
      <c r="E15" s="10" t="s">
        <v>28</v>
      </c>
      <c r="I15" s="12" t="s">
        <v>29</v>
      </c>
      <c r="J15" s="10" t="s">
        <v>30</v>
      </c>
      <c r="L15" s="18"/>
    </row>
    <row r="16" spans="2:12" s="17" customFormat="1" ht="6.95" customHeight="1">
      <c r="B16" s="18"/>
      <c r="L16" s="18"/>
    </row>
    <row r="17" spans="2:12" s="17" customFormat="1" ht="12" customHeight="1">
      <c r="B17" s="18"/>
      <c r="D17" s="12" t="s">
        <v>31</v>
      </c>
      <c r="I17" s="12" t="s">
        <v>26</v>
      </c>
      <c r="J17" s="13" t="str">
        <f>'Rekapitulace stavby'!AN13</f>
        <v>Vyplň údaj</v>
      </c>
      <c r="L17" s="18"/>
    </row>
    <row r="18" spans="2:12" s="17" customFormat="1" ht="18" customHeight="1">
      <c r="B18" s="18"/>
      <c r="E18" s="294" t="str">
        <f>'Rekapitulace stavby'!E14</f>
        <v>Vyplň údaj</v>
      </c>
      <c r="F18" s="258"/>
      <c r="G18" s="258"/>
      <c r="H18" s="258"/>
      <c r="I18" s="12" t="s">
        <v>29</v>
      </c>
      <c r="J18" s="13" t="str">
        <f>'Rekapitulace stavby'!AN14</f>
        <v>Vyplň údaj</v>
      </c>
      <c r="L18" s="18"/>
    </row>
    <row r="19" spans="2:12" s="17" customFormat="1" ht="6.95" customHeight="1">
      <c r="B19" s="18"/>
      <c r="L19" s="18"/>
    </row>
    <row r="20" spans="2:12" s="17" customFormat="1" ht="12" customHeight="1">
      <c r="B20" s="18"/>
      <c r="D20" s="12" t="s">
        <v>33</v>
      </c>
      <c r="I20" s="12" t="s">
        <v>26</v>
      </c>
      <c r="J20" s="10" t="s">
        <v>34</v>
      </c>
      <c r="L20" s="18"/>
    </row>
    <row r="21" spans="2:12" s="17" customFormat="1" ht="18" customHeight="1">
      <c r="B21" s="18"/>
      <c r="E21" s="10" t="s">
        <v>35</v>
      </c>
      <c r="I21" s="12" t="s">
        <v>29</v>
      </c>
      <c r="J21" s="10" t="s">
        <v>36</v>
      </c>
      <c r="L21" s="18"/>
    </row>
    <row r="22" spans="2:12" s="17" customFormat="1" ht="6.95" customHeight="1">
      <c r="B22" s="18"/>
      <c r="L22" s="18"/>
    </row>
    <row r="23" spans="2:12" s="17" customFormat="1" ht="12" customHeight="1">
      <c r="B23" s="18"/>
      <c r="D23" s="12" t="s">
        <v>38</v>
      </c>
      <c r="I23" s="12" t="s">
        <v>26</v>
      </c>
      <c r="J23" s="10" t="s">
        <v>34</v>
      </c>
      <c r="L23" s="18"/>
    </row>
    <row r="24" spans="2:12" s="17" customFormat="1" ht="18" customHeight="1">
      <c r="B24" s="18"/>
      <c r="E24" s="10" t="s">
        <v>35</v>
      </c>
      <c r="I24" s="12" t="s">
        <v>29</v>
      </c>
      <c r="J24" s="10" t="s">
        <v>19</v>
      </c>
      <c r="L24" s="18"/>
    </row>
    <row r="25" spans="2:12" s="17" customFormat="1" ht="6.95" customHeight="1">
      <c r="B25" s="18"/>
      <c r="L25" s="18"/>
    </row>
    <row r="26" spans="2:12" s="17" customFormat="1" ht="12" customHeight="1">
      <c r="B26" s="18"/>
      <c r="D26" s="12" t="s">
        <v>39</v>
      </c>
      <c r="L26" s="18"/>
    </row>
    <row r="27" spans="2:12" s="77" customFormat="1" ht="16.5" customHeight="1">
      <c r="B27" s="78"/>
      <c r="E27" s="262" t="s">
        <v>19</v>
      </c>
      <c r="F27" s="262"/>
      <c r="G27" s="262"/>
      <c r="H27" s="262"/>
      <c r="L27" s="78"/>
    </row>
    <row r="28" spans="2:12" s="17" customFormat="1" ht="6.95" customHeight="1">
      <c r="B28" s="18"/>
      <c r="L28" s="18"/>
    </row>
    <row r="29" spans="2:12" s="17" customFormat="1" ht="6.95" customHeight="1">
      <c r="B29" s="18"/>
      <c r="D29" s="39"/>
      <c r="E29" s="39"/>
      <c r="F29" s="39"/>
      <c r="G29" s="39"/>
      <c r="H29" s="39"/>
      <c r="I29" s="39"/>
      <c r="J29" s="39"/>
      <c r="K29" s="39"/>
      <c r="L29" s="18"/>
    </row>
    <row r="30" spans="2:12" s="17" customFormat="1" ht="25.35" customHeight="1">
      <c r="B30" s="18"/>
      <c r="D30" s="79" t="s">
        <v>41</v>
      </c>
      <c r="J30" s="53">
        <f>ROUND(J80,2)</f>
        <v>0</v>
      </c>
      <c r="L30" s="18"/>
    </row>
    <row r="31" spans="2:12" s="17" customFormat="1" ht="6.95" customHeight="1">
      <c r="B31" s="18"/>
      <c r="D31" s="39"/>
      <c r="E31" s="39"/>
      <c r="F31" s="39"/>
      <c r="G31" s="39"/>
      <c r="H31" s="39"/>
      <c r="I31" s="39"/>
      <c r="J31" s="39"/>
      <c r="K31" s="39"/>
      <c r="L31" s="18"/>
    </row>
    <row r="32" spans="2:12" s="17" customFormat="1" ht="14.45" customHeight="1">
      <c r="B32" s="18"/>
      <c r="F32" s="21" t="s">
        <v>43</v>
      </c>
      <c r="I32" s="21" t="s">
        <v>42</v>
      </c>
      <c r="J32" s="21" t="s">
        <v>44</v>
      </c>
      <c r="L32" s="18"/>
    </row>
    <row r="33" spans="2:12" s="17" customFormat="1" ht="14.45" customHeight="1">
      <c r="B33" s="18"/>
      <c r="D33" s="41" t="s">
        <v>45</v>
      </c>
      <c r="E33" s="12" t="s">
        <v>46</v>
      </c>
      <c r="F33" s="80">
        <f>ROUND((SUM(BE80:BE102)),2)</f>
        <v>0</v>
      </c>
      <c r="I33" s="81">
        <v>0.21</v>
      </c>
      <c r="J33" s="80">
        <f>ROUND(((SUM(BE80:BE102))*I33),2)</f>
        <v>0</v>
      </c>
      <c r="L33" s="18"/>
    </row>
    <row r="34" spans="2:12" s="17" customFormat="1" ht="14.45" customHeight="1">
      <c r="B34" s="18"/>
      <c r="E34" s="12" t="s">
        <v>47</v>
      </c>
      <c r="F34" s="80">
        <f>ROUND((SUM(BF80:BF102)),2)</f>
        <v>0</v>
      </c>
      <c r="I34" s="81">
        <v>0.15</v>
      </c>
      <c r="J34" s="80">
        <f>ROUND(((SUM(BF80:BF102))*I34),2)</f>
        <v>0</v>
      </c>
      <c r="L34" s="18"/>
    </row>
    <row r="35" spans="2:12" s="17" customFormat="1" ht="14.45" customHeight="1" hidden="1">
      <c r="B35" s="18"/>
      <c r="E35" s="12" t="s">
        <v>48</v>
      </c>
      <c r="F35" s="80">
        <f>ROUND((SUM(BG80:BG102)),2)</f>
        <v>0</v>
      </c>
      <c r="I35" s="81">
        <v>0.21</v>
      </c>
      <c r="J35" s="80">
        <f aca="true" t="shared" si="0" ref="J35:J37">0</f>
        <v>0</v>
      </c>
      <c r="L35" s="18"/>
    </row>
    <row r="36" spans="2:12" s="17" customFormat="1" ht="14.45" customHeight="1" hidden="1">
      <c r="B36" s="18"/>
      <c r="E36" s="12" t="s">
        <v>49</v>
      </c>
      <c r="F36" s="80">
        <f>ROUND((SUM(BH80:BH102)),2)</f>
        <v>0</v>
      </c>
      <c r="I36" s="81">
        <v>0.15</v>
      </c>
      <c r="J36" s="80">
        <f t="shared" si="0"/>
        <v>0</v>
      </c>
      <c r="L36" s="18"/>
    </row>
    <row r="37" spans="2:12" s="17" customFormat="1" ht="14.45" customHeight="1" hidden="1">
      <c r="B37" s="18"/>
      <c r="E37" s="12" t="s">
        <v>50</v>
      </c>
      <c r="F37" s="80">
        <f>ROUND((SUM(BI80:BI102)),2)</f>
        <v>0</v>
      </c>
      <c r="I37" s="81">
        <v>0</v>
      </c>
      <c r="J37" s="80">
        <f t="shared" si="0"/>
        <v>0</v>
      </c>
      <c r="L37" s="18"/>
    </row>
    <row r="38" spans="2:12" s="17" customFormat="1" ht="6.95" customHeight="1">
      <c r="B38" s="18"/>
      <c r="L38" s="18"/>
    </row>
    <row r="39" spans="2:12" s="17" customFormat="1" ht="25.35" customHeight="1">
      <c r="B39" s="18"/>
      <c r="C39" s="82"/>
      <c r="D39" s="83" t="s">
        <v>51</v>
      </c>
      <c r="E39" s="43"/>
      <c r="F39" s="43"/>
      <c r="G39" s="84" t="s">
        <v>52</v>
      </c>
      <c r="H39" s="85" t="s">
        <v>53</v>
      </c>
      <c r="I39" s="43"/>
      <c r="J39" s="86">
        <f>SUM(J30:J37)</f>
        <v>0</v>
      </c>
      <c r="K39" s="87"/>
      <c r="L39" s="18"/>
    </row>
    <row r="40" spans="2:12" s="17" customFormat="1" ht="14.45" customHeight="1"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18"/>
    </row>
    <row r="44" spans="2:12" s="17" customFormat="1" ht="6.95" customHeight="1">
      <c r="B44" s="30"/>
      <c r="C44" s="31"/>
      <c r="D44" s="31"/>
      <c r="E44" s="31"/>
      <c r="F44" s="31"/>
      <c r="G44" s="31"/>
      <c r="H44" s="31"/>
      <c r="I44" s="31"/>
      <c r="J44" s="31"/>
      <c r="K44" s="31"/>
      <c r="L44" s="18"/>
    </row>
    <row r="45" spans="2:12" s="17" customFormat="1" ht="24.95" customHeight="1">
      <c r="B45" s="18"/>
      <c r="C45" s="6" t="s">
        <v>95</v>
      </c>
      <c r="L45" s="18"/>
    </row>
    <row r="46" spans="2:12" s="17" customFormat="1" ht="6.95" customHeight="1">
      <c r="B46" s="18"/>
      <c r="L46" s="18"/>
    </row>
    <row r="47" spans="2:12" s="17" customFormat="1" ht="12" customHeight="1">
      <c r="B47" s="18"/>
      <c r="C47" s="12" t="s">
        <v>16</v>
      </c>
      <c r="L47" s="18"/>
    </row>
    <row r="48" spans="2:12" s="17" customFormat="1" ht="16.5" customHeight="1">
      <c r="B48" s="18"/>
      <c r="E48" s="291" t="str">
        <f>E7</f>
        <v>Výstavba chodníku v ulici Vrchovská a Čáslavská, Markovice</v>
      </c>
      <c r="F48" s="292"/>
      <c r="G48" s="292"/>
      <c r="H48" s="292"/>
      <c r="L48" s="18"/>
    </row>
    <row r="49" spans="2:12" s="17" customFormat="1" ht="12" customHeight="1">
      <c r="B49" s="18"/>
      <c r="C49" s="12" t="s">
        <v>93</v>
      </c>
      <c r="L49" s="18"/>
    </row>
    <row r="50" spans="2:12" s="17" customFormat="1" ht="16.5" customHeight="1">
      <c r="B50" s="18"/>
      <c r="E50" s="273" t="str">
        <f>E9</f>
        <v>081/2021_3 - Vedlejší rozpočtové náklady</v>
      </c>
      <c r="F50" s="293"/>
      <c r="G50" s="293"/>
      <c r="H50" s="293"/>
      <c r="L50" s="18"/>
    </row>
    <row r="51" spans="2:12" s="17" customFormat="1" ht="6.95" customHeight="1">
      <c r="B51" s="18"/>
      <c r="L51" s="18"/>
    </row>
    <row r="52" spans="2:12" s="17" customFormat="1" ht="12" customHeight="1">
      <c r="B52" s="18"/>
      <c r="C52" s="12" t="s">
        <v>21</v>
      </c>
      <c r="F52" s="10" t="str">
        <f>F12</f>
        <v>Markovice</v>
      </c>
      <c r="I52" s="12" t="s">
        <v>23</v>
      </c>
      <c r="J52" s="38" t="str">
        <f>IF(J12="","",J12)</f>
        <v>7. 1. 2022</v>
      </c>
      <c r="L52" s="18"/>
    </row>
    <row r="53" spans="2:12" s="17" customFormat="1" ht="6.95" customHeight="1">
      <c r="B53" s="18"/>
      <c r="L53" s="18"/>
    </row>
    <row r="54" spans="2:12" s="17" customFormat="1" ht="15.2" customHeight="1">
      <c r="B54" s="18"/>
      <c r="C54" s="12" t="s">
        <v>25</v>
      </c>
      <c r="F54" s="10" t="str">
        <f>E15</f>
        <v>Město Chrudim</v>
      </c>
      <c r="I54" s="12" t="s">
        <v>33</v>
      </c>
      <c r="J54" s="15" t="str">
        <f>E21</f>
        <v>DI PROJEKT s.r.o.</v>
      </c>
      <c r="L54" s="18"/>
    </row>
    <row r="55" spans="2:12" s="17" customFormat="1" ht="15.2" customHeight="1">
      <c r="B55" s="18"/>
      <c r="C55" s="12" t="s">
        <v>31</v>
      </c>
      <c r="F55" s="10" t="str">
        <f>IF(E18="","",E18)</f>
        <v>Vyplň údaj</v>
      </c>
      <c r="I55" s="12" t="s">
        <v>38</v>
      </c>
      <c r="J55" s="15" t="str">
        <f>E24</f>
        <v>DI PROJEKT s.r.o.</v>
      </c>
      <c r="L55" s="18"/>
    </row>
    <row r="56" spans="2:12" s="17" customFormat="1" ht="10.35" customHeight="1">
      <c r="B56" s="18"/>
      <c r="L56" s="18"/>
    </row>
    <row r="57" spans="2:12" s="17" customFormat="1" ht="29.25" customHeight="1">
      <c r="B57" s="18"/>
      <c r="C57" s="88" t="s">
        <v>96</v>
      </c>
      <c r="D57" s="82"/>
      <c r="E57" s="82"/>
      <c r="F57" s="82"/>
      <c r="G57" s="82"/>
      <c r="H57" s="82"/>
      <c r="I57" s="82"/>
      <c r="J57" s="89" t="s">
        <v>97</v>
      </c>
      <c r="K57" s="82"/>
      <c r="L57" s="18"/>
    </row>
    <row r="58" spans="2:12" s="17" customFormat="1" ht="10.35" customHeight="1">
      <c r="B58" s="18"/>
      <c r="L58" s="18"/>
    </row>
    <row r="59" spans="2:47" s="17" customFormat="1" ht="22.9" customHeight="1">
      <c r="B59" s="18"/>
      <c r="C59" s="90" t="s">
        <v>73</v>
      </c>
      <c r="J59" s="53">
        <f aca="true" t="shared" si="1" ref="J59:J60">J80</f>
        <v>0</v>
      </c>
      <c r="L59" s="18"/>
      <c r="AU59" s="2" t="s">
        <v>98</v>
      </c>
    </row>
    <row r="60" spans="2:12" s="91" customFormat="1" ht="24.95" customHeight="1">
      <c r="B60" s="92"/>
      <c r="D60" s="93" t="s">
        <v>509</v>
      </c>
      <c r="E60" s="94"/>
      <c r="F60" s="94"/>
      <c r="G60" s="94"/>
      <c r="H60" s="94"/>
      <c r="I60" s="94"/>
      <c r="J60" s="95">
        <f t="shared" si="1"/>
        <v>0</v>
      </c>
      <c r="L60" s="92"/>
    </row>
    <row r="61" spans="2:12" s="17" customFormat="1" ht="21.75" customHeight="1">
      <c r="B61" s="18"/>
      <c r="L61" s="18"/>
    </row>
    <row r="62" spans="2:12" s="17" customFormat="1" ht="6.95" customHeight="1">
      <c r="B62" s="28"/>
      <c r="C62" s="29"/>
      <c r="D62" s="29"/>
      <c r="E62" s="29"/>
      <c r="F62" s="29"/>
      <c r="G62" s="29"/>
      <c r="H62" s="29"/>
      <c r="I62" s="29"/>
      <c r="J62" s="29"/>
      <c r="K62" s="29"/>
      <c r="L62" s="18"/>
    </row>
    <row r="66" spans="2:12" s="17" customFormat="1" ht="6.95" customHeight="1">
      <c r="B66" s="30"/>
      <c r="C66" s="31"/>
      <c r="D66" s="31"/>
      <c r="E66" s="31"/>
      <c r="F66" s="31"/>
      <c r="G66" s="31"/>
      <c r="H66" s="31"/>
      <c r="I66" s="31"/>
      <c r="J66" s="31"/>
      <c r="K66" s="31"/>
      <c r="L66" s="18"/>
    </row>
    <row r="67" spans="2:12" s="17" customFormat="1" ht="24.95" customHeight="1">
      <c r="B67" s="18"/>
      <c r="C67" s="6" t="s">
        <v>107</v>
      </c>
      <c r="L67" s="18"/>
    </row>
    <row r="68" spans="2:12" s="17" customFormat="1" ht="6.95" customHeight="1">
      <c r="B68" s="18"/>
      <c r="L68" s="18"/>
    </row>
    <row r="69" spans="2:12" s="17" customFormat="1" ht="12" customHeight="1">
      <c r="B69" s="18"/>
      <c r="C69" s="12" t="s">
        <v>16</v>
      </c>
      <c r="L69" s="18"/>
    </row>
    <row r="70" spans="2:12" s="17" customFormat="1" ht="16.5" customHeight="1">
      <c r="B70" s="18"/>
      <c r="E70" s="291" t="str">
        <f>E7</f>
        <v>Výstavba chodníku v ulici Vrchovská a Čáslavská, Markovice</v>
      </c>
      <c r="F70" s="292"/>
      <c r="G70" s="292"/>
      <c r="H70" s="292"/>
      <c r="L70" s="18"/>
    </row>
    <row r="71" spans="2:12" s="17" customFormat="1" ht="12" customHeight="1">
      <c r="B71" s="18"/>
      <c r="C71" s="12" t="s">
        <v>93</v>
      </c>
      <c r="L71" s="18"/>
    </row>
    <row r="72" spans="2:12" s="17" customFormat="1" ht="16.5" customHeight="1">
      <c r="B72" s="18"/>
      <c r="E72" s="273" t="str">
        <f>E9</f>
        <v>081/2021_3 - Vedlejší rozpočtové náklady</v>
      </c>
      <c r="F72" s="293"/>
      <c r="G72" s="293"/>
      <c r="H72" s="293"/>
      <c r="L72" s="18"/>
    </row>
    <row r="73" spans="2:12" s="17" customFormat="1" ht="6.95" customHeight="1">
      <c r="B73" s="18"/>
      <c r="L73" s="18"/>
    </row>
    <row r="74" spans="2:12" s="17" customFormat="1" ht="12" customHeight="1">
      <c r="B74" s="18"/>
      <c r="C74" s="12" t="s">
        <v>21</v>
      </c>
      <c r="F74" s="10" t="str">
        <f>F12</f>
        <v>Markovice</v>
      </c>
      <c r="I74" s="12" t="s">
        <v>23</v>
      </c>
      <c r="J74" s="38" t="str">
        <f>IF(J12="","",J12)</f>
        <v>7. 1. 2022</v>
      </c>
      <c r="L74" s="18"/>
    </row>
    <row r="75" spans="2:12" s="17" customFormat="1" ht="6.95" customHeight="1">
      <c r="B75" s="18"/>
      <c r="L75" s="18"/>
    </row>
    <row r="76" spans="2:12" s="17" customFormat="1" ht="15.2" customHeight="1">
      <c r="B76" s="18"/>
      <c r="C76" s="12" t="s">
        <v>25</v>
      </c>
      <c r="F76" s="10" t="str">
        <f>E15</f>
        <v>Město Chrudim</v>
      </c>
      <c r="I76" s="12" t="s">
        <v>33</v>
      </c>
      <c r="J76" s="15" t="str">
        <f>E21</f>
        <v>DI PROJEKT s.r.o.</v>
      </c>
      <c r="L76" s="18"/>
    </row>
    <row r="77" spans="2:12" s="17" customFormat="1" ht="15.2" customHeight="1">
      <c r="B77" s="18"/>
      <c r="C77" s="12" t="s">
        <v>31</v>
      </c>
      <c r="F77" s="10" t="str">
        <f>IF(E18="","",E18)</f>
        <v>Vyplň údaj</v>
      </c>
      <c r="I77" s="12" t="s">
        <v>38</v>
      </c>
      <c r="J77" s="15" t="str">
        <f>E24</f>
        <v>DI PROJEKT s.r.o.</v>
      </c>
      <c r="L77" s="18"/>
    </row>
    <row r="78" spans="2:12" s="17" customFormat="1" ht="10.35" customHeight="1">
      <c r="B78" s="18"/>
      <c r="L78" s="18"/>
    </row>
    <row r="79" spans="2:20" s="101" customFormat="1" ht="29.25" customHeight="1">
      <c r="B79" s="102"/>
      <c r="C79" s="103" t="s">
        <v>108</v>
      </c>
      <c r="D79" s="104" t="s">
        <v>60</v>
      </c>
      <c r="E79" s="104" t="s">
        <v>56</v>
      </c>
      <c r="F79" s="104" t="s">
        <v>57</v>
      </c>
      <c r="G79" s="104" t="s">
        <v>109</v>
      </c>
      <c r="H79" s="104" t="s">
        <v>110</v>
      </c>
      <c r="I79" s="104" t="s">
        <v>111</v>
      </c>
      <c r="J79" s="104" t="s">
        <v>97</v>
      </c>
      <c r="K79" s="105" t="s">
        <v>112</v>
      </c>
      <c r="L79" s="102"/>
      <c r="M79" s="45" t="s">
        <v>19</v>
      </c>
      <c r="N79" s="46" t="s">
        <v>45</v>
      </c>
      <c r="O79" s="46" t="s">
        <v>113</v>
      </c>
      <c r="P79" s="46" t="s">
        <v>114</v>
      </c>
      <c r="Q79" s="46" t="s">
        <v>115</v>
      </c>
      <c r="R79" s="46" t="s">
        <v>116</v>
      </c>
      <c r="S79" s="46" t="s">
        <v>117</v>
      </c>
      <c r="T79" s="47" t="s">
        <v>118</v>
      </c>
    </row>
    <row r="80" spans="2:63" s="17" customFormat="1" ht="22.9" customHeight="1">
      <c r="B80" s="18"/>
      <c r="C80" s="51" t="s">
        <v>119</v>
      </c>
      <c r="J80" s="106">
        <f aca="true" t="shared" si="2" ref="J80:J81">BK80</f>
        <v>0</v>
      </c>
      <c r="L80" s="18"/>
      <c r="M80" s="48"/>
      <c r="N80" s="39"/>
      <c r="O80" s="39"/>
      <c r="P80" s="107">
        <f>P81</f>
        <v>0</v>
      </c>
      <c r="Q80" s="39"/>
      <c r="R80" s="107">
        <f>R81</f>
        <v>0</v>
      </c>
      <c r="S80" s="39"/>
      <c r="T80" s="108">
        <f>T81</f>
        <v>0</v>
      </c>
      <c r="AT80" s="2" t="s">
        <v>74</v>
      </c>
      <c r="AU80" s="2" t="s">
        <v>98</v>
      </c>
      <c r="BK80" s="109">
        <f>BK81</f>
        <v>0</v>
      </c>
    </row>
    <row r="81" spans="2:63" s="110" customFormat="1" ht="25.9" customHeight="1">
      <c r="B81" s="111"/>
      <c r="D81" s="112" t="s">
        <v>74</v>
      </c>
      <c r="E81" s="113" t="s">
        <v>510</v>
      </c>
      <c r="F81" s="113" t="s">
        <v>511</v>
      </c>
      <c r="J81" s="114">
        <f t="shared" si="2"/>
        <v>0</v>
      </c>
      <c r="L81" s="111"/>
      <c r="M81" s="115"/>
      <c r="P81" s="116">
        <f>SUM(P82:P102)</f>
        <v>0</v>
      </c>
      <c r="R81" s="116">
        <f>SUM(R82:R102)</f>
        <v>0</v>
      </c>
      <c r="T81" s="117">
        <f>SUM(T82:T102)</f>
        <v>0</v>
      </c>
      <c r="AR81" s="112" t="s">
        <v>157</v>
      </c>
      <c r="AT81" s="118" t="s">
        <v>74</v>
      </c>
      <c r="AU81" s="118" t="s">
        <v>75</v>
      </c>
      <c r="AY81" s="112" t="s">
        <v>122</v>
      </c>
      <c r="BK81" s="119">
        <f>SUM(BK82:BK102)</f>
        <v>0</v>
      </c>
    </row>
    <row r="82" spans="2:65" s="17" customFormat="1" ht="16.5" customHeight="1">
      <c r="B82" s="18"/>
      <c r="C82" s="122" t="s">
        <v>83</v>
      </c>
      <c r="D82" s="122" t="s">
        <v>124</v>
      </c>
      <c r="E82" s="123" t="s">
        <v>512</v>
      </c>
      <c r="F82" s="124" t="s">
        <v>513</v>
      </c>
      <c r="G82" s="125" t="s">
        <v>514</v>
      </c>
      <c r="H82" s="126">
        <v>1</v>
      </c>
      <c r="I82" s="127"/>
      <c r="J82" s="128">
        <f aca="true" t="shared" si="3" ref="J82:J99">ROUND(I82*H82,2)</f>
        <v>0</v>
      </c>
      <c r="K82" s="124" t="s">
        <v>19</v>
      </c>
      <c r="L82" s="18"/>
      <c r="M82" s="129" t="s">
        <v>19</v>
      </c>
      <c r="N82" s="130" t="s">
        <v>46</v>
      </c>
      <c r="P82" s="131">
        <f aca="true" t="shared" si="4" ref="P82:P99">O82*H82</f>
        <v>0</v>
      </c>
      <c r="Q82" s="131">
        <v>0</v>
      </c>
      <c r="R82" s="131">
        <f aca="true" t="shared" si="5" ref="R82:R99">Q82*H82</f>
        <v>0</v>
      </c>
      <c r="S82" s="131">
        <v>0</v>
      </c>
      <c r="T82" s="132">
        <f aca="true" t="shared" si="6" ref="T82:T99">S82*H82</f>
        <v>0</v>
      </c>
      <c r="AR82" s="133" t="s">
        <v>129</v>
      </c>
      <c r="AT82" s="133" t="s">
        <v>124</v>
      </c>
      <c r="AU82" s="133" t="s">
        <v>83</v>
      </c>
      <c r="AY82" s="2" t="s">
        <v>122</v>
      </c>
      <c r="BE82" s="134">
        <f aca="true" t="shared" si="7" ref="BE82:BE99">IF(N82="základní",J82,0)</f>
        <v>0</v>
      </c>
      <c r="BF82" s="134">
        <f aca="true" t="shared" si="8" ref="BF82:BF99">IF(N82="snížená",J82,0)</f>
        <v>0</v>
      </c>
      <c r="BG82" s="134">
        <f aca="true" t="shared" si="9" ref="BG82:BG99">IF(N82="zákl. přenesená",J82,0)</f>
        <v>0</v>
      </c>
      <c r="BH82" s="134">
        <f aca="true" t="shared" si="10" ref="BH82:BH99">IF(N82="sníž. přenesená",J82,0)</f>
        <v>0</v>
      </c>
      <c r="BI82" s="134">
        <f aca="true" t="shared" si="11" ref="BI82:BI99">IF(N82="nulová",J82,0)</f>
        <v>0</v>
      </c>
      <c r="BJ82" s="2" t="s">
        <v>83</v>
      </c>
      <c r="BK82" s="134">
        <f aca="true" t="shared" si="12" ref="BK82:BK99">ROUND(I82*H82,2)</f>
        <v>0</v>
      </c>
      <c r="BL82" s="2" t="s">
        <v>129</v>
      </c>
      <c r="BM82" s="133" t="s">
        <v>515</v>
      </c>
    </row>
    <row r="83" spans="2:65" s="17" customFormat="1" ht="16.5" customHeight="1">
      <c r="B83" s="18"/>
      <c r="C83" s="122" t="s">
        <v>201</v>
      </c>
      <c r="D83" s="122" t="s">
        <v>124</v>
      </c>
      <c r="E83" s="123" t="s">
        <v>516</v>
      </c>
      <c r="F83" s="124" t="s">
        <v>517</v>
      </c>
      <c r="G83" s="125" t="s">
        <v>514</v>
      </c>
      <c r="H83" s="126">
        <v>1</v>
      </c>
      <c r="I83" s="127"/>
      <c r="J83" s="128">
        <f t="shared" si="3"/>
        <v>0</v>
      </c>
      <c r="K83" s="124" t="s">
        <v>19</v>
      </c>
      <c r="L83" s="18"/>
      <c r="M83" s="129" t="s">
        <v>19</v>
      </c>
      <c r="N83" s="130" t="s">
        <v>46</v>
      </c>
      <c r="P83" s="131">
        <f t="shared" si="4"/>
        <v>0</v>
      </c>
      <c r="Q83" s="131">
        <v>0</v>
      </c>
      <c r="R83" s="131">
        <f t="shared" si="5"/>
        <v>0</v>
      </c>
      <c r="S83" s="131">
        <v>0</v>
      </c>
      <c r="T83" s="132">
        <f t="shared" si="6"/>
        <v>0</v>
      </c>
      <c r="AR83" s="133" t="s">
        <v>129</v>
      </c>
      <c r="AT83" s="133" t="s">
        <v>124</v>
      </c>
      <c r="AU83" s="133" t="s">
        <v>83</v>
      </c>
      <c r="AY83" s="2" t="s">
        <v>122</v>
      </c>
      <c r="BE83" s="134">
        <f t="shared" si="7"/>
        <v>0</v>
      </c>
      <c r="BF83" s="134">
        <f t="shared" si="8"/>
        <v>0</v>
      </c>
      <c r="BG83" s="134">
        <f t="shared" si="9"/>
        <v>0</v>
      </c>
      <c r="BH83" s="134">
        <f t="shared" si="10"/>
        <v>0</v>
      </c>
      <c r="BI83" s="134">
        <f t="shared" si="11"/>
        <v>0</v>
      </c>
      <c r="BJ83" s="2" t="s">
        <v>83</v>
      </c>
      <c r="BK83" s="134">
        <f t="shared" si="12"/>
        <v>0</v>
      </c>
      <c r="BL83" s="2" t="s">
        <v>129</v>
      </c>
      <c r="BM83" s="133" t="s">
        <v>518</v>
      </c>
    </row>
    <row r="84" spans="2:65" s="17" customFormat="1" ht="16.5" customHeight="1">
      <c r="B84" s="18"/>
      <c r="C84" s="122" t="s">
        <v>226</v>
      </c>
      <c r="D84" s="122" t="s">
        <v>124</v>
      </c>
      <c r="E84" s="123" t="s">
        <v>519</v>
      </c>
      <c r="F84" s="124" t="s">
        <v>520</v>
      </c>
      <c r="G84" s="125" t="s">
        <v>514</v>
      </c>
      <c r="H84" s="126">
        <v>1</v>
      </c>
      <c r="I84" s="127"/>
      <c r="J84" s="128">
        <f t="shared" si="3"/>
        <v>0</v>
      </c>
      <c r="K84" s="124" t="s">
        <v>19</v>
      </c>
      <c r="L84" s="18"/>
      <c r="M84" s="129" t="s">
        <v>19</v>
      </c>
      <c r="N84" s="130" t="s">
        <v>46</v>
      </c>
      <c r="P84" s="131">
        <f t="shared" si="4"/>
        <v>0</v>
      </c>
      <c r="Q84" s="131">
        <v>0</v>
      </c>
      <c r="R84" s="131">
        <f t="shared" si="5"/>
        <v>0</v>
      </c>
      <c r="S84" s="131">
        <v>0</v>
      </c>
      <c r="T84" s="132">
        <f t="shared" si="6"/>
        <v>0</v>
      </c>
      <c r="AR84" s="133" t="s">
        <v>129</v>
      </c>
      <c r="AT84" s="133" t="s">
        <v>124</v>
      </c>
      <c r="AU84" s="133" t="s">
        <v>83</v>
      </c>
      <c r="AY84" s="2" t="s">
        <v>122</v>
      </c>
      <c r="BE84" s="134">
        <f t="shared" si="7"/>
        <v>0</v>
      </c>
      <c r="BF84" s="134">
        <f t="shared" si="8"/>
        <v>0</v>
      </c>
      <c r="BG84" s="134">
        <f t="shared" si="9"/>
        <v>0</v>
      </c>
      <c r="BH84" s="134">
        <f t="shared" si="10"/>
        <v>0</v>
      </c>
      <c r="BI84" s="134">
        <f t="shared" si="11"/>
        <v>0</v>
      </c>
      <c r="BJ84" s="2" t="s">
        <v>83</v>
      </c>
      <c r="BK84" s="134">
        <f t="shared" si="12"/>
        <v>0</v>
      </c>
      <c r="BL84" s="2" t="s">
        <v>129</v>
      </c>
      <c r="BM84" s="133" t="s">
        <v>521</v>
      </c>
    </row>
    <row r="85" spans="2:65" s="17" customFormat="1" ht="21.75" customHeight="1">
      <c r="B85" s="18"/>
      <c r="C85" s="122" t="s">
        <v>232</v>
      </c>
      <c r="D85" s="122" t="s">
        <v>124</v>
      </c>
      <c r="E85" s="123" t="s">
        <v>522</v>
      </c>
      <c r="F85" s="124" t="s">
        <v>523</v>
      </c>
      <c r="G85" s="125" t="s">
        <v>514</v>
      </c>
      <c r="H85" s="126">
        <v>1</v>
      </c>
      <c r="I85" s="127"/>
      <c r="J85" s="128">
        <f t="shared" si="3"/>
        <v>0</v>
      </c>
      <c r="K85" s="124" t="s">
        <v>19</v>
      </c>
      <c r="L85" s="18"/>
      <c r="M85" s="129" t="s">
        <v>19</v>
      </c>
      <c r="N85" s="130" t="s">
        <v>46</v>
      </c>
      <c r="P85" s="131">
        <f t="shared" si="4"/>
        <v>0</v>
      </c>
      <c r="Q85" s="131">
        <v>0</v>
      </c>
      <c r="R85" s="131">
        <f t="shared" si="5"/>
        <v>0</v>
      </c>
      <c r="S85" s="131">
        <v>0</v>
      </c>
      <c r="T85" s="132">
        <f t="shared" si="6"/>
        <v>0</v>
      </c>
      <c r="AR85" s="133" t="s">
        <v>129</v>
      </c>
      <c r="AT85" s="133" t="s">
        <v>124</v>
      </c>
      <c r="AU85" s="133" t="s">
        <v>83</v>
      </c>
      <c r="AY85" s="2" t="s">
        <v>122</v>
      </c>
      <c r="BE85" s="134">
        <f t="shared" si="7"/>
        <v>0</v>
      </c>
      <c r="BF85" s="134">
        <f t="shared" si="8"/>
        <v>0</v>
      </c>
      <c r="BG85" s="134">
        <f t="shared" si="9"/>
        <v>0</v>
      </c>
      <c r="BH85" s="134">
        <f t="shared" si="10"/>
        <v>0</v>
      </c>
      <c r="BI85" s="134">
        <f t="shared" si="11"/>
        <v>0</v>
      </c>
      <c r="BJ85" s="2" t="s">
        <v>83</v>
      </c>
      <c r="BK85" s="134">
        <f t="shared" si="12"/>
        <v>0</v>
      </c>
      <c r="BL85" s="2" t="s">
        <v>129</v>
      </c>
      <c r="BM85" s="133" t="s">
        <v>524</v>
      </c>
    </row>
    <row r="86" spans="2:65" s="17" customFormat="1" ht="24.2" customHeight="1">
      <c r="B86" s="18"/>
      <c r="C86" s="122" t="s">
        <v>240</v>
      </c>
      <c r="D86" s="122" t="s">
        <v>124</v>
      </c>
      <c r="E86" s="123" t="s">
        <v>525</v>
      </c>
      <c r="F86" s="124" t="s">
        <v>526</v>
      </c>
      <c r="G86" s="125" t="s">
        <v>514</v>
      </c>
      <c r="H86" s="126">
        <v>1</v>
      </c>
      <c r="I86" s="127"/>
      <c r="J86" s="128">
        <f t="shared" si="3"/>
        <v>0</v>
      </c>
      <c r="K86" s="124" t="s">
        <v>19</v>
      </c>
      <c r="L86" s="18"/>
      <c r="M86" s="129" t="s">
        <v>19</v>
      </c>
      <c r="N86" s="130" t="s">
        <v>46</v>
      </c>
      <c r="P86" s="131">
        <f t="shared" si="4"/>
        <v>0</v>
      </c>
      <c r="Q86" s="131">
        <v>0</v>
      </c>
      <c r="R86" s="131">
        <f t="shared" si="5"/>
        <v>0</v>
      </c>
      <c r="S86" s="131">
        <v>0</v>
      </c>
      <c r="T86" s="132">
        <f t="shared" si="6"/>
        <v>0</v>
      </c>
      <c r="AR86" s="133" t="s">
        <v>129</v>
      </c>
      <c r="AT86" s="133" t="s">
        <v>124</v>
      </c>
      <c r="AU86" s="133" t="s">
        <v>83</v>
      </c>
      <c r="AY86" s="2" t="s">
        <v>122</v>
      </c>
      <c r="BE86" s="134">
        <f t="shared" si="7"/>
        <v>0</v>
      </c>
      <c r="BF86" s="134">
        <f t="shared" si="8"/>
        <v>0</v>
      </c>
      <c r="BG86" s="134">
        <f t="shared" si="9"/>
        <v>0</v>
      </c>
      <c r="BH86" s="134">
        <f t="shared" si="10"/>
        <v>0</v>
      </c>
      <c r="BI86" s="134">
        <f t="shared" si="11"/>
        <v>0</v>
      </c>
      <c r="BJ86" s="2" t="s">
        <v>83</v>
      </c>
      <c r="BK86" s="134">
        <f t="shared" si="12"/>
        <v>0</v>
      </c>
      <c r="BL86" s="2" t="s">
        <v>129</v>
      </c>
      <c r="BM86" s="133" t="s">
        <v>527</v>
      </c>
    </row>
    <row r="87" spans="2:65" s="17" customFormat="1" ht="16.5" customHeight="1">
      <c r="B87" s="18"/>
      <c r="C87" s="122" t="s">
        <v>245</v>
      </c>
      <c r="D87" s="122" t="s">
        <v>124</v>
      </c>
      <c r="E87" s="123" t="s">
        <v>528</v>
      </c>
      <c r="F87" s="124" t="s">
        <v>529</v>
      </c>
      <c r="G87" s="125" t="s">
        <v>514</v>
      </c>
      <c r="H87" s="126">
        <v>1</v>
      </c>
      <c r="I87" s="127"/>
      <c r="J87" s="128">
        <f t="shared" si="3"/>
        <v>0</v>
      </c>
      <c r="K87" s="124" t="s">
        <v>19</v>
      </c>
      <c r="L87" s="18"/>
      <c r="M87" s="129" t="s">
        <v>19</v>
      </c>
      <c r="N87" s="130" t="s">
        <v>46</v>
      </c>
      <c r="P87" s="131">
        <f t="shared" si="4"/>
        <v>0</v>
      </c>
      <c r="Q87" s="131">
        <v>0</v>
      </c>
      <c r="R87" s="131">
        <f t="shared" si="5"/>
        <v>0</v>
      </c>
      <c r="S87" s="131">
        <v>0</v>
      </c>
      <c r="T87" s="132">
        <f t="shared" si="6"/>
        <v>0</v>
      </c>
      <c r="AR87" s="133" t="s">
        <v>129</v>
      </c>
      <c r="AT87" s="133" t="s">
        <v>124</v>
      </c>
      <c r="AU87" s="133" t="s">
        <v>83</v>
      </c>
      <c r="AY87" s="2" t="s">
        <v>122</v>
      </c>
      <c r="BE87" s="134">
        <f t="shared" si="7"/>
        <v>0</v>
      </c>
      <c r="BF87" s="134">
        <f t="shared" si="8"/>
        <v>0</v>
      </c>
      <c r="BG87" s="134">
        <f t="shared" si="9"/>
        <v>0</v>
      </c>
      <c r="BH87" s="134">
        <f t="shared" si="10"/>
        <v>0</v>
      </c>
      <c r="BI87" s="134">
        <f t="shared" si="11"/>
        <v>0</v>
      </c>
      <c r="BJ87" s="2" t="s">
        <v>83</v>
      </c>
      <c r="BK87" s="134">
        <f t="shared" si="12"/>
        <v>0</v>
      </c>
      <c r="BL87" s="2" t="s">
        <v>129</v>
      </c>
      <c r="BM87" s="133" t="s">
        <v>530</v>
      </c>
    </row>
    <row r="88" spans="2:65" s="17" customFormat="1" ht="16.5" customHeight="1">
      <c r="B88" s="18"/>
      <c r="C88" s="122" t="s">
        <v>250</v>
      </c>
      <c r="D88" s="122" t="s">
        <v>124</v>
      </c>
      <c r="E88" s="123" t="s">
        <v>531</v>
      </c>
      <c r="F88" s="124" t="s">
        <v>532</v>
      </c>
      <c r="G88" s="125" t="s">
        <v>514</v>
      </c>
      <c r="H88" s="126">
        <v>1</v>
      </c>
      <c r="I88" s="127"/>
      <c r="J88" s="128">
        <f t="shared" si="3"/>
        <v>0</v>
      </c>
      <c r="K88" s="124" t="s">
        <v>19</v>
      </c>
      <c r="L88" s="18"/>
      <c r="M88" s="129" t="s">
        <v>19</v>
      </c>
      <c r="N88" s="130" t="s">
        <v>46</v>
      </c>
      <c r="P88" s="131">
        <f t="shared" si="4"/>
        <v>0</v>
      </c>
      <c r="Q88" s="131">
        <v>0</v>
      </c>
      <c r="R88" s="131">
        <f t="shared" si="5"/>
        <v>0</v>
      </c>
      <c r="S88" s="131">
        <v>0</v>
      </c>
      <c r="T88" s="132">
        <f t="shared" si="6"/>
        <v>0</v>
      </c>
      <c r="AR88" s="133" t="s">
        <v>129</v>
      </c>
      <c r="AT88" s="133" t="s">
        <v>124</v>
      </c>
      <c r="AU88" s="133" t="s">
        <v>83</v>
      </c>
      <c r="AY88" s="2" t="s">
        <v>122</v>
      </c>
      <c r="BE88" s="134">
        <f t="shared" si="7"/>
        <v>0</v>
      </c>
      <c r="BF88" s="134">
        <f t="shared" si="8"/>
        <v>0</v>
      </c>
      <c r="BG88" s="134">
        <f t="shared" si="9"/>
        <v>0</v>
      </c>
      <c r="BH88" s="134">
        <f t="shared" si="10"/>
        <v>0</v>
      </c>
      <c r="BI88" s="134">
        <f t="shared" si="11"/>
        <v>0</v>
      </c>
      <c r="BJ88" s="2" t="s">
        <v>83</v>
      </c>
      <c r="BK88" s="134">
        <f t="shared" si="12"/>
        <v>0</v>
      </c>
      <c r="BL88" s="2" t="s">
        <v>129</v>
      </c>
      <c r="BM88" s="133" t="s">
        <v>533</v>
      </c>
    </row>
    <row r="89" spans="2:65" s="17" customFormat="1" ht="16.5" customHeight="1">
      <c r="B89" s="18"/>
      <c r="C89" s="122" t="s">
        <v>7</v>
      </c>
      <c r="D89" s="122" t="s">
        <v>124</v>
      </c>
      <c r="E89" s="123" t="s">
        <v>534</v>
      </c>
      <c r="F89" s="124" t="s">
        <v>535</v>
      </c>
      <c r="G89" s="125" t="s">
        <v>514</v>
      </c>
      <c r="H89" s="126">
        <v>1</v>
      </c>
      <c r="I89" s="127"/>
      <c r="J89" s="128">
        <f t="shared" si="3"/>
        <v>0</v>
      </c>
      <c r="K89" s="124" t="s">
        <v>19</v>
      </c>
      <c r="L89" s="18"/>
      <c r="M89" s="129" t="s">
        <v>19</v>
      </c>
      <c r="N89" s="130" t="s">
        <v>46</v>
      </c>
      <c r="P89" s="131">
        <f t="shared" si="4"/>
        <v>0</v>
      </c>
      <c r="Q89" s="131">
        <v>0</v>
      </c>
      <c r="R89" s="131">
        <f t="shared" si="5"/>
        <v>0</v>
      </c>
      <c r="S89" s="131">
        <v>0</v>
      </c>
      <c r="T89" s="132">
        <f t="shared" si="6"/>
        <v>0</v>
      </c>
      <c r="AR89" s="133" t="s">
        <v>129</v>
      </c>
      <c r="AT89" s="133" t="s">
        <v>124</v>
      </c>
      <c r="AU89" s="133" t="s">
        <v>83</v>
      </c>
      <c r="AY89" s="2" t="s">
        <v>122</v>
      </c>
      <c r="BE89" s="134">
        <f t="shared" si="7"/>
        <v>0</v>
      </c>
      <c r="BF89" s="134">
        <f t="shared" si="8"/>
        <v>0</v>
      </c>
      <c r="BG89" s="134">
        <f t="shared" si="9"/>
        <v>0</v>
      </c>
      <c r="BH89" s="134">
        <f t="shared" si="10"/>
        <v>0</v>
      </c>
      <c r="BI89" s="134">
        <f t="shared" si="11"/>
        <v>0</v>
      </c>
      <c r="BJ89" s="2" t="s">
        <v>83</v>
      </c>
      <c r="BK89" s="134">
        <f t="shared" si="12"/>
        <v>0</v>
      </c>
      <c r="BL89" s="2" t="s">
        <v>129</v>
      </c>
      <c r="BM89" s="133" t="s">
        <v>536</v>
      </c>
    </row>
    <row r="90" spans="2:65" s="17" customFormat="1" ht="37.9" customHeight="1">
      <c r="B90" s="18"/>
      <c r="C90" s="122" t="s">
        <v>263</v>
      </c>
      <c r="D90" s="122" t="s">
        <v>124</v>
      </c>
      <c r="E90" s="123" t="s">
        <v>537</v>
      </c>
      <c r="F90" s="124" t="s">
        <v>538</v>
      </c>
      <c r="G90" s="125" t="s">
        <v>514</v>
      </c>
      <c r="H90" s="126">
        <v>1</v>
      </c>
      <c r="I90" s="127"/>
      <c r="J90" s="128">
        <f t="shared" si="3"/>
        <v>0</v>
      </c>
      <c r="K90" s="124" t="s">
        <v>19</v>
      </c>
      <c r="L90" s="18"/>
      <c r="M90" s="129" t="s">
        <v>19</v>
      </c>
      <c r="N90" s="130" t="s">
        <v>46</v>
      </c>
      <c r="P90" s="131">
        <f t="shared" si="4"/>
        <v>0</v>
      </c>
      <c r="Q90" s="131">
        <v>0</v>
      </c>
      <c r="R90" s="131">
        <f t="shared" si="5"/>
        <v>0</v>
      </c>
      <c r="S90" s="131">
        <v>0</v>
      </c>
      <c r="T90" s="132">
        <f t="shared" si="6"/>
        <v>0</v>
      </c>
      <c r="AR90" s="133" t="s">
        <v>129</v>
      </c>
      <c r="AT90" s="133" t="s">
        <v>124</v>
      </c>
      <c r="AU90" s="133" t="s">
        <v>83</v>
      </c>
      <c r="AY90" s="2" t="s">
        <v>122</v>
      </c>
      <c r="BE90" s="134">
        <f t="shared" si="7"/>
        <v>0</v>
      </c>
      <c r="BF90" s="134">
        <f t="shared" si="8"/>
        <v>0</v>
      </c>
      <c r="BG90" s="134">
        <f t="shared" si="9"/>
        <v>0</v>
      </c>
      <c r="BH90" s="134">
        <f t="shared" si="10"/>
        <v>0</v>
      </c>
      <c r="BI90" s="134">
        <f t="shared" si="11"/>
        <v>0</v>
      </c>
      <c r="BJ90" s="2" t="s">
        <v>83</v>
      </c>
      <c r="BK90" s="134">
        <f t="shared" si="12"/>
        <v>0</v>
      </c>
      <c r="BL90" s="2" t="s">
        <v>129</v>
      </c>
      <c r="BM90" s="133" t="s">
        <v>539</v>
      </c>
    </row>
    <row r="91" spans="2:65" s="17" customFormat="1" ht="16.5" customHeight="1">
      <c r="B91" s="18"/>
      <c r="C91" s="122" t="s">
        <v>85</v>
      </c>
      <c r="D91" s="122" t="s">
        <v>124</v>
      </c>
      <c r="E91" s="123" t="s">
        <v>540</v>
      </c>
      <c r="F91" s="124" t="s">
        <v>541</v>
      </c>
      <c r="G91" s="125" t="s">
        <v>514</v>
      </c>
      <c r="H91" s="126">
        <v>1</v>
      </c>
      <c r="I91" s="127"/>
      <c r="J91" s="128">
        <f t="shared" si="3"/>
        <v>0</v>
      </c>
      <c r="K91" s="124" t="s">
        <v>19</v>
      </c>
      <c r="L91" s="18"/>
      <c r="M91" s="129" t="s">
        <v>19</v>
      </c>
      <c r="N91" s="130" t="s">
        <v>46</v>
      </c>
      <c r="P91" s="131">
        <f t="shared" si="4"/>
        <v>0</v>
      </c>
      <c r="Q91" s="131">
        <v>0</v>
      </c>
      <c r="R91" s="131">
        <f t="shared" si="5"/>
        <v>0</v>
      </c>
      <c r="S91" s="131">
        <v>0</v>
      </c>
      <c r="T91" s="132">
        <f t="shared" si="6"/>
        <v>0</v>
      </c>
      <c r="AR91" s="133" t="s">
        <v>129</v>
      </c>
      <c r="AT91" s="133" t="s">
        <v>124</v>
      </c>
      <c r="AU91" s="133" t="s">
        <v>83</v>
      </c>
      <c r="AY91" s="2" t="s">
        <v>122</v>
      </c>
      <c r="BE91" s="134">
        <f t="shared" si="7"/>
        <v>0</v>
      </c>
      <c r="BF91" s="134">
        <f t="shared" si="8"/>
        <v>0</v>
      </c>
      <c r="BG91" s="134">
        <f t="shared" si="9"/>
        <v>0</v>
      </c>
      <c r="BH91" s="134">
        <f t="shared" si="10"/>
        <v>0</v>
      </c>
      <c r="BI91" s="134">
        <f t="shared" si="11"/>
        <v>0</v>
      </c>
      <c r="BJ91" s="2" t="s">
        <v>83</v>
      </c>
      <c r="BK91" s="134">
        <f t="shared" si="12"/>
        <v>0</v>
      </c>
      <c r="BL91" s="2" t="s">
        <v>129</v>
      </c>
      <c r="BM91" s="133" t="s">
        <v>542</v>
      </c>
    </row>
    <row r="92" spans="2:65" s="17" customFormat="1" ht="24.2" customHeight="1">
      <c r="B92" s="18"/>
      <c r="C92" s="122" t="s">
        <v>141</v>
      </c>
      <c r="D92" s="122" t="s">
        <v>124</v>
      </c>
      <c r="E92" s="123" t="s">
        <v>543</v>
      </c>
      <c r="F92" s="124" t="s">
        <v>544</v>
      </c>
      <c r="G92" s="125" t="s">
        <v>514</v>
      </c>
      <c r="H92" s="126">
        <v>1</v>
      </c>
      <c r="I92" s="127"/>
      <c r="J92" s="128">
        <f t="shared" si="3"/>
        <v>0</v>
      </c>
      <c r="K92" s="124" t="s">
        <v>19</v>
      </c>
      <c r="L92" s="18"/>
      <c r="M92" s="129" t="s">
        <v>19</v>
      </c>
      <c r="N92" s="130" t="s">
        <v>46</v>
      </c>
      <c r="P92" s="131">
        <f t="shared" si="4"/>
        <v>0</v>
      </c>
      <c r="Q92" s="131">
        <v>0</v>
      </c>
      <c r="R92" s="131">
        <f t="shared" si="5"/>
        <v>0</v>
      </c>
      <c r="S92" s="131">
        <v>0</v>
      </c>
      <c r="T92" s="132">
        <f t="shared" si="6"/>
        <v>0</v>
      </c>
      <c r="AR92" s="133" t="s">
        <v>129</v>
      </c>
      <c r="AT92" s="133" t="s">
        <v>124</v>
      </c>
      <c r="AU92" s="133" t="s">
        <v>83</v>
      </c>
      <c r="AY92" s="2" t="s">
        <v>122</v>
      </c>
      <c r="BE92" s="134">
        <f t="shared" si="7"/>
        <v>0</v>
      </c>
      <c r="BF92" s="134">
        <f t="shared" si="8"/>
        <v>0</v>
      </c>
      <c r="BG92" s="134">
        <f t="shared" si="9"/>
        <v>0</v>
      </c>
      <c r="BH92" s="134">
        <f t="shared" si="10"/>
        <v>0</v>
      </c>
      <c r="BI92" s="134">
        <f t="shared" si="11"/>
        <v>0</v>
      </c>
      <c r="BJ92" s="2" t="s">
        <v>83</v>
      </c>
      <c r="BK92" s="134">
        <f t="shared" si="12"/>
        <v>0</v>
      </c>
      <c r="BL92" s="2" t="s">
        <v>129</v>
      </c>
      <c r="BM92" s="133" t="s">
        <v>545</v>
      </c>
    </row>
    <row r="93" spans="2:65" s="17" customFormat="1" ht="16.5" customHeight="1">
      <c r="B93" s="18"/>
      <c r="C93" s="122" t="s">
        <v>129</v>
      </c>
      <c r="D93" s="122" t="s">
        <v>124</v>
      </c>
      <c r="E93" s="123" t="s">
        <v>546</v>
      </c>
      <c r="F93" s="124" t="s">
        <v>547</v>
      </c>
      <c r="G93" s="125" t="s">
        <v>514</v>
      </c>
      <c r="H93" s="126">
        <v>1</v>
      </c>
      <c r="I93" s="127"/>
      <c r="J93" s="128">
        <f t="shared" si="3"/>
        <v>0</v>
      </c>
      <c r="K93" s="124" t="s">
        <v>19</v>
      </c>
      <c r="L93" s="18"/>
      <c r="M93" s="129" t="s">
        <v>19</v>
      </c>
      <c r="N93" s="130" t="s">
        <v>46</v>
      </c>
      <c r="P93" s="131">
        <f t="shared" si="4"/>
        <v>0</v>
      </c>
      <c r="Q93" s="131">
        <v>0</v>
      </c>
      <c r="R93" s="131">
        <f t="shared" si="5"/>
        <v>0</v>
      </c>
      <c r="S93" s="131">
        <v>0</v>
      </c>
      <c r="T93" s="132">
        <f t="shared" si="6"/>
        <v>0</v>
      </c>
      <c r="AR93" s="133" t="s">
        <v>129</v>
      </c>
      <c r="AT93" s="133" t="s">
        <v>124</v>
      </c>
      <c r="AU93" s="133" t="s">
        <v>83</v>
      </c>
      <c r="AY93" s="2" t="s">
        <v>122</v>
      </c>
      <c r="BE93" s="134">
        <f t="shared" si="7"/>
        <v>0</v>
      </c>
      <c r="BF93" s="134">
        <f t="shared" si="8"/>
        <v>0</v>
      </c>
      <c r="BG93" s="134">
        <f t="shared" si="9"/>
        <v>0</v>
      </c>
      <c r="BH93" s="134">
        <f t="shared" si="10"/>
        <v>0</v>
      </c>
      <c r="BI93" s="134">
        <f t="shared" si="11"/>
        <v>0</v>
      </c>
      <c r="BJ93" s="2" t="s">
        <v>83</v>
      </c>
      <c r="BK93" s="134">
        <f t="shared" si="12"/>
        <v>0</v>
      </c>
      <c r="BL93" s="2" t="s">
        <v>129</v>
      </c>
      <c r="BM93" s="133" t="s">
        <v>548</v>
      </c>
    </row>
    <row r="94" spans="2:65" s="17" customFormat="1" ht="16.5" customHeight="1">
      <c r="B94" s="18"/>
      <c r="C94" s="122" t="s">
        <v>157</v>
      </c>
      <c r="D94" s="122" t="s">
        <v>124</v>
      </c>
      <c r="E94" s="123" t="s">
        <v>549</v>
      </c>
      <c r="F94" s="124" t="s">
        <v>550</v>
      </c>
      <c r="G94" s="125" t="s">
        <v>514</v>
      </c>
      <c r="H94" s="126">
        <v>1</v>
      </c>
      <c r="I94" s="127"/>
      <c r="J94" s="128">
        <f t="shared" si="3"/>
        <v>0</v>
      </c>
      <c r="K94" s="124" t="s">
        <v>19</v>
      </c>
      <c r="L94" s="18"/>
      <c r="M94" s="129" t="s">
        <v>19</v>
      </c>
      <c r="N94" s="130" t="s">
        <v>46</v>
      </c>
      <c r="P94" s="131">
        <f t="shared" si="4"/>
        <v>0</v>
      </c>
      <c r="Q94" s="131">
        <v>0</v>
      </c>
      <c r="R94" s="131">
        <f t="shared" si="5"/>
        <v>0</v>
      </c>
      <c r="S94" s="131">
        <v>0</v>
      </c>
      <c r="T94" s="132">
        <f t="shared" si="6"/>
        <v>0</v>
      </c>
      <c r="AR94" s="133" t="s">
        <v>129</v>
      </c>
      <c r="AT94" s="133" t="s">
        <v>124</v>
      </c>
      <c r="AU94" s="133" t="s">
        <v>83</v>
      </c>
      <c r="AY94" s="2" t="s">
        <v>122</v>
      </c>
      <c r="BE94" s="134">
        <f t="shared" si="7"/>
        <v>0</v>
      </c>
      <c r="BF94" s="134">
        <f t="shared" si="8"/>
        <v>0</v>
      </c>
      <c r="BG94" s="134">
        <f t="shared" si="9"/>
        <v>0</v>
      </c>
      <c r="BH94" s="134">
        <f t="shared" si="10"/>
        <v>0</v>
      </c>
      <c r="BI94" s="134">
        <f t="shared" si="11"/>
        <v>0</v>
      </c>
      <c r="BJ94" s="2" t="s">
        <v>83</v>
      </c>
      <c r="BK94" s="134">
        <f t="shared" si="12"/>
        <v>0</v>
      </c>
      <c r="BL94" s="2" t="s">
        <v>129</v>
      </c>
      <c r="BM94" s="133" t="s">
        <v>551</v>
      </c>
    </row>
    <row r="95" spans="2:65" s="17" customFormat="1" ht="16.5" customHeight="1">
      <c r="B95" s="18"/>
      <c r="C95" s="122" t="s">
        <v>163</v>
      </c>
      <c r="D95" s="122" t="s">
        <v>124</v>
      </c>
      <c r="E95" s="123" t="s">
        <v>552</v>
      </c>
      <c r="F95" s="124" t="s">
        <v>553</v>
      </c>
      <c r="G95" s="125" t="s">
        <v>514</v>
      </c>
      <c r="H95" s="126">
        <v>1</v>
      </c>
      <c r="I95" s="127"/>
      <c r="J95" s="128">
        <f t="shared" si="3"/>
        <v>0</v>
      </c>
      <c r="K95" s="124" t="s">
        <v>19</v>
      </c>
      <c r="L95" s="18"/>
      <c r="M95" s="129" t="s">
        <v>19</v>
      </c>
      <c r="N95" s="130" t="s">
        <v>46</v>
      </c>
      <c r="P95" s="131">
        <f t="shared" si="4"/>
        <v>0</v>
      </c>
      <c r="Q95" s="131">
        <v>0</v>
      </c>
      <c r="R95" s="131">
        <f t="shared" si="5"/>
        <v>0</v>
      </c>
      <c r="S95" s="131">
        <v>0</v>
      </c>
      <c r="T95" s="132">
        <f t="shared" si="6"/>
        <v>0</v>
      </c>
      <c r="AR95" s="133" t="s">
        <v>129</v>
      </c>
      <c r="AT95" s="133" t="s">
        <v>124</v>
      </c>
      <c r="AU95" s="133" t="s">
        <v>83</v>
      </c>
      <c r="AY95" s="2" t="s">
        <v>122</v>
      </c>
      <c r="BE95" s="134">
        <f t="shared" si="7"/>
        <v>0</v>
      </c>
      <c r="BF95" s="134">
        <f t="shared" si="8"/>
        <v>0</v>
      </c>
      <c r="BG95" s="134">
        <f t="shared" si="9"/>
        <v>0</v>
      </c>
      <c r="BH95" s="134">
        <f t="shared" si="10"/>
        <v>0</v>
      </c>
      <c r="BI95" s="134">
        <f t="shared" si="11"/>
        <v>0</v>
      </c>
      <c r="BJ95" s="2" t="s">
        <v>83</v>
      </c>
      <c r="BK95" s="134">
        <f t="shared" si="12"/>
        <v>0</v>
      </c>
      <c r="BL95" s="2" t="s">
        <v>129</v>
      </c>
      <c r="BM95" s="133" t="s">
        <v>554</v>
      </c>
    </row>
    <row r="96" spans="2:65" s="17" customFormat="1" ht="16.5" customHeight="1">
      <c r="B96" s="18"/>
      <c r="C96" s="122" t="s">
        <v>169</v>
      </c>
      <c r="D96" s="122" t="s">
        <v>124</v>
      </c>
      <c r="E96" s="123" t="s">
        <v>555</v>
      </c>
      <c r="F96" s="124" t="s">
        <v>556</v>
      </c>
      <c r="G96" s="125" t="s">
        <v>514</v>
      </c>
      <c r="H96" s="126">
        <v>1</v>
      </c>
      <c r="I96" s="127"/>
      <c r="J96" s="128">
        <f t="shared" si="3"/>
        <v>0</v>
      </c>
      <c r="K96" s="124" t="s">
        <v>19</v>
      </c>
      <c r="L96" s="18"/>
      <c r="M96" s="129" t="s">
        <v>19</v>
      </c>
      <c r="N96" s="130" t="s">
        <v>46</v>
      </c>
      <c r="P96" s="131">
        <f t="shared" si="4"/>
        <v>0</v>
      </c>
      <c r="Q96" s="131">
        <v>0</v>
      </c>
      <c r="R96" s="131">
        <f t="shared" si="5"/>
        <v>0</v>
      </c>
      <c r="S96" s="131">
        <v>0</v>
      </c>
      <c r="T96" s="132">
        <f t="shared" si="6"/>
        <v>0</v>
      </c>
      <c r="AR96" s="133" t="s">
        <v>129</v>
      </c>
      <c r="AT96" s="133" t="s">
        <v>124</v>
      </c>
      <c r="AU96" s="133" t="s">
        <v>83</v>
      </c>
      <c r="AY96" s="2" t="s">
        <v>122</v>
      </c>
      <c r="BE96" s="134">
        <f t="shared" si="7"/>
        <v>0</v>
      </c>
      <c r="BF96" s="134">
        <f t="shared" si="8"/>
        <v>0</v>
      </c>
      <c r="BG96" s="134">
        <f t="shared" si="9"/>
        <v>0</v>
      </c>
      <c r="BH96" s="134">
        <f t="shared" si="10"/>
        <v>0</v>
      </c>
      <c r="BI96" s="134">
        <f t="shared" si="11"/>
        <v>0</v>
      </c>
      <c r="BJ96" s="2" t="s">
        <v>83</v>
      </c>
      <c r="BK96" s="134">
        <f t="shared" si="12"/>
        <v>0</v>
      </c>
      <c r="BL96" s="2" t="s">
        <v>129</v>
      </c>
      <c r="BM96" s="133" t="s">
        <v>557</v>
      </c>
    </row>
    <row r="97" spans="2:65" s="17" customFormat="1" ht="16.5" customHeight="1">
      <c r="B97" s="18"/>
      <c r="C97" s="122" t="s">
        <v>174</v>
      </c>
      <c r="D97" s="122" t="s">
        <v>124</v>
      </c>
      <c r="E97" s="123" t="s">
        <v>558</v>
      </c>
      <c r="F97" s="124" t="s">
        <v>559</v>
      </c>
      <c r="G97" s="125" t="s">
        <v>514</v>
      </c>
      <c r="H97" s="126">
        <v>1</v>
      </c>
      <c r="I97" s="127"/>
      <c r="J97" s="128">
        <f t="shared" si="3"/>
        <v>0</v>
      </c>
      <c r="K97" s="124" t="s">
        <v>19</v>
      </c>
      <c r="L97" s="18"/>
      <c r="M97" s="129" t="s">
        <v>19</v>
      </c>
      <c r="N97" s="130" t="s">
        <v>46</v>
      </c>
      <c r="P97" s="131">
        <f t="shared" si="4"/>
        <v>0</v>
      </c>
      <c r="Q97" s="131">
        <v>0</v>
      </c>
      <c r="R97" s="131">
        <f t="shared" si="5"/>
        <v>0</v>
      </c>
      <c r="S97" s="131">
        <v>0</v>
      </c>
      <c r="T97" s="132">
        <f t="shared" si="6"/>
        <v>0</v>
      </c>
      <c r="AR97" s="133" t="s">
        <v>129</v>
      </c>
      <c r="AT97" s="133" t="s">
        <v>124</v>
      </c>
      <c r="AU97" s="133" t="s">
        <v>83</v>
      </c>
      <c r="AY97" s="2" t="s">
        <v>122</v>
      </c>
      <c r="BE97" s="134">
        <f t="shared" si="7"/>
        <v>0</v>
      </c>
      <c r="BF97" s="134">
        <f t="shared" si="8"/>
        <v>0</v>
      </c>
      <c r="BG97" s="134">
        <f t="shared" si="9"/>
        <v>0</v>
      </c>
      <c r="BH97" s="134">
        <f t="shared" si="10"/>
        <v>0</v>
      </c>
      <c r="BI97" s="134">
        <f t="shared" si="11"/>
        <v>0</v>
      </c>
      <c r="BJ97" s="2" t="s">
        <v>83</v>
      </c>
      <c r="BK97" s="134">
        <f t="shared" si="12"/>
        <v>0</v>
      </c>
      <c r="BL97" s="2" t="s">
        <v>129</v>
      </c>
      <c r="BM97" s="133" t="s">
        <v>560</v>
      </c>
    </row>
    <row r="98" spans="2:65" s="17" customFormat="1" ht="49.15" customHeight="1">
      <c r="B98" s="18"/>
      <c r="C98" s="122" t="s">
        <v>180</v>
      </c>
      <c r="D98" s="122" t="s">
        <v>124</v>
      </c>
      <c r="E98" s="123" t="s">
        <v>561</v>
      </c>
      <c r="F98" s="124" t="s">
        <v>562</v>
      </c>
      <c r="G98" s="125" t="s">
        <v>514</v>
      </c>
      <c r="H98" s="126">
        <v>1</v>
      </c>
      <c r="I98" s="127"/>
      <c r="J98" s="128">
        <f t="shared" si="3"/>
        <v>0</v>
      </c>
      <c r="K98" s="124" t="s">
        <v>19</v>
      </c>
      <c r="L98" s="18"/>
      <c r="M98" s="129" t="s">
        <v>19</v>
      </c>
      <c r="N98" s="130" t="s">
        <v>46</v>
      </c>
      <c r="P98" s="131">
        <f t="shared" si="4"/>
        <v>0</v>
      </c>
      <c r="Q98" s="131">
        <v>0</v>
      </c>
      <c r="R98" s="131">
        <f t="shared" si="5"/>
        <v>0</v>
      </c>
      <c r="S98" s="131">
        <v>0</v>
      </c>
      <c r="T98" s="132">
        <f t="shared" si="6"/>
        <v>0</v>
      </c>
      <c r="AR98" s="133" t="s">
        <v>129</v>
      </c>
      <c r="AT98" s="133" t="s">
        <v>124</v>
      </c>
      <c r="AU98" s="133" t="s">
        <v>83</v>
      </c>
      <c r="AY98" s="2" t="s">
        <v>122</v>
      </c>
      <c r="BE98" s="134">
        <f t="shared" si="7"/>
        <v>0</v>
      </c>
      <c r="BF98" s="134">
        <f t="shared" si="8"/>
        <v>0</v>
      </c>
      <c r="BG98" s="134">
        <f t="shared" si="9"/>
        <v>0</v>
      </c>
      <c r="BH98" s="134">
        <f t="shared" si="10"/>
        <v>0</v>
      </c>
      <c r="BI98" s="134">
        <f t="shared" si="11"/>
        <v>0</v>
      </c>
      <c r="BJ98" s="2" t="s">
        <v>83</v>
      </c>
      <c r="BK98" s="134">
        <f t="shared" si="12"/>
        <v>0</v>
      </c>
      <c r="BL98" s="2" t="s">
        <v>129</v>
      </c>
      <c r="BM98" s="133" t="s">
        <v>563</v>
      </c>
    </row>
    <row r="99" spans="2:65" s="17" customFormat="1" ht="16.5" customHeight="1">
      <c r="B99" s="18"/>
      <c r="C99" s="122" t="s">
        <v>195</v>
      </c>
      <c r="D99" s="122" t="s">
        <v>124</v>
      </c>
      <c r="E99" s="123" t="s">
        <v>564</v>
      </c>
      <c r="F99" s="124" t="s">
        <v>565</v>
      </c>
      <c r="G99" s="125" t="s">
        <v>514</v>
      </c>
      <c r="H99" s="126">
        <v>1</v>
      </c>
      <c r="I99" s="127"/>
      <c r="J99" s="128">
        <f t="shared" si="3"/>
        <v>0</v>
      </c>
      <c r="K99" s="124" t="s">
        <v>19</v>
      </c>
      <c r="L99" s="18"/>
      <c r="M99" s="129" t="s">
        <v>19</v>
      </c>
      <c r="N99" s="130" t="s">
        <v>46</v>
      </c>
      <c r="P99" s="131">
        <f t="shared" si="4"/>
        <v>0</v>
      </c>
      <c r="Q99" s="131">
        <v>0</v>
      </c>
      <c r="R99" s="131">
        <f t="shared" si="5"/>
        <v>0</v>
      </c>
      <c r="S99" s="131">
        <v>0</v>
      </c>
      <c r="T99" s="132">
        <f t="shared" si="6"/>
        <v>0</v>
      </c>
      <c r="AR99" s="133" t="s">
        <v>129</v>
      </c>
      <c r="AT99" s="133" t="s">
        <v>124</v>
      </c>
      <c r="AU99" s="133" t="s">
        <v>83</v>
      </c>
      <c r="AY99" s="2" t="s">
        <v>122</v>
      </c>
      <c r="BE99" s="134">
        <f t="shared" si="7"/>
        <v>0</v>
      </c>
      <c r="BF99" s="134">
        <f t="shared" si="8"/>
        <v>0</v>
      </c>
      <c r="BG99" s="134">
        <f t="shared" si="9"/>
        <v>0</v>
      </c>
      <c r="BH99" s="134">
        <f t="shared" si="10"/>
        <v>0</v>
      </c>
      <c r="BI99" s="134">
        <f t="shared" si="11"/>
        <v>0</v>
      </c>
      <c r="BJ99" s="2" t="s">
        <v>83</v>
      </c>
      <c r="BK99" s="134">
        <f t="shared" si="12"/>
        <v>0</v>
      </c>
      <c r="BL99" s="2" t="s">
        <v>129</v>
      </c>
      <c r="BM99" s="133" t="s">
        <v>566</v>
      </c>
    </row>
    <row r="100" spans="2:65" s="17" customFormat="1" ht="24.2" customHeight="1">
      <c r="B100" s="18"/>
      <c r="C100" s="122" t="s">
        <v>208</v>
      </c>
      <c r="D100" s="122" t="s">
        <v>124</v>
      </c>
      <c r="E100" s="123" t="s">
        <v>567</v>
      </c>
      <c r="F100" s="124" t="s">
        <v>568</v>
      </c>
      <c r="G100" s="125" t="s">
        <v>514</v>
      </c>
      <c r="H100" s="126">
        <v>1</v>
      </c>
      <c r="I100" s="127"/>
      <c r="J100" s="128">
        <f aca="true" t="shared" si="13" ref="J100:J102">ROUND(I100*H100,2)</f>
        <v>0</v>
      </c>
      <c r="K100" s="124" t="s">
        <v>19</v>
      </c>
      <c r="L100" s="18"/>
      <c r="M100" s="129" t="s">
        <v>19</v>
      </c>
      <c r="N100" s="130" t="s">
        <v>46</v>
      </c>
      <c r="P100" s="131">
        <f aca="true" t="shared" si="14" ref="P100:P102">O100*H100</f>
        <v>0</v>
      </c>
      <c r="Q100" s="131">
        <v>0</v>
      </c>
      <c r="R100" s="131">
        <f aca="true" t="shared" si="15" ref="R100:R102">Q100*H100</f>
        <v>0</v>
      </c>
      <c r="S100" s="131">
        <v>0</v>
      </c>
      <c r="T100" s="132">
        <f aca="true" t="shared" si="16" ref="T100:T102">S100*H100</f>
        <v>0</v>
      </c>
      <c r="AR100" s="133" t="s">
        <v>129</v>
      </c>
      <c r="AT100" s="133" t="s">
        <v>124</v>
      </c>
      <c r="AU100" s="133" t="s">
        <v>83</v>
      </c>
      <c r="AY100" s="2" t="s">
        <v>122</v>
      </c>
      <c r="BE100" s="134">
        <f aca="true" t="shared" si="17" ref="BE100:BE102">IF(N100="základní",J100,0)</f>
        <v>0</v>
      </c>
      <c r="BF100" s="134">
        <f aca="true" t="shared" si="18" ref="BF100:BF102">IF(N100="snížená",J100,0)</f>
        <v>0</v>
      </c>
      <c r="BG100" s="134">
        <f aca="true" t="shared" si="19" ref="BG100:BG102">IF(N100="zákl. přenesená",J100,0)</f>
        <v>0</v>
      </c>
      <c r="BH100" s="134">
        <f aca="true" t="shared" si="20" ref="BH100:BH102">IF(N100="sníž. přenesená",J100,0)</f>
        <v>0</v>
      </c>
      <c r="BI100" s="134">
        <f aca="true" t="shared" si="21" ref="BI100:BI102">IF(N100="nulová",J100,0)</f>
        <v>0</v>
      </c>
      <c r="BJ100" s="2" t="s">
        <v>83</v>
      </c>
      <c r="BK100" s="134">
        <f aca="true" t="shared" si="22" ref="BK100:BK102">ROUND(I100*H100,2)</f>
        <v>0</v>
      </c>
      <c r="BL100" s="2" t="s">
        <v>129</v>
      </c>
      <c r="BM100" s="133" t="s">
        <v>569</v>
      </c>
    </row>
    <row r="101" spans="2:65" s="17" customFormat="1" ht="21.75" customHeight="1">
      <c r="B101" s="18"/>
      <c r="C101" s="122" t="s">
        <v>213</v>
      </c>
      <c r="D101" s="122" t="s">
        <v>124</v>
      </c>
      <c r="E101" s="123" t="s">
        <v>570</v>
      </c>
      <c r="F101" s="124" t="s">
        <v>571</v>
      </c>
      <c r="G101" s="125" t="s">
        <v>514</v>
      </c>
      <c r="H101" s="126">
        <v>1</v>
      </c>
      <c r="I101" s="127"/>
      <c r="J101" s="128">
        <f t="shared" si="13"/>
        <v>0</v>
      </c>
      <c r="K101" s="124" t="s">
        <v>19</v>
      </c>
      <c r="L101" s="18"/>
      <c r="M101" s="129" t="s">
        <v>19</v>
      </c>
      <c r="N101" s="130" t="s">
        <v>46</v>
      </c>
      <c r="P101" s="131">
        <f t="shared" si="14"/>
        <v>0</v>
      </c>
      <c r="Q101" s="131">
        <v>0</v>
      </c>
      <c r="R101" s="131">
        <f t="shared" si="15"/>
        <v>0</v>
      </c>
      <c r="S101" s="131">
        <v>0</v>
      </c>
      <c r="T101" s="132">
        <f t="shared" si="16"/>
        <v>0</v>
      </c>
      <c r="AR101" s="133" t="s">
        <v>129</v>
      </c>
      <c r="AT101" s="133" t="s">
        <v>124</v>
      </c>
      <c r="AU101" s="133" t="s">
        <v>83</v>
      </c>
      <c r="AY101" s="2" t="s">
        <v>122</v>
      </c>
      <c r="BE101" s="134">
        <f t="shared" si="17"/>
        <v>0</v>
      </c>
      <c r="BF101" s="134">
        <f t="shared" si="18"/>
        <v>0</v>
      </c>
      <c r="BG101" s="134">
        <f t="shared" si="19"/>
        <v>0</v>
      </c>
      <c r="BH101" s="134">
        <f t="shared" si="20"/>
        <v>0</v>
      </c>
      <c r="BI101" s="134">
        <f t="shared" si="21"/>
        <v>0</v>
      </c>
      <c r="BJ101" s="2" t="s">
        <v>83</v>
      </c>
      <c r="BK101" s="134">
        <f t="shared" si="22"/>
        <v>0</v>
      </c>
      <c r="BL101" s="2" t="s">
        <v>129</v>
      </c>
      <c r="BM101" s="133" t="s">
        <v>572</v>
      </c>
    </row>
    <row r="102" spans="2:65" s="17" customFormat="1" ht="24.2" customHeight="1">
      <c r="B102" s="18"/>
      <c r="C102" s="122" t="s">
        <v>8</v>
      </c>
      <c r="D102" s="122" t="s">
        <v>124</v>
      </c>
      <c r="E102" s="123" t="s">
        <v>573</v>
      </c>
      <c r="F102" s="124" t="s">
        <v>574</v>
      </c>
      <c r="G102" s="125" t="s">
        <v>514</v>
      </c>
      <c r="H102" s="126">
        <v>1</v>
      </c>
      <c r="I102" s="127"/>
      <c r="J102" s="128">
        <f t="shared" si="13"/>
        <v>0</v>
      </c>
      <c r="K102" s="124" t="s">
        <v>19</v>
      </c>
      <c r="L102" s="18"/>
      <c r="M102" s="179" t="s">
        <v>19</v>
      </c>
      <c r="N102" s="180" t="s">
        <v>46</v>
      </c>
      <c r="O102" s="177"/>
      <c r="P102" s="181">
        <f t="shared" si="14"/>
        <v>0</v>
      </c>
      <c r="Q102" s="181">
        <v>0</v>
      </c>
      <c r="R102" s="181">
        <f t="shared" si="15"/>
        <v>0</v>
      </c>
      <c r="S102" s="181">
        <v>0</v>
      </c>
      <c r="T102" s="182">
        <f t="shared" si="16"/>
        <v>0</v>
      </c>
      <c r="AR102" s="133" t="s">
        <v>129</v>
      </c>
      <c r="AT102" s="133" t="s">
        <v>124</v>
      </c>
      <c r="AU102" s="133" t="s">
        <v>83</v>
      </c>
      <c r="AY102" s="2" t="s">
        <v>122</v>
      </c>
      <c r="BE102" s="134">
        <f t="shared" si="17"/>
        <v>0</v>
      </c>
      <c r="BF102" s="134">
        <f t="shared" si="18"/>
        <v>0</v>
      </c>
      <c r="BG102" s="134">
        <f t="shared" si="19"/>
        <v>0</v>
      </c>
      <c r="BH102" s="134">
        <f t="shared" si="20"/>
        <v>0</v>
      </c>
      <c r="BI102" s="134">
        <f t="shared" si="21"/>
        <v>0</v>
      </c>
      <c r="BJ102" s="2" t="s">
        <v>83</v>
      </c>
      <c r="BK102" s="134">
        <f t="shared" si="22"/>
        <v>0</v>
      </c>
      <c r="BL102" s="2" t="s">
        <v>129</v>
      </c>
      <c r="BM102" s="133" t="s">
        <v>575</v>
      </c>
    </row>
    <row r="103" spans="2:12" s="17" customFormat="1" ht="6.95" customHeight="1">
      <c r="B103" s="28"/>
      <c r="C103" s="29"/>
      <c r="D103" s="29"/>
      <c r="E103" s="29"/>
      <c r="F103" s="29"/>
      <c r="G103" s="29"/>
      <c r="H103" s="29"/>
      <c r="I103" s="29"/>
      <c r="J103" s="29"/>
      <c r="K103" s="29"/>
      <c r="L103" s="18"/>
    </row>
  </sheetData>
  <autoFilter ref="C79:K102"/>
  <mergeCells count="9">
    <mergeCell ref="E48:H48"/>
    <mergeCell ref="E50:H50"/>
    <mergeCell ref="E70:H70"/>
    <mergeCell ref="E72:H72"/>
    <mergeCell ref="L2:V2"/>
    <mergeCell ref="E7:H7"/>
    <mergeCell ref="E9:H9"/>
    <mergeCell ref="E18:H18"/>
    <mergeCell ref="E27:H27"/>
  </mergeCells>
  <printOptions/>
  <pageMargins left="0.39375000000000004" right="0.39375000000000004" top="0.39375000000000004" bottom="0.39375000000000004" header="0.5" footer="0.5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8"/>
  <sheetViews>
    <sheetView showGridLines="0" zoomScale="110" zoomScaleNormal="110" workbookViewId="0" topLeftCell="A1"/>
  </sheetViews>
  <sheetFormatPr defaultColWidth="9.33203125" defaultRowHeight="11.25"/>
  <cols>
    <col min="1" max="1" width="8.33203125" style="183" customWidth="1"/>
    <col min="2" max="2" width="1.66796875" style="183" customWidth="1"/>
    <col min="3" max="4" width="5" style="183" customWidth="1"/>
    <col min="5" max="5" width="11.66015625" style="183" customWidth="1"/>
    <col min="6" max="6" width="9.16015625" style="183" customWidth="1"/>
    <col min="7" max="7" width="5" style="183" customWidth="1"/>
    <col min="8" max="8" width="77.83203125" style="183" customWidth="1"/>
    <col min="9" max="10" width="20" style="183" customWidth="1"/>
    <col min="11" max="11" width="1.66796875" style="183" customWidth="1"/>
  </cols>
  <sheetData>
    <row r="1" ht="37.5" customHeight="1"/>
    <row r="2" spans="2:11" ht="7.5" customHeight="1">
      <c r="B2" s="184"/>
      <c r="C2" s="185"/>
      <c r="D2" s="185"/>
      <c r="E2" s="185"/>
      <c r="F2" s="185"/>
      <c r="G2" s="185"/>
      <c r="H2" s="185"/>
      <c r="I2" s="185"/>
      <c r="J2" s="185"/>
      <c r="K2" s="186"/>
    </row>
    <row r="3" spans="2:11" s="187" customFormat="1" ht="45" customHeight="1">
      <c r="B3" s="188"/>
      <c r="C3" s="295" t="s">
        <v>576</v>
      </c>
      <c r="D3" s="295"/>
      <c r="E3" s="295"/>
      <c r="F3" s="295"/>
      <c r="G3" s="295"/>
      <c r="H3" s="295"/>
      <c r="I3" s="295"/>
      <c r="J3" s="295"/>
      <c r="K3" s="189"/>
    </row>
    <row r="4" spans="2:11" ht="25.5" customHeight="1">
      <c r="B4" s="190"/>
      <c r="C4" s="296" t="s">
        <v>577</v>
      </c>
      <c r="D4" s="296"/>
      <c r="E4" s="296"/>
      <c r="F4" s="296"/>
      <c r="G4" s="296"/>
      <c r="H4" s="296"/>
      <c r="I4" s="296"/>
      <c r="J4" s="296"/>
      <c r="K4" s="191"/>
    </row>
    <row r="5" spans="2:11" ht="5.25" customHeight="1">
      <c r="B5" s="190"/>
      <c r="C5" s="192"/>
      <c r="D5" s="192"/>
      <c r="E5" s="192"/>
      <c r="F5" s="192"/>
      <c r="G5" s="192"/>
      <c r="H5" s="192"/>
      <c r="I5" s="192"/>
      <c r="J5" s="192"/>
      <c r="K5" s="191"/>
    </row>
    <row r="6" spans="2:11" ht="15" customHeight="1">
      <c r="B6" s="190"/>
      <c r="C6" s="297" t="s">
        <v>578</v>
      </c>
      <c r="D6" s="297"/>
      <c r="E6" s="297"/>
      <c r="F6" s="297"/>
      <c r="G6" s="297"/>
      <c r="H6" s="297"/>
      <c r="I6" s="297"/>
      <c r="J6" s="297"/>
      <c r="K6" s="191"/>
    </row>
    <row r="7" spans="2:11" ht="15" customHeight="1">
      <c r="B7" s="194"/>
      <c r="C7" s="297" t="s">
        <v>579</v>
      </c>
      <c r="D7" s="297"/>
      <c r="E7" s="297"/>
      <c r="F7" s="297"/>
      <c r="G7" s="297"/>
      <c r="H7" s="297"/>
      <c r="I7" s="297"/>
      <c r="J7" s="297"/>
      <c r="K7" s="191"/>
    </row>
    <row r="8" spans="2:11" ht="12.75" customHeight="1">
      <c r="B8" s="194"/>
      <c r="C8" s="193"/>
      <c r="D8" s="193"/>
      <c r="E8" s="193"/>
      <c r="F8" s="193"/>
      <c r="G8" s="193"/>
      <c r="H8" s="193"/>
      <c r="I8" s="193"/>
      <c r="J8" s="193"/>
      <c r="K8" s="191"/>
    </row>
    <row r="9" spans="2:11" ht="15" customHeight="1">
      <c r="B9" s="194"/>
      <c r="C9" s="297" t="s">
        <v>580</v>
      </c>
      <c r="D9" s="297"/>
      <c r="E9" s="297"/>
      <c r="F9" s="297"/>
      <c r="G9" s="297"/>
      <c r="H9" s="297"/>
      <c r="I9" s="297"/>
      <c r="J9" s="297"/>
      <c r="K9" s="191"/>
    </row>
    <row r="10" spans="2:11" ht="15" customHeight="1">
      <c r="B10" s="194"/>
      <c r="C10" s="193"/>
      <c r="D10" s="297" t="s">
        <v>581</v>
      </c>
      <c r="E10" s="297"/>
      <c r="F10" s="297"/>
      <c r="G10" s="297"/>
      <c r="H10" s="297"/>
      <c r="I10" s="297"/>
      <c r="J10" s="297"/>
      <c r="K10" s="191"/>
    </row>
    <row r="11" spans="2:11" ht="15" customHeight="1">
      <c r="B11" s="194"/>
      <c r="C11" s="77"/>
      <c r="D11" s="297" t="s">
        <v>582</v>
      </c>
      <c r="E11" s="297"/>
      <c r="F11" s="297"/>
      <c r="G11" s="297"/>
      <c r="H11" s="297"/>
      <c r="I11" s="297"/>
      <c r="J11" s="297"/>
      <c r="K11" s="191"/>
    </row>
    <row r="12" spans="2:11" ht="15" customHeight="1">
      <c r="B12" s="194"/>
      <c r="C12" s="77"/>
      <c r="D12" s="193"/>
      <c r="E12" s="193"/>
      <c r="F12" s="193"/>
      <c r="G12" s="193"/>
      <c r="H12" s="193"/>
      <c r="I12" s="193"/>
      <c r="J12" s="193"/>
      <c r="K12" s="191"/>
    </row>
    <row r="13" spans="2:11" ht="15" customHeight="1">
      <c r="B13" s="194"/>
      <c r="C13" s="77"/>
      <c r="D13" s="2" t="s">
        <v>583</v>
      </c>
      <c r="E13" s="193"/>
      <c r="F13" s="193"/>
      <c r="G13" s="193"/>
      <c r="H13" s="193"/>
      <c r="I13" s="193"/>
      <c r="J13" s="193"/>
      <c r="K13" s="191"/>
    </row>
    <row r="14" spans="2:11" ht="12.75" customHeight="1">
      <c r="B14" s="194"/>
      <c r="C14" s="77"/>
      <c r="D14" s="77"/>
      <c r="E14" s="77"/>
      <c r="F14" s="77"/>
      <c r="G14" s="77"/>
      <c r="H14" s="77"/>
      <c r="I14" s="77"/>
      <c r="J14" s="77"/>
      <c r="K14" s="191"/>
    </row>
    <row r="15" spans="2:11" ht="15" customHeight="1">
      <c r="B15" s="194"/>
      <c r="C15" s="77"/>
      <c r="D15" s="297" t="s">
        <v>584</v>
      </c>
      <c r="E15" s="297"/>
      <c r="F15" s="297"/>
      <c r="G15" s="297"/>
      <c r="H15" s="297"/>
      <c r="I15" s="297"/>
      <c r="J15" s="297"/>
      <c r="K15" s="191"/>
    </row>
    <row r="16" spans="2:11" ht="15" customHeight="1">
      <c r="B16" s="194"/>
      <c r="C16" s="77"/>
      <c r="D16" s="297" t="s">
        <v>585</v>
      </c>
      <c r="E16" s="297"/>
      <c r="F16" s="297"/>
      <c r="G16" s="297"/>
      <c r="H16" s="297"/>
      <c r="I16" s="297"/>
      <c r="J16" s="297"/>
      <c r="K16" s="191"/>
    </row>
    <row r="17" spans="2:11" ht="15" customHeight="1">
      <c r="B17" s="194"/>
      <c r="C17" s="77"/>
      <c r="D17" s="297" t="s">
        <v>586</v>
      </c>
      <c r="E17" s="297"/>
      <c r="F17" s="297"/>
      <c r="G17" s="297"/>
      <c r="H17" s="297"/>
      <c r="I17" s="297"/>
      <c r="J17" s="297"/>
      <c r="K17" s="191"/>
    </row>
    <row r="18" spans="2:11" ht="15" customHeight="1">
      <c r="B18" s="194"/>
      <c r="C18" s="77"/>
      <c r="D18" s="77"/>
      <c r="E18" s="17" t="s">
        <v>82</v>
      </c>
      <c r="F18" s="297" t="s">
        <v>587</v>
      </c>
      <c r="G18" s="297"/>
      <c r="H18" s="297"/>
      <c r="I18" s="297"/>
      <c r="J18" s="297"/>
      <c r="K18" s="191"/>
    </row>
    <row r="19" spans="2:11" ht="15" customHeight="1">
      <c r="B19" s="194"/>
      <c r="C19" s="77"/>
      <c r="D19" s="77"/>
      <c r="E19" s="17" t="s">
        <v>588</v>
      </c>
      <c r="F19" s="297" t="s">
        <v>589</v>
      </c>
      <c r="G19" s="297"/>
      <c r="H19" s="297"/>
      <c r="I19" s="297"/>
      <c r="J19" s="297"/>
      <c r="K19" s="191"/>
    </row>
    <row r="20" spans="2:11" ht="15" customHeight="1">
      <c r="B20" s="194"/>
      <c r="C20" s="77"/>
      <c r="D20" s="77"/>
      <c r="E20" s="17" t="s">
        <v>590</v>
      </c>
      <c r="F20" s="297" t="s">
        <v>591</v>
      </c>
      <c r="G20" s="297"/>
      <c r="H20" s="297"/>
      <c r="I20" s="297"/>
      <c r="J20" s="297"/>
      <c r="K20" s="191"/>
    </row>
    <row r="21" spans="2:11" ht="15" customHeight="1">
      <c r="B21" s="194"/>
      <c r="C21" s="77"/>
      <c r="D21" s="77"/>
      <c r="E21" s="17" t="s">
        <v>592</v>
      </c>
      <c r="F21" s="297" t="s">
        <v>593</v>
      </c>
      <c r="G21" s="297"/>
      <c r="H21" s="297"/>
      <c r="I21" s="297"/>
      <c r="J21" s="297"/>
      <c r="K21" s="191"/>
    </row>
    <row r="22" spans="2:11" ht="15" customHeight="1">
      <c r="B22" s="194"/>
      <c r="C22" s="77"/>
      <c r="D22" s="77"/>
      <c r="E22" s="17" t="s">
        <v>594</v>
      </c>
      <c r="F22" s="297" t="s">
        <v>595</v>
      </c>
      <c r="G22" s="297"/>
      <c r="H22" s="297"/>
      <c r="I22" s="297"/>
      <c r="J22" s="297"/>
      <c r="K22" s="191"/>
    </row>
    <row r="23" spans="2:11" ht="15" customHeight="1">
      <c r="B23" s="194"/>
      <c r="C23" s="77"/>
      <c r="D23" s="77"/>
      <c r="E23" s="17" t="s">
        <v>596</v>
      </c>
      <c r="F23" s="297" t="s">
        <v>597</v>
      </c>
      <c r="G23" s="297"/>
      <c r="H23" s="297"/>
      <c r="I23" s="297"/>
      <c r="J23" s="297"/>
      <c r="K23" s="191"/>
    </row>
    <row r="24" spans="2:11" ht="12.75" customHeight="1">
      <c r="B24" s="194"/>
      <c r="C24" s="77"/>
      <c r="D24" s="77"/>
      <c r="E24" s="77"/>
      <c r="F24" s="77"/>
      <c r="G24" s="77"/>
      <c r="H24" s="77"/>
      <c r="I24" s="77"/>
      <c r="J24" s="77"/>
      <c r="K24" s="191"/>
    </row>
    <row r="25" spans="2:11" ht="15" customHeight="1">
      <c r="B25" s="194"/>
      <c r="C25" s="297" t="s">
        <v>598</v>
      </c>
      <c r="D25" s="297"/>
      <c r="E25" s="297"/>
      <c r="F25" s="297"/>
      <c r="G25" s="297"/>
      <c r="H25" s="297"/>
      <c r="I25" s="297"/>
      <c r="J25" s="297"/>
      <c r="K25" s="191"/>
    </row>
    <row r="26" spans="2:11" ht="15" customHeight="1">
      <c r="B26" s="194"/>
      <c r="C26" s="297" t="s">
        <v>599</v>
      </c>
      <c r="D26" s="297"/>
      <c r="E26" s="297"/>
      <c r="F26" s="297"/>
      <c r="G26" s="297"/>
      <c r="H26" s="297"/>
      <c r="I26" s="297"/>
      <c r="J26" s="297"/>
      <c r="K26" s="191"/>
    </row>
    <row r="27" spans="2:11" ht="15" customHeight="1">
      <c r="B27" s="194"/>
      <c r="C27" s="193"/>
      <c r="D27" s="297" t="s">
        <v>600</v>
      </c>
      <c r="E27" s="297"/>
      <c r="F27" s="297"/>
      <c r="G27" s="297"/>
      <c r="H27" s="297"/>
      <c r="I27" s="297"/>
      <c r="J27" s="297"/>
      <c r="K27" s="191"/>
    </row>
    <row r="28" spans="2:11" ht="15" customHeight="1">
      <c r="B28" s="194"/>
      <c r="C28" s="77"/>
      <c r="D28" s="297" t="s">
        <v>601</v>
      </c>
      <c r="E28" s="297"/>
      <c r="F28" s="297"/>
      <c r="G28" s="297"/>
      <c r="H28" s="297"/>
      <c r="I28" s="297"/>
      <c r="J28" s="297"/>
      <c r="K28" s="191"/>
    </row>
    <row r="29" spans="2:11" ht="12.75" customHeight="1">
      <c r="B29" s="194"/>
      <c r="C29" s="77"/>
      <c r="D29" s="77"/>
      <c r="E29" s="77"/>
      <c r="F29" s="77"/>
      <c r="G29" s="77"/>
      <c r="H29" s="77"/>
      <c r="I29" s="77"/>
      <c r="J29" s="77"/>
      <c r="K29" s="191"/>
    </row>
    <row r="30" spans="2:11" ht="15" customHeight="1">
      <c r="B30" s="194"/>
      <c r="C30" s="77"/>
      <c r="D30" s="297" t="s">
        <v>602</v>
      </c>
      <c r="E30" s="297"/>
      <c r="F30" s="297"/>
      <c r="G30" s="297"/>
      <c r="H30" s="297"/>
      <c r="I30" s="297"/>
      <c r="J30" s="297"/>
      <c r="K30" s="191"/>
    </row>
    <row r="31" spans="2:11" ht="15" customHeight="1">
      <c r="B31" s="194"/>
      <c r="C31" s="77"/>
      <c r="D31" s="297" t="s">
        <v>603</v>
      </c>
      <c r="E31" s="297"/>
      <c r="F31" s="297"/>
      <c r="G31" s="297"/>
      <c r="H31" s="297"/>
      <c r="I31" s="297"/>
      <c r="J31" s="297"/>
      <c r="K31" s="191"/>
    </row>
    <row r="32" spans="2:11" ht="12.75" customHeight="1">
      <c r="B32" s="194"/>
      <c r="C32" s="77"/>
      <c r="D32" s="77"/>
      <c r="E32" s="77"/>
      <c r="F32" s="77"/>
      <c r="G32" s="77"/>
      <c r="H32" s="77"/>
      <c r="I32" s="77"/>
      <c r="J32" s="77"/>
      <c r="K32" s="191"/>
    </row>
    <row r="33" spans="2:11" ht="15" customHeight="1">
      <c r="B33" s="194"/>
      <c r="C33" s="77"/>
      <c r="D33" s="297" t="s">
        <v>604</v>
      </c>
      <c r="E33" s="297"/>
      <c r="F33" s="297"/>
      <c r="G33" s="297"/>
      <c r="H33" s="297"/>
      <c r="I33" s="297"/>
      <c r="J33" s="297"/>
      <c r="K33" s="191"/>
    </row>
    <row r="34" spans="2:11" ht="15" customHeight="1">
      <c r="B34" s="194"/>
      <c r="C34" s="77"/>
      <c r="D34" s="297" t="s">
        <v>605</v>
      </c>
      <c r="E34" s="297"/>
      <c r="F34" s="297"/>
      <c r="G34" s="297"/>
      <c r="H34" s="297"/>
      <c r="I34" s="297"/>
      <c r="J34" s="297"/>
      <c r="K34" s="191"/>
    </row>
    <row r="35" spans="2:11" ht="15" customHeight="1">
      <c r="B35" s="194"/>
      <c r="C35" s="77"/>
      <c r="D35" s="297" t="s">
        <v>606</v>
      </c>
      <c r="E35" s="297"/>
      <c r="F35" s="297"/>
      <c r="G35" s="297"/>
      <c r="H35" s="297"/>
      <c r="I35" s="297"/>
      <c r="J35" s="297"/>
      <c r="K35" s="191"/>
    </row>
    <row r="36" spans="2:11" ht="15" customHeight="1">
      <c r="B36" s="194"/>
      <c r="C36" s="77"/>
      <c r="D36" s="193"/>
      <c r="E36" s="2" t="s">
        <v>108</v>
      </c>
      <c r="F36" s="193"/>
      <c r="G36" s="297" t="s">
        <v>607</v>
      </c>
      <c r="H36" s="297"/>
      <c r="I36" s="297"/>
      <c r="J36" s="297"/>
      <c r="K36" s="191"/>
    </row>
    <row r="37" spans="2:11" ht="30.75" customHeight="1">
      <c r="B37" s="194"/>
      <c r="C37" s="77"/>
      <c r="D37" s="193"/>
      <c r="E37" s="2" t="s">
        <v>608</v>
      </c>
      <c r="F37" s="193"/>
      <c r="G37" s="297" t="s">
        <v>609</v>
      </c>
      <c r="H37" s="297"/>
      <c r="I37" s="297"/>
      <c r="J37" s="297"/>
      <c r="K37" s="191"/>
    </row>
    <row r="38" spans="2:11" ht="15" customHeight="1">
      <c r="B38" s="194"/>
      <c r="C38" s="77"/>
      <c r="D38" s="193"/>
      <c r="E38" s="2" t="s">
        <v>56</v>
      </c>
      <c r="F38" s="193"/>
      <c r="G38" s="297" t="s">
        <v>610</v>
      </c>
      <c r="H38" s="297"/>
      <c r="I38" s="297"/>
      <c r="J38" s="297"/>
      <c r="K38" s="191"/>
    </row>
    <row r="39" spans="2:11" ht="15" customHeight="1">
      <c r="B39" s="194"/>
      <c r="C39" s="77"/>
      <c r="D39" s="193"/>
      <c r="E39" s="2" t="s">
        <v>57</v>
      </c>
      <c r="F39" s="193"/>
      <c r="G39" s="297" t="s">
        <v>611</v>
      </c>
      <c r="H39" s="297"/>
      <c r="I39" s="297"/>
      <c r="J39" s="297"/>
      <c r="K39" s="191"/>
    </row>
    <row r="40" spans="2:11" ht="15" customHeight="1">
      <c r="B40" s="194"/>
      <c r="C40" s="77"/>
      <c r="D40" s="193"/>
      <c r="E40" s="2" t="s">
        <v>109</v>
      </c>
      <c r="F40" s="193"/>
      <c r="G40" s="297" t="s">
        <v>612</v>
      </c>
      <c r="H40" s="297"/>
      <c r="I40" s="297"/>
      <c r="J40" s="297"/>
      <c r="K40" s="191"/>
    </row>
    <row r="41" spans="2:11" ht="15" customHeight="1">
      <c r="B41" s="194"/>
      <c r="C41" s="77"/>
      <c r="D41" s="193"/>
      <c r="E41" s="2" t="s">
        <v>110</v>
      </c>
      <c r="F41" s="193"/>
      <c r="G41" s="297" t="s">
        <v>613</v>
      </c>
      <c r="H41" s="297"/>
      <c r="I41" s="297"/>
      <c r="J41" s="297"/>
      <c r="K41" s="191"/>
    </row>
    <row r="42" spans="2:11" ht="15" customHeight="1">
      <c r="B42" s="194"/>
      <c r="C42" s="77"/>
      <c r="D42" s="193"/>
      <c r="E42" s="2" t="s">
        <v>614</v>
      </c>
      <c r="F42" s="193"/>
      <c r="G42" s="297" t="s">
        <v>615</v>
      </c>
      <c r="H42" s="297"/>
      <c r="I42" s="297"/>
      <c r="J42" s="297"/>
      <c r="K42" s="191"/>
    </row>
    <row r="43" spans="2:11" ht="15" customHeight="1">
      <c r="B43" s="194"/>
      <c r="C43" s="77"/>
      <c r="D43" s="193"/>
      <c r="E43" s="2"/>
      <c r="F43" s="193"/>
      <c r="G43" s="297" t="s">
        <v>616</v>
      </c>
      <c r="H43" s="297"/>
      <c r="I43" s="297"/>
      <c r="J43" s="297"/>
      <c r="K43" s="191"/>
    </row>
    <row r="44" spans="2:11" ht="15" customHeight="1">
      <c r="B44" s="194"/>
      <c r="C44" s="77"/>
      <c r="D44" s="193"/>
      <c r="E44" s="2" t="s">
        <v>617</v>
      </c>
      <c r="F44" s="193"/>
      <c r="G44" s="297" t="s">
        <v>618</v>
      </c>
      <c r="H44" s="297"/>
      <c r="I44" s="297"/>
      <c r="J44" s="297"/>
      <c r="K44" s="191"/>
    </row>
    <row r="45" spans="2:11" ht="15" customHeight="1">
      <c r="B45" s="194"/>
      <c r="C45" s="77"/>
      <c r="D45" s="193"/>
      <c r="E45" s="2" t="s">
        <v>112</v>
      </c>
      <c r="F45" s="193"/>
      <c r="G45" s="297" t="s">
        <v>619</v>
      </c>
      <c r="H45" s="297"/>
      <c r="I45" s="297"/>
      <c r="J45" s="297"/>
      <c r="K45" s="191"/>
    </row>
    <row r="46" spans="2:11" ht="12.75" customHeight="1">
      <c r="B46" s="194"/>
      <c r="C46" s="77"/>
      <c r="D46" s="193"/>
      <c r="E46" s="193"/>
      <c r="F46" s="193"/>
      <c r="G46" s="193"/>
      <c r="H46" s="193"/>
      <c r="I46" s="193"/>
      <c r="J46" s="193"/>
      <c r="K46" s="191"/>
    </row>
    <row r="47" spans="2:11" ht="15" customHeight="1">
      <c r="B47" s="194"/>
      <c r="C47" s="77"/>
      <c r="D47" s="297" t="s">
        <v>620</v>
      </c>
      <c r="E47" s="297"/>
      <c r="F47" s="297"/>
      <c r="G47" s="297"/>
      <c r="H47" s="297"/>
      <c r="I47" s="297"/>
      <c r="J47" s="297"/>
      <c r="K47" s="191"/>
    </row>
    <row r="48" spans="2:11" ht="15" customHeight="1">
      <c r="B48" s="194"/>
      <c r="C48" s="77"/>
      <c r="D48" s="77"/>
      <c r="E48" s="297" t="s">
        <v>621</v>
      </c>
      <c r="F48" s="297"/>
      <c r="G48" s="297"/>
      <c r="H48" s="297"/>
      <c r="I48" s="297"/>
      <c r="J48" s="297"/>
      <c r="K48" s="191"/>
    </row>
    <row r="49" spans="2:11" ht="15" customHeight="1">
      <c r="B49" s="194"/>
      <c r="C49" s="77"/>
      <c r="D49" s="77"/>
      <c r="E49" s="297" t="s">
        <v>622</v>
      </c>
      <c r="F49" s="297"/>
      <c r="G49" s="297"/>
      <c r="H49" s="297"/>
      <c r="I49" s="297"/>
      <c r="J49" s="297"/>
      <c r="K49" s="191"/>
    </row>
    <row r="50" spans="2:11" ht="15" customHeight="1">
      <c r="B50" s="194"/>
      <c r="C50" s="77"/>
      <c r="D50" s="77"/>
      <c r="E50" s="297" t="s">
        <v>623</v>
      </c>
      <c r="F50" s="297"/>
      <c r="G50" s="297"/>
      <c r="H50" s="297"/>
      <c r="I50" s="297"/>
      <c r="J50" s="297"/>
      <c r="K50" s="191"/>
    </row>
    <row r="51" spans="2:11" ht="15" customHeight="1">
      <c r="B51" s="194"/>
      <c r="C51" s="77"/>
      <c r="D51" s="297" t="s">
        <v>624</v>
      </c>
      <c r="E51" s="297"/>
      <c r="F51" s="297"/>
      <c r="G51" s="297"/>
      <c r="H51" s="297"/>
      <c r="I51" s="297"/>
      <c r="J51" s="297"/>
      <c r="K51" s="191"/>
    </row>
    <row r="52" spans="2:11" ht="25.5" customHeight="1">
      <c r="B52" s="190"/>
      <c r="C52" s="296" t="s">
        <v>625</v>
      </c>
      <c r="D52" s="296"/>
      <c r="E52" s="296"/>
      <c r="F52" s="296"/>
      <c r="G52" s="296"/>
      <c r="H52" s="296"/>
      <c r="I52" s="296"/>
      <c r="J52" s="296"/>
      <c r="K52" s="191"/>
    </row>
    <row r="53" spans="2:11" ht="5.25" customHeight="1">
      <c r="B53" s="190"/>
      <c r="C53" s="192"/>
      <c r="D53" s="192"/>
      <c r="E53" s="192"/>
      <c r="F53" s="192"/>
      <c r="G53" s="192"/>
      <c r="H53" s="192"/>
      <c r="I53" s="192"/>
      <c r="J53" s="192"/>
      <c r="K53" s="191"/>
    </row>
    <row r="54" spans="2:11" ht="15" customHeight="1">
      <c r="B54" s="190"/>
      <c r="C54" s="297" t="s">
        <v>626</v>
      </c>
      <c r="D54" s="297"/>
      <c r="E54" s="297"/>
      <c r="F54" s="297"/>
      <c r="G54" s="297"/>
      <c r="H54" s="297"/>
      <c r="I54" s="297"/>
      <c r="J54" s="297"/>
      <c r="K54" s="191"/>
    </row>
    <row r="55" spans="2:11" ht="15" customHeight="1">
      <c r="B55" s="190"/>
      <c r="C55" s="297" t="s">
        <v>627</v>
      </c>
      <c r="D55" s="297"/>
      <c r="E55" s="297"/>
      <c r="F55" s="297"/>
      <c r="G55" s="297"/>
      <c r="H55" s="297"/>
      <c r="I55" s="297"/>
      <c r="J55" s="297"/>
      <c r="K55" s="191"/>
    </row>
    <row r="56" spans="2:11" ht="12.75" customHeight="1">
      <c r="B56" s="190"/>
      <c r="C56" s="193"/>
      <c r="D56" s="193"/>
      <c r="E56" s="193"/>
      <c r="F56" s="193"/>
      <c r="G56" s="193"/>
      <c r="H56" s="193"/>
      <c r="I56" s="193"/>
      <c r="J56" s="193"/>
      <c r="K56" s="191"/>
    </row>
    <row r="57" spans="2:11" ht="15" customHeight="1">
      <c r="B57" s="190"/>
      <c r="C57" s="297" t="s">
        <v>628</v>
      </c>
      <c r="D57" s="297"/>
      <c r="E57" s="297"/>
      <c r="F57" s="297"/>
      <c r="G57" s="297"/>
      <c r="H57" s="297"/>
      <c r="I57" s="297"/>
      <c r="J57" s="297"/>
      <c r="K57" s="191"/>
    </row>
    <row r="58" spans="2:11" ht="15" customHeight="1">
      <c r="B58" s="190"/>
      <c r="C58" s="77"/>
      <c r="D58" s="297" t="s">
        <v>629</v>
      </c>
      <c r="E58" s="297"/>
      <c r="F58" s="297"/>
      <c r="G58" s="297"/>
      <c r="H58" s="297"/>
      <c r="I58" s="297"/>
      <c r="J58" s="297"/>
      <c r="K58" s="191"/>
    </row>
    <row r="59" spans="2:11" ht="15" customHeight="1">
      <c r="B59" s="190"/>
      <c r="C59" s="77"/>
      <c r="D59" s="297" t="s">
        <v>630</v>
      </c>
      <c r="E59" s="297"/>
      <c r="F59" s="297"/>
      <c r="G59" s="297"/>
      <c r="H59" s="297"/>
      <c r="I59" s="297"/>
      <c r="J59" s="297"/>
      <c r="K59" s="191"/>
    </row>
    <row r="60" spans="2:11" ht="15" customHeight="1">
      <c r="B60" s="190"/>
      <c r="C60" s="77"/>
      <c r="D60" s="297" t="s">
        <v>631</v>
      </c>
      <c r="E60" s="297"/>
      <c r="F60" s="297"/>
      <c r="G60" s="297"/>
      <c r="H60" s="297"/>
      <c r="I60" s="297"/>
      <c r="J60" s="297"/>
      <c r="K60" s="191"/>
    </row>
    <row r="61" spans="2:11" ht="15" customHeight="1">
      <c r="B61" s="190"/>
      <c r="C61" s="77"/>
      <c r="D61" s="297" t="s">
        <v>632</v>
      </c>
      <c r="E61" s="297"/>
      <c r="F61" s="297"/>
      <c r="G61" s="297"/>
      <c r="H61" s="297"/>
      <c r="I61" s="297"/>
      <c r="J61" s="297"/>
      <c r="K61" s="191"/>
    </row>
    <row r="62" spans="2:11" ht="15" customHeight="1">
      <c r="B62" s="190"/>
      <c r="C62" s="77"/>
      <c r="D62" s="298" t="s">
        <v>633</v>
      </c>
      <c r="E62" s="298"/>
      <c r="F62" s="298"/>
      <c r="G62" s="298"/>
      <c r="H62" s="298"/>
      <c r="I62" s="298"/>
      <c r="J62" s="298"/>
      <c r="K62" s="191"/>
    </row>
    <row r="63" spans="2:11" ht="15" customHeight="1">
      <c r="B63" s="190"/>
      <c r="C63" s="77"/>
      <c r="D63" s="297" t="s">
        <v>634</v>
      </c>
      <c r="E63" s="297"/>
      <c r="F63" s="297"/>
      <c r="G63" s="297"/>
      <c r="H63" s="297"/>
      <c r="I63" s="297"/>
      <c r="J63" s="297"/>
      <c r="K63" s="191"/>
    </row>
    <row r="64" spans="2:11" ht="12.75" customHeight="1">
      <c r="B64" s="190"/>
      <c r="C64" s="77"/>
      <c r="D64" s="77"/>
      <c r="E64" s="195"/>
      <c r="F64" s="77"/>
      <c r="G64" s="77"/>
      <c r="H64" s="77"/>
      <c r="I64" s="77"/>
      <c r="J64" s="77"/>
      <c r="K64" s="191"/>
    </row>
    <row r="65" spans="2:11" ht="15" customHeight="1">
      <c r="B65" s="190"/>
      <c r="C65" s="77"/>
      <c r="D65" s="297" t="s">
        <v>635</v>
      </c>
      <c r="E65" s="297"/>
      <c r="F65" s="297"/>
      <c r="G65" s="297"/>
      <c r="H65" s="297"/>
      <c r="I65" s="297"/>
      <c r="J65" s="297"/>
      <c r="K65" s="191"/>
    </row>
    <row r="66" spans="2:11" ht="15" customHeight="1">
      <c r="B66" s="190"/>
      <c r="C66" s="77"/>
      <c r="D66" s="298" t="s">
        <v>636</v>
      </c>
      <c r="E66" s="298"/>
      <c r="F66" s="298"/>
      <c r="G66" s="298"/>
      <c r="H66" s="298"/>
      <c r="I66" s="298"/>
      <c r="J66" s="298"/>
      <c r="K66" s="191"/>
    </row>
    <row r="67" spans="2:11" ht="15" customHeight="1">
      <c r="B67" s="190"/>
      <c r="C67" s="77"/>
      <c r="D67" s="297" t="s">
        <v>637</v>
      </c>
      <c r="E67" s="297"/>
      <c r="F67" s="297"/>
      <c r="G67" s="297"/>
      <c r="H67" s="297"/>
      <c r="I67" s="297"/>
      <c r="J67" s="297"/>
      <c r="K67" s="191"/>
    </row>
    <row r="68" spans="2:11" ht="15" customHeight="1">
      <c r="B68" s="190"/>
      <c r="C68" s="77"/>
      <c r="D68" s="297" t="s">
        <v>638</v>
      </c>
      <c r="E68" s="297"/>
      <c r="F68" s="297"/>
      <c r="G68" s="297"/>
      <c r="H68" s="297"/>
      <c r="I68" s="297"/>
      <c r="J68" s="297"/>
      <c r="K68" s="191"/>
    </row>
    <row r="69" spans="2:11" ht="15" customHeight="1">
      <c r="B69" s="190"/>
      <c r="C69" s="77"/>
      <c r="D69" s="297" t="s">
        <v>639</v>
      </c>
      <c r="E69" s="297"/>
      <c r="F69" s="297"/>
      <c r="G69" s="297"/>
      <c r="H69" s="297"/>
      <c r="I69" s="297"/>
      <c r="J69" s="297"/>
      <c r="K69" s="191"/>
    </row>
    <row r="70" spans="2:11" ht="15" customHeight="1">
      <c r="B70" s="190"/>
      <c r="C70" s="77"/>
      <c r="D70" s="297" t="s">
        <v>640</v>
      </c>
      <c r="E70" s="297"/>
      <c r="F70" s="297"/>
      <c r="G70" s="297"/>
      <c r="H70" s="297"/>
      <c r="I70" s="297"/>
      <c r="J70" s="297"/>
      <c r="K70" s="191"/>
    </row>
    <row r="71" spans="2:11" ht="12.75" customHeight="1">
      <c r="B71" s="196"/>
      <c r="C71" s="197"/>
      <c r="D71" s="197"/>
      <c r="E71" s="197"/>
      <c r="F71" s="197"/>
      <c r="G71" s="197"/>
      <c r="H71" s="197"/>
      <c r="I71" s="197"/>
      <c r="J71" s="197"/>
      <c r="K71" s="198"/>
    </row>
    <row r="72" spans="2:11" ht="18.75" customHeight="1">
      <c r="B72" s="199"/>
      <c r="C72" s="199"/>
      <c r="D72" s="199"/>
      <c r="E72" s="199"/>
      <c r="F72" s="199"/>
      <c r="G72" s="199"/>
      <c r="H72" s="199"/>
      <c r="I72" s="199"/>
      <c r="J72" s="199"/>
      <c r="K72" s="199"/>
    </row>
    <row r="73" spans="2:11" ht="18.75" customHeight="1">
      <c r="B73" s="199"/>
      <c r="C73" s="199"/>
      <c r="D73" s="199"/>
      <c r="E73" s="199"/>
      <c r="F73" s="199"/>
      <c r="G73" s="199"/>
      <c r="H73" s="199"/>
      <c r="I73" s="199"/>
      <c r="J73" s="199"/>
      <c r="K73" s="199"/>
    </row>
    <row r="74" spans="2:11" ht="7.5" customHeight="1">
      <c r="B74" s="200"/>
      <c r="C74" s="201"/>
      <c r="D74" s="201"/>
      <c r="E74" s="201"/>
      <c r="F74" s="201"/>
      <c r="G74" s="201"/>
      <c r="H74" s="201"/>
      <c r="I74" s="201"/>
      <c r="J74" s="201"/>
      <c r="K74" s="202"/>
    </row>
    <row r="75" spans="2:11" ht="45" customHeight="1">
      <c r="B75" s="203"/>
      <c r="C75" s="299" t="s">
        <v>641</v>
      </c>
      <c r="D75" s="299"/>
      <c r="E75" s="299"/>
      <c r="F75" s="299"/>
      <c r="G75" s="299"/>
      <c r="H75" s="299"/>
      <c r="I75" s="299"/>
      <c r="J75" s="299"/>
      <c r="K75" s="204"/>
    </row>
    <row r="76" spans="2:11" ht="17.25" customHeight="1">
      <c r="B76" s="203"/>
      <c r="C76" s="205" t="s">
        <v>642</v>
      </c>
      <c r="D76" s="205"/>
      <c r="E76" s="205"/>
      <c r="F76" s="205" t="s">
        <v>643</v>
      </c>
      <c r="G76" s="206"/>
      <c r="H76" s="205" t="s">
        <v>57</v>
      </c>
      <c r="I76" s="205" t="s">
        <v>60</v>
      </c>
      <c r="J76" s="205" t="s">
        <v>644</v>
      </c>
      <c r="K76" s="204"/>
    </row>
    <row r="77" spans="2:11" ht="17.25" customHeight="1">
      <c r="B77" s="203"/>
      <c r="C77" s="207" t="s">
        <v>645</v>
      </c>
      <c r="D77" s="207"/>
      <c r="E77" s="207"/>
      <c r="F77" s="208" t="s">
        <v>646</v>
      </c>
      <c r="G77" s="209"/>
      <c r="H77" s="207"/>
      <c r="I77" s="207"/>
      <c r="J77" s="207" t="s">
        <v>647</v>
      </c>
      <c r="K77" s="204"/>
    </row>
    <row r="78" spans="2:11" ht="5.25" customHeight="1">
      <c r="B78" s="203"/>
      <c r="C78" s="210"/>
      <c r="D78" s="210"/>
      <c r="E78" s="210"/>
      <c r="F78" s="210"/>
      <c r="G78" s="211"/>
      <c r="H78" s="210"/>
      <c r="I78" s="210"/>
      <c r="J78" s="210"/>
      <c r="K78" s="204"/>
    </row>
    <row r="79" spans="2:11" ht="15" customHeight="1">
      <c r="B79" s="203"/>
      <c r="C79" s="2" t="s">
        <v>56</v>
      </c>
      <c r="D79" s="212"/>
      <c r="E79" s="212"/>
      <c r="F79" s="187" t="s">
        <v>648</v>
      </c>
      <c r="G79" s="2"/>
      <c r="H79" s="2" t="s">
        <v>649</v>
      </c>
      <c r="I79" s="2" t="s">
        <v>650</v>
      </c>
      <c r="J79" s="2">
        <v>20</v>
      </c>
      <c r="K79" s="204"/>
    </row>
    <row r="80" spans="2:11" ht="15" customHeight="1">
      <c r="B80" s="203"/>
      <c r="C80" s="2" t="s">
        <v>651</v>
      </c>
      <c r="D80" s="2"/>
      <c r="E80" s="2"/>
      <c r="F80" s="187" t="s">
        <v>648</v>
      </c>
      <c r="G80" s="2"/>
      <c r="H80" s="2" t="s">
        <v>652</v>
      </c>
      <c r="I80" s="2" t="s">
        <v>650</v>
      </c>
      <c r="J80" s="2">
        <v>120</v>
      </c>
      <c r="K80" s="204"/>
    </row>
    <row r="81" spans="2:11" ht="15" customHeight="1">
      <c r="B81" s="213"/>
      <c r="C81" s="2" t="s">
        <v>653</v>
      </c>
      <c r="D81" s="2"/>
      <c r="E81" s="2"/>
      <c r="F81" s="187" t="s">
        <v>654</v>
      </c>
      <c r="G81" s="2"/>
      <c r="H81" s="2" t="s">
        <v>655</v>
      </c>
      <c r="I81" s="2" t="s">
        <v>650</v>
      </c>
      <c r="J81" s="2">
        <v>50</v>
      </c>
      <c r="K81" s="204"/>
    </row>
    <row r="82" spans="2:11" ht="15" customHeight="1">
      <c r="B82" s="213"/>
      <c r="C82" s="2" t="s">
        <v>656</v>
      </c>
      <c r="D82" s="2"/>
      <c r="E82" s="2"/>
      <c r="F82" s="187" t="s">
        <v>648</v>
      </c>
      <c r="G82" s="2"/>
      <c r="H82" s="2" t="s">
        <v>657</v>
      </c>
      <c r="I82" s="2" t="s">
        <v>658</v>
      </c>
      <c r="J82" s="2"/>
      <c r="K82" s="204"/>
    </row>
    <row r="83" spans="2:11" ht="15" customHeight="1">
      <c r="B83" s="213"/>
      <c r="C83" s="2" t="s">
        <v>659</v>
      </c>
      <c r="D83" s="2"/>
      <c r="E83" s="2"/>
      <c r="F83" s="187" t="s">
        <v>654</v>
      </c>
      <c r="G83" s="2"/>
      <c r="H83" s="2" t="s">
        <v>660</v>
      </c>
      <c r="I83" s="2" t="s">
        <v>650</v>
      </c>
      <c r="J83" s="2">
        <v>15</v>
      </c>
      <c r="K83" s="204"/>
    </row>
    <row r="84" spans="2:11" ht="15" customHeight="1">
      <c r="B84" s="213"/>
      <c r="C84" s="2" t="s">
        <v>661</v>
      </c>
      <c r="D84" s="2"/>
      <c r="E84" s="2"/>
      <c r="F84" s="187" t="s">
        <v>654</v>
      </c>
      <c r="G84" s="2"/>
      <c r="H84" s="2" t="s">
        <v>662</v>
      </c>
      <c r="I84" s="2" t="s">
        <v>650</v>
      </c>
      <c r="J84" s="2">
        <v>15</v>
      </c>
      <c r="K84" s="204"/>
    </row>
    <row r="85" spans="2:11" ht="15" customHeight="1">
      <c r="B85" s="213"/>
      <c r="C85" s="2" t="s">
        <v>663</v>
      </c>
      <c r="D85" s="2"/>
      <c r="E85" s="2"/>
      <c r="F85" s="187" t="s">
        <v>654</v>
      </c>
      <c r="G85" s="2"/>
      <c r="H85" s="2" t="s">
        <v>664</v>
      </c>
      <c r="I85" s="2" t="s">
        <v>650</v>
      </c>
      <c r="J85" s="2">
        <v>20</v>
      </c>
      <c r="K85" s="204"/>
    </row>
    <row r="86" spans="2:11" ht="15" customHeight="1">
      <c r="B86" s="213"/>
      <c r="C86" s="2" t="s">
        <v>665</v>
      </c>
      <c r="D86" s="2"/>
      <c r="E86" s="2"/>
      <c r="F86" s="187" t="s">
        <v>654</v>
      </c>
      <c r="G86" s="2"/>
      <c r="H86" s="2" t="s">
        <v>666</v>
      </c>
      <c r="I86" s="2" t="s">
        <v>650</v>
      </c>
      <c r="J86" s="2">
        <v>20</v>
      </c>
      <c r="K86" s="204"/>
    </row>
    <row r="87" spans="2:11" ht="15" customHeight="1">
      <c r="B87" s="213"/>
      <c r="C87" s="2" t="s">
        <v>667</v>
      </c>
      <c r="D87" s="2"/>
      <c r="E87" s="2"/>
      <c r="F87" s="187" t="s">
        <v>654</v>
      </c>
      <c r="G87" s="2"/>
      <c r="H87" s="2" t="s">
        <v>668</v>
      </c>
      <c r="I87" s="2" t="s">
        <v>650</v>
      </c>
      <c r="J87" s="2">
        <v>50</v>
      </c>
      <c r="K87" s="204"/>
    </row>
    <row r="88" spans="2:11" ht="15" customHeight="1">
      <c r="B88" s="213"/>
      <c r="C88" s="2" t="s">
        <v>669</v>
      </c>
      <c r="D88" s="2"/>
      <c r="E88" s="2"/>
      <c r="F88" s="187" t="s">
        <v>654</v>
      </c>
      <c r="G88" s="2"/>
      <c r="H88" s="2" t="s">
        <v>670</v>
      </c>
      <c r="I88" s="2" t="s">
        <v>650</v>
      </c>
      <c r="J88" s="2">
        <v>20</v>
      </c>
      <c r="K88" s="204"/>
    </row>
    <row r="89" spans="2:11" ht="15" customHeight="1">
      <c r="B89" s="213"/>
      <c r="C89" s="2" t="s">
        <v>671</v>
      </c>
      <c r="D89" s="2"/>
      <c r="E89" s="2"/>
      <c r="F89" s="187" t="s">
        <v>654</v>
      </c>
      <c r="G89" s="2"/>
      <c r="H89" s="2" t="s">
        <v>672</v>
      </c>
      <c r="I89" s="2" t="s">
        <v>650</v>
      </c>
      <c r="J89" s="2">
        <v>20</v>
      </c>
      <c r="K89" s="204"/>
    </row>
    <row r="90" spans="2:11" ht="15" customHeight="1">
      <c r="B90" s="213"/>
      <c r="C90" s="2" t="s">
        <v>673</v>
      </c>
      <c r="D90" s="2"/>
      <c r="E90" s="2"/>
      <c r="F90" s="187" t="s">
        <v>654</v>
      </c>
      <c r="G90" s="2"/>
      <c r="H90" s="2" t="s">
        <v>674</v>
      </c>
      <c r="I90" s="2" t="s">
        <v>650</v>
      </c>
      <c r="J90" s="2">
        <v>50</v>
      </c>
      <c r="K90" s="204"/>
    </row>
    <row r="91" spans="2:11" ht="15" customHeight="1">
      <c r="B91" s="213"/>
      <c r="C91" s="2" t="s">
        <v>675</v>
      </c>
      <c r="D91" s="2"/>
      <c r="E91" s="2"/>
      <c r="F91" s="187" t="s">
        <v>654</v>
      </c>
      <c r="G91" s="2"/>
      <c r="H91" s="2" t="s">
        <v>675</v>
      </c>
      <c r="I91" s="2" t="s">
        <v>650</v>
      </c>
      <c r="J91" s="2">
        <v>50</v>
      </c>
      <c r="K91" s="204"/>
    </row>
    <row r="92" spans="2:11" ht="15" customHeight="1">
      <c r="B92" s="213"/>
      <c r="C92" s="2" t="s">
        <v>676</v>
      </c>
      <c r="D92" s="2"/>
      <c r="E92" s="2"/>
      <c r="F92" s="187" t="s">
        <v>654</v>
      </c>
      <c r="G92" s="2"/>
      <c r="H92" s="2" t="s">
        <v>677</v>
      </c>
      <c r="I92" s="2" t="s">
        <v>650</v>
      </c>
      <c r="J92" s="2">
        <v>255</v>
      </c>
      <c r="K92" s="204"/>
    </row>
    <row r="93" spans="2:11" ht="15" customHeight="1">
      <c r="B93" s="213"/>
      <c r="C93" s="2" t="s">
        <v>678</v>
      </c>
      <c r="D93" s="2"/>
      <c r="E93" s="2"/>
      <c r="F93" s="187" t="s">
        <v>648</v>
      </c>
      <c r="G93" s="2"/>
      <c r="H93" s="2" t="s">
        <v>679</v>
      </c>
      <c r="I93" s="2" t="s">
        <v>680</v>
      </c>
      <c r="J93" s="2"/>
      <c r="K93" s="204"/>
    </row>
    <row r="94" spans="2:11" ht="15" customHeight="1">
      <c r="B94" s="213"/>
      <c r="C94" s="2" t="s">
        <v>681</v>
      </c>
      <c r="D94" s="2"/>
      <c r="E94" s="2"/>
      <c r="F94" s="187" t="s">
        <v>648</v>
      </c>
      <c r="G94" s="2"/>
      <c r="H94" s="2" t="s">
        <v>682</v>
      </c>
      <c r="I94" s="2" t="s">
        <v>683</v>
      </c>
      <c r="J94" s="2"/>
      <c r="K94" s="204"/>
    </row>
    <row r="95" spans="2:11" ht="15" customHeight="1">
      <c r="B95" s="213"/>
      <c r="C95" s="2" t="s">
        <v>684</v>
      </c>
      <c r="D95" s="2"/>
      <c r="E95" s="2"/>
      <c r="F95" s="187" t="s">
        <v>648</v>
      </c>
      <c r="G95" s="2"/>
      <c r="H95" s="2" t="s">
        <v>684</v>
      </c>
      <c r="I95" s="2" t="s">
        <v>683</v>
      </c>
      <c r="J95" s="2"/>
      <c r="K95" s="204"/>
    </row>
    <row r="96" spans="2:11" ht="15" customHeight="1">
      <c r="B96" s="213"/>
      <c r="C96" s="2" t="s">
        <v>41</v>
      </c>
      <c r="D96" s="2"/>
      <c r="E96" s="2"/>
      <c r="F96" s="187" t="s">
        <v>648</v>
      </c>
      <c r="G96" s="2"/>
      <c r="H96" s="2" t="s">
        <v>685</v>
      </c>
      <c r="I96" s="2" t="s">
        <v>683</v>
      </c>
      <c r="J96" s="2"/>
      <c r="K96" s="204"/>
    </row>
    <row r="97" spans="2:11" ht="15" customHeight="1">
      <c r="B97" s="213"/>
      <c r="C97" s="2" t="s">
        <v>51</v>
      </c>
      <c r="D97" s="2"/>
      <c r="E97" s="2"/>
      <c r="F97" s="187" t="s">
        <v>648</v>
      </c>
      <c r="G97" s="2"/>
      <c r="H97" s="2" t="s">
        <v>686</v>
      </c>
      <c r="I97" s="2" t="s">
        <v>683</v>
      </c>
      <c r="J97" s="2"/>
      <c r="K97" s="204"/>
    </row>
    <row r="98" spans="2:11" ht="15" customHeight="1">
      <c r="B98" s="214"/>
      <c r="C98" s="215"/>
      <c r="D98" s="215"/>
      <c r="E98" s="215"/>
      <c r="F98" s="215"/>
      <c r="G98" s="215"/>
      <c r="H98" s="215"/>
      <c r="I98" s="215"/>
      <c r="J98" s="215"/>
      <c r="K98" s="216"/>
    </row>
    <row r="99" spans="2:11" ht="18.75" customHeight="1">
      <c r="B99" s="217"/>
      <c r="C99" s="218"/>
      <c r="D99" s="218"/>
      <c r="E99" s="218"/>
      <c r="F99" s="218"/>
      <c r="G99" s="218"/>
      <c r="H99" s="218"/>
      <c r="I99" s="218"/>
      <c r="J99" s="218"/>
      <c r="K99" s="217"/>
    </row>
    <row r="100" spans="2:11" ht="18.75" customHeight="1">
      <c r="B100" s="199"/>
      <c r="C100" s="199"/>
      <c r="D100" s="199"/>
      <c r="E100" s="199"/>
      <c r="F100" s="199"/>
      <c r="G100" s="199"/>
      <c r="H100" s="199"/>
      <c r="I100" s="199"/>
      <c r="J100" s="199"/>
      <c r="K100" s="199"/>
    </row>
    <row r="101" spans="2:11" ht="7.5" customHeight="1">
      <c r="B101" s="200"/>
      <c r="C101" s="201"/>
      <c r="D101" s="201"/>
      <c r="E101" s="201"/>
      <c r="F101" s="201"/>
      <c r="G101" s="201"/>
      <c r="H101" s="201"/>
      <c r="I101" s="201"/>
      <c r="J101" s="201"/>
      <c r="K101" s="202"/>
    </row>
    <row r="102" spans="2:11" ht="45" customHeight="1">
      <c r="B102" s="203"/>
      <c r="C102" s="299" t="s">
        <v>687</v>
      </c>
      <c r="D102" s="299"/>
      <c r="E102" s="299"/>
      <c r="F102" s="299"/>
      <c r="G102" s="299"/>
      <c r="H102" s="299"/>
      <c r="I102" s="299"/>
      <c r="J102" s="299"/>
      <c r="K102" s="204"/>
    </row>
    <row r="103" spans="2:11" ht="17.25" customHeight="1">
      <c r="B103" s="203"/>
      <c r="C103" s="205" t="s">
        <v>642</v>
      </c>
      <c r="D103" s="205"/>
      <c r="E103" s="205"/>
      <c r="F103" s="205" t="s">
        <v>643</v>
      </c>
      <c r="G103" s="206"/>
      <c r="H103" s="205" t="s">
        <v>57</v>
      </c>
      <c r="I103" s="205" t="s">
        <v>60</v>
      </c>
      <c r="J103" s="205" t="s">
        <v>644</v>
      </c>
      <c r="K103" s="204"/>
    </row>
    <row r="104" spans="2:11" ht="17.25" customHeight="1">
      <c r="B104" s="203"/>
      <c r="C104" s="207" t="s">
        <v>645</v>
      </c>
      <c r="D104" s="207"/>
      <c r="E104" s="207"/>
      <c r="F104" s="208" t="s">
        <v>646</v>
      </c>
      <c r="G104" s="209"/>
      <c r="H104" s="207"/>
      <c r="I104" s="207"/>
      <c r="J104" s="207" t="s">
        <v>647</v>
      </c>
      <c r="K104" s="204"/>
    </row>
    <row r="105" spans="2:11" ht="5.25" customHeight="1">
      <c r="B105" s="203"/>
      <c r="C105" s="205"/>
      <c r="D105" s="205"/>
      <c r="E105" s="205"/>
      <c r="F105" s="205"/>
      <c r="G105" s="206"/>
      <c r="H105" s="205"/>
      <c r="I105" s="205"/>
      <c r="J105" s="205"/>
      <c r="K105" s="204"/>
    </row>
    <row r="106" spans="2:11" ht="15" customHeight="1">
      <c r="B106" s="203"/>
      <c r="C106" s="2" t="s">
        <v>56</v>
      </c>
      <c r="D106" s="212"/>
      <c r="E106" s="212"/>
      <c r="F106" s="187" t="s">
        <v>648</v>
      </c>
      <c r="G106" s="2"/>
      <c r="H106" s="2" t="s">
        <v>688</v>
      </c>
      <c r="I106" s="2" t="s">
        <v>650</v>
      </c>
      <c r="J106" s="2">
        <v>20</v>
      </c>
      <c r="K106" s="204"/>
    </row>
    <row r="107" spans="2:11" ht="15" customHeight="1">
      <c r="B107" s="203"/>
      <c r="C107" s="2" t="s">
        <v>651</v>
      </c>
      <c r="D107" s="2"/>
      <c r="E107" s="2"/>
      <c r="F107" s="187" t="s">
        <v>648</v>
      </c>
      <c r="G107" s="2"/>
      <c r="H107" s="2" t="s">
        <v>688</v>
      </c>
      <c r="I107" s="2" t="s">
        <v>650</v>
      </c>
      <c r="J107" s="2">
        <v>120</v>
      </c>
      <c r="K107" s="204"/>
    </row>
    <row r="108" spans="2:11" ht="15" customHeight="1">
      <c r="B108" s="213"/>
      <c r="C108" s="2" t="s">
        <v>653</v>
      </c>
      <c r="D108" s="2"/>
      <c r="E108" s="2"/>
      <c r="F108" s="187" t="s">
        <v>654</v>
      </c>
      <c r="G108" s="2"/>
      <c r="H108" s="2" t="s">
        <v>688</v>
      </c>
      <c r="I108" s="2" t="s">
        <v>650</v>
      </c>
      <c r="J108" s="2">
        <v>50</v>
      </c>
      <c r="K108" s="204"/>
    </row>
    <row r="109" spans="2:11" ht="15" customHeight="1">
      <c r="B109" s="213"/>
      <c r="C109" s="2" t="s">
        <v>656</v>
      </c>
      <c r="D109" s="2"/>
      <c r="E109" s="2"/>
      <c r="F109" s="187" t="s">
        <v>648</v>
      </c>
      <c r="G109" s="2"/>
      <c r="H109" s="2" t="s">
        <v>688</v>
      </c>
      <c r="I109" s="2" t="s">
        <v>658</v>
      </c>
      <c r="J109" s="2"/>
      <c r="K109" s="204"/>
    </row>
    <row r="110" spans="2:11" ht="15" customHeight="1">
      <c r="B110" s="213"/>
      <c r="C110" s="2" t="s">
        <v>667</v>
      </c>
      <c r="D110" s="2"/>
      <c r="E110" s="2"/>
      <c r="F110" s="187" t="s">
        <v>654</v>
      </c>
      <c r="G110" s="2"/>
      <c r="H110" s="2" t="s">
        <v>688</v>
      </c>
      <c r="I110" s="2" t="s">
        <v>650</v>
      </c>
      <c r="J110" s="2">
        <v>50</v>
      </c>
      <c r="K110" s="204"/>
    </row>
    <row r="111" spans="2:11" ht="15" customHeight="1">
      <c r="B111" s="213"/>
      <c r="C111" s="2" t="s">
        <v>675</v>
      </c>
      <c r="D111" s="2"/>
      <c r="E111" s="2"/>
      <c r="F111" s="187" t="s">
        <v>654</v>
      </c>
      <c r="G111" s="2"/>
      <c r="H111" s="2" t="s">
        <v>688</v>
      </c>
      <c r="I111" s="2" t="s">
        <v>650</v>
      </c>
      <c r="J111" s="2">
        <v>50</v>
      </c>
      <c r="K111" s="204"/>
    </row>
    <row r="112" spans="2:11" ht="15" customHeight="1">
      <c r="B112" s="213"/>
      <c r="C112" s="2" t="s">
        <v>673</v>
      </c>
      <c r="D112" s="2"/>
      <c r="E112" s="2"/>
      <c r="F112" s="187" t="s">
        <v>654</v>
      </c>
      <c r="G112" s="2"/>
      <c r="H112" s="2" t="s">
        <v>688</v>
      </c>
      <c r="I112" s="2" t="s">
        <v>650</v>
      </c>
      <c r="J112" s="2">
        <v>50</v>
      </c>
      <c r="K112" s="204"/>
    </row>
    <row r="113" spans="2:11" ht="15" customHeight="1">
      <c r="B113" s="213"/>
      <c r="C113" s="2" t="s">
        <v>56</v>
      </c>
      <c r="D113" s="2"/>
      <c r="E113" s="2"/>
      <c r="F113" s="187" t="s">
        <v>648</v>
      </c>
      <c r="G113" s="2"/>
      <c r="H113" s="2" t="s">
        <v>689</v>
      </c>
      <c r="I113" s="2" t="s">
        <v>650</v>
      </c>
      <c r="J113" s="2">
        <v>20</v>
      </c>
      <c r="K113" s="204"/>
    </row>
    <row r="114" spans="2:11" ht="15" customHeight="1">
      <c r="B114" s="213"/>
      <c r="C114" s="2" t="s">
        <v>690</v>
      </c>
      <c r="D114" s="2"/>
      <c r="E114" s="2"/>
      <c r="F114" s="187" t="s">
        <v>648</v>
      </c>
      <c r="G114" s="2"/>
      <c r="H114" s="2" t="s">
        <v>691</v>
      </c>
      <c r="I114" s="2" t="s">
        <v>650</v>
      </c>
      <c r="J114" s="2">
        <v>120</v>
      </c>
      <c r="K114" s="204"/>
    </row>
    <row r="115" spans="2:11" ht="15" customHeight="1">
      <c r="B115" s="213"/>
      <c r="C115" s="2" t="s">
        <v>41</v>
      </c>
      <c r="D115" s="2"/>
      <c r="E115" s="2"/>
      <c r="F115" s="187" t="s">
        <v>648</v>
      </c>
      <c r="G115" s="2"/>
      <c r="H115" s="2" t="s">
        <v>692</v>
      </c>
      <c r="I115" s="2" t="s">
        <v>683</v>
      </c>
      <c r="J115" s="2"/>
      <c r="K115" s="204"/>
    </row>
    <row r="116" spans="2:11" ht="15" customHeight="1">
      <c r="B116" s="213"/>
      <c r="C116" s="2" t="s">
        <v>51</v>
      </c>
      <c r="D116" s="2"/>
      <c r="E116" s="2"/>
      <c r="F116" s="187" t="s">
        <v>648</v>
      </c>
      <c r="G116" s="2"/>
      <c r="H116" s="2" t="s">
        <v>693</v>
      </c>
      <c r="I116" s="2" t="s">
        <v>683</v>
      </c>
      <c r="J116" s="2"/>
      <c r="K116" s="204"/>
    </row>
    <row r="117" spans="2:11" ht="15" customHeight="1">
      <c r="B117" s="213"/>
      <c r="C117" s="2" t="s">
        <v>60</v>
      </c>
      <c r="D117" s="2"/>
      <c r="E117" s="2"/>
      <c r="F117" s="187" t="s">
        <v>648</v>
      </c>
      <c r="G117" s="2"/>
      <c r="H117" s="2" t="s">
        <v>694</v>
      </c>
      <c r="I117" s="2" t="s">
        <v>695</v>
      </c>
      <c r="J117" s="2"/>
      <c r="K117" s="204"/>
    </row>
    <row r="118" spans="2:11" ht="15" customHeight="1">
      <c r="B118" s="214"/>
      <c r="C118" s="219"/>
      <c r="D118" s="219"/>
      <c r="E118" s="219"/>
      <c r="F118" s="219"/>
      <c r="G118" s="219"/>
      <c r="H118" s="219"/>
      <c r="I118" s="219"/>
      <c r="J118" s="219"/>
      <c r="K118" s="216"/>
    </row>
    <row r="119" spans="2:11" ht="18.75" customHeight="1">
      <c r="B119" s="220"/>
      <c r="C119" s="221"/>
      <c r="D119" s="221"/>
      <c r="E119" s="221"/>
      <c r="F119" s="222"/>
      <c r="G119" s="221"/>
      <c r="H119" s="221"/>
      <c r="I119" s="221"/>
      <c r="J119" s="221"/>
      <c r="K119" s="220"/>
    </row>
    <row r="120" spans="2:11" ht="18.75" customHeight="1">
      <c r="B120" s="199"/>
      <c r="C120" s="199"/>
      <c r="D120" s="199"/>
      <c r="E120" s="199"/>
      <c r="F120" s="199"/>
      <c r="G120" s="199"/>
      <c r="H120" s="199"/>
      <c r="I120" s="199"/>
      <c r="J120" s="199"/>
      <c r="K120" s="199"/>
    </row>
    <row r="121" spans="2:11" ht="7.5" customHeight="1">
      <c r="B121" s="223"/>
      <c r="C121" s="224"/>
      <c r="D121" s="224"/>
      <c r="E121" s="224"/>
      <c r="F121" s="224"/>
      <c r="G121" s="224"/>
      <c r="H121" s="224"/>
      <c r="I121" s="224"/>
      <c r="J121" s="224"/>
      <c r="K121" s="225"/>
    </row>
    <row r="122" spans="2:11" ht="45" customHeight="1">
      <c r="B122" s="226"/>
      <c r="C122" s="295" t="s">
        <v>696</v>
      </c>
      <c r="D122" s="295"/>
      <c r="E122" s="295"/>
      <c r="F122" s="295"/>
      <c r="G122" s="295"/>
      <c r="H122" s="295"/>
      <c r="I122" s="295"/>
      <c r="J122" s="295"/>
      <c r="K122" s="227"/>
    </row>
    <row r="123" spans="2:11" ht="17.25" customHeight="1">
      <c r="B123" s="228"/>
      <c r="C123" s="205" t="s">
        <v>642</v>
      </c>
      <c r="D123" s="205"/>
      <c r="E123" s="205"/>
      <c r="F123" s="205" t="s">
        <v>643</v>
      </c>
      <c r="G123" s="206"/>
      <c r="H123" s="205" t="s">
        <v>57</v>
      </c>
      <c r="I123" s="205" t="s">
        <v>60</v>
      </c>
      <c r="J123" s="205" t="s">
        <v>644</v>
      </c>
      <c r="K123" s="229"/>
    </row>
    <row r="124" spans="2:11" ht="17.25" customHeight="1">
      <c r="B124" s="228"/>
      <c r="C124" s="207" t="s">
        <v>645</v>
      </c>
      <c r="D124" s="207"/>
      <c r="E124" s="207"/>
      <c r="F124" s="208" t="s">
        <v>646</v>
      </c>
      <c r="G124" s="209"/>
      <c r="H124" s="207"/>
      <c r="I124" s="207"/>
      <c r="J124" s="207" t="s">
        <v>647</v>
      </c>
      <c r="K124" s="229"/>
    </row>
    <row r="125" spans="2:11" ht="5.25" customHeight="1">
      <c r="B125" s="230"/>
      <c r="C125" s="210"/>
      <c r="D125" s="210"/>
      <c r="E125" s="210"/>
      <c r="F125" s="210"/>
      <c r="G125" s="211"/>
      <c r="H125" s="210"/>
      <c r="I125" s="210"/>
      <c r="J125" s="210"/>
      <c r="K125" s="231"/>
    </row>
    <row r="126" spans="2:11" ht="15" customHeight="1">
      <c r="B126" s="230"/>
      <c r="C126" s="2" t="s">
        <v>651</v>
      </c>
      <c r="D126" s="212"/>
      <c r="E126" s="212"/>
      <c r="F126" s="187" t="s">
        <v>648</v>
      </c>
      <c r="G126" s="2"/>
      <c r="H126" s="2" t="s">
        <v>688</v>
      </c>
      <c r="I126" s="2" t="s">
        <v>650</v>
      </c>
      <c r="J126" s="2">
        <v>120</v>
      </c>
      <c r="K126" s="232"/>
    </row>
    <row r="127" spans="2:11" ht="15" customHeight="1">
      <c r="B127" s="230"/>
      <c r="C127" s="2" t="s">
        <v>697</v>
      </c>
      <c r="D127" s="2"/>
      <c r="E127" s="2"/>
      <c r="F127" s="187" t="s">
        <v>648</v>
      </c>
      <c r="G127" s="2"/>
      <c r="H127" s="2" t="s">
        <v>698</v>
      </c>
      <c r="I127" s="2" t="s">
        <v>650</v>
      </c>
      <c r="J127" s="2" t="s">
        <v>699</v>
      </c>
      <c r="K127" s="232"/>
    </row>
    <row r="128" spans="2:11" ht="15" customHeight="1">
      <c r="B128" s="230"/>
      <c r="C128" s="2" t="s">
        <v>596</v>
      </c>
      <c r="D128" s="2"/>
      <c r="E128" s="2"/>
      <c r="F128" s="187" t="s">
        <v>648</v>
      </c>
      <c r="G128" s="2"/>
      <c r="H128" s="2" t="s">
        <v>700</v>
      </c>
      <c r="I128" s="2" t="s">
        <v>650</v>
      </c>
      <c r="J128" s="2" t="s">
        <v>699</v>
      </c>
      <c r="K128" s="232"/>
    </row>
    <row r="129" spans="2:11" ht="15" customHeight="1">
      <c r="B129" s="230"/>
      <c r="C129" s="2" t="s">
        <v>659</v>
      </c>
      <c r="D129" s="2"/>
      <c r="E129" s="2"/>
      <c r="F129" s="187" t="s">
        <v>654</v>
      </c>
      <c r="G129" s="2"/>
      <c r="H129" s="2" t="s">
        <v>660</v>
      </c>
      <c r="I129" s="2" t="s">
        <v>650</v>
      </c>
      <c r="J129" s="2">
        <v>15</v>
      </c>
      <c r="K129" s="232"/>
    </row>
    <row r="130" spans="2:11" ht="15" customHeight="1">
      <c r="B130" s="230"/>
      <c r="C130" s="2" t="s">
        <v>661</v>
      </c>
      <c r="D130" s="2"/>
      <c r="E130" s="2"/>
      <c r="F130" s="187" t="s">
        <v>654</v>
      </c>
      <c r="G130" s="2"/>
      <c r="H130" s="2" t="s">
        <v>662</v>
      </c>
      <c r="I130" s="2" t="s">
        <v>650</v>
      </c>
      <c r="J130" s="2">
        <v>15</v>
      </c>
      <c r="K130" s="232"/>
    </row>
    <row r="131" spans="2:11" ht="15" customHeight="1">
      <c r="B131" s="230"/>
      <c r="C131" s="2" t="s">
        <v>663</v>
      </c>
      <c r="D131" s="2"/>
      <c r="E131" s="2"/>
      <c r="F131" s="187" t="s">
        <v>654</v>
      </c>
      <c r="G131" s="2"/>
      <c r="H131" s="2" t="s">
        <v>664</v>
      </c>
      <c r="I131" s="2" t="s">
        <v>650</v>
      </c>
      <c r="J131" s="2">
        <v>20</v>
      </c>
      <c r="K131" s="232"/>
    </row>
    <row r="132" spans="2:11" ht="15" customHeight="1">
      <c r="B132" s="230"/>
      <c r="C132" s="2" t="s">
        <v>665</v>
      </c>
      <c r="D132" s="2"/>
      <c r="E132" s="2"/>
      <c r="F132" s="187" t="s">
        <v>654</v>
      </c>
      <c r="G132" s="2"/>
      <c r="H132" s="2" t="s">
        <v>666</v>
      </c>
      <c r="I132" s="2" t="s">
        <v>650</v>
      </c>
      <c r="J132" s="2">
        <v>20</v>
      </c>
      <c r="K132" s="232"/>
    </row>
    <row r="133" spans="2:11" ht="15" customHeight="1">
      <c r="B133" s="230"/>
      <c r="C133" s="2" t="s">
        <v>653</v>
      </c>
      <c r="D133" s="2"/>
      <c r="E133" s="2"/>
      <c r="F133" s="187" t="s">
        <v>654</v>
      </c>
      <c r="G133" s="2"/>
      <c r="H133" s="2" t="s">
        <v>688</v>
      </c>
      <c r="I133" s="2" t="s">
        <v>650</v>
      </c>
      <c r="J133" s="2">
        <v>50</v>
      </c>
      <c r="K133" s="232"/>
    </row>
    <row r="134" spans="2:11" ht="15" customHeight="1">
      <c r="B134" s="230"/>
      <c r="C134" s="2" t="s">
        <v>667</v>
      </c>
      <c r="D134" s="2"/>
      <c r="E134" s="2"/>
      <c r="F134" s="187" t="s">
        <v>654</v>
      </c>
      <c r="G134" s="2"/>
      <c r="H134" s="2" t="s">
        <v>688</v>
      </c>
      <c r="I134" s="2" t="s">
        <v>650</v>
      </c>
      <c r="J134" s="2">
        <v>50</v>
      </c>
      <c r="K134" s="232"/>
    </row>
    <row r="135" spans="2:11" ht="15" customHeight="1">
      <c r="B135" s="230"/>
      <c r="C135" s="2" t="s">
        <v>673</v>
      </c>
      <c r="D135" s="2"/>
      <c r="E135" s="2"/>
      <c r="F135" s="187" t="s">
        <v>654</v>
      </c>
      <c r="G135" s="2"/>
      <c r="H135" s="2" t="s">
        <v>688</v>
      </c>
      <c r="I135" s="2" t="s">
        <v>650</v>
      </c>
      <c r="J135" s="2">
        <v>50</v>
      </c>
      <c r="K135" s="232"/>
    </row>
    <row r="136" spans="2:11" ht="15" customHeight="1">
      <c r="B136" s="230"/>
      <c r="C136" s="2" t="s">
        <v>675</v>
      </c>
      <c r="D136" s="2"/>
      <c r="E136" s="2"/>
      <c r="F136" s="187" t="s">
        <v>654</v>
      </c>
      <c r="G136" s="2"/>
      <c r="H136" s="2" t="s">
        <v>688</v>
      </c>
      <c r="I136" s="2" t="s">
        <v>650</v>
      </c>
      <c r="J136" s="2">
        <v>50</v>
      </c>
      <c r="K136" s="232"/>
    </row>
    <row r="137" spans="2:11" ht="15" customHeight="1">
      <c r="B137" s="230"/>
      <c r="C137" s="2" t="s">
        <v>676</v>
      </c>
      <c r="D137" s="2"/>
      <c r="E137" s="2"/>
      <c r="F137" s="187" t="s">
        <v>654</v>
      </c>
      <c r="G137" s="2"/>
      <c r="H137" s="2" t="s">
        <v>701</v>
      </c>
      <c r="I137" s="2" t="s">
        <v>650</v>
      </c>
      <c r="J137" s="2">
        <v>255</v>
      </c>
      <c r="K137" s="232"/>
    </row>
    <row r="138" spans="2:11" ht="15" customHeight="1">
      <c r="B138" s="230"/>
      <c r="C138" s="2" t="s">
        <v>678</v>
      </c>
      <c r="D138" s="2"/>
      <c r="E138" s="2"/>
      <c r="F138" s="187" t="s">
        <v>648</v>
      </c>
      <c r="G138" s="2"/>
      <c r="H138" s="2" t="s">
        <v>702</v>
      </c>
      <c r="I138" s="2" t="s">
        <v>680</v>
      </c>
      <c r="J138" s="2"/>
      <c r="K138" s="232"/>
    </row>
    <row r="139" spans="2:11" ht="15" customHeight="1">
      <c r="B139" s="230"/>
      <c r="C139" s="2" t="s">
        <v>681</v>
      </c>
      <c r="D139" s="2"/>
      <c r="E139" s="2"/>
      <c r="F139" s="187" t="s">
        <v>648</v>
      </c>
      <c r="G139" s="2"/>
      <c r="H139" s="2" t="s">
        <v>703</v>
      </c>
      <c r="I139" s="2" t="s">
        <v>683</v>
      </c>
      <c r="J139" s="2"/>
      <c r="K139" s="232"/>
    </row>
    <row r="140" spans="2:11" ht="15" customHeight="1">
      <c r="B140" s="230"/>
      <c r="C140" s="2" t="s">
        <v>684</v>
      </c>
      <c r="D140" s="2"/>
      <c r="E140" s="2"/>
      <c r="F140" s="187" t="s">
        <v>648</v>
      </c>
      <c r="G140" s="2"/>
      <c r="H140" s="2" t="s">
        <v>684</v>
      </c>
      <c r="I140" s="2" t="s">
        <v>683</v>
      </c>
      <c r="J140" s="2"/>
      <c r="K140" s="232"/>
    </row>
    <row r="141" spans="2:11" ht="15" customHeight="1">
      <c r="B141" s="230"/>
      <c r="C141" s="2" t="s">
        <v>41</v>
      </c>
      <c r="D141" s="2"/>
      <c r="E141" s="2"/>
      <c r="F141" s="187" t="s">
        <v>648</v>
      </c>
      <c r="G141" s="2"/>
      <c r="H141" s="2" t="s">
        <v>704</v>
      </c>
      <c r="I141" s="2" t="s">
        <v>683</v>
      </c>
      <c r="J141" s="2"/>
      <c r="K141" s="232"/>
    </row>
    <row r="142" spans="2:11" ht="15" customHeight="1">
      <c r="B142" s="230"/>
      <c r="C142" s="2" t="s">
        <v>705</v>
      </c>
      <c r="D142" s="2"/>
      <c r="E142" s="2"/>
      <c r="F142" s="187" t="s">
        <v>648</v>
      </c>
      <c r="G142" s="2"/>
      <c r="H142" s="2" t="s">
        <v>706</v>
      </c>
      <c r="I142" s="2" t="s">
        <v>683</v>
      </c>
      <c r="J142" s="2"/>
      <c r="K142" s="232"/>
    </row>
    <row r="143" spans="2:11" ht="15" customHeight="1">
      <c r="B143" s="233"/>
      <c r="C143" s="234"/>
      <c r="D143" s="234"/>
      <c r="E143" s="234"/>
      <c r="F143" s="234"/>
      <c r="G143" s="234"/>
      <c r="H143" s="234"/>
      <c r="I143" s="234"/>
      <c r="J143" s="234"/>
      <c r="K143" s="235"/>
    </row>
    <row r="144" spans="2:11" ht="18.75" customHeight="1">
      <c r="B144" s="221"/>
      <c r="C144" s="221"/>
      <c r="D144" s="221"/>
      <c r="E144" s="221"/>
      <c r="F144" s="222"/>
      <c r="G144" s="221"/>
      <c r="H144" s="221"/>
      <c r="I144" s="221"/>
      <c r="J144" s="221"/>
      <c r="K144" s="221"/>
    </row>
    <row r="145" spans="2:11" ht="18.75" customHeight="1">
      <c r="B145" s="199"/>
      <c r="C145" s="199"/>
      <c r="D145" s="199"/>
      <c r="E145" s="199"/>
      <c r="F145" s="199"/>
      <c r="G145" s="199"/>
      <c r="H145" s="199"/>
      <c r="I145" s="199"/>
      <c r="J145" s="199"/>
      <c r="K145" s="199"/>
    </row>
    <row r="146" spans="2:11" ht="7.5" customHeight="1">
      <c r="B146" s="200"/>
      <c r="C146" s="201"/>
      <c r="D146" s="201"/>
      <c r="E146" s="201"/>
      <c r="F146" s="201"/>
      <c r="G146" s="201"/>
      <c r="H146" s="201"/>
      <c r="I146" s="201"/>
      <c r="J146" s="201"/>
      <c r="K146" s="202"/>
    </row>
    <row r="147" spans="2:11" ht="45" customHeight="1">
      <c r="B147" s="203"/>
      <c r="C147" s="299" t="s">
        <v>707</v>
      </c>
      <c r="D147" s="299"/>
      <c r="E147" s="299"/>
      <c r="F147" s="299"/>
      <c r="G147" s="299"/>
      <c r="H147" s="299"/>
      <c r="I147" s="299"/>
      <c r="J147" s="299"/>
      <c r="K147" s="204"/>
    </row>
    <row r="148" spans="2:11" ht="17.25" customHeight="1">
      <c r="B148" s="203"/>
      <c r="C148" s="205" t="s">
        <v>642</v>
      </c>
      <c r="D148" s="205"/>
      <c r="E148" s="205"/>
      <c r="F148" s="205" t="s">
        <v>643</v>
      </c>
      <c r="G148" s="206"/>
      <c r="H148" s="205" t="s">
        <v>57</v>
      </c>
      <c r="I148" s="205" t="s">
        <v>60</v>
      </c>
      <c r="J148" s="205" t="s">
        <v>644</v>
      </c>
      <c r="K148" s="204"/>
    </row>
    <row r="149" spans="2:11" ht="17.25" customHeight="1">
      <c r="B149" s="203"/>
      <c r="C149" s="207" t="s">
        <v>645</v>
      </c>
      <c r="D149" s="207"/>
      <c r="E149" s="207"/>
      <c r="F149" s="208" t="s">
        <v>646</v>
      </c>
      <c r="G149" s="209"/>
      <c r="H149" s="207"/>
      <c r="I149" s="207"/>
      <c r="J149" s="207" t="s">
        <v>647</v>
      </c>
      <c r="K149" s="204"/>
    </row>
    <row r="150" spans="2:11" ht="5.25" customHeight="1">
      <c r="B150" s="213"/>
      <c r="C150" s="210"/>
      <c r="D150" s="210"/>
      <c r="E150" s="210"/>
      <c r="F150" s="210"/>
      <c r="G150" s="211"/>
      <c r="H150" s="210"/>
      <c r="I150" s="210"/>
      <c r="J150" s="210"/>
      <c r="K150" s="232"/>
    </row>
    <row r="151" spans="2:11" ht="15" customHeight="1">
      <c r="B151" s="213"/>
      <c r="C151" s="236" t="s">
        <v>651</v>
      </c>
      <c r="D151" s="2"/>
      <c r="E151" s="2"/>
      <c r="F151" s="237" t="s">
        <v>648</v>
      </c>
      <c r="G151" s="2"/>
      <c r="H151" s="236" t="s">
        <v>688</v>
      </c>
      <c r="I151" s="236" t="s">
        <v>650</v>
      </c>
      <c r="J151" s="236">
        <v>120</v>
      </c>
      <c r="K151" s="232"/>
    </row>
    <row r="152" spans="2:11" ht="15" customHeight="1">
      <c r="B152" s="213"/>
      <c r="C152" s="236" t="s">
        <v>697</v>
      </c>
      <c r="D152" s="2"/>
      <c r="E152" s="2"/>
      <c r="F152" s="237" t="s">
        <v>648</v>
      </c>
      <c r="G152" s="2"/>
      <c r="H152" s="236" t="s">
        <v>708</v>
      </c>
      <c r="I152" s="236" t="s">
        <v>650</v>
      </c>
      <c r="J152" s="236" t="s">
        <v>699</v>
      </c>
      <c r="K152" s="232"/>
    </row>
    <row r="153" spans="2:11" ht="15" customHeight="1">
      <c r="B153" s="213"/>
      <c r="C153" s="236" t="s">
        <v>596</v>
      </c>
      <c r="D153" s="2"/>
      <c r="E153" s="2"/>
      <c r="F153" s="237" t="s">
        <v>648</v>
      </c>
      <c r="G153" s="2"/>
      <c r="H153" s="236" t="s">
        <v>709</v>
      </c>
      <c r="I153" s="236" t="s">
        <v>650</v>
      </c>
      <c r="J153" s="236" t="s">
        <v>699</v>
      </c>
      <c r="K153" s="232"/>
    </row>
    <row r="154" spans="2:11" ht="15" customHeight="1">
      <c r="B154" s="213"/>
      <c r="C154" s="236" t="s">
        <v>653</v>
      </c>
      <c r="D154" s="2"/>
      <c r="E154" s="2"/>
      <c r="F154" s="237" t="s">
        <v>654</v>
      </c>
      <c r="G154" s="2"/>
      <c r="H154" s="236" t="s">
        <v>688</v>
      </c>
      <c r="I154" s="236" t="s">
        <v>650</v>
      </c>
      <c r="J154" s="236">
        <v>50</v>
      </c>
      <c r="K154" s="232"/>
    </row>
    <row r="155" spans="2:11" ht="15" customHeight="1">
      <c r="B155" s="213"/>
      <c r="C155" s="236" t="s">
        <v>656</v>
      </c>
      <c r="D155" s="2"/>
      <c r="E155" s="2"/>
      <c r="F155" s="237" t="s">
        <v>648</v>
      </c>
      <c r="G155" s="2"/>
      <c r="H155" s="236" t="s">
        <v>688</v>
      </c>
      <c r="I155" s="236" t="s">
        <v>658</v>
      </c>
      <c r="J155" s="236"/>
      <c r="K155" s="232"/>
    </row>
    <row r="156" spans="2:11" ht="15" customHeight="1">
      <c r="B156" s="213"/>
      <c r="C156" s="236" t="s">
        <v>667</v>
      </c>
      <c r="D156" s="2"/>
      <c r="E156" s="2"/>
      <c r="F156" s="237" t="s">
        <v>654</v>
      </c>
      <c r="G156" s="2"/>
      <c r="H156" s="236" t="s">
        <v>688</v>
      </c>
      <c r="I156" s="236" t="s">
        <v>650</v>
      </c>
      <c r="J156" s="236">
        <v>50</v>
      </c>
      <c r="K156" s="232"/>
    </row>
    <row r="157" spans="2:11" ht="15" customHeight="1">
      <c r="B157" s="213"/>
      <c r="C157" s="236" t="s">
        <v>675</v>
      </c>
      <c r="D157" s="2"/>
      <c r="E157" s="2"/>
      <c r="F157" s="237" t="s">
        <v>654</v>
      </c>
      <c r="G157" s="2"/>
      <c r="H157" s="236" t="s">
        <v>688</v>
      </c>
      <c r="I157" s="236" t="s">
        <v>650</v>
      </c>
      <c r="J157" s="236">
        <v>50</v>
      </c>
      <c r="K157" s="232"/>
    </row>
    <row r="158" spans="2:11" ht="15" customHeight="1">
      <c r="B158" s="213"/>
      <c r="C158" s="236" t="s">
        <v>673</v>
      </c>
      <c r="D158" s="2"/>
      <c r="E158" s="2"/>
      <c r="F158" s="237" t="s">
        <v>654</v>
      </c>
      <c r="G158" s="2"/>
      <c r="H158" s="236" t="s">
        <v>688</v>
      </c>
      <c r="I158" s="236" t="s">
        <v>650</v>
      </c>
      <c r="J158" s="236">
        <v>50</v>
      </c>
      <c r="K158" s="232"/>
    </row>
    <row r="159" spans="2:11" ht="15" customHeight="1">
      <c r="B159" s="213"/>
      <c r="C159" s="236" t="s">
        <v>96</v>
      </c>
      <c r="D159" s="2"/>
      <c r="E159" s="2"/>
      <c r="F159" s="237" t="s">
        <v>648</v>
      </c>
      <c r="G159" s="2"/>
      <c r="H159" s="236" t="s">
        <v>710</v>
      </c>
      <c r="I159" s="236" t="s">
        <v>650</v>
      </c>
      <c r="J159" s="236" t="s">
        <v>711</v>
      </c>
      <c r="K159" s="232"/>
    </row>
    <row r="160" spans="2:11" ht="15" customHeight="1">
      <c r="B160" s="213"/>
      <c r="C160" s="236" t="s">
        <v>712</v>
      </c>
      <c r="D160" s="2"/>
      <c r="E160" s="2"/>
      <c r="F160" s="237" t="s">
        <v>648</v>
      </c>
      <c r="G160" s="2"/>
      <c r="H160" s="236" t="s">
        <v>713</v>
      </c>
      <c r="I160" s="236" t="s">
        <v>683</v>
      </c>
      <c r="J160" s="236"/>
      <c r="K160" s="232"/>
    </row>
    <row r="161" spans="2:11" ht="15" customHeight="1">
      <c r="B161" s="238"/>
      <c r="C161" s="219"/>
      <c r="D161" s="219"/>
      <c r="E161" s="219"/>
      <c r="F161" s="219"/>
      <c r="G161" s="219"/>
      <c r="H161" s="219"/>
      <c r="I161" s="219"/>
      <c r="J161" s="219"/>
      <c r="K161" s="239"/>
    </row>
    <row r="162" spans="2:11" ht="18.75" customHeight="1">
      <c r="B162" s="221"/>
      <c r="C162" s="211"/>
      <c r="D162" s="211"/>
      <c r="E162" s="211"/>
      <c r="F162" s="240"/>
      <c r="G162" s="211"/>
      <c r="H162" s="211"/>
      <c r="I162" s="211"/>
      <c r="J162" s="211"/>
      <c r="K162" s="221"/>
    </row>
    <row r="163" spans="2:11" ht="18.75" customHeight="1">
      <c r="B163" s="199"/>
      <c r="C163" s="199"/>
      <c r="D163" s="199"/>
      <c r="E163" s="199"/>
      <c r="F163" s="199"/>
      <c r="G163" s="199"/>
      <c r="H163" s="199"/>
      <c r="I163" s="199"/>
      <c r="J163" s="199"/>
      <c r="K163" s="199"/>
    </row>
    <row r="164" spans="2:11" ht="7.5" customHeight="1">
      <c r="B164" s="184"/>
      <c r="C164" s="185"/>
      <c r="D164" s="185"/>
      <c r="E164" s="185"/>
      <c r="F164" s="185"/>
      <c r="G164" s="185"/>
      <c r="H164" s="185"/>
      <c r="I164" s="185"/>
      <c r="J164" s="185"/>
      <c r="K164" s="186"/>
    </row>
    <row r="165" spans="2:11" ht="45" customHeight="1">
      <c r="B165" s="188"/>
      <c r="C165" s="295" t="s">
        <v>714</v>
      </c>
      <c r="D165" s="295"/>
      <c r="E165" s="295"/>
      <c r="F165" s="295"/>
      <c r="G165" s="295"/>
      <c r="H165" s="295"/>
      <c r="I165" s="295"/>
      <c r="J165" s="295"/>
      <c r="K165" s="189"/>
    </row>
    <row r="166" spans="2:11" ht="17.25" customHeight="1">
      <c r="B166" s="188"/>
      <c r="C166" s="205" t="s">
        <v>642</v>
      </c>
      <c r="D166" s="205"/>
      <c r="E166" s="205"/>
      <c r="F166" s="205" t="s">
        <v>643</v>
      </c>
      <c r="G166" s="241"/>
      <c r="H166" s="242" t="s">
        <v>57</v>
      </c>
      <c r="I166" s="242" t="s">
        <v>60</v>
      </c>
      <c r="J166" s="205" t="s">
        <v>644</v>
      </c>
      <c r="K166" s="189"/>
    </row>
    <row r="167" spans="2:11" ht="17.25" customHeight="1">
      <c r="B167" s="190"/>
      <c r="C167" s="207" t="s">
        <v>645</v>
      </c>
      <c r="D167" s="207"/>
      <c r="E167" s="207"/>
      <c r="F167" s="208" t="s">
        <v>646</v>
      </c>
      <c r="G167" s="243"/>
      <c r="H167" s="244"/>
      <c r="I167" s="244"/>
      <c r="J167" s="207" t="s">
        <v>647</v>
      </c>
      <c r="K167" s="191"/>
    </row>
    <row r="168" spans="2:11" ht="5.25" customHeight="1">
      <c r="B168" s="213"/>
      <c r="C168" s="210"/>
      <c r="D168" s="210"/>
      <c r="E168" s="210"/>
      <c r="F168" s="210"/>
      <c r="G168" s="211"/>
      <c r="H168" s="210"/>
      <c r="I168" s="210"/>
      <c r="J168" s="210"/>
      <c r="K168" s="232"/>
    </row>
    <row r="169" spans="2:11" ht="15" customHeight="1">
      <c r="B169" s="213"/>
      <c r="C169" s="2" t="s">
        <v>651</v>
      </c>
      <c r="D169" s="2"/>
      <c r="E169" s="2"/>
      <c r="F169" s="187" t="s">
        <v>648</v>
      </c>
      <c r="G169" s="2"/>
      <c r="H169" s="2" t="s">
        <v>688</v>
      </c>
      <c r="I169" s="2" t="s">
        <v>650</v>
      </c>
      <c r="J169" s="2">
        <v>120</v>
      </c>
      <c r="K169" s="232"/>
    </row>
    <row r="170" spans="2:11" ht="15" customHeight="1">
      <c r="B170" s="213"/>
      <c r="C170" s="2" t="s">
        <v>697</v>
      </c>
      <c r="D170" s="2"/>
      <c r="E170" s="2"/>
      <c r="F170" s="187" t="s">
        <v>648</v>
      </c>
      <c r="G170" s="2"/>
      <c r="H170" s="2" t="s">
        <v>698</v>
      </c>
      <c r="I170" s="2" t="s">
        <v>650</v>
      </c>
      <c r="J170" s="2" t="s">
        <v>699</v>
      </c>
      <c r="K170" s="232"/>
    </row>
    <row r="171" spans="2:11" ht="15" customHeight="1">
      <c r="B171" s="213"/>
      <c r="C171" s="2" t="s">
        <v>596</v>
      </c>
      <c r="D171" s="2"/>
      <c r="E171" s="2"/>
      <c r="F171" s="187" t="s">
        <v>648</v>
      </c>
      <c r="G171" s="2"/>
      <c r="H171" s="2" t="s">
        <v>715</v>
      </c>
      <c r="I171" s="2" t="s">
        <v>650</v>
      </c>
      <c r="J171" s="2" t="s">
        <v>699</v>
      </c>
      <c r="K171" s="232"/>
    </row>
    <row r="172" spans="2:11" ht="15" customHeight="1">
      <c r="B172" s="213"/>
      <c r="C172" s="2" t="s">
        <v>653</v>
      </c>
      <c r="D172" s="2"/>
      <c r="E172" s="2"/>
      <c r="F172" s="187" t="s">
        <v>654</v>
      </c>
      <c r="G172" s="2"/>
      <c r="H172" s="2" t="s">
        <v>715</v>
      </c>
      <c r="I172" s="2" t="s">
        <v>650</v>
      </c>
      <c r="J172" s="2">
        <v>50</v>
      </c>
      <c r="K172" s="232"/>
    </row>
    <row r="173" spans="2:11" ht="15" customHeight="1">
      <c r="B173" s="213"/>
      <c r="C173" s="2" t="s">
        <v>656</v>
      </c>
      <c r="D173" s="2"/>
      <c r="E173" s="2"/>
      <c r="F173" s="187" t="s">
        <v>648</v>
      </c>
      <c r="G173" s="2"/>
      <c r="H173" s="2" t="s">
        <v>715</v>
      </c>
      <c r="I173" s="2" t="s">
        <v>658</v>
      </c>
      <c r="J173" s="2"/>
      <c r="K173" s="232"/>
    </row>
    <row r="174" spans="2:11" ht="15" customHeight="1">
      <c r="B174" s="213"/>
      <c r="C174" s="2" t="s">
        <v>667</v>
      </c>
      <c r="D174" s="2"/>
      <c r="E174" s="2"/>
      <c r="F174" s="187" t="s">
        <v>654</v>
      </c>
      <c r="G174" s="2"/>
      <c r="H174" s="2" t="s">
        <v>715</v>
      </c>
      <c r="I174" s="2" t="s">
        <v>650</v>
      </c>
      <c r="J174" s="2">
        <v>50</v>
      </c>
      <c r="K174" s="232"/>
    </row>
    <row r="175" spans="2:11" ht="15" customHeight="1">
      <c r="B175" s="213"/>
      <c r="C175" s="2" t="s">
        <v>675</v>
      </c>
      <c r="D175" s="2"/>
      <c r="E175" s="2"/>
      <c r="F175" s="187" t="s">
        <v>654</v>
      </c>
      <c r="G175" s="2"/>
      <c r="H175" s="2" t="s">
        <v>715</v>
      </c>
      <c r="I175" s="2" t="s">
        <v>650</v>
      </c>
      <c r="J175" s="2">
        <v>50</v>
      </c>
      <c r="K175" s="232"/>
    </row>
    <row r="176" spans="2:11" ht="15" customHeight="1">
      <c r="B176" s="213"/>
      <c r="C176" s="2" t="s">
        <v>673</v>
      </c>
      <c r="D176" s="2"/>
      <c r="E176" s="2"/>
      <c r="F176" s="187" t="s">
        <v>654</v>
      </c>
      <c r="G176" s="2"/>
      <c r="H176" s="2" t="s">
        <v>715</v>
      </c>
      <c r="I176" s="2" t="s">
        <v>650</v>
      </c>
      <c r="J176" s="2">
        <v>50</v>
      </c>
      <c r="K176" s="232"/>
    </row>
    <row r="177" spans="2:11" ht="15" customHeight="1">
      <c r="B177" s="213"/>
      <c r="C177" s="2" t="s">
        <v>108</v>
      </c>
      <c r="D177" s="2"/>
      <c r="E177" s="2"/>
      <c r="F177" s="187" t="s">
        <v>648</v>
      </c>
      <c r="G177" s="2"/>
      <c r="H177" s="2" t="s">
        <v>716</v>
      </c>
      <c r="I177" s="2" t="s">
        <v>717</v>
      </c>
      <c r="J177" s="2"/>
      <c r="K177" s="232"/>
    </row>
    <row r="178" spans="2:11" ht="15" customHeight="1">
      <c r="B178" s="213"/>
      <c r="C178" s="2" t="s">
        <v>60</v>
      </c>
      <c r="D178" s="2"/>
      <c r="E178" s="2"/>
      <c r="F178" s="187" t="s">
        <v>648</v>
      </c>
      <c r="G178" s="2"/>
      <c r="H178" s="2" t="s">
        <v>718</v>
      </c>
      <c r="I178" s="2" t="s">
        <v>719</v>
      </c>
      <c r="J178" s="2">
        <v>1</v>
      </c>
      <c r="K178" s="232"/>
    </row>
    <row r="179" spans="2:11" ht="15" customHeight="1">
      <c r="B179" s="213"/>
      <c r="C179" s="2" t="s">
        <v>56</v>
      </c>
      <c r="D179" s="2"/>
      <c r="E179" s="2"/>
      <c r="F179" s="187" t="s">
        <v>648</v>
      </c>
      <c r="G179" s="2"/>
      <c r="H179" s="2" t="s">
        <v>720</v>
      </c>
      <c r="I179" s="2" t="s">
        <v>650</v>
      </c>
      <c r="J179" s="2">
        <v>20</v>
      </c>
      <c r="K179" s="232"/>
    </row>
    <row r="180" spans="2:11" ht="15" customHeight="1">
      <c r="B180" s="213"/>
      <c r="C180" s="2" t="s">
        <v>57</v>
      </c>
      <c r="D180" s="2"/>
      <c r="E180" s="2"/>
      <c r="F180" s="187" t="s">
        <v>648</v>
      </c>
      <c r="G180" s="2"/>
      <c r="H180" s="2" t="s">
        <v>721</v>
      </c>
      <c r="I180" s="2" t="s">
        <v>650</v>
      </c>
      <c r="J180" s="2">
        <v>255</v>
      </c>
      <c r="K180" s="232"/>
    </row>
    <row r="181" spans="2:11" ht="15" customHeight="1">
      <c r="B181" s="213"/>
      <c r="C181" s="2" t="s">
        <v>109</v>
      </c>
      <c r="D181" s="2"/>
      <c r="E181" s="2"/>
      <c r="F181" s="187" t="s">
        <v>648</v>
      </c>
      <c r="G181" s="2"/>
      <c r="H181" s="2" t="s">
        <v>612</v>
      </c>
      <c r="I181" s="2" t="s">
        <v>650</v>
      </c>
      <c r="J181" s="2">
        <v>10</v>
      </c>
      <c r="K181" s="232"/>
    </row>
    <row r="182" spans="2:11" ht="15" customHeight="1">
      <c r="B182" s="213"/>
      <c r="C182" s="2" t="s">
        <v>110</v>
      </c>
      <c r="D182" s="2"/>
      <c r="E182" s="2"/>
      <c r="F182" s="187" t="s">
        <v>648</v>
      </c>
      <c r="G182" s="2"/>
      <c r="H182" s="2" t="s">
        <v>722</v>
      </c>
      <c r="I182" s="2" t="s">
        <v>683</v>
      </c>
      <c r="J182" s="2"/>
      <c r="K182" s="232"/>
    </row>
    <row r="183" spans="2:11" ht="15" customHeight="1">
      <c r="B183" s="213"/>
      <c r="C183" s="2" t="s">
        <v>723</v>
      </c>
      <c r="D183" s="2"/>
      <c r="E183" s="2"/>
      <c r="F183" s="187" t="s">
        <v>648</v>
      </c>
      <c r="G183" s="2"/>
      <c r="H183" s="2" t="s">
        <v>724</v>
      </c>
      <c r="I183" s="2" t="s">
        <v>683</v>
      </c>
      <c r="J183" s="2"/>
      <c r="K183" s="232"/>
    </row>
    <row r="184" spans="2:11" ht="15" customHeight="1">
      <c r="B184" s="213"/>
      <c r="C184" s="2" t="s">
        <v>712</v>
      </c>
      <c r="D184" s="2"/>
      <c r="E184" s="2"/>
      <c r="F184" s="187" t="s">
        <v>648</v>
      </c>
      <c r="G184" s="2"/>
      <c r="H184" s="2" t="s">
        <v>725</v>
      </c>
      <c r="I184" s="2" t="s">
        <v>683</v>
      </c>
      <c r="J184" s="2"/>
      <c r="K184" s="232"/>
    </row>
    <row r="185" spans="2:11" ht="15" customHeight="1">
      <c r="B185" s="213"/>
      <c r="C185" s="2" t="s">
        <v>112</v>
      </c>
      <c r="D185" s="2"/>
      <c r="E185" s="2"/>
      <c r="F185" s="187" t="s">
        <v>654</v>
      </c>
      <c r="G185" s="2"/>
      <c r="H185" s="2" t="s">
        <v>726</v>
      </c>
      <c r="I185" s="2" t="s">
        <v>650</v>
      </c>
      <c r="J185" s="2">
        <v>50</v>
      </c>
      <c r="K185" s="232"/>
    </row>
    <row r="186" spans="2:11" ht="15" customHeight="1">
      <c r="B186" s="213"/>
      <c r="C186" s="2" t="s">
        <v>727</v>
      </c>
      <c r="D186" s="2"/>
      <c r="E186" s="2"/>
      <c r="F186" s="187" t="s">
        <v>654</v>
      </c>
      <c r="G186" s="2"/>
      <c r="H186" s="2" t="s">
        <v>728</v>
      </c>
      <c r="I186" s="2" t="s">
        <v>729</v>
      </c>
      <c r="J186" s="2"/>
      <c r="K186" s="232"/>
    </row>
    <row r="187" spans="2:11" ht="15" customHeight="1">
      <c r="B187" s="213"/>
      <c r="C187" s="2" t="s">
        <v>730</v>
      </c>
      <c r="D187" s="2"/>
      <c r="E187" s="2"/>
      <c r="F187" s="187" t="s">
        <v>654</v>
      </c>
      <c r="G187" s="2"/>
      <c r="H187" s="2" t="s">
        <v>731</v>
      </c>
      <c r="I187" s="2" t="s">
        <v>729</v>
      </c>
      <c r="J187" s="2"/>
      <c r="K187" s="232"/>
    </row>
    <row r="188" spans="2:11" ht="15" customHeight="1">
      <c r="B188" s="213"/>
      <c r="C188" s="2" t="s">
        <v>732</v>
      </c>
      <c r="D188" s="2"/>
      <c r="E188" s="2"/>
      <c r="F188" s="187" t="s">
        <v>654</v>
      </c>
      <c r="G188" s="2"/>
      <c r="H188" s="2" t="s">
        <v>733</v>
      </c>
      <c r="I188" s="2" t="s">
        <v>729</v>
      </c>
      <c r="J188" s="2"/>
      <c r="K188" s="232"/>
    </row>
    <row r="189" spans="2:11" ht="15" customHeight="1">
      <c r="B189" s="213"/>
      <c r="C189" s="183" t="s">
        <v>734</v>
      </c>
      <c r="D189" s="2"/>
      <c r="E189" s="2"/>
      <c r="F189" s="187" t="s">
        <v>654</v>
      </c>
      <c r="G189" s="2"/>
      <c r="H189" s="2" t="s">
        <v>735</v>
      </c>
      <c r="I189" s="2" t="s">
        <v>736</v>
      </c>
      <c r="J189" s="245" t="s">
        <v>737</v>
      </c>
      <c r="K189" s="232"/>
    </row>
    <row r="190" spans="2:11" ht="15" customHeight="1">
      <c r="B190" s="213"/>
      <c r="C190" s="183" t="s">
        <v>45</v>
      </c>
      <c r="D190" s="2"/>
      <c r="E190" s="2"/>
      <c r="F190" s="187" t="s">
        <v>648</v>
      </c>
      <c r="G190" s="2"/>
      <c r="H190" s="193" t="s">
        <v>738</v>
      </c>
      <c r="I190" s="2" t="s">
        <v>739</v>
      </c>
      <c r="J190" s="2"/>
      <c r="K190" s="232"/>
    </row>
    <row r="191" spans="2:11" ht="15" customHeight="1">
      <c r="B191" s="213"/>
      <c r="C191" s="183" t="s">
        <v>740</v>
      </c>
      <c r="D191" s="2"/>
      <c r="E191" s="2"/>
      <c r="F191" s="187" t="s">
        <v>648</v>
      </c>
      <c r="G191" s="2"/>
      <c r="H191" s="2" t="s">
        <v>741</v>
      </c>
      <c r="I191" s="2" t="s">
        <v>683</v>
      </c>
      <c r="J191" s="2"/>
      <c r="K191" s="232"/>
    </row>
    <row r="192" spans="2:11" ht="15" customHeight="1">
      <c r="B192" s="213"/>
      <c r="C192" s="183" t="s">
        <v>742</v>
      </c>
      <c r="D192" s="2"/>
      <c r="E192" s="2"/>
      <c r="F192" s="187" t="s">
        <v>648</v>
      </c>
      <c r="G192" s="2"/>
      <c r="H192" s="2" t="s">
        <v>743</v>
      </c>
      <c r="I192" s="2" t="s">
        <v>683</v>
      </c>
      <c r="J192" s="2"/>
      <c r="K192" s="232"/>
    </row>
    <row r="193" spans="2:11" ht="15" customHeight="1">
      <c r="B193" s="213"/>
      <c r="C193" s="183" t="s">
        <v>744</v>
      </c>
      <c r="D193" s="2"/>
      <c r="E193" s="2"/>
      <c r="F193" s="187" t="s">
        <v>654</v>
      </c>
      <c r="G193" s="2"/>
      <c r="H193" s="2" t="s">
        <v>745</v>
      </c>
      <c r="I193" s="2" t="s">
        <v>683</v>
      </c>
      <c r="J193" s="2"/>
      <c r="K193" s="232"/>
    </row>
    <row r="194" spans="2:11" ht="15" customHeight="1">
      <c r="B194" s="238"/>
      <c r="C194" s="246"/>
      <c r="D194" s="219"/>
      <c r="E194" s="219"/>
      <c r="F194" s="219"/>
      <c r="G194" s="219"/>
      <c r="H194" s="219"/>
      <c r="I194" s="219"/>
      <c r="J194" s="219"/>
      <c r="K194" s="239"/>
    </row>
    <row r="195" spans="2:11" ht="18.75" customHeight="1">
      <c r="B195" s="221"/>
      <c r="C195" s="211"/>
      <c r="D195" s="211"/>
      <c r="E195" s="211"/>
      <c r="F195" s="240"/>
      <c r="G195" s="211"/>
      <c r="H195" s="211"/>
      <c r="I195" s="211"/>
      <c r="J195" s="211"/>
      <c r="K195" s="221"/>
    </row>
    <row r="196" spans="2:11" ht="18.75" customHeight="1">
      <c r="B196" s="221"/>
      <c r="C196" s="211"/>
      <c r="D196" s="211"/>
      <c r="E196" s="211"/>
      <c r="F196" s="240"/>
      <c r="G196" s="211"/>
      <c r="H196" s="211"/>
      <c r="I196" s="211"/>
      <c r="J196" s="211"/>
      <c r="K196" s="221"/>
    </row>
    <row r="197" spans="2:11" ht="18.75" customHeight="1">
      <c r="B197" s="199"/>
      <c r="C197" s="199"/>
      <c r="D197" s="199"/>
      <c r="E197" s="199"/>
      <c r="F197" s="199"/>
      <c r="G197" s="199"/>
      <c r="H197" s="199"/>
      <c r="I197" s="199"/>
      <c r="J197" s="199"/>
      <c r="K197" s="199"/>
    </row>
    <row r="198" spans="2:11" ht="13.5">
      <c r="B198" s="184"/>
      <c r="C198" s="185"/>
      <c r="D198" s="185"/>
      <c r="E198" s="185"/>
      <c r="F198" s="185"/>
      <c r="G198" s="185"/>
      <c r="H198" s="185"/>
      <c r="I198" s="185"/>
      <c r="J198" s="185"/>
      <c r="K198" s="186"/>
    </row>
    <row r="199" spans="2:11" ht="21">
      <c r="B199" s="188"/>
      <c r="C199" s="295" t="s">
        <v>746</v>
      </c>
      <c r="D199" s="295"/>
      <c r="E199" s="295"/>
      <c r="F199" s="295"/>
      <c r="G199" s="295"/>
      <c r="H199" s="295"/>
      <c r="I199" s="295"/>
      <c r="J199" s="295"/>
      <c r="K199" s="189"/>
    </row>
    <row r="200" spans="2:11" ht="25.5" customHeight="1">
      <c r="B200" s="188"/>
      <c r="C200" s="247" t="s">
        <v>747</v>
      </c>
      <c r="D200" s="247"/>
      <c r="E200" s="247"/>
      <c r="F200" s="247" t="s">
        <v>748</v>
      </c>
      <c r="G200" s="248"/>
      <c r="H200" s="300" t="s">
        <v>749</v>
      </c>
      <c r="I200" s="300"/>
      <c r="J200" s="300"/>
      <c r="K200" s="189"/>
    </row>
    <row r="201" spans="2:11" ht="5.25" customHeight="1">
      <c r="B201" s="213"/>
      <c r="C201" s="210"/>
      <c r="D201" s="210"/>
      <c r="E201" s="210"/>
      <c r="F201" s="210"/>
      <c r="G201" s="211"/>
      <c r="H201" s="210"/>
      <c r="I201" s="210"/>
      <c r="J201" s="210"/>
      <c r="K201" s="232"/>
    </row>
    <row r="202" spans="2:11" ht="15" customHeight="1">
      <c r="B202" s="213"/>
      <c r="C202" s="2" t="s">
        <v>739</v>
      </c>
      <c r="D202" s="2"/>
      <c r="E202" s="2"/>
      <c r="F202" s="187" t="s">
        <v>46</v>
      </c>
      <c r="G202" s="2"/>
      <c r="H202" s="301" t="s">
        <v>750</v>
      </c>
      <c r="I202" s="301"/>
      <c r="J202" s="301"/>
      <c r="K202" s="232"/>
    </row>
    <row r="203" spans="2:11" ht="15" customHeight="1">
      <c r="B203" s="213"/>
      <c r="C203" s="2"/>
      <c r="D203" s="2"/>
      <c r="E203" s="2"/>
      <c r="F203" s="187" t="s">
        <v>47</v>
      </c>
      <c r="G203" s="2"/>
      <c r="H203" s="301" t="s">
        <v>751</v>
      </c>
      <c r="I203" s="301"/>
      <c r="J203" s="301"/>
      <c r="K203" s="232"/>
    </row>
    <row r="204" spans="2:11" ht="15" customHeight="1">
      <c r="B204" s="213"/>
      <c r="C204" s="2"/>
      <c r="D204" s="2"/>
      <c r="E204" s="2"/>
      <c r="F204" s="187" t="s">
        <v>50</v>
      </c>
      <c r="G204" s="2"/>
      <c r="H204" s="301" t="s">
        <v>752</v>
      </c>
      <c r="I204" s="301"/>
      <c r="J204" s="301"/>
      <c r="K204" s="232"/>
    </row>
    <row r="205" spans="2:11" ht="15" customHeight="1">
      <c r="B205" s="213"/>
      <c r="C205" s="2"/>
      <c r="D205" s="2"/>
      <c r="E205" s="2"/>
      <c r="F205" s="187" t="s">
        <v>48</v>
      </c>
      <c r="G205" s="2"/>
      <c r="H205" s="301" t="s">
        <v>753</v>
      </c>
      <c r="I205" s="301"/>
      <c r="J205" s="301"/>
      <c r="K205" s="232"/>
    </row>
    <row r="206" spans="2:11" ht="15" customHeight="1">
      <c r="B206" s="213"/>
      <c r="C206" s="2"/>
      <c r="D206" s="2"/>
      <c r="E206" s="2"/>
      <c r="F206" s="187" t="s">
        <v>49</v>
      </c>
      <c r="G206" s="2"/>
      <c r="H206" s="301" t="s">
        <v>754</v>
      </c>
      <c r="I206" s="301"/>
      <c r="J206" s="301"/>
      <c r="K206" s="232"/>
    </row>
    <row r="207" spans="2:11" ht="15" customHeight="1">
      <c r="B207" s="213"/>
      <c r="C207" s="2"/>
      <c r="D207" s="2"/>
      <c r="E207" s="2"/>
      <c r="F207" s="187"/>
      <c r="G207" s="2"/>
      <c r="H207" s="2"/>
      <c r="I207" s="2"/>
      <c r="J207" s="2"/>
      <c r="K207" s="232"/>
    </row>
    <row r="208" spans="2:11" ht="15" customHeight="1">
      <c r="B208" s="213"/>
      <c r="C208" s="2" t="s">
        <v>695</v>
      </c>
      <c r="D208" s="2"/>
      <c r="E208" s="2"/>
      <c r="F208" s="187" t="s">
        <v>82</v>
      </c>
      <c r="G208" s="2"/>
      <c r="H208" s="301" t="s">
        <v>755</v>
      </c>
      <c r="I208" s="301"/>
      <c r="J208" s="301"/>
      <c r="K208" s="232"/>
    </row>
    <row r="209" spans="2:11" ht="15" customHeight="1">
      <c r="B209" s="213"/>
      <c r="C209" s="2"/>
      <c r="D209" s="2"/>
      <c r="E209" s="2"/>
      <c r="F209" s="187" t="s">
        <v>590</v>
      </c>
      <c r="G209" s="2"/>
      <c r="H209" s="301" t="s">
        <v>591</v>
      </c>
      <c r="I209" s="301"/>
      <c r="J209" s="301"/>
      <c r="K209" s="232"/>
    </row>
    <row r="210" spans="2:11" ht="15" customHeight="1">
      <c r="B210" s="213"/>
      <c r="C210" s="2"/>
      <c r="D210" s="2"/>
      <c r="E210" s="2"/>
      <c r="F210" s="187" t="s">
        <v>588</v>
      </c>
      <c r="G210" s="2"/>
      <c r="H210" s="301" t="s">
        <v>756</v>
      </c>
      <c r="I210" s="301"/>
      <c r="J210" s="301"/>
      <c r="K210" s="232"/>
    </row>
    <row r="211" spans="2:11" ht="15" customHeight="1">
      <c r="B211" s="249"/>
      <c r="C211" s="2"/>
      <c r="D211" s="2"/>
      <c r="E211" s="2"/>
      <c r="F211" s="187" t="s">
        <v>592</v>
      </c>
      <c r="G211" s="183"/>
      <c r="H211" s="302" t="s">
        <v>593</v>
      </c>
      <c r="I211" s="302"/>
      <c r="J211" s="302"/>
      <c r="K211" s="250"/>
    </row>
    <row r="212" spans="2:11" ht="15" customHeight="1">
      <c r="B212" s="249"/>
      <c r="C212" s="2"/>
      <c r="D212" s="2"/>
      <c r="E212" s="2"/>
      <c r="F212" s="187" t="s">
        <v>594</v>
      </c>
      <c r="G212" s="183"/>
      <c r="H212" s="302" t="s">
        <v>757</v>
      </c>
      <c r="I212" s="302"/>
      <c r="J212" s="302"/>
      <c r="K212" s="250"/>
    </row>
    <row r="213" spans="2:11" ht="15" customHeight="1">
      <c r="B213" s="249"/>
      <c r="C213" s="2"/>
      <c r="D213" s="2"/>
      <c r="E213" s="2"/>
      <c r="F213" s="187"/>
      <c r="G213" s="183"/>
      <c r="H213" s="236"/>
      <c r="I213" s="236"/>
      <c r="J213" s="236"/>
      <c r="K213" s="250"/>
    </row>
    <row r="214" spans="2:11" ht="15" customHeight="1">
      <c r="B214" s="249"/>
      <c r="C214" s="2" t="s">
        <v>719</v>
      </c>
      <c r="D214" s="2"/>
      <c r="E214" s="2"/>
      <c r="F214" s="187">
        <v>1</v>
      </c>
      <c r="G214" s="183"/>
      <c r="H214" s="302" t="s">
        <v>758</v>
      </c>
      <c r="I214" s="302"/>
      <c r="J214" s="302"/>
      <c r="K214" s="250"/>
    </row>
    <row r="215" spans="2:11" ht="15" customHeight="1">
      <c r="B215" s="249"/>
      <c r="C215" s="2"/>
      <c r="D215" s="2"/>
      <c r="E215" s="2"/>
      <c r="F215" s="187">
        <v>2</v>
      </c>
      <c r="G215" s="183"/>
      <c r="H215" s="302" t="s">
        <v>759</v>
      </c>
      <c r="I215" s="302"/>
      <c r="J215" s="302"/>
      <c r="K215" s="250"/>
    </row>
    <row r="216" spans="2:11" ht="15" customHeight="1">
      <c r="B216" s="249"/>
      <c r="C216" s="2"/>
      <c r="D216" s="2"/>
      <c r="E216" s="2"/>
      <c r="F216" s="187">
        <v>3</v>
      </c>
      <c r="G216" s="183"/>
      <c r="H216" s="302" t="s">
        <v>760</v>
      </c>
      <c r="I216" s="302"/>
      <c r="J216" s="302"/>
      <c r="K216" s="250"/>
    </row>
    <row r="217" spans="2:11" ht="15" customHeight="1">
      <c r="B217" s="249"/>
      <c r="C217" s="2"/>
      <c r="D217" s="2"/>
      <c r="E217" s="2"/>
      <c r="F217" s="187">
        <v>4</v>
      </c>
      <c r="G217" s="183"/>
      <c r="H217" s="302" t="s">
        <v>761</v>
      </c>
      <c r="I217" s="302"/>
      <c r="J217" s="302"/>
      <c r="K217" s="250"/>
    </row>
    <row r="218" spans="2:11" ht="12.75" customHeight="1">
      <c r="B218" s="251"/>
      <c r="C218" s="252"/>
      <c r="D218" s="252"/>
      <c r="E218" s="252"/>
      <c r="F218" s="252"/>
      <c r="G218" s="252"/>
      <c r="H218" s="252"/>
      <c r="I218" s="252"/>
      <c r="J218" s="252"/>
      <c r="K218" s="253"/>
    </row>
  </sheetData>
  <mergeCells count="77">
    <mergeCell ref="H216:J216"/>
    <mergeCell ref="H217:J217"/>
    <mergeCell ref="H210:J210"/>
    <mergeCell ref="H211:J211"/>
    <mergeCell ref="H212:J212"/>
    <mergeCell ref="H214:J214"/>
    <mergeCell ref="H215:J215"/>
    <mergeCell ref="H204:J204"/>
    <mergeCell ref="H205:J205"/>
    <mergeCell ref="H206:J206"/>
    <mergeCell ref="H208:J208"/>
    <mergeCell ref="H209:J209"/>
    <mergeCell ref="C165:J165"/>
    <mergeCell ref="C199:J199"/>
    <mergeCell ref="H200:J200"/>
    <mergeCell ref="H202:J202"/>
    <mergeCell ref="H203:J203"/>
    <mergeCell ref="D70:J70"/>
    <mergeCell ref="C75:J75"/>
    <mergeCell ref="C102:J102"/>
    <mergeCell ref="C122:J122"/>
    <mergeCell ref="C147:J147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  <mergeCell ref="F23:J23"/>
    <mergeCell ref="C25:J25"/>
    <mergeCell ref="C26:J26"/>
    <mergeCell ref="D27:J27"/>
    <mergeCell ref="D28:J28"/>
    <mergeCell ref="F18:J18"/>
    <mergeCell ref="F19:J19"/>
    <mergeCell ref="F20:J20"/>
    <mergeCell ref="F21:J21"/>
    <mergeCell ref="F22:J22"/>
    <mergeCell ref="D10:J10"/>
    <mergeCell ref="D11:J11"/>
    <mergeCell ref="D15:J15"/>
    <mergeCell ref="D16:J16"/>
    <mergeCell ref="D17:J17"/>
    <mergeCell ref="C3:J3"/>
    <mergeCell ref="C4:J4"/>
    <mergeCell ref="C6:J6"/>
    <mergeCell ref="C7:J7"/>
    <mergeCell ref="C9:J9"/>
  </mergeCells>
  <printOptions/>
  <pageMargins left="0.5902778" right="0.5902778" top="0.5902778" bottom="0.590277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Šmoková Dana</dc:creator>
  <cp:keywords/>
  <dc:description/>
  <cp:lastModifiedBy>Šmoková Dana</cp:lastModifiedBy>
  <dcterms:created xsi:type="dcterms:W3CDTF">2023-02-06T15:41:24Z</dcterms:created>
  <dcterms:modified xsi:type="dcterms:W3CDTF">2023-02-06T15:41:24Z</dcterms:modified>
  <cp:category/>
  <cp:version/>
  <cp:contentType/>
  <cp:contentStatus/>
</cp:coreProperties>
</file>