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202213 - Oprava autobusov..." sheetId="2" r:id="rId2"/>
    <sheet name="Pokyny pro vyplnění" sheetId="3" r:id="rId3"/>
  </sheets>
  <definedNames>
    <definedName name="_xlnm._FilterDatabase" localSheetId="1" hidden="1">'202213 - Oprava autobusov...'!$C$91:$K$361</definedName>
    <definedName name="_xlnm.Print_Area" localSheetId="1">'202213 - Oprava autobusov...'!$C$4:$J$37,'202213 - Oprava autobusov...'!$C$43:$J$75,'202213 - Oprava autobusov...'!$C$81:$K$361</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Titles" localSheetId="0">'Rekapitulace stavby'!$52:$52</definedName>
    <definedName name="_xlnm.Print_Titles" localSheetId="1">'202213 - Oprava autobusov...'!$91:$91</definedName>
  </definedNames>
  <calcPr calcId="152511"/>
</workbook>
</file>

<file path=xl/sharedStrings.xml><?xml version="1.0" encoding="utf-8"?>
<sst xmlns="http://schemas.openxmlformats.org/spreadsheetml/2006/main" count="3267" uniqueCount="750">
  <si>
    <t>Export Komplet</t>
  </si>
  <si>
    <t>VZ</t>
  </si>
  <si>
    <t>2.0</t>
  </si>
  <si>
    <t>ZAMOK</t>
  </si>
  <si>
    <t>False</t>
  </si>
  <si>
    <t>{8f05c803-6c24-4a37-9d75-08b38c2732d1}</t>
  </si>
  <si>
    <t>0,01</t>
  </si>
  <si>
    <t>21</t>
  </si>
  <si>
    <t>15</t>
  </si>
  <si>
    <t>REKAPITULACE STAVBY</t>
  </si>
  <si>
    <t>v ---  níže se nacházejí doplnkové a pomocné údaje k sestavám  --- v</t>
  </si>
  <si>
    <t>Návod na vyplnění</t>
  </si>
  <si>
    <t>0,001</t>
  </si>
  <si>
    <t>Kód:</t>
  </si>
  <si>
    <t>202213</t>
  </si>
  <si>
    <t>Měnit lze pouze buňky se žlutým podbarvením!
1) v Rekapitulaci stavby vyplňte údaje o Uchazeči (přenesou se do ostatních sestav i v jiných listech)
2) na vybraných listech vyplňte v sestavě Soupis prací ceny u položek</t>
  </si>
  <si>
    <t>Stavba:</t>
  </si>
  <si>
    <t>Oprava autobusové zastávky v ulici Pardubická</t>
  </si>
  <si>
    <t>KSO:</t>
  </si>
  <si>
    <t/>
  </si>
  <si>
    <t>CC-CZ:</t>
  </si>
  <si>
    <t>Místo:</t>
  </si>
  <si>
    <t xml:space="preserve"> </t>
  </si>
  <si>
    <t>Datum:</t>
  </si>
  <si>
    <t>24. 5. 2022</t>
  </si>
  <si>
    <t>Zadavatel:</t>
  </si>
  <si>
    <t>IČ:</t>
  </si>
  <si>
    <t>DIČ:</t>
  </si>
  <si>
    <t>Uchazeč:</t>
  </si>
  <si>
    <t>Vyplň údaj</t>
  </si>
  <si>
    <t>Projektant:</t>
  </si>
  <si>
    <t>True</t>
  </si>
  <si>
    <t>Zpracovatel:</t>
  </si>
  <si>
    <t>Ing.Jiří Pitra</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</si>
  <si>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</si>
  <si>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Položku přesunu hmot a suti uchazeč (zhotovitel) ocení dle svého zvoleného technolog.postupu provádění prací bez ohledu na ceníkový popis uvedený v položce!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</si>
  <si>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</si>
  <si>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</si>
  <si>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</si>
  <si>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</si>
  <si>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</si>
  <si>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</si>
  <si>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</si>
  <si>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</si>
  <si>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</si>
  <si>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</si>
  <si>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</si>
  <si>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</si>
  <si>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</si>
  <si>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</si>
  <si>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</si>
  <si>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</si>
  <si>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</si>
  <si>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</si>
  <si>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</si>
  <si>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</si>
  <si>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</si>
  <si>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</si>
  <si>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</si>
  <si>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</si>
  <si>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</si>
  <si>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</si>
  <si>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</si>
  <si>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</si>
  <si>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</si>
  <si>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</si>
  <si>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</si>
  <si>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</si>
  <si>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</si>
  <si>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</si>
  <si>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</si>
  <si>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</si>
  <si>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</si>
  <si>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</si>
  <si>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</si>
  <si>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</si>
  <si>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</si>
  <si>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</si>
  <si>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</si>
  <si>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Položku přesunu hmot a suti uchazeč (zhotovitel) ocení dle svého zvoleného technolog.postupu provádění prací bez ohledu na ceníkový popis uvedený v položce! </t>
  </si>
  <si>
    <t>REKAPITULACE ČLENĚNÍ SOUPISU PRACÍ</t>
  </si>
  <si>
    <t>Kód dílu - Popis</t>
  </si>
  <si>
    <t>Cena celkem [CZK]</t>
  </si>
  <si>
    <t>-1</t>
  </si>
  <si>
    <t>HSV - Práce a dodávky HSV</t>
  </si>
  <si>
    <t xml:space="preserve">    2 - Zakládání</t>
  </si>
  <si>
    <t xml:space="preserve">    5 - Komunikace pozemní</t>
  </si>
  <si>
    <t xml:space="preserve">    62 - Úprava povrchů vnějších</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</si>
  <si>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</si>
  <si>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</si>
  <si>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</si>
  <si>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</si>
  <si>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</si>
  <si>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</si>
  <si>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764 - Konstrukce klempířské</t>
  </si>
  <si>
    <t xml:space="preserve">    765 - Krytina skládaná</t>
  </si>
  <si>
    <t xml:space="preserve">    767 - Konstrukce zámečnické</t>
  </si>
  <si>
    <t xml:space="preserve">    787 - Dokončovací práce - zasklívání</t>
  </si>
  <si>
    <t xml:space="preserve">    789 - Povrchové úpravy ocelových konstrukcí a technologických zařízení</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</si>
  <si>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</si>
  <si>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</si>
  <si>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</si>
  <si>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</si>
  <si>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</si>
  <si>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</si>
  <si>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</si>
  <si>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</si>
  <si>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</si>
  <si>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</si>
  <si>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</si>
  <si>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</si>
  <si>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</si>
  <si>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</si>
  <si>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</si>
  <si>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</si>
  <si>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</si>
  <si>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</si>
  <si>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</si>
  <si>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</si>
  <si>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</si>
  <si>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</si>
  <si>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631311125</t>
  </si>
  <si>
    <t>Mazanina z betonu prostého bez zvýšených nároků na prostředí tl. přes 80 do 120 mm tř. C 20/25</t>
  </si>
  <si>
    <t>m3</t>
  </si>
  <si>
    <t>CS ÚRS 2022 01</t>
  </si>
  <si>
    <t>4</t>
  </si>
  <si>
    <t>742827651</t>
  </si>
  <si>
    <t>Online PSC</t>
  </si>
  <si>
    <t>https://podminky.urs.cz/item/CS_URS_2022_01/631311125</t>
  </si>
  <si>
    <t>VV</t>
  </si>
  <si>
    <t>spádovaná přebetonávka kotvení na patce</t>
  </si>
  <si>
    <t>cena vč.penetrace</t>
  </si>
  <si>
    <t>čv105-pozn.3</t>
  </si>
  <si>
    <t>0,45*1,3*0,1</t>
  </si>
  <si>
    <t>0,51*1,3*0,1</t>
  </si>
  <si>
    <t>Součet</t>
  </si>
  <si>
    <t>631319173</t>
  </si>
  <si>
    <t>Příplatek k cenám mazanin za stržení povrchu spodní vrstvy mazaniny latí před vložením výztuže nebo pletiva pro tl. obou vrstev mazaniny přes 80 do 120 mm</t>
  </si>
  <si>
    <t>1322184559</t>
  </si>
  <si>
    <t>https://podminky.urs.cz/item/CS_URS_2022_01/631319173</t>
  </si>
  <si>
    <t>3</t>
  </si>
  <si>
    <t>632481111</t>
  </si>
  <si>
    <t>Vložka do cementového potěru nebo mazaniny z rabicového pletiva černého</t>
  </si>
  <si>
    <t>m2</t>
  </si>
  <si>
    <t>-198843674</t>
  </si>
  <si>
    <t>https://podminky.urs.cz/item/CS_URS_2022_01/632481111</t>
  </si>
  <si>
    <t>položka pro vložení skelné sítě do přebetonávky bez ohledu na popis uvedený v položce (nebude rabicko)</t>
  </si>
  <si>
    <t>0,45*1,3</t>
  </si>
  <si>
    <t>0,51*1,3</t>
  </si>
  <si>
    <t>631351101</t>
  </si>
  <si>
    <t>Bednění v podlahách rýh a hran zřízení</t>
  </si>
  <si>
    <t>528218821</t>
  </si>
  <si>
    <t>https://podminky.urs.cz/item/CS_URS_2022_01/631351101</t>
  </si>
  <si>
    <t>0,1*(0,45*2+1,3)</t>
  </si>
  <si>
    <t>0,1*(0,51*2+1,3)</t>
  </si>
  <si>
    <t>5</t>
  </si>
  <si>
    <t>631351102</t>
  </si>
  <si>
    <t>Bednění v podlahách rýh a hran odstranění</t>
  </si>
  <si>
    <t>-1633359388</t>
  </si>
  <si>
    <t>https://podminky.urs.cz/item/CS_URS_2022_01/631351102</t>
  </si>
  <si>
    <t>6</t>
  </si>
  <si>
    <t>783826605</t>
  </si>
  <si>
    <t>Hydrofobizační nátěr omítek silikonový, transparentní, povrchů hladkých betonových povrchů nebo povrchů z desek na bázi dřeva (dřevovláknitých apod.)</t>
  </si>
  <si>
    <t>-1265308982</t>
  </si>
  <si>
    <t>https://podminky.urs.cz/item/CS_URS_2022_01/783826605</t>
  </si>
  <si>
    <t>vrch přebetonávky</t>
  </si>
  <si>
    <t>boky přebetonávky</t>
  </si>
  <si>
    <t>Komunikace pozemní</t>
  </si>
  <si>
    <t>7</t>
  </si>
  <si>
    <t>113106123</t>
  </si>
  <si>
    <t>Rozebrání dlažeb komunikací pro pěší s přemístěním hmot na skládku na vzdálenost do 3 m nebo s naložením na dopravní prostředek s ložem z kameniva nebo živice a s jakoukoliv výplní spár ručně ze zámkové dlažby</t>
  </si>
  <si>
    <t>1379290064</t>
  </si>
  <si>
    <t>https://podminky.urs.cz/item/CS_URS_2022_01/113106123</t>
  </si>
  <si>
    <t>čv102-pozn.2</t>
  </si>
  <si>
    <t>0,8*(11,86+1,9*2)</t>
  </si>
  <si>
    <t>8</t>
  </si>
  <si>
    <t>979054451</t>
  </si>
  <si>
    <t>Očištění vybouraných prvků komunikací od spojovacího materiálu s odklizením a uložením očištěných hmot a spojovacího materiálu na skládku na vzdálenost do 10 m zámkových dlaždic s vyplněním spár kamenivem</t>
  </si>
  <si>
    <t>603114763</t>
  </si>
  <si>
    <t>https://podminky.urs.cz/item/CS_URS_2022_01/979054451</t>
  </si>
  <si>
    <t>9</t>
  </si>
  <si>
    <t>997221612</t>
  </si>
  <si>
    <t>Nakládání na dopravní prostředky pro vodorovnou dopravu vybouraných hmot</t>
  </si>
  <si>
    <t>t</t>
  </si>
  <si>
    <t>254611669</t>
  </si>
  <si>
    <t>https://podminky.urs.cz/item/CS_URS_2022_01/997221612</t>
  </si>
  <si>
    <t>P</t>
  </si>
  <si>
    <t>Poznámka k položce:
položka pro případné uložení očištěné zámkovky na palety</t>
  </si>
  <si>
    <t>10</t>
  </si>
  <si>
    <t>997pzd</t>
  </si>
  <si>
    <t>Vnitropřesuny uložené očištěné zámkovky na paletě mimo pracovní prostor a zpět pro pokládku</t>
  </si>
  <si>
    <t>kpl</t>
  </si>
  <si>
    <t>340885016</t>
  </si>
  <si>
    <t>11</t>
  </si>
  <si>
    <t>596211210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</si>
  <si>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</si>
  <si>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-1098230380</t>
  </si>
  <si>
    <t>https://podminky.urs.cz/item/CS_URS_2022_01/596211210</t>
  </si>
  <si>
    <t>čv105-pozn.2</t>
  </si>
  <si>
    <t>stávající zámkovka zpět do nového lože (doplněného dle potřeby)</t>
  </si>
  <si>
    <t>62</t>
  </si>
  <si>
    <t>Úprava povrchů vnějších</t>
  </si>
  <si>
    <t>12</t>
  </si>
  <si>
    <t>629995101</t>
  </si>
  <si>
    <t>Očištění vnějších ploch tlakovou vodou omytím</t>
  </si>
  <si>
    <t>-1694775446</t>
  </si>
  <si>
    <t>https://podminky.urs.cz/item/CS_URS_2022_01/629995101</t>
  </si>
  <si>
    <t>13</t>
  </si>
  <si>
    <t>62otm</t>
  </si>
  <si>
    <t>Omítnutí opravnou tixotropní maltou tl.20mm - d,m vč.zafilcování po zatuhnutí</t>
  </si>
  <si>
    <t>-2030721416</t>
  </si>
  <si>
    <t>spotřeba 1,65kg/m2/mm tl. = cca 33kg/m2 při tl.20mm</t>
  </si>
  <si>
    <t>zavlhlý podklad bez adhez.můstku</t>
  </si>
  <si>
    <t xml:space="preserve">1.krok = kontaktní tenká vrstva štětkou nebo hladítkem </t>
  </si>
  <si>
    <t>2.krok = do čerstvého se nanese požadovaná vrstva opravné malty</t>
  </si>
  <si>
    <t>3.krok = zafilcování po zatuhnutí</t>
  </si>
  <si>
    <t>čv105-pozn.4, čv106,107</t>
  </si>
  <si>
    <t>cihelná stěna</t>
  </si>
  <si>
    <t>0,87*(2,98*2+12,42+2,7*2)+0,73*12,42</t>
  </si>
  <si>
    <t>0,28*(12,42+2,7*2)</t>
  </si>
  <si>
    <t>Mezisoučet</t>
  </si>
  <si>
    <t>čv105-pozn.8</t>
  </si>
  <si>
    <t>základ</t>
  </si>
  <si>
    <t>"boky"(2,98*(0,5+0,92)/2)*2+0,51*0,73+0,45*0,73</t>
  </si>
  <si>
    <t>"podél"12,42*(0,92+1,43)/2</t>
  </si>
  <si>
    <t>14</t>
  </si>
  <si>
    <t>783801403</t>
  </si>
  <si>
    <t>Příprava podkladu omítek před provedením nátěru oprášení</t>
  </si>
  <si>
    <t>1035172698</t>
  </si>
  <si>
    <t>https://podminky.urs.cz/item/CS_URS_2022_01/783801403</t>
  </si>
  <si>
    <t>783823135</t>
  </si>
  <si>
    <t>Penetrační nátěr omítek hladkých omítek hladkých, zrnitých tenkovrstvých nebo štukových stupně členitosti 1 a 2 silikonový</t>
  </si>
  <si>
    <t>-936481456</t>
  </si>
  <si>
    <t>https://podminky.urs.cz/item/CS_URS_2022_01/783823135</t>
  </si>
  <si>
    <t>16</t>
  </si>
  <si>
    <t>783827425</t>
  </si>
  <si>
    <t>Krycí (ochranný ) nátěr omítek dvojnásobný hladkých omítek hladkých, zrnitých tenkovrstvých nebo štukových stupně členitosti 1 a 2 silikonový</t>
  </si>
  <si>
    <t>1922248138</t>
  </si>
  <si>
    <t>https://podminky.urs.cz/item/CS_URS_2022_01/783827425</t>
  </si>
  <si>
    <t>přebetonávka</t>
  </si>
  <si>
    <t>0,45*1,3+0,51*1,3</t>
  </si>
  <si>
    <t>17</t>
  </si>
  <si>
    <t>783846523</t>
  </si>
  <si>
    <t>Antigraffiti preventivní nátěr omítek hladkých omítek hladkých, zrnitých tenkovrstvých nebo štukových trvalý pro opakované odstraňování graffiti v počtu do 100 cyklů</t>
  </si>
  <si>
    <t>-279707803</t>
  </si>
  <si>
    <t>https://podminky.urs.cz/item/CS_URS_2022_01/783846523</t>
  </si>
  <si>
    <t>Poznámka k položce:
pro min.5 cyklů odstranění znečištění
v ceně zohlednit počet vrstvev nátěru dle zvoleného dodavatele systému!</t>
  </si>
  <si>
    <t>94</t>
  </si>
  <si>
    <t>Lešení a stavební výtahy</t>
  </si>
  <si>
    <t>18</t>
  </si>
  <si>
    <t>949101111</t>
  </si>
  <si>
    <t>Lešení pomocné pracovní pro objekty pozemních staveb pro zatížení do 150 kg/m2, o výšce lešeňové podlahy do 1,9 m</t>
  </si>
  <si>
    <t>-1599179934</t>
  </si>
  <si>
    <t>https://podminky.urs.cz/item/CS_URS_2022_01/949101111</t>
  </si>
  <si>
    <t>čv105,107</t>
  </si>
  <si>
    <t>1,2*(3,0*2+12,5+1,2*2)</t>
  </si>
  <si>
    <t>95</t>
  </si>
  <si>
    <t>Různé dokončovací konstrukce a práce pozemních staveb</t>
  </si>
  <si>
    <t>19</t>
  </si>
  <si>
    <t>95okl</t>
  </si>
  <si>
    <t>Ocel.kce pro lavice - kompletní d,m vč.kotvení s vyvrt.otvorů a konečné povrch.úpravy ŽZn dle čv108</t>
  </si>
  <si>
    <t>kg</t>
  </si>
  <si>
    <t>-1163166061</t>
  </si>
  <si>
    <t>čv108</t>
  </si>
  <si>
    <t>34,75*3</t>
  </si>
  <si>
    <t>20</t>
  </si>
  <si>
    <t>95dkl</t>
  </si>
  <si>
    <t>Dřevěné hranoly KVH 50x70mm na sedák a opěradlo - d,m vč.spoj.materiálu</t>
  </si>
  <si>
    <t>m</t>
  </si>
  <si>
    <t>-1001518487</t>
  </si>
  <si>
    <t>(3,65*7)*3</t>
  </si>
  <si>
    <t>783101401</t>
  </si>
  <si>
    <t>Příprava podkladu truhlářských konstrukcí před provedením nátěru ometení</t>
  </si>
  <si>
    <t>-1983217078</t>
  </si>
  <si>
    <t>https://podminky.urs.cz/item/CS_URS_2022_01/783101401</t>
  </si>
  <si>
    <t>22</t>
  </si>
  <si>
    <t>783118101</t>
  </si>
  <si>
    <t>Lazurovací nátěr truhlářských konstrukcí jednonásobný syntetický</t>
  </si>
  <si>
    <t>-1454127603</t>
  </si>
  <si>
    <t>https://podminky.urs.cz/item/CS_URS_2022_01/783118101</t>
  </si>
  <si>
    <t>nátěr kvh hranolů 3x odstín ořech (koef.mn.=3)</t>
  </si>
  <si>
    <t>výměra je násobena koef.1,5 pro š.do 50mm z důvodu pracnosti</t>
  </si>
  <si>
    <t>(0,05*2+0,07*2)*(3,65*7)*3*1,5</t>
  </si>
  <si>
    <t>27,594*3 'Přepočtené koeficientem množství</t>
  </si>
  <si>
    <t>96</t>
  </si>
  <si>
    <t>Bourání konstrukcí</t>
  </si>
  <si>
    <t>23</t>
  </si>
  <si>
    <t>965042121</t>
  </si>
  <si>
    <t>Bourání mazanin betonových nebo z litého asfaltu tl. do 100 mm, plochy do 1 m2</t>
  </si>
  <si>
    <t>-1946273479</t>
  </si>
  <si>
    <t>https://podminky.urs.cz/item/CS_URS_2022_01/965042121</t>
  </si>
  <si>
    <t>ubourání přebetonování patek</t>
  </si>
  <si>
    <t>čv102-pozn.3</t>
  </si>
  <si>
    <t>24</t>
  </si>
  <si>
    <t>978015391</t>
  </si>
  <si>
    <t>Otlučení vápenných nebo vápenocementových omítek vnějších ploch s vyškrabáním spar a s očištěním zdiva stupně členitosti 1 a 2, v rozsahu přes 80 do 100 %</t>
  </si>
  <si>
    <t>-2101610003</t>
  </si>
  <si>
    <t>https://podminky.urs.cz/item/CS_URS_2022_01/978015391</t>
  </si>
  <si>
    <t>čv102-pozn.4, čv103</t>
  </si>
  <si>
    <t>základ (stříkaná omítka - zohlednit v ceně)</t>
  </si>
  <si>
    <t>25</t>
  </si>
  <si>
    <t>787700801</t>
  </si>
  <si>
    <t>Vysklívání výkladců skla plochého, plochy do 1 m2</t>
  </si>
  <si>
    <t>-1736732416</t>
  </si>
  <si>
    <t>https://podminky.urs.cz/item/CS_URS_2022_01/787700801</t>
  </si>
  <si>
    <t>položka pro vysklení prosklenných polí z drátoskla</t>
  </si>
  <si>
    <t>čv102-pozn.5</t>
  </si>
  <si>
    <t>0,54*0,4*6</t>
  </si>
  <si>
    <t>26</t>
  </si>
  <si>
    <t>96767vo</t>
  </si>
  <si>
    <t>Vyřezání ocel.plechů v polích zástěny (540/400mm) vč.likvidace dle čv102-pozn.6</t>
  </si>
  <si>
    <t>kus</t>
  </si>
  <si>
    <t>1371492663</t>
  </si>
  <si>
    <t>27</t>
  </si>
  <si>
    <t>96767vopl</t>
  </si>
  <si>
    <t>Vyřezání poškozeného ocel.plechu tl.2-3mm š.cca 0,2m v místě zatažení do sokl.zdiva vč.likvidace dle čv102-pozn.7</t>
  </si>
  <si>
    <t>1294017108</t>
  </si>
  <si>
    <t>997</t>
  </si>
  <si>
    <t>Přesun sutě</t>
  </si>
  <si>
    <t>28</t>
  </si>
  <si>
    <t>997013211</t>
  </si>
  <si>
    <t>Vnitrostaveništní doprava suti a vybouraných hmot vodorovně do 50 m svisle ručně pro budovy a haly výšky do 6 m</t>
  </si>
  <si>
    <t>830822494</t>
  </si>
  <si>
    <t>https://podminky.urs.cz/item/CS_URS_2022_01/997013211</t>
  </si>
  <si>
    <t>29</t>
  </si>
  <si>
    <t>997013501</t>
  </si>
  <si>
    <t>Odvoz suti a vybouraných hmot na skládku nebo meziskládku se složením, na vzdálenost do 1 km</t>
  </si>
  <si>
    <t>-2125745211</t>
  </si>
  <si>
    <t>https://podminky.urs.cz/item/CS_URS_2022_01/997013501</t>
  </si>
  <si>
    <t>30</t>
  </si>
  <si>
    <t>997013509</t>
  </si>
  <si>
    <t>Odvoz suti a vybouraných hmot na skládku nebo meziskládku se složením, na vzdálenost Příplatek k ceně za každý další i započatý 1 km přes 1 km</t>
  </si>
  <si>
    <t>886227056</t>
  </si>
  <si>
    <t>https://podminky.urs.cz/item/CS_URS_2022_01/997013509</t>
  </si>
  <si>
    <t>3,49*14 'Přepočtené koeficientem množství</t>
  </si>
  <si>
    <t>31</t>
  </si>
  <si>
    <t>997013869</t>
  </si>
  <si>
    <t>Poplatek za uložení stavebního odpadu na recyklační skládce (skládkovné) ze směsí nebo oddělených frakcí betonu, cihel a keramických výrobků zatříděného do Katalogu odpadů pod kódem 17 01 07</t>
  </si>
  <si>
    <t>1039303806</t>
  </si>
  <si>
    <t>https://podminky.urs.cz/item/CS_URS_2022_01/997013869</t>
  </si>
  <si>
    <t>998</t>
  </si>
  <si>
    <t>Přesun hmot</t>
  </si>
  <si>
    <t>32</t>
  </si>
  <si>
    <t>998018001</t>
  </si>
  <si>
    <t>Přesun hmot pro budovy občanské výstavby, bydlení, výrobu a služby ruční - bez užití mechanizace vodorovná dopravní vzdálenost do 100 m pro budovy s jakoukoliv nosnou konstrukcí výšky do 6 m</t>
  </si>
  <si>
    <t>-872503541</t>
  </si>
  <si>
    <t>https://podminky.urs.cz/item/CS_URS_2022_01/998018001</t>
  </si>
  <si>
    <t>PSV</t>
  </si>
  <si>
    <t>Práce a dodávky PSV</t>
  </si>
  <si>
    <t>764</t>
  </si>
  <si>
    <t>Konstrukce klempířské</t>
  </si>
  <si>
    <t>33</t>
  </si>
  <si>
    <t>764212634</t>
  </si>
  <si>
    <t>Oplechování střešních prvků z pozinkovaného plechu s povrchovou úpravou štítu závětrnou lištou rš 330 mm</t>
  </si>
  <si>
    <t>-1616377026</t>
  </si>
  <si>
    <t>https://podminky.urs.cz/item/CS_URS_2022_01/764212634</t>
  </si>
  <si>
    <t>v ceně zohlednit rš 280mm!</t>
  </si>
  <si>
    <t>čv105</t>
  </si>
  <si>
    <t>"K1"6,3*2</t>
  </si>
  <si>
    <t>34</t>
  </si>
  <si>
    <t>998764101</t>
  </si>
  <si>
    <t>Přesun hmot pro konstrukce klempířské stanovený z hmotnosti přesunovaného materiálu vodorovná dopravní vzdálenost do 50 m v objektech výšky do 6 m</t>
  </si>
  <si>
    <t>1371277659</t>
  </si>
  <si>
    <t>https://podminky.urs.cz/item/CS_URS_2022_01/998764101</t>
  </si>
  <si>
    <t>35</t>
  </si>
  <si>
    <t>998764181</t>
  </si>
  <si>
    <t>Přesun hmot pro konstrukce klempířské stanovený z hmotnosti přesunovaného materiálu Příplatek k cenám za přesun prováděný bez použití mechanizace pro jakoukoliv výšku objektu</t>
  </si>
  <si>
    <t>1337791693</t>
  </si>
  <si>
    <t>https://podminky.urs.cz/item/CS_URS_2022_01/998764181</t>
  </si>
  <si>
    <t>765</t>
  </si>
  <si>
    <t>Krytina skládaná</t>
  </si>
  <si>
    <t>36</t>
  </si>
  <si>
    <t>765131857</t>
  </si>
  <si>
    <t>Demontáž azbestocementové krytiny vlnité sklonu do 30° do suti</t>
  </si>
  <si>
    <t>246411123</t>
  </si>
  <si>
    <t>https://podminky.urs.cz/item/CS_URS_2022_01/765131857</t>
  </si>
  <si>
    <t>cena vč.enkapsulačního postřiku (zamezení uvolňování vláken)!</t>
  </si>
  <si>
    <t>čv102-pozn.1,čv103</t>
  </si>
  <si>
    <t>6,3*13,2</t>
  </si>
  <si>
    <t>37</t>
  </si>
  <si>
    <t>997006014</t>
  </si>
  <si>
    <t>Úprava stavebního odpadu pytlování nebezpečného odpadu s obsahem azbestu z vlnitých tabulí</t>
  </si>
  <si>
    <t>-1426724042</t>
  </si>
  <si>
    <t>https://podminky.urs.cz/item/CS_URS_2022_01/997006014</t>
  </si>
  <si>
    <t>38</t>
  </si>
  <si>
    <t>997006512</t>
  </si>
  <si>
    <t>Vodorovná doprava suti na skládku s naložením na dopravní prostředek a složením přes 100 m do 1 km</t>
  </si>
  <si>
    <t>1227039147</t>
  </si>
  <si>
    <t>https://podminky.urs.cz/item/CS_URS_2022_01/997006512</t>
  </si>
  <si>
    <t>39</t>
  </si>
  <si>
    <t>997006519</t>
  </si>
  <si>
    <t>Vodorovná doprava suti na skládku Příplatek k ceně -6512 za každý další i započatý 1 km</t>
  </si>
  <si>
    <t>-640062120</t>
  </si>
  <si>
    <t>https://podminky.urs.cz/item/CS_URS_2022_01/997006519</t>
  </si>
  <si>
    <t>1,275*24 'Přepočtené koeficientem množství</t>
  </si>
  <si>
    <t>40</t>
  </si>
  <si>
    <t>997013821</t>
  </si>
  <si>
    <t>Poplatek za uložení stavebního odpadu na skládce (skládkovné) ze stavebních materiálů obsahujících azbest zatříděných do Katalogu odpadů pod kódem 17 06 05</t>
  </si>
  <si>
    <t>1762647871</t>
  </si>
  <si>
    <t>https://podminky.urs.cz/item/CS_URS_2022_01/997013821</t>
  </si>
  <si>
    <t>41</t>
  </si>
  <si>
    <t>998765101</t>
  </si>
  <si>
    <t>Přesun hmot pro krytiny skládané stanovený z hmotnosti přesunovaného materiálu vodorovná dopravní vzdálenost do 50 m na objektech výšky do 6 m</t>
  </si>
  <si>
    <t>-365052206</t>
  </si>
  <si>
    <t>https://podminky.urs.cz/item/CS_URS_2022_01/998765101</t>
  </si>
  <si>
    <t>42</t>
  </si>
  <si>
    <t>998765181</t>
  </si>
  <si>
    <t>Přesun hmot pro krytiny skládané stanovený z hmotnosti přesunovaného materiálu Příplatek k cenám za přesun prováděný bez použití mechanizace pro jakoukoliv výšku objektu</t>
  </si>
  <si>
    <t>-688347237</t>
  </si>
  <si>
    <t>https://podminky.urs.cz/item/CS_URS_2022_01/998765181</t>
  </si>
  <si>
    <t>767</t>
  </si>
  <si>
    <t>Konstrukce zámečnické</t>
  </si>
  <si>
    <t>43</t>
  </si>
  <si>
    <t>767vnsp</t>
  </si>
  <si>
    <t>Vevaření náhrady odstraněného poškozeného ocel.plechu tl.2-3mm š.cca 0,2m v místě zatažení do sokl.zdiva vč.dodávky plechu a zabroušení svarů dle čv102-pozn.7</t>
  </si>
  <si>
    <t>-605415472</t>
  </si>
  <si>
    <t>44</t>
  </si>
  <si>
    <t>767pvtrp</t>
  </si>
  <si>
    <t xml:space="preserve">Pásová ocel 4x40mm pro kotvení trap.plechu navařená podél vaznice U80 - d,m dle detailu kotvení čv106 </t>
  </si>
  <si>
    <t>1015454485</t>
  </si>
  <si>
    <t>čv106</t>
  </si>
  <si>
    <t>(0,004*0,04*7850)*13,2*6</t>
  </si>
  <si>
    <t>45</t>
  </si>
  <si>
    <t>767391112</t>
  </si>
  <si>
    <t>Montáž krytiny z tvarovaných plechů trapézových nebo vlnitých, uchyceným šroubováním</t>
  </si>
  <si>
    <t>-1089396064</t>
  </si>
  <si>
    <t>https://podminky.urs.cz/item/CS_URS_2022_01/767391112</t>
  </si>
  <si>
    <t>čv105-pozn.1, čv106</t>
  </si>
  <si>
    <t>cena vč.spoj.mat.(šroub tex 5,5x22mm s epdm podl.)</t>
  </si>
  <si>
    <t>46</t>
  </si>
  <si>
    <t>M</t>
  </si>
  <si>
    <t>767trp</t>
  </si>
  <si>
    <t>trapézový plech ocel.T45/196 tl.0,7mm, PUR 50 - dodávka</t>
  </si>
  <si>
    <t>1492592860</t>
  </si>
  <si>
    <t>83,16*1,133 'Přepočtené koeficientem množství</t>
  </si>
  <si>
    <t>47</t>
  </si>
  <si>
    <t>767utp</t>
  </si>
  <si>
    <t>Úprava trap.plechu v místě kmenu stromu vyříznutím (vystříháním)</t>
  </si>
  <si>
    <t>-218941142</t>
  </si>
  <si>
    <t>48</t>
  </si>
  <si>
    <t>998767101</t>
  </si>
  <si>
    <t>Přesun hmot pro zámečnické konstrukce stanovený z hmotnosti přesunovaného materiálu vodorovná dopravní vzdálenost do 50 m v objektech výšky do 6 m</t>
  </si>
  <si>
    <t>1783607612</t>
  </si>
  <si>
    <t>https://podminky.urs.cz/item/CS_URS_2022_01/998767101</t>
  </si>
  <si>
    <t>49</t>
  </si>
  <si>
    <t>998767181</t>
  </si>
  <si>
    <t>Přesun hmot pro zámečnické konstrukce stanovený z hmotnosti přesunovaného materiálu Příplatek k cenám za přesun prováděný bez použití mechanizace pro jakoukoliv výšku objektu</t>
  </si>
  <si>
    <t>397245263</t>
  </si>
  <si>
    <t>https://podminky.urs.cz/item/CS_URS_2022_01/998767181</t>
  </si>
  <si>
    <t>787</t>
  </si>
  <si>
    <t>Dokončovací práce - zasklívání</t>
  </si>
  <si>
    <t>50</t>
  </si>
  <si>
    <t>787792322</t>
  </si>
  <si>
    <t>Zasklívání výkladců deskami ostatními sklem bezpečnostním s podtmelením na lišty, tl. do 8 mm</t>
  </si>
  <si>
    <t>-404052355</t>
  </si>
  <si>
    <t>https://podminky.urs.cz/item/CS_URS_2022_01/787792322</t>
  </si>
  <si>
    <t>položka pro zasklení otvorů 540x400mm sklem bezpeč.kaleným</t>
  </si>
  <si>
    <t>čv105-pozn.5</t>
  </si>
  <si>
    <t>0,54*0,4*18</t>
  </si>
  <si>
    <t>51</t>
  </si>
  <si>
    <t>787911111</t>
  </si>
  <si>
    <t>Zasklívání – ostatní práce montáž fólie na sklo bezpečnostní</t>
  </si>
  <si>
    <t>-1435419661</t>
  </si>
  <si>
    <t>https://podminky.urs.cz/item/CS_URS_2022_01/787911111</t>
  </si>
  <si>
    <t>52</t>
  </si>
  <si>
    <t>63479019</t>
  </si>
  <si>
    <t>fólie na sklo ochranné a bezpečnostní čirá 82%</t>
  </si>
  <si>
    <t>-1055132789</t>
  </si>
  <si>
    <t>3,888*1,03 'Přepočtené koeficientem množství</t>
  </si>
  <si>
    <t>53</t>
  </si>
  <si>
    <t>787pp</t>
  </si>
  <si>
    <t>Vevaření zasklívacích plíšků, nátěr sklen.tmelu dle nátěru OK a další potřebné pomocné práce pro zasklení dle zvyklostí a zkušeností zhotovitele (540/400mm - 18ks)</t>
  </si>
  <si>
    <t>1712311697</t>
  </si>
  <si>
    <t>54</t>
  </si>
  <si>
    <t>998787101</t>
  </si>
  <si>
    <t>Přesun hmot pro zasklívání stanovený z hmotnosti přesunovaného materiálu vodorovná dopravní vzdálenost do 50 m v objektech výšky do 6 m</t>
  </si>
  <si>
    <t>-1511512089</t>
  </si>
  <si>
    <t>https://podminky.urs.cz/item/CS_URS_2022_01/998787101</t>
  </si>
  <si>
    <t>55</t>
  </si>
  <si>
    <t>998787181</t>
  </si>
  <si>
    <t>Přesun hmot pro zasklívání stanovený z hmotnosti přesunovaného materiálu Příplatek k cenám za přesun prováděný bez použití mechanizace pro jakoukoliv výšku objektu</t>
  </si>
  <si>
    <t>2058636599</t>
  </si>
  <si>
    <t>https://podminky.urs.cz/item/CS_URS_2022_01/998787181</t>
  </si>
  <si>
    <t>789</t>
  </si>
  <si>
    <t>Povrchové úpravy ocelových konstrukcí a technologických zařízení</t>
  </si>
  <si>
    <t>56</t>
  </si>
  <si>
    <t>789223132</t>
  </si>
  <si>
    <t>Provedení otryskání povrchů ocelových konstrukcí suché abrazivní tryskání třídy III stupeň zrezivění C, stupeň přípravy Sa 2½</t>
  </si>
  <si>
    <t>711987005</t>
  </si>
  <si>
    <t>https://podminky.urs.cz/item/CS_URS_2022_01/789223132</t>
  </si>
  <si>
    <t>třída III průměrně odhadnuta dle profilů stávaj.OK</t>
  </si>
  <si>
    <t>předpokládaný stupeň zrezivění C a stupeň přípravy Sa 2½</t>
  </si>
  <si>
    <t>cena vč.likvidace použitého abraziva</t>
  </si>
  <si>
    <t>"výměra dle výpisu TZ"144,575</t>
  </si>
  <si>
    <t>57</t>
  </si>
  <si>
    <t>42118101</t>
  </si>
  <si>
    <t>materiál tryskací (ostrohranný tvrdý písek)</t>
  </si>
  <si>
    <t>458599678</t>
  </si>
  <si>
    <t>144,575*0,017 'Přepočtené koeficientem množství</t>
  </si>
  <si>
    <t>58</t>
  </si>
  <si>
    <t>789123220</t>
  </si>
  <si>
    <t>Úpravy povrchů pod nátěry ocelových konstrukcí třídy III očištění oprášením</t>
  </si>
  <si>
    <t>-1970860063</t>
  </si>
  <si>
    <t>https://podminky.urs.cz/item/CS_URS_2022_01/789123220</t>
  </si>
  <si>
    <t>59</t>
  </si>
  <si>
    <t>789123240</t>
  </si>
  <si>
    <t>Úpravy povrchů pod nátěry ocelových konstrukcí třídy III očištění odmaštěním</t>
  </si>
  <si>
    <t>-1157579493</t>
  </si>
  <si>
    <t>https://podminky.urs.cz/item/CS_URS_2022_01/789123240</t>
  </si>
  <si>
    <t>60</t>
  </si>
  <si>
    <t>789327211</t>
  </si>
  <si>
    <t>Nátěr ocelových konstrukcí třídy III dvousložkový epoxidový základní, tloušťky do 80 μm</t>
  </si>
  <si>
    <t>462439166</t>
  </si>
  <si>
    <t>https://podminky.urs.cz/item/CS_URS_2022_01/789327211</t>
  </si>
  <si>
    <t>Poznámka k položce:
položka pro základní nátěr - 2 vrstvy (60+60 mikronů) = koef.mn.2
třída III průměrně odhadnuta dle profilů stávaj.OK - uchazeč ocení bez ohledu na odhadovanou třídu dle svých zvyklostí a zkušeností</t>
  </si>
  <si>
    <t>144,575*2 'Přepočtené koeficientem množství</t>
  </si>
  <si>
    <t>61</t>
  </si>
  <si>
    <t>789327321</t>
  </si>
  <si>
    <t>Nátěr ocelových konstrukcí třídy III dvousložkový polyuretanový krycí (vrchní), tloušťky do 80 μm</t>
  </si>
  <si>
    <t>454280822</t>
  </si>
  <si>
    <t>https://podminky.urs.cz/item/CS_URS_2022_01/789327321</t>
  </si>
  <si>
    <t>Poznámka k položce:
položka pro vrchní nátěr RAL 7001 a 7016 - 2 vrstvy (60+60 mikronů) = koef.mn.2
třída III průměrně odhadnuta dle profilů stávaj.OK - uchazeč ocení bez ohledu na odhadovanou třídu dle svých zvyklostí a zkušeností</t>
  </si>
  <si>
    <t>VRN</t>
  </si>
  <si>
    <t>Vedlejší rozpočtové náklady</t>
  </si>
  <si>
    <t>VRN1</t>
  </si>
  <si>
    <t>Průzkumné, geodetické a projektové práce</t>
  </si>
  <si>
    <t>013203000</t>
  </si>
  <si>
    <t>Dokumentace stavby bez rozlišení</t>
  </si>
  <si>
    <t>…</t>
  </si>
  <si>
    <t>1024</t>
  </si>
  <si>
    <t>-1839786546</t>
  </si>
  <si>
    <t>https://podminky.urs.cz/item/CS_URS_2022_01/013203000</t>
  </si>
  <si>
    <t>"dílenská a výrobní dokumentace v potřebném rozsahu pro stavbu,..."1</t>
  </si>
  <si>
    <t>Projekt dopravně inženýrských opatření (DIO) dle potřeby stavby</t>
  </si>
  <si>
    <t>63</t>
  </si>
  <si>
    <t>013254000</t>
  </si>
  <si>
    <t>Dokumentace skutečného provedení stavby</t>
  </si>
  <si>
    <t>-540226369</t>
  </si>
  <si>
    <t>https://podminky.urs.cz/item/CS_URS_2022_01/013254000</t>
  </si>
  <si>
    <t>VRN3</t>
  </si>
  <si>
    <t>Zařízení staveniště</t>
  </si>
  <si>
    <t>64</t>
  </si>
  <si>
    <t>030001000</t>
  </si>
  <si>
    <t>271369446</t>
  </si>
  <si>
    <t>https://podminky.urs.cz/item/CS_URS_2022_01/030001000</t>
  </si>
  <si>
    <t>"zřízení, provoz a zrušení zs (buňky, wc, stav.výtah případně jeřáb, vše potřebné pro realizaci díla dle uvážení zhotovitele)"1</t>
  </si>
  <si>
    <t>Zajištění oplocení stavby pevnými zábranami, zajištění zamezení vstupu na lešení pevnými zábranami do výšky cca 3,0 m, vše dle požadavku KooBOZP</t>
  </si>
  <si>
    <t>"ochranné zábralí, oplocení"</t>
  </si>
  <si>
    <t>"dočasná ochrana stávajících kcí,vzrostlé zeleně (kmeny stromů), podlah a zařízení proti poškození a znečištění (např. OSB + geotextílie, folie PE)"</t>
  </si>
  <si>
    <t>čištění komunikace</t>
  </si>
  <si>
    <t>zhotovení DIO</t>
  </si>
  <si>
    <t>VRN4</t>
  </si>
  <si>
    <t>Inženýrská činnost</t>
  </si>
  <si>
    <t>65</t>
  </si>
  <si>
    <t>045002000</t>
  </si>
  <si>
    <t>Kompletační a koordinační činnost</t>
  </si>
  <si>
    <t>-847867408</t>
  </si>
  <si>
    <t>https://podminky.urs.cz/item/CS_URS_2022_01/045002000</t>
  </si>
  <si>
    <t>"např.  fotodokumentace stáv.stavu (3x CD), sledování případných trhlin kcí terčíky atd."1</t>
  </si>
  <si>
    <t>vypracování a předání Kontrolních a zkušebních plánů dle SOD</t>
  </si>
  <si>
    <t>Předání rizik zhotovitele a subdodavatelů KooBOZP</t>
  </si>
  <si>
    <t>Vypracování a aktualizace detailního týdenního HMG</t>
  </si>
  <si>
    <t>dodání všech dokladů dle SOD</t>
  </si>
  <si>
    <t>předložení vzorků dlažeb, obkladů, vnějších omítek,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</si>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</sst>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2"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631311125" TargetMode="External" /><Relationship Id="rId2" Type="http://schemas.openxmlformats.org/officeDocument/2006/relationships/hyperlink" Target="https://podminky.urs.cz/item/CS_URS_2022_01/631319173" TargetMode="External" /><Relationship Id="rId3" Type="http://schemas.openxmlformats.org/officeDocument/2006/relationships/hyperlink" Target="https://podminky.urs.cz/item/CS_URS_2022_01/632481111" TargetMode="External" /><Relationship Id="rId4" Type="http://schemas.openxmlformats.org/officeDocument/2006/relationships/hyperlink" Target="https://podminky.urs.cz/item/CS_URS_2022_01/631351101" TargetMode="External" /><Relationship Id="rId5" Type="http://schemas.openxmlformats.org/officeDocument/2006/relationships/hyperlink" Target="https://podminky.urs.cz/item/CS_URS_2022_01/631351102" TargetMode="External" /><Relationship Id="rId6" Type="http://schemas.openxmlformats.org/officeDocument/2006/relationships/hyperlink" Target="https://podminky.urs.cz/item/CS_URS_2022_01/783826605" TargetMode="External" /><Relationship Id="rId7" Type="http://schemas.openxmlformats.org/officeDocument/2006/relationships/hyperlink" Target="https://podminky.urs.cz/item/CS_URS_2022_01/113106123" TargetMode="External" /><Relationship Id="rId8" Type="http://schemas.openxmlformats.org/officeDocument/2006/relationships/hyperlink" Target="https://podminky.urs.cz/item/CS_URS_2022_01/979054451" TargetMode="External" /><Relationship Id="rId9" Type="http://schemas.openxmlformats.org/officeDocument/2006/relationships/hyperlink" Target="https://podminky.urs.cz/item/CS_URS_2022_01/997221612" TargetMode="External" /><Relationship Id="rId10" Type="http://schemas.openxmlformats.org/officeDocument/2006/relationships/hyperlink" Target="https://podminky.urs.cz/item/CS_URS_2022_01/596211210" TargetMode="External" /><Relationship Id="rId11" Type="http://schemas.openxmlformats.org/officeDocument/2006/relationships/hyperlink" Target="https://podminky.urs.cz/item/CS_URS_2022_01/629995101" TargetMode="External" /><Relationship Id="rId12" Type="http://schemas.openxmlformats.org/officeDocument/2006/relationships/hyperlink" Target="https://podminky.urs.cz/item/CS_URS_2022_01/783801403" TargetMode="External" /><Relationship Id="rId13" Type="http://schemas.openxmlformats.org/officeDocument/2006/relationships/hyperlink" Target="https://podminky.urs.cz/item/CS_URS_2022_01/783823135" TargetMode="External" /><Relationship Id="rId14" Type="http://schemas.openxmlformats.org/officeDocument/2006/relationships/hyperlink" Target="https://podminky.urs.cz/item/CS_URS_2022_01/783827425" TargetMode="External" /><Relationship Id="rId15" Type="http://schemas.openxmlformats.org/officeDocument/2006/relationships/hyperlink" Target="https://podminky.urs.cz/item/CS_URS_2022_01/783846523" TargetMode="External" /><Relationship Id="rId16" Type="http://schemas.openxmlformats.org/officeDocument/2006/relationships/hyperlink" Target="https://podminky.urs.cz/item/CS_URS_2022_01/949101111" TargetMode="External" /><Relationship Id="rId17" Type="http://schemas.openxmlformats.org/officeDocument/2006/relationships/hyperlink" Target="https://podminky.urs.cz/item/CS_URS_2022_01/783101401" TargetMode="External" /><Relationship Id="rId18" Type="http://schemas.openxmlformats.org/officeDocument/2006/relationships/hyperlink" Target="https://podminky.urs.cz/item/CS_URS_2022_01/783118101" TargetMode="External" /><Relationship Id="rId19" Type="http://schemas.openxmlformats.org/officeDocument/2006/relationships/hyperlink" Target="https://podminky.urs.cz/item/CS_URS_2022_01/965042121" TargetMode="External" /><Relationship Id="rId20" Type="http://schemas.openxmlformats.org/officeDocument/2006/relationships/hyperlink" Target="https://podminky.urs.cz/item/CS_URS_2022_01/978015391" TargetMode="External" /><Relationship Id="rId21" Type="http://schemas.openxmlformats.org/officeDocument/2006/relationships/hyperlink" Target="https://podminky.urs.cz/item/CS_URS_2022_01/787700801" TargetMode="External" /><Relationship Id="rId22" Type="http://schemas.openxmlformats.org/officeDocument/2006/relationships/hyperlink" Target="https://podminky.urs.cz/item/CS_URS_2022_01/997013211" TargetMode="External" /><Relationship Id="rId23" Type="http://schemas.openxmlformats.org/officeDocument/2006/relationships/hyperlink" Target="https://podminky.urs.cz/item/CS_URS_2022_01/997013501" TargetMode="External" /><Relationship Id="rId24" Type="http://schemas.openxmlformats.org/officeDocument/2006/relationships/hyperlink" Target="https://podminky.urs.cz/item/CS_URS_2022_01/997013509" TargetMode="External" /><Relationship Id="rId25" Type="http://schemas.openxmlformats.org/officeDocument/2006/relationships/hyperlink" Target="https://podminky.urs.cz/item/CS_URS_2022_01/997013869" TargetMode="External" /><Relationship Id="rId26" Type="http://schemas.openxmlformats.org/officeDocument/2006/relationships/hyperlink" Target="https://podminky.urs.cz/item/CS_URS_2022_01/998018001" TargetMode="External" /><Relationship Id="rId27" Type="http://schemas.openxmlformats.org/officeDocument/2006/relationships/hyperlink" Target="https://podminky.urs.cz/item/CS_URS_2022_01/764212634" TargetMode="External" /><Relationship Id="rId28" Type="http://schemas.openxmlformats.org/officeDocument/2006/relationships/hyperlink" Target="https://podminky.urs.cz/item/CS_URS_2022_01/998764101" TargetMode="External" /><Relationship Id="rId29" Type="http://schemas.openxmlformats.org/officeDocument/2006/relationships/hyperlink" Target="https://podminky.urs.cz/item/CS_URS_2022_01/998764181" TargetMode="External" /><Relationship Id="rId30" Type="http://schemas.openxmlformats.org/officeDocument/2006/relationships/hyperlink" Target="https://podminky.urs.cz/item/CS_URS_2022_01/765131857" TargetMode="External" /><Relationship Id="rId31" Type="http://schemas.openxmlformats.org/officeDocument/2006/relationships/hyperlink" Target="https://podminky.urs.cz/item/CS_URS_2022_01/997006014" TargetMode="External" /><Relationship Id="rId32" Type="http://schemas.openxmlformats.org/officeDocument/2006/relationships/hyperlink" Target="https://podminky.urs.cz/item/CS_URS_2022_01/997006512" TargetMode="External" /><Relationship Id="rId33" Type="http://schemas.openxmlformats.org/officeDocument/2006/relationships/hyperlink" Target="https://podminky.urs.cz/item/CS_URS_2022_01/997006519" TargetMode="External" /><Relationship Id="rId34" Type="http://schemas.openxmlformats.org/officeDocument/2006/relationships/hyperlink" Target="https://podminky.urs.cz/item/CS_URS_2022_01/997013821" TargetMode="External" /><Relationship Id="rId35" Type="http://schemas.openxmlformats.org/officeDocument/2006/relationships/hyperlink" Target="https://podminky.urs.cz/item/CS_URS_2022_01/998765101" TargetMode="External" /><Relationship Id="rId36" Type="http://schemas.openxmlformats.org/officeDocument/2006/relationships/hyperlink" Target="https://podminky.urs.cz/item/CS_URS_2022_01/998765181" TargetMode="External" /><Relationship Id="rId37" Type="http://schemas.openxmlformats.org/officeDocument/2006/relationships/hyperlink" Target="https://podminky.urs.cz/item/CS_URS_2022_01/767391112" TargetMode="External" /><Relationship Id="rId38" Type="http://schemas.openxmlformats.org/officeDocument/2006/relationships/hyperlink" Target="https://podminky.urs.cz/item/CS_URS_2022_01/998767101" TargetMode="External" /><Relationship Id="rId39" Type="http://schemas.openxmlformats.org/officeDocument/2006/relationships/hyperlink" Target="https://podminky.urs.cz/item/CS_URS_2022_01/998767181" TargetMode="External" /><Relationship Id="rId40" Type="http://schemas.openxmlformats.org/officeDocument/2006/relationships/hyperlink" Target="https://podminky.urs.cz/item/CS_URS_2022_01/787792322" TargetMode="External" /><Relationship Id="rId41" Type="http://schemas.openxmlformats.org/officeDocument/2006/relationships/hyperlink" Target="https://podminky.urs.cz/item/CS_URS_2022_01/787911111" TargetMode="External" /><Relationship Id="rId42" Type="http://schemas.openxmlformats.org/officeDocument/2006/relationships/hyperlink" Target="https://podminky.urs.cz/item/CS_URS_2022_01/998787101" TargetMode="External" /><Relationship Id="rId43" Type="http://schemas.openxmlformats.org/officeDocument/2006/relationships/hyperlink" Target="https://podminky.urs.cz/item/CS_URS_2022_01/998787181" TargetMode="External" /><Relationship Id="rId44" Type="http://schemas.openxmlformats.org/officeDocument/2006/relationships/hyperlink" Target="https://podminky.urs.cz/item/CS_URS_2022_01/789223132" TargetMode="External" /><Relationship Id="rId45" Type="http://schemas.openxmlformats.org/officeDocument/2006/relationships/hyperlink" Target="https://podminky.urs.cz/item/CS_URS_2022_01/789123220" TargetMode="External" /><Relationship Id="rId46" Type="http://schemas.openxmlformats.org/officeDocument/2006/relationships/hyperlink" Target="https://podminky.urs.cz/item/CS_URS_2022_01/789123240" TargetMode="External" /><Relationship Id="rId47" Type="http://schemas.openxmlformats.org/officeDocument/2006/relationships/hyperlink" Target="https://podminky.urs.cz/item/CS_URS_2022_01/789327211" TargetMode="External" /><Relationship Id="rId48" Type="http://schemas.openxmlformats.org/officeDocument/2006/relationships/hyperlink" Target="https://podminky.urs.cz/item/CS_URS_2022_01/789327321" TargetMode="External" /><Relationship Id="rId49" Type="http://schemas.openxmlformats.org/officeDocument/2006/relationships/hyperlink" Target="https://podminky.urs.cz/item/CS_URS_2022_01/013203000" TargetMode="External" /><Relationship Id="rId50" Type="http://schemas.openxmlformats.org/officeDocument/2006/relationships/hyperlink" Target="https://podminky.urs.cz/item/CS_URS_2022_01/013254000" TargetMode="External" /><Relationship Id="rId51" Type="http://schemas.openxmlformats.org/officeDocument/2006/relationships/hyperlink" Target="https://podminky.urs.cz/item/CS_URS_2022_01/030001000" TargetMode="External" /><Relationship Id="rId52" Type="http://schemas.openxmlformats.org/officeDocument/2006/relationships/hyperlink" Target="https://podminky.urs.cz/item/CS_URS_2022_01/045002000" TargetMode="External" /><Relationship Id="rId5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1">
      <selection activeCell="E20" sqref="E20"/>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6"/>
      <c r="AS2" s="366"/>
      <c r="AT2" s="366"/>
      <c r="AU2" s="366"/>
      <c r="AV2" s="366"/>
      <c r="AW2" s="366"/>
      <c r="AX2" s="366"/>
      <c r="AY2" s="366"/>
      <c r="AZ2" s="366"/>
      <c r="BA2" s="366"/>
      <c r="BB2" s="366"/>
      <c r="BC2" s="366"/>
      <c r="BD2" s="366"/>
      <c r="BE2" s="366"/>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30" t="s">
        <v>14</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24"/>
      <c r="AQ5" s="24"/>
      <c r="AR5" s="22"/>
      <c r="BE5" s="327" t="s">
        <v>15</v>
      </c>
      <c r="BS5" s="19" t="s">
        <v>6</v>
      </c>
    </row>
    <row r="6" spans="2:71" s="1" customFormat="1" ht="36.95" customHeight="1">
      <c r="B6" s="23"/>
      <c r="C6" s="24"/>
      <c r="D6" s="30" t="s">
        <v>16</v>
      </c>
      <c r="E6" s="24"/>
      <c r="F6" s="24"/>
      <c r="G6" s="24"/>
      <c r="H6" s="24"/>
      <c r="I6" s="24"/>
      <c r="J6" s="24"/>
      <c r="K6" s="332" t="s">
        <v>17</v>
      </c>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24"/>
      <c r="AQ6" s="24"/>
      <c r="AR6" s="22"/>
      <c r="BE6" s="328"/>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28"/>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28"/>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28"/>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28"/>
      <c r="BS10" s="19" t="s">
        <v>6</v>
      </c>
    </row>
    <row r="11" spans="2:71" s="1" customFormat="1" ht="18.4"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27</v>
      </c>
      <c r="AL11" s="24"/>
      <c r="AM11" s="24"/>
      <c r="AN11" s="29" t="s">
        <v>19</v>
      </c>
      <c r="AO11" s="24"/>
      <c r="AP11" s="24"/>
      <c r="AQ11" s="24"/>
      <c r="AR11" s="22"/>
      <c r="BE11" s="328"/>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28"/>
      <c r="BS12" s="19" t="s">
        <v>6</v>
      </c>
    </row>
    <row r="13" spans="2:71" s="1" customFormat="1" ht="12" customHeight="1">
      <c r="B13" s="23"/>
      <c r="C13" s="24"/>
      <c r="D13" s="31"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29</v>
      </c>
      <c r="AO13" s="24"/>
      <c r="AP13" s="24"/>
      <c r="AQ13" s="24"/>
      <c r="AR13" s="22"/>
      <c r="BE13" s="328"/>
      <c r="BS13" s="19" t="s">
        <v>6</v>
      </c>
    </row>
    <row r="14" spans="2:71" ht="12.75">
      <c r="B14" s="23"/>
      <c r="C14" s="24"/>
      <c r="D14" s="24"/>
      <c r="E14" s="333" t="s">
        <v>29</v>
      </c>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1" t="s">
        <v>27</v>
      </c>
      <c r="AL14" s="24"/>
      <c r="AM14" s="24"/>
      <c r="AN14" s="33" t="s">
        <v>29</v>
      </c>
      <c r="AO14" s="24"/>
      <c r="AP14" s="24"/>
      <c r="AQ14" s="24"/>
      <c r="AR14" s="22"/>
      <c r="BE14" s="328"/>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28"/>
      <c r="BS15" s="19" t="s">
        <v>4</v>
      </c>
    </row>
    <row r="16" spans="2:71" s="1" customFormat="1" ht="12" customHeight="1">
      <c r="B16" s="23"/>
      <c r="C16" s="24"/>
      <c r="D16" s="31"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28"/>
      <c r="BS16" s="19" t="s">
        <v>4</v>
      </c>
    </row>
    <row r="17" spans="2:71" s="1" customFormat="1" ht="18.4"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27</v>
      </c>
      <c r="AL17" s="24"/>
      <c r="AM17" s="24"/>
      <c r="AN17" s="29" t="s">
        <v>19</v>
      </c>
      <c r="AO17" s="24"/>
      <c r="AP17" s="24"/>
      <c r="AQ17" s="24"/>
      <c r="AR17" s="22"/>
      <c r="BE17" s="328"/>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28"/>
      <c r="BS18" s="19" t="s">
        <v>6</v>
      </c>
    </row>
    <row r="19" spans="2:71" s="1" customFormat="1" ht="12" customHeight="1">
      <c r="B19" s="23"/>
      <c r="C19" s="24"/>
      <c r="D19" s="31"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28"/>
      <c r="BS19" s="19" t="s">
        <v>6</v>
      </c>
    </row>
    <row r="20" spans="2:71" s="1" customFormat="1" ht="18.4" customHeight="1">
      <c r="B20" s="23"/>
      <c r="C20" s="24"/>
      <c r="D20" s="24"/>
      <c r="E20" s="29" t="s">
        <v>33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27</v>
      </c>
      <c r="AL20" s="24"/>
      <c r="AM20" s="24"/>
      <c r="AN20" s="29" t="s">
        <v>19</v>
      </c>
      <c r="AO20" s="24"/>
      <c r="AP20" s="24"/>
      <c r="AQ20" s="24"/>
      <c r="AR20" s="22"/>
      <c r="BE20" s="328"/>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28"/>
    </row>
    <row r="22" spans="2:57" s="1" customFormat="1" ht="12" customHeight="1">
      <c r="B22" s="23"/>
      <c r="C22" s="24"/>
      <c r="D22" s="31" t="s">
        <v>34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28"/>
    </row>
    <row r="23" spans="2:57" s="1" customFormat="1" ht="263.25" customHeight="1">
      <c r="B23" s="23"/>
      <c r="C23" s="24"/>
      <c r="D23" s="24"/>
      <c r="E23" s="335" t="s">
        <v>35</v>
      </c>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24"/>
      <c r="AP23" s="24"/>
      <c r="AQ23" s="24"/>
      <c r="AR23" s="22"/>
      <c r="BE23" s="328"/>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28"/>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28"/>
    </row>
    <row r="26" spans="1:57" s="2" customFormat="1" ht="25.9" customHeight="1">
      <c r="A26" s="36"/>
      <c r="B26" s="37"/>
      <c r="C26" s="38"/>
      <c r="D26" s="39" t="s">
        <v>36</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36">
        <f>ROUND(AG54,2)</f>
        <v>0</v>
      </c>
      <c r="AL26" s="337"/>
      <c r="AM26" s="337"/>
      <c r="AN26" s="337"/>
      <c r="AO26" s="337"/>
      <c r="AP26" s="38"/>
      <c r="AQ26" s="38"/>
      <c r="AR26" s="41"/>
      <c r="BE26" s="328"/>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28"/>
    </row>
    <row r="28" spans="1:57" s="2" customFormat="1" ht="12.75">
      <c r="A28" s="36"/>
      <c r="B28" s="37"/>
      <c r="C28" s="38"/>
      <c r="D28" s="38"/>
      <c r="E28" s="38"/>
      <c r="F28" s="38"/>
      <c r="G28" s="38"/>
      <c r="H28" s="38"/>
      <c r="I28" s="38"/>
      <c r="J28" s="38"/>
      <c r="K28" s="38"/>
      <c r="L28" s="338" t="s">
        <v>37</v>
      </c>
      <c r="M28" s="338"/>
      <c r="N28" s="338"/>
      <c r="O28" s="338"/>
      <c r="P28" s="338"/>
      <c r="Q28" s="38"/>
      <c r="R28" s="38"/>
      <c r="S28" s="38"/>
      <c r="T28" s="38"/>
      <c r="U28" s="38"/>
      <c r="V28" s="38"/>
      <c r="W28" s="338" t="s">
        <v>38</v>
      </c>
      <c r="X28" s="338"/>
      <c r="Y28" s="338"/>
      <c r="Z28" s="338"/>
      <c r="AA28" s="338"/>
      <c r="AB28" s="338"/>
      <c r="AC28" s="338"/>
      <c r="AD28" s="338"/>
      <c r="AE28" s="338"/>
      <c r="AF28" s="38"/>
      <c r="AG28" s="38"/>
      <c r="AH28" s="38"/>
      <c r="AI28" s="38"/>
      <c r="AJ28" s="38"/>
      <c r="AK28" s="338" t="s">
        <v>39</v>
      </c>
      <c r="AL28" s="338"/>
      <c r="AM28" s="338"/>
      <c r="AN28" s="338"/>
      <c r="AO28" s="338"/>
      <c r="AP28" s="38"/>
      <c r="AQ28" s="38"/>
      <c r="AR28" s="41"/>
      <c r="BE28" s="328"/>
    </row>
    <row r="29" spans="2:57" s="3" customFormat="1" ht="14.45" customHeight="1">
      <c r="B29" s="42"/>
      <c r="C29" s="43"/>
      <c r="D29" s="31" t="s">
        <v>40</v>
      </c>
      <c r="E29" s="43"/>
      <c r="F29" s="31" t="s">
        <v>41</v>
      </c>
      <c r="G29" s="43"/>
      <c r="H29" s="43"/>
      <c r="I29" s="43"/>
      <c r="J29" s="43"/>
      <c r="K29" s="43"/>
      <c r="L29" s="341">
        <v>0.21</v>
      </c>
      <c r="M29" s="340"/>
      <c r="N29" s="340"/>
      <c r="O29" s="340"/>
      <c r="P29" s="340"/>
      <c r="Q29" s="43"/>
      <c r="R29" s="43"/>
      <c r="S29" s="43"/>
      <c r="T29" s="43"/>
      <c r="U29" s="43"/>
      <c r="V29" s="43"/>
      <c r="W29" s="339">
        <f>ROUND(AZ54,2)</f>
        <v>0</v>
      </c>
      <c r="X29" s="340"/>
      <c r="Y29" s="340"/>
      <c r="Z29" s="340"/>
      <c r="AA29" s="340"/>
      <c r="AB29" s="340"/>
      <c r="AC29" s="340"/>
      <c r="AD29" s="340"/>
      <c r="AE29" s="340"/>
      <c r="AF29" s="43"/>
      <c r="AG29" s="43"/>
      <c r="AH29" s="43"/>
      <c r="AI29" s="43"/>
      <c r="AJ29" s="43"/>
      <c r="AK29" s="339">
        <f>ROUND(AV54,2)</f>
        <v>0</v>
      </c>
      <c r="AL29" s="340"/>
      <c r="AM29" s="340"/>
      <c r="AN29" s="340"/>
      <c r="AO29" s="340"/>
      <c r="AP29" s="43"/>
      <c r="AQ29" s="43"/>
      <c r="AR29" s="44"/>
      <c r="BE29" s="329"/>
    </row>
    <row r="30" spans="2:57" s="3" customFormat="1" ht="14.45" customHeight="1">
      <c r="B30" s="42"/>
      <c r="C30" s="43"/>
      <c r="D30" s="43"/>
      <c r="E30" s="43"/>
      <c r="F30" s="31" t="s">
        <v>42</v>
      </c>
      <c r="G30" s="43"/>
      <c r="H30" s="43"/>
      <c r="I30" s="43"/>
      <c r="J30" s="43"/>
      <c r="K30" s="43"/>
      <c r="L30" s="341">
        <v>0.15</v>
      </c>
      <c r="M30" s="340"/>
      <c r="N30" s="340"/>
      <c r="O30" s="340"/>
      <c r="P30" s="340"/>
      <c r="Q30" s="43"/>
      <c r="R30" s="43"/>
      <c r="S30" s="43"/>
      <c r="T30" s="43"/>
      <c r="U30" s="43"/>
      <c r="V30" s="43"/>
      <c r="W30" s="339">
        <f>ROUND(BA54,2)</f>
        <v>0</v>
      </c>
      <c r="X30" s="340"/>
      <c r="Y30" s="340"/>
      <c r="Z30" s="340"/>
      <c r="AA30" s="340"/>
      <c r="AB30" s="340"/>
      <c r="AC30" s="340"/>
      <c r="AD30" s="340"/>
      <c r="AE30" s="340"/>
      <c r="AF30" s="43"/>
      <c r="AG30" s="43"/>
      <c r="AH30" s="43"/>
      <c r="AI30" s="43"/>
      <c r="AJ30" s="43"/>
      <c r="AK30" s="339">
        <f>ROUND(AW54,2)</f>
        <v>0</v>
      </c>
      <c r="AL30" s="340"/>
      <c r="AM30" s="340"/>
      <c r="AN30" s="340"/>
      <c r="AO30" s="340"/>
      <c r="AP30" s="43"/>
      <c r="AQ30" s="43"/>
      <c r="AR30" s="44"/>
      <c r="BE30" s="329"/>
    </row>
    <row r="31" spans="2:57" s="3" customFormat="1" ht="14.45" customHeight="1" hidden="1">
      <c r="B31" s="42"/>
      <c r="C31" s="43"/>
      <c r="D31" s="43"/>
      <c r="E31" s="43"/>
      <c r="F31" s="31" t="s">
        <v>43</v>
      </c>
      <c r="G31" s="43"/>
      <c r="H31" s="43"/>
      <c r="I31" s="43"/>
      <c r="J31" s="43"/>
      <c r="K31" s="43"/>
      <c r="L31" s="341">
        <v>0.21</v>
      </c>
      <c r="M31" s="340"/>
      <c r="N31" s="340"/>
      <c r="O31" s="340"/>
      <c r="P31" s="340"/>
      <c r="Q31" s="43"/>
      <c r="R31" s="43"/>
      <c r="S31" s="43"/>
      <c r="T31" s="43"/>
      <c r="U31" s="43"/>
      <c r="V31" s="43"/>
      <c r="W31" s="339">
        <f>ROUND(BB54,2)</f>
        <v>0</v>
      </c>
      <c r="X31" s="340"/>
      <c r="Y31" s="340"/>
      <c r="Z31" s="340"/>
      <c r="AA31" s="340"/>
      <c r="AB31" s="340"/>
      <c r="AC31" s="340"/>
      <c r="AD31" s="340"/>
      <c r="AE31" s="340"/>
      <c r="AF31" s="43"/>
      <c r="AG31" s="43"/>
      <c r="AH31" s="43"/>
      <c r="AI31" s="43"/>
      <c r="AJ31" s="43"/>
      <c r="AK31" s="339">
        <v>0</v>
      </c>
      <c r="AL31" s="340"/>
      <c r="AM31" s="340"/>
      <c r="AN31" s="340"/>
      <c r="AO31" s="340"/>
      <c r="AP31" s="43"/>
      <c r="AQ31" s="43"/>
      <c r="AR31" s="44"/>
      <c r="BE31" s="329"/>
    </row>
    <row r="32" spans="2:57" s="3" customFormat="1" ht="14.45" customHeight="1" hidden="1">
      <c r="B32" s="42"/>
      <c r="C32" s="43"/>
      <c r="D32" s="43"/>
      <c r="E32" s="43"/>
      <c r="F32" s="31" t="s">
        <v>44</v>
      </c>
      <c r="G32" s="43"/>
      <c r="H32" s="43"/>
      <c r="I32" s="43"/>
      <c r="J32" s="43"/>
      <c r="K32" s="43"/>
      <c r="L32" s="341">
        <v>0.15</v>
      </c>
      <c r="M32" s="340"/>
      <c r="N32" s="340"/>
      <c r="O32" s="340"/>
      <c r="P32" s="340"/>
      <c r="Q32" s="43"/>
      <c r="R32" s="43"/>
      <c r="S32" s="43"/>
      <c r="T32" s="43"/>
      <c r="U32" s="43"/>
      <c r="V32" s="43"/>
      <c r="W32" s="339">
        <f>ROUND(BC54,2)</f>
        <v>0</v>
      </c>
      <c r="X32" s="340"/>
      <c r="Y32" s="340"/>
      <c r="Z32" s="340"/>
      <c r="AA32" s="340"/>
      <c r="AB32" s="340"/>
      <c r="AC32" s="340"/>
      <c r="AD32" s="340"/>
      <c r="AE32" s="340"/>
      <c r="AF32" s="43"/>
      <c r="AG32" s="43"/>
      <c r="AH32" s="43"/>
      <c r="AI32" s="43"/>
      <c r="AJ32" s="43"/>
      <c r="AK32" s="339">
        <v>0</v>
      </c>
      <c r="AL32" s="340"/>
      <c r="AM32" s="340"/>
      <c r="AN32" s="340"/>
      <c r="AO32" s="340"/>
      <c r="AP32" s="43"/>
      <c r="AQ32" s="43"/>
      <c r="AR32" s="44"/>
      <c r="BE32" s="329"/>
    </row>
    <row r="33" spans="2:44" s="3" customFormat="1" ht="14.45" customHeight="1" hidden="1">
      <c r="B33" s="42"/>
      <c r="C33" s="43"/>
      <c r="D33" s="43"/>
      <c r="E33" s="43"/>
      <c r="F33" s="31" t="s">
        <v>45</v>
      </c>
      <c r="G33" s="43"/>
      <c r="H33" s="43"/>
      <c r="I33" s="43"/>
      <c r="J33" s="43"/>
      <c r="K33" s="43"/>
      <c r="L33" s="341">
        <v>0</v>
      </c>
      <c r="M33" s="340"/>
      <c r="N33" s="340"/>
      <c r="O33" s="340"/>
      <c r="P33" s="340"/>
      <c r="Q33" s="43"/>
      <c r="R33" s="43"/>
      <c r="S33" s="43"/>
      <c r="T33" s="43"/>
      <c r="U33" s="43"/>
      <c r="V33" s="43"/>
      <c r="W33" s="339">
        <f>ROUND(BD54,2)</f>
        <v>0</v>
      </c>
      <c r="X33" s="340"/>
      <c r="Y33" s="340"/>
      <c r="Z33" s="340"/>
      <c r="AA33" s="340"/>
      <c r="AB33" s="340"/>
      <c r="AC33" s="340"/>
      <c r="AD33" s="340"/>
      <c r="AE33" s="340"/>
      <c r="AF33" s="43"/>
      <c r="AG33" s="43"/>
      <c r="AH33" s="43"/>
      <c r="AI33" s="43"/>
      <c r="AJ33" s="43"/>
      <c r="AK33" s="339">
        <v>0</v>
      </c>
      <c r="AL33" s="340"/>
      <c r="AM33" s="340"/>
      <c r="AN33" s="340"/>
      <c r="AO33" s="34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46</v>
      </c>
      <c r="E35" s="47"/>
      <c r="F35" s="47"/>
      <c r="G35" s="47"/>
      <c r="H35" s="47"/>
      <c r="I35" s="47"/>
      <c r="J35" s="47"/>
      <c r="K35" s="47"/>
      <c r="L35" s="47"/>
      <c r="M35" s="47"/>
      <c r="N35" s="47"/>
      <c r="O35" s="47"/>
      <c r="P35" s="47"/>
      <c r="Q35" s="47"/>
      <c r="R35" s="47"/>
      <c r="S35" s="47"/>
      <c r="T35" s="48" t="s">
        <v>47</v>
      </c>
      <c r="U35" s="47"/>
      <c r="V35" s="47"/>
      <c r="W35" s="47"/>
      <c r="X35" s="342" t="s">
        <v>48</v>
      </c>
      <c r="Y35" s="343"/>
      <c r="Z35" s="343"/>
      <c r="AA35" s="343"/>
      <c r="AB35" s="343"/>
      <c r="AC35" s="47"/>
      <c r="AD35" s="47"/>
      <c r="AE35" s="47"/>
      <c r="AF35" s="47"/>
      <c r="AG35" s="47"/>
      <c r="AH35" s="47"/>
      <c r="AI35" s="47"/>
      <c r="AJ35" s="47"/>
      <c r="AK35" s="344">
        <f>SUM(AK26:AK33)</f>
        <v>0</v>
      </c>
      <c r="AL35" s="343"/>
      <c r="AM35" s="343"/>
      <c r="AN35" s="343"/>
      <c r="AO35" s="345"/>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49</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202213</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6" t="str">
        <f>K6</f>
        <v>Oprava autobusové zastávky v ulici Pardubická</v>
      </c>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48" t="str">
        <f>IF(AN8="","",AN8)</f>
        <v>24. 5. 2022</v>
      </c>
      <c r="AN47" s="348"/>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1" t="s">
        <v>30</v>
      </c>
      <c r="AJ49" s="38"/>
      <c r="AK49" s="38"/>
      <c r="AL49" s="38"/>
      <c r="AM49" s="349" t="str">
        <f>IF(E17="","",E17)</f>
        <v xml:space="preserve"> </v>
      </c>
      <c r="AN49" s="350"/>
      <c r="AO49" s="350"/>
      <c r="AP49" s="350"/>
      <c r="AQ49" s="38"/>
      <c r="AR49" s="41"/>
      <c r="AS49" s="351" t="s">
        <v>50</v>
      </c>
      <c r="AT49" s="352"/>
      <c r="AU49" s="62"/>
      <c r="AV49" s="62"/>
      <c r="AW49" s="62"/>
      <c r="AX49" s="62"/>
      <c r="AY49" s="62"/>
      <c r="AZ49" s="62"/>
      <c r="BA49" s="62"/>
      <c r="BB49" s="62"/>
      <c r="BC49" s="62"/>
      <c r="BD49" s="63"/>
      <c r="BE49" s="36"/>
    </row>
    <row r="50" spans="1:57" s="2" customFormat="1" ht="15.2" customHeight="1">
      <c r="A50" s="36"/>
      <c r="B50" s="37"/>
      <c r="C50" s="31" t="s">
        <v>28</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32</v>
      </c>
      <c r="AJ50" s="38"/>
      <c r="AK50" s="38"/>
      <c r="AL50" s="38"/>
      <c r="AM50" s="349" t="str">
        <f>IF(E20="","",E20)</f>
        <v>Ing.Jiří Pitra</v>
      </c>
      <c r="AN50" s="350"/>
      <c r="AO50" s="350"/>
      <c r="AP50" s="350"/>
      <c r="AQ50" s="38"/>
      <c r="AR50" s="41"/>
      <c r="AS50" s="353"/>
      <c r="AT50" s="354"/>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5"/>
      <c r="AT51" s="356"/>
      <c r="AU51" s="66"/>
      <c r="AV51" s="66"/>
      <c r="AW51" s="66"/>
      <c r="AX51" s="66"/>
      <c r="AY51" s="66"/>
      <c r="AZ51" s="66"/>
      <c r="BA51" s="66"/>
      <c r="BB51" s="66"/>
      <c r="BC51" s="66"/>
      <c r="BD51" s="67"/>
      <c r="BE51" s="36"/>
    </row>
    <row r="52" spans="1:57" s="2" customFormat="1" ht="29.25" customHeight="1">
      <c r="A52" s="36"/>
      <c r="B52" s="37"/>
      <c r="C52" s="357" t="s">
        <v>51</v>
      </c>
      <c r="D52" s="358"/>
      <c r="E52" s="358"/>
      <c r="F52" s="358"/>
      <c r="G52" s="358"/>
      <c r="H52" s="68"/>
      <c r="I52" s="359" t="s">
        <v>52</v>
      </c>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60" t="s">
        <v>53</v>
      </c>
      <c r="AH52" s="358"/>
      <c r="AI52" s="358"/>
      <c r="AJ52" s="358"/>
      <c r="AK52" s="358"/>
      <c r="AL52" s="358"/>
      <c r="AM52" s="358"/>
      <c r="AN52" s="359" t="s">
        <v>54</v>
      </c>
      <c r="AO52" s="358"/>
      <c r="AP52" s="358"/>
      <c r="AQ52" s="69" t="s">
        <v>55</v>
      </c>
      <c r="AR52" s="41"/>
      <c r="AS52" s="70" t="s">
        <v>56</v>
      </c>
      <c r="AT52" s="71" t="s">
        <v>57</v>
      </c>
      <c r="AU52" s="71" t="s">
        <v>58</v>
      </c>
      <c r="AV52" s="71" t="s">
        <v>59</v>
      </c>
      <c r="AW52" s="71" t="s">
        <v>60</v>
      </c>
      <c r="AX52" s="71" t="s">
        <v>61</v>
      </c>
      <c r="AY52" s="71" t="s">
        <v>62</v>
      </c>
      <c r="AZ52" s="71" t="s">
        <v>63</v>
      </c>
      <c r="BA52" s="71" t="s">
        <v>64</v>
      </c>
      <c r="BB52" s="71" t="s">
        <v>65</v>
      </c>
      <c r="BC52" s="71" t="s">
        <v>66</v>
      </c>
      <c r="BD52" s="72" t="s">
        <v>67</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68</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4">
        <f>ROUND(AG55,2)</f>
        <v>0</v>
      </c>
      <c r="AH54" s="364"/>
      <c r="AI54" s="364"/>
      <c r="AJ54" s="364"/>
      <c r="AK54" s="364"/>
      <c r="AL54" s="364"/>
      <c r="AM54" s="364"/>
      <c r="AN54" s="365">
        <f>SUM(AG54,AT54)</f>
        <v>0</v>
      </c>
      <c r="AO54" s="365"/>
      <c r="AP54" s="365"/>
      <c r="AQ54" s="80" t="s">
        <v>19</v>
      </c>
      <c r="AR54" s="81"/>
      <c r="AS54" s="82">
        <f>ROUND(AS55,2)</f>
        <v>0</v>
      </c>
      <c r="AT54" s="83">
        <f>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69</v>
      </c>
      <c r="BT54" s="86" t="s">
        <v>70</v>
      </c>
      <c r="BV54" s="86" t="s">
        <v>71</v>
      </c>
      <c r="BW54" s="86" t="s">
        <v>5</v>
      </c>
      <c r="BX54" s="86" t="s">
        <v>72</v>
      </c>
      <c r="CL54" s="86" t="s">
        <v>19</v>
      </c>
    </row>
    <row r="55" spans="1:90" s="7" customFormat="1" ht="24.75" customHeight="1">
      <c r="A55" s="87" t="s">
        <v>73</v>
      </c>
      <c r="B55" s="88"/>
      <c r="C55" s="89"/>
      <c r="D55" s="363" t="s">
        <v>14</v>
      </c>
      <c r="E55" s="363"/>
      <c r="F55" s="363"/>
      <c r="G55" s="363"/>
      <c r="H55" s="363"/>
      <c r="I55" s="90"/>
      <c r="J55" s="363" t="s">
        <v>17</v>
      </c>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1">
        <f>'202213 - Oprava autobusov...'!J28</f>
        <v>0</v>
      </c>
      <c r="AH55" s="362"/>
      <c r="AI55" s="362"/>
      <c r="AJ55" s="362"/>
      <c r="AK55" s="362"/>
      <c r="AL55" s="362"/>
      <c r="AM55" s="362"/>
      <c r="AN55" s="361">
        <f>SUM(AG55,AT55)</f>
        <v>0</v>
      </c>
      <c r="AO55" s="362"/>
      <c r="AP55" s="362"/>
      <c r="AQ55" s="91" t="s">
        <v>74</v>
      </c>
      <c r="AR55" s="92"/>
      <c r="AS55" s="93">
        <v>0</v>
      </c>
      <c r="AT55" s="94">
        <f>ROUND(SUM(AV55:AW55),2)</f>
        <v>0</v>
      </c>
      <c r="AU55" s="95">
        <f>'202213 - Oprava autobusov...'!P92</f>
        <v>0</v>
      </c>
      <c r="AV55" s="94">
        <f>'202213 - Oprava autobusov...'!J31</f>
        <v>0</v>
      </c>
      <c r="AW55" s="94">
        <f>'202213 - Oprava autobusov...'!J32</f>
        <v>0</v>
      </c>
      <c r="AX55" s="94">
        <f>'202213 - Oprava autobusov...'!J33</f>
        <v>0</v>
      </c>
      <c r="AY55" s="94">
        <f>'202213 - Oprava autobusov...'!J34</f>
        <v>0</v>
      </c>
      <c r="AZ55" s="94">
        <f>'202213 - Oprava autobusov...'!F31</f>
        <v>0</v>
      </c>
      <c r="BA55" s="94">
        <f>'202213 - Oprava autobusov...'!F32</f>
        <v>0</v>
      </c>
      <c r="BB55" s="94">
        <f>'202213 - Oprava autobusov...'!F33</f>
        <v>0</v>
      </c>
      <c r="BC55" s="94">
        <f>'202213 - Oprava autobusov...'!F34</f>
        <v>0</v>
      </c>
      <c r="BD55" s="96">
        <f>'202213 - Oprava autobusov...'!F35</f>
        <v>0</v>
      </c>
      <c r="BT55" s="97" t="s">
        <v>75</v>
      </c>
      <c r="BU55" s="97" t="s">
        <v>76</v>
      </c>
      <c r="BV55" s="97" t="s">
        <v>71</v>
      </c>
      <c r="BW55" s="97" t="s">
        <v>5</v>
      </c>
      <c r="BX55" s="97" t="s">
        <v>72</v>
      </c>
      <c r="CL55" s="97" t="s">
        <v>19</v>
      </c>
    </row>
    <row r="56" spans="1:57"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57" s="2" customFormat="1" ht="6.95"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RYahhTvhnBGLDTynNGuYUP5yCIe8HGypESlQmuPNez9leQ7QrtDhu7UwybX2DpUnG3YHXhbI6g3Uj1EmZ5nQ==" saltValue="vUq6kr6nghYITz7MQfTUJdhnIcjeImTiCVQpS8ZJ2D3AQ+eMms7g8fjdUwXQX2uOdb/ZZlB+Aaf1PXJT9lxL6w=="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202213 - Oprava autobuso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5</v>
      </c>
    </row>
    <row r="3" spans="2:46" s="1" customFormat="1" ht="6.95" customHeight="1">
      <c r="B3" s="98"/>
      <c r="C3" s="99"/>
      <c r="D3" s="99"/>
      <c r="E3" s="99"/>
      <c r="F3" s="99"/>
      <c r="G3" s="99"/>
      <c r="H3" s="99"/>
      <c r="I3" s="99"/>
      <c r="J3" s="99"/>
      <c r="K3" s="99"/>
      <c r="L3" s="22"/>
      <c r="AT3" s="19" t="s">
        <v>77</v>
      </c>
    </row>
    <row r="4" spans="2:46" s="1" customFormat="1" ht="24.95" customHeight="1">
      <c r="B4" s="22"/>
      <c r="D4" s="100" t="s">
        <v>78</v>
      </c>
      <c r="L4" s="22"/>
      <c r="M4" s="101" t="s">
        <v>10</v>
      </c>
      <c r="AT4" s="19" t="s">
        <v>4</v>
      </c>
    </row>
    <row r="5" spans="2:12" s="1" customFormat="1" ht="6.95" customHeight="1">
      <c r="B5" s="22"/>
      <c r="L5" s="22"/>
    </row>
    <row r="6" spans="1:31" s="2" customFormat="1" ht="12" customHeight="1">
      <c r="A6" s="36"/>
      <c r="B6" s="41"/>
      <c r="C6" s="36"/>
      <c r="D6" s="102" t="s">
        <v>16</v>
      </c>
      <c r="E6" s="36"/>
      <c r="F6" s="36"/>
      <c r="G6" s="36"/>
      <c r="H6" s="36"/>
      <c r="I6" s="36"/>
      <c r="J6" s="36"/>
      <c r="K6" s="36"/>
      <c r="L6" s="103"/>
      <c r="S6" s="36"/>
      <c r="T6" s="36"/>
      <c r="U6" s="36"/>
      <c r="V6" s="36"/>
      <c r="W6" s="36"/>
      <c r="X6" s="36"/>
      <c r="Y6" s="36"/>
      <c r="Z6" s="36"/>
      <c r="AA6" s="36"/>
      <c r="AB6" s="36"/>
      <c r="AC6" s="36"/>
      <c r="AD6" s="36"/>
      <c r="AE6" s="36"/>
    </row>
    <row r="7" spans="1:31" s="2" customFormat="1" ht="16.5" customHeight="1">
      <c r="A7" s="36"/>
      <c r="B7" s="41"/>
      <c r="C7" s="36"/>
      <c r="D7" s="36"/>
      <c r="E7" s="367" t="s">
        <v>17</v>
      </c>
      <c r="F7" s="368"/>
      <c r="G7" s="368"/>
      <c r="H7" s="368"/>
      <c r="I7" s="36"/>
      <c r="J7" s="36"/>
      <c r="K7" s="36"/>
      <c r="L7" s="103"/>
      <c r="S7" s="36"/>
      <c r="T7" s="36"/>
      <c r="U7" s="36"/>
      <c r="V7" s="36"/>
      <c r="W7" s="36"/>
      <c r="X7" s="36"/>
      <c r="Y7" s="36"/>
      <c r="Z7" s="36"/>
      <c r="AA7" s="36"/>
      <c r="AB7" s="36"/>
      <c r="AC7" s="36"/>
      <c r="AD7" s="36"/>
      <c r="AE7" s="36"/>
    </row>
    <row r="8" spans="1:31" s="2" customFormat="1" ht="11.25">
      <c r="A8" s="36"/>
      <c r="B8" s="41"/>
      <c r="C8" s="36"/>
      <c r="D8" s="36"/>
      <c r="E8" s="36"/>
      <c r="F8" s="36"/>
      <c r="G8" s="36"/>
      <c r="H8" s="36"/>
      <c r="I8" s="36"/>
      <c r="J8" s="36"/>
      <c r="K8" s="36"/>
      <c r="L8" s="103"/>
      <c r="S8" s="36"/>
      <c r="T8" s="36"/>
      <c r="U8" s="36"/>
      <c r="V8" s="36"/>
      <c r="W8" s="36"/>
      <c r="X8" s="36"/>
      <c r="Y8" s="36"/>
      <c r="Z8" s="36"/>
      <c r="AA8" s="36"/>
      <c r="AB8" s="36"/>
      <c r="AC8" s="36"/>
      <c r="AD8" s="36"/>
      <c r="AE8" s="36"/>
    </row>
    <row r="9" spans="1:31" s="2" customFormat="1" ht="12" customHeight="1">
      <c r="A9" s="36"/>
      <c r="B9" s="41"/>
      <c r="C9" s="36"/>
      <c r="D9" s="102" t="s">
        <v>18</v>
      </c>
      <c r="E9" s="36"/>
      <c r="F9" s="104" t="s">
        <v>19</v>
      </c>
      <c r="G9" s="36"/>
      <c r="H9" s="36"/>
      <c r="I9" s="102" t="s">
        <v>20</v>
      </c>
      <c r="J9" s="104" t="s">
        <v>19</v>
      </c>
      <c r="K9" s="36"/>
      <c r="L9" s="103"/>
      <c r="S9" s="36"/>
      <c r="T9" s="36"/>
      <c r="U9" s="36"/>
      <c r="V9" s="36"/>
      <c r="W9" s="36"/>
      <c r="X9" s="36"/>
      <c r="Y9" s="36"/>
      <c r="Z9" s="36"/>
      <c r="AA9" s="36"/>
      <c r="AB9" s="36"/>
      <c r="AC9" s="36"/>
      <c r="AD9" s="36"/>
      <c r="AE9" s="36"/>
    </row>
    <row r="10" spans="1:31" s="2" customFormat="1" ht="12" customHeight="1">
      <c r="A10" s="36"/>
      <c r="B10" s="41"/>
      <c r="C10" s="36"/>
      <c r="D10" s="102" t="s">
        <v>21</v>
      </c>
      <c r="E10" s="36"/>
      <c r="F10" s="104" t="s">
        <v>22</v>
      </c>
      <c r="G10" s="36"/>
      <c r="H10" s="36"/>
      <c r="I10" s="102" t="s">
        <v>23</v>
      </c>
      <c r="J10" s="105" t="str">
        <f>'Rekapitulace stavby'!AN8</f>
        <v>24. 5. 2022</v>
      </c>
      <c r="K10" s="36"/>
      <c r="L10" s="103"/>
      <c r="S10" s="36"/>
      <c r="T10" s="36"/>
      <c r="U10" s="36"/>
      <c r="V10" s="36"/>
      <c r="W10" s="36"/>
      <c r="X10" s="36"/>
      <c r="Y10" s="36"/>
      <c r="Z10" s="36"/>
      <c r="AA10" s="36"/>
      <c r="AB10" s="36"/>
      <c r="AC10" s="36"/>
      <c r="AD10" s="36"/>
      <c r="AE10" s="36"/>
    </row>
    <row r="11" spans="1:31" s="2" customFormat="1" ht="10.9" customHeight="1">
      <c r="A11" s="36"/>
      <c r="B11" s="41"/>
      <c r="C11" s="36"/>
      <c r="D11" s="36"/>
      <c r="E11" s="36"/>
      <c r="F11" s="36"/>
      <c r="G11" s="36"/>
      <c r="H11" s="36"/>
      <c r="I11" s="36"/>
      <c r="J11" s="36"/>
      <c r="K11" s="36"/>
      <c r="L11" s="103"/>
      <c r="S11" s="36"/>
      <c r="T11" s="36"/>
      <c r="U11" s="36"/>
      <c r="V11" s="36"/>
      <c r="W11" s="36"/>
      <c r="X11" s="36"/>
      <c r="Y11" s="36"/>
      <c r="Z11" s="36"/>
      <c r="AA11" s="36"/>
      <c r="AB11" s="36"/>
      <c r="AC11" s="36"/>
      <c r="AD11" s="36"/>
      <c r="AE11" s="36"/>
    </row>
    <row r="12" spans="1:31" s="2" customFormat="1" ht="12" customHeight="1">
      <c r="A12" s="36"/>
      <c r="B12" s="41"/>
      <c r="C12" s="36"/>
      <c r="D12" s="102" t="s">
        <v>25</v>
      </c>
      <c r="E12" s="36"/>
      <c r="F12" s="36"/>
      <c r="G12" s="36"/>
      <c r="H12" s="36"/>
      <c r="I12" s="102" t="s">
        <v>26</v>
      </c>
      <c r="J12" s="104" t="str">
        <f>IF('Rekapitulace stavby'!AN10="","",'Rekapitulace stavby'!AN10)</f>
        <v/>
      </c>
      <c r="K12" s="36"/>
      <c r="L12" s="103"/>
      <c r="S12" s="36"/>
      <c r="T12" s="36"/>
      <c r="U12" s="36"/>
      <c r="V12" s="36"/>
      <c r="W12" s="36"/>
      <c r="X12" s="36"/>
      <c r="Y12" s="36"/>
      <c r="Z12" s="36"/>
      <c r="AA12" s="36"/>
      <c r="AB12" s="36"/>
      <c r="AC12" s="36"/>
      <c r="AD12" s="36"/>
      <c r="AE12" s="36"/>
    </row>
    <row r="13" spans="1:31" s="2" customFormat="1" ht="18" customHeight="1">
      <c r="A13" s="36"/>
      <c r="B13" s="41"/>
      <c r="C13" s="36"/>
      <c r="D13" s="36"/>
      <c r="E13" s="104" t="str">
        <f>IF('Rekapitulace stavby'!E11="","",'Rekapitulace stavby'!E11)</f>
        <v xml:space="preserve"> </v>
      </c>
      <c r="F13" s="36"/>
      <c r="G13" s="36"/>
      <c r="H13" s="36"/>
      <c r="I13" s="102" t="s">
        <v>27</v>
      </c>
      <c r="J13" s="104" t="str">
        <f>IF('Rekapitulace stavby'!AN11="","",'Rekapitulace stavby'!AN11)</f>
        <v/>
      </c>
      <c r="K13" s="36"/>
      <c r="L13" s="103"/>
      <c r="S13" s="36"/>
      <c r="T13" s="36"/>
      <c r="U13" s="36"/>
      <c r="V13" s="36"/>
      <c r="W13" s="36"/>
      <c r="X13" s="36"/>
      <c r="Y13" s="36"/>
      <c r="Z13" s="36"/>
      <c r="AA13" s="36"/>
      <c r="AB13" s="36"/>
      <c r="AC13" s="36"/>
      <c r="AD13" s="36"/>
      <c r="AE13" s="36"/>
    </row>
    <row r="14" spans="1:31" s="2" customFormat="1" ht="6.95" customHeight="1">
      <c r="A14" s="36"/>
      <c r="B14" s="41"/>
      <c r="C14" s="36"/>
      <c r="D14" s="36"/>
      <c r="E14" s="36"/>
      <c r="F14" s="36"/>
      <c r="G14" s="36"/>
      <c r="H14" s="36"/>
      <c r="I14" s="36"/>
      <c r="J14" s="36"/>
      <c r="K14" s="36"/>
      <c r="L14" s="103"/>
      <c r="S14" s="36"/>
      <c r="T14" s="36"/>
      <c r="U14" s="36"/>
      <c r="V14" s="36"/>
      <c r="W14" s="36"/>
      <c r="X14" s="36"/>
      <c r="Y14" s="36"/>
      <c r="Z14" s="36"/>
      <c r="AA14" s="36"/>
      <c r="AB14" s="36"/>
      <c r="AC14" s="36"/>
      <c r="AD14" s="36"/>
      <c r="AE14" s="36"/>
    </row>
    <row r="15" spans="1:31" s="2" customFormat="1" ht="12" customHeight="1">
      <c r="A15" s="36"/>
      <c r="B15" s="41"/>
      <c r="C15" s="36"/>
      <c r="D15" s="102" t="s">
        <v>28</v>
      </c>
      <c r="E15" s="36"/>
      <c r="F15" s="36"/>
      <c r="G15" s="36"/>
      <c r="H15" s="36"/>
      <c r="I15" s="102" t="s">
        <v>26</v>
      </c>
      <c r="J15" s="32" t="str">
        <f>'Rekapitulace stavby'!AN13</f>
        <v>Vyplň údaj</v>
      </c>
      <c r="K15" s="36"/>
      <c r="L15" s="103"/>
      <c r="S15" s="36"/>
      <c r="T15" s="36"/>
      <c r="U15" s="36"/>
      <c r="V15" s="36"/>
      <c r="W15" s="36"/>
      <c r="X15" s="36"/>
      <c r="Y15" s="36"/>
      <c r="Z15" s="36"/>
      <c r="AA15" s="36"/>
      <c r="AB15" s="36"/>
      <c r="AC15" s="36"/>
      <c r="AD15" s="36"/>
      <c r="AE15" s="36"/>
    </row>
    <row r="16" spans="1:31" s="2" customFormat="1" ht="18" customHeight="1">
      <c r="A16" s="36"/>
      <c r="B16" s="41"/>
      <c r="C16" s="36"/>
      <c r="D16" s="36"/>
      <c r="E16" s="369" t="str">
        <f>'Rekapitulace stavby'!E14</f>
        <v>Vyplň údaj</v>
      </c>
      <c r="F16" s="370"/>
      <c r="G16" s="370"/>
      <c r="H16" s="370"/>
      <c r="I16" s="102" t="s">
        <v>27</v>
      </c>
      <c r="J16" s="32" t="str">
        <f>'Rekapitulace stavby'!AN14</f>
        <v>Vyplň údaj</v>
      </c>
      <c r="K16" s="36"/>
      <c r="L16" s="103"/>
      <c r="S16" s="36"/>
      <c r="T16" s="36"/>
      <c r="U16" s="36"/>
      <c r="V16" s="36"/>
      <c r="W16" s="36"/>
      <c r="X16" s="36"/>
      <c r="Y16" s="36"/>
      <c r="Z16" s="36"/>
      <c r="AA16" s="36"/>
      <c r="AB16" s="36"/>
      <c r="AC16" s="36"/>
      <c r="AD16" s="36"/>
      <c r="AE16" s="36"/>
    </row>
    <row r="17" spans="1:31" s="2" customFormat="1" ht="6.95" customHeight="1">
      <c r="A17" s="36"/>
      <c r="B17" s="41"/>
      <c r="C17" s="36"/>
      <c r="D17" s="36"/>
      <c r="E17" s="36"/>
      <c r="F17" s="36"/>
      <c r="G17" s="36"/>
      <c r="H17" s="36"/>
      <c r="I17" s="36"/>
      <c r="J17" s="36"/>
      <c r="K17" s="36"/>
      <c r="L17" s="103"/>
      <c r="S17" s="36"/>
      <c r="T17" s="36"/>
      <c r="U17" s="36"/>
      <c r="V17" s="36"/>
      <c r="W17" s="36"/>
      <c r="X17" s="36"/>
      <c r="Y17" s="36"/>
      <c r="Z17" s="36"/>
      <c r="AA17" s="36"/>
      <c r="AB17" s="36"/>
      <c r="AC17" s="36"/>
      <c r="AD17" s="36"/>
      <c r="AE17" s="36"/>
    </row>
    <row r="18" spans="1:31" s="2" customFormat="1" ht="12" customHeight="1">
      <c r="A18" s="36"/>
      <c r="B18" s="41"/>
      <c r="C18" s="36"/>
      <c r="D18" s="102" t="s">
        <v>30</v>
      </c>
      <c r="E18" s="36"/>
      <c r="F18" s="36"/>
      <c r="G18" s="36"/>
      <c r="H18" s="36"/>
      <c r="I18" s="102" t="s">
        <v>26</v>
      </c>
      <c r="J18" s="104" t="str">
        <f>IF('Rekapitulace stavby'!AN16="","",'Rekapitulace stavby'!AN16)</f>
        <v/>
      </c>
      <c r="K18" s="36"/>
      <c r="L18" s="103"/>
      <c r="S18" s="36"/>
      <c r="T18" s="36"/>
      <c r="U18" s="36"/>
      <c r="V18" s="36"/>
      <c r="W18" s="36"/>
      <c r="X18" s="36"/>
      <c r="Y18" s="36"/>
      <c r="Z18" s="36"/>
      <c r="AA18" s="36"/>
      <c r="AB18" s="36"/>
      <c r="AC18" s="36"/>
      <c r="AD18" s="36"/>
      <c r="AE18" s="36"/>
    </row>
    <row r="19" spans="1:31" s="2" customFormat="1" ht="18" customHeight="1">
      <c r="A19" s="36"/>
      <c r="B19" s="41"/>
      <c r="C19" s="36"/>
      <c r="D19" s="36"/>
      <c r="E19" s="104" t="str">
        <f>IF('Rekapitulace stavby'!E17="","",'Rekapitulace stavby'!E17)</f>
        <v xml:space="preserve"> </v>
      </c>
      <c r="F19" s="36"/>
      <c r="G19" s="36"/>
      <c r="H19" s="36"/>
      <c r="I19" s="102" t="s">
        <v>27</v>
      </c>
      <c r="J19" s="104" t="str">
        <f>IF('Rekapitulace stavby'!AN17="","",'Rekapitulace stavby'!AN17)</f>
        <v/>
      </c>
      <c r="K19" s="36"/>
      <c r="L19" s="10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03"/>
      <c r="S20" s="36"/>
      <c r="T20" s="36"/>
      <c r="U20" s="36"/>
      <c r="V20" s="36"/>
      <c r="W20" s="36"/>
      <c r="X20" s="36"/>
      <c r="Y20" s="36"/>
      <c r="Z20" s="36"/>
      <c r="AA20" s="36"/>
      <c r="AB20" s="36"/>
      <c r="AC20" s="36"/>
      <c r="AD20" s="36"/>
      <c r="AE20" s="36"/>
    </row>
    <row r="21" spans="1:31" s="2" customFormat="1" ht="12" customHeight="1">
      <c r="A21" s="36"/>
      <c r="B21" s="41"/>
      <c r="C21" s="36"/>
      <c r="D21" s="102" t="s">
        <v>32</v>
      </c>
      <c r="E21" s="36"/>
      <c r="F21" s="36"/>
      <c r="G21" s="36"/>
      <c r="H21" s="36"/>
      <c r="I21" s="102" t="s">
        <v>26</v>
      </c>
      <c r="J21" s="104" t="s">
        <v>19</v>
      </c>
      <c r="K21" s="36"/>
      <c r="L21" s="103"/>
      <c r="S21" s="36"/>
      <c r="T21" s="36"/>
      <c r="U21" s="36"/>
      <c r="V21" s="36"/>
      <c r="W21" s="36"/>
      <c r="X21" s="36"/>
      <c r="Y21" s="36"/>
      <c r="Z21" s="36"/>
      <c r="AA21" s="36"/>
      <c r="AB21" s="36"/>
      <c r="AC21" s="36"/>
      <c r="AD21" s="36"/>
      <c r="AE21" s="36"/>
    </row>
    <row r="22" spans="1:31" s="2" customFormat="1" ht="18" customHeight="1">
      <c r="A22" s="36"/>
      <c r="B22" s="41"/>
      <c r="C22" s="36"/>
      <c r="D22" s="36"/>
      <c r="E22" s="104" t="s">
        <v>33</v>
      </c>
      <c r="F22" s="36"/>
      <c r="G22" s="36"/>
      <c r="H22" s="36"/>
      <c r="I22" s="102" t="s">
        <v>27</v>
      </c>
      <c r="J22" s="104" t="s">
        <v>19</v>
      </c>
      <c r="K22" s="36"/>
      <c r="L22" s="10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03"/>
      <c r="S23" s="36"/>
      <c r="T23" s="36"/>
      <c r="U23" s="36"/>
      <c r="V23" s="36"/>
      <c r="W23" s="36"/>
      <c r="X23" s="36"/>
      <c r="Y23" s="36"/>
      <c r="Z23" s="36"/>
      <c r="AA23" s="36"/>
      <c r="AB23" s="36"/>
      <c r="AC23" s="36"/>
      <c r="AD23" s="36"/>
      <c r="AE23" s="36"/>
    </row>
    <row r="24" spans="1:31" s="2" customFormat="1" ht="12" customHeight="1">
      <c r="A24" s="36"/>
      <c r="B24" s="41"/>
      <c r="C24" s="36"/>
      <c r="D24" s="102" t="s">
        <v>34</v>
      </c>
      <c r="E24" s="36"/>
      <c r="F24" s="36"/>
      <c r="G24" s="36"/>
      <c r="H24" s="36"/>
      <c r="I24" s="36"/>
      <c r="J24" s="36"/>
      <c r="K24" s="36"/>
      <c r="L24" s="103"/>
      <c r="S24" s="36"/>
      <c r="T24" s="36"/>
      <c r="U24" s="36"/>
      <c r="V24" s="36"/>
      <c r="W24" s="36"/>
      <c r="X24" s="36"/>
      <c r="Y24" s="36"/>
      <c r="Z24" s="36"/>
      <c r="AA24" s="36"/>
      <c r="AB24" s="36"/>
      <c r="AC24" s="36"/>
      <c r="AD24" s="36"/>
      <c r="AE24" s="36"/>
    </row>
    <row r="25" spans="1:31" s="8" customFormat="1" ht="346.5" customHeight="1">
      <c r="A25" s="106"/>
      <c r="B25" s="107"/>
      <c r="C25" s="106"/>
      <c r="D25" s="106"/>
      <c r="E25" s="371" t="s">
        <v>79</v>
      </c>
      <c r="F25" s="371"/>
      <c r="G25" s="371"/>
      <c r="H25" s="371"/>
      <c r="I25" s="106"/>
      <c r="J25" s="106"/>
      <c r="K25" s="106"/>
      <c r="L25" s="108"/>
      <c r="S25" s="106"/>
      <c r="T25" s="106"/>
      <c r="U25" s="106"/>
      <c r="V25" s="106"/>
      <c r="W25" s="106"/>
      <c r="X25" s="106"/>
      <c r="Y25" s="106"/>
      <c r="Z25" s="106"/>
      <c r="AA25" s="106"/>
      <c r="AB25" s="106"/>
      <c r="AC25" s="106"/>
      <c r="AD25" s="106"/>
      <c r="AE25" s="106"/>
    </row>
    <row r="26" spans="1:31" s="2" customFormat="1" ht="6.95" customHeight="1">
      <c r="A26" s="36"/>
      <c r="B26" s="41"/>
      <c r="C26" s="36"/>
      <c r="D26" s="36"/>
      <c r="E26" s="36"/>
      <c r="F26" s="36"/>
      <c r="G26" s="36"/>
      <c r="H26" s="36"/>
      <c r="I26" s="36"/>
      <c r="J26" s="36"/>
      <c r="K26" s="36"/>
      <c r="L26" s="103"/>
      <c r="S26" s="36"/>
      <c r="T26" s="36"/>
      <c r="U26" s="36"/>
      <c r="V26" s="36"/>
      <c r="W26" s="36"/>
      <c r="X26" s="36"/>
      <c r="Y26" s="36"/>
      <c r="Z26" s="36"/>
      <c r="AA26" s="36"/>
      <c r="AB26" s="36"/>
      <c r="AC26" s="36"/>
      <c r="AD26" s="36"/>
      <c r="AE26" s="36"/>
    </row>
    <row r="27" spans="1:31" s="2" customFormat="1" ht="6.95" customHeight="1">
      <c r="A27" s="36"/>
      <c r="B27" s="41"/>
      <c r="C27" s="36"/>
      <c r="D27" s="109"/>
      <c r="E27" s="109"/>
      <c r="F27" s="109"/>
      <c r="G27" s="109"/>
      <c r="H27" s="109"/>
      <c r="I27" s="109"/>
      <c r="J27" s="109"/>
      <c r="K27" s="109"/>
      <c r="L27" s="103"/>
      <c r="S27" s="36"/>
      <c r="T27" s="36"/>
      <c r="U27" s="36"/>
      <c r="V27" s="36"/>
      <c r="W27" s="36"/>
      <c r="X27" s="36"/>
      <c r="Y27" s="36"/>
      <c r="Z27" s="36"/>
      <c r="AA27" s="36"/>
      <c r="AB27" s="36"/>
      <c r="AC27" s="36"/>
      <c r="AD27" s="36"/>
      <c r="AE27" s="36"/>
    </row>
    <row r="28" spans="1:31" s="2" customFormat="1" ht="25.35" customHeight="1">
      <c r="A28" s="36"/>
      <c r="B28" s="41"/>
      <c r="C28" s="36"/>
      <c r="D28" s="110" t="s">
        <v>36</v>
      </c>
      <c r="E28" s="36"/>
      <c r="F28" s="36"/>
      <c r="G28" s="36"/>
      <c r="H28" s="36"/>
      <c r="I28" s="36"/>
      <c r="J28" s="111">
        <f>ROUND(J92,2)</f>
        <v>0</v>
      </c>
      <c r="K28" s="36"/>
      <c r="L28" s="103"/>
      <c r="S28" s="36"/>
      <c r="T28" s="36"/>
      <c r="U28" s="36"/>
      <c r="V28" s="36"/>
      <c r="W28" s="36"/>
      <c r="X28" s="36"/>
      <c r="Y28" s="36"/>
      <c r="Z28" s="36"/>
      <c r="AA28" s="36"/>
      <c r="AB28" s="36"/>
      <c r="AC28" s="36"/>
      <c r="AD28" s="36"/>
      <c r="AE28" s="36"/>
    </row>
    <row r="29" spans="1:31" s="2" customFormat="1" ht="6.95" customHeight="1">
      <c r="A29" s="36"/>
      <c r="B29" s="41"/>
      <c r="C29" s="36"/>
      <c r="D29" s="109"/>
      <c r="E29" s="109"/>
      <c r="F29" s="109"/>
      <c r="G29" s="109"/>
      <c r="H29" s="109"/>
      <c r="I29" s="109"/>
      <c r="J29" s="109"/>
      <c r="K29" s="109"/>
      <c r="L29" s="103"/>
      <c r="S29" s="36"/>
      <c r="T29" s="36"/>
      <c r="U29" s="36"/>
      <c r="V29" s="36"/>
      <c r="W29" s="36"/>
      <c r="X29" s="36"/>
      <c r="Y29" s="36"/>
      <c r="Z29" s="36"/>
      <c r="AA29" s="36"/>
      <c r="AB29" s="36"/>
      <c r="AC29" s="36"/>
      <c r="AD29" s="36"/>
      <c r="AE29" s="36"/>
    </row>
    <row r="30" spans="1:31" s="2" customFormat="1" ht="14.45" customHeight="1">
      <c r="A30" s="36"/>
      <c r="B30" s="41"/>
      <c r="C30" s="36"/>
      <c r="D30" s="36"/>
      <c r="E30" s="36"/>
      <c r="F30" s="112" t="s">
        <v>38</v>
      </c>
      <c r="G30" s="36"/>
      <c r="H30" s="36"/>
      <c r="I30" s="112" t="s">
        <v>37</v>
      </c>
      <c r="J30" s="112" t="s">
        <v>39</v>
      </c>
      <c r="K30" s="36"/>
      <c r="L30" s="103"/>
      <c r="S30" s="36"/>
      <c r="T30" s="36"/>
      <c r="U30" s="36"/>
      <c r="V30" s="36"/>
      <c r="W30" s="36"/>
      <c r="X30" s="36"/>
      <c r="Y30" s="36"/>
      <c r="Z30" s="36"/>
      <c r="AA30" s="36"/>
      <c r="AB30" s="36"/>
      <c r="AC30" s="36"/>
      <c r="AD30" s="36"/>
      <c r="AE30" s="36"/>
    </row>
    <row r="31" spans="1:31" s="2" customFormat="1" ht="14.45" customHeight="1">
      <c r="A31" s="36"/>
      <c r="B31" s="41"/>
      <c r="C31" s="36"/>
      <c r="D31" s="113" t="s">
        <v>40</v>
      </c>
      <c r="E31" s="102" t="s">
        <v>41</v>
      </c>
      <c r="F31" s="114">
        <f>ROUND((SUM(BE92:BE361)),2)</f>
        <v>0</v>
      </c>
      <c r="G31" s="36"/>
      <c r="H31" s="36"/>
      <c r="I31" s="115">
        <v>0.21</v>
      </c>
      <c r="J31" s="114">
        <f>ROUND(((SUM(BE92:BE361))*I31),2)</f>
        <v>0</v>
      </c>
      <c r="K31" s="36"/>
      <c r="L31" s="103"/>
      <c r="S31" s="36"/>
      <c r="T31" s="36"/>
      <c r="U31" s="36"/>
      <c r="V31" s="36"/>
      <c r="W31" s="36"/>
      <c r="X31" s="36"/>
      <c r="Y31" s="36"/>
      <c r="Z31" s="36"/>
      <c r="AA31" s="36"/>
      <c r="AB31" s="36"/>
      <c r="AC31" s="36"/>
      <c r="AD31" s="36"/>
      <c r="AE31" s="36"/>
    </row>
    <row r="32" spans="1:31" s="2" customFormat="1" ht="14.45" customHeight="1">
      <c r="A32" s="36"/>
      <c r="B32" s="41"/>
      <c r="C32" s="36"/>
      <c r="D32" s="36"/>
      <c r="E32" s="102" t="s">
        <v>42</v>
      </c>
      <c r="F32" s="114">
        <f>ROUND((SUM(BF92:BF361)),2)</f>
        <v>0</v>
      </c>
      <c r="G32" s="36"/>
      <c r="H32" s="36"/>
      <c r="I32" s="115">
        <v>0.15</v>
      </c>
      <c r="J32" s="114">
        <f>ROUND(((SUM(BF92:BF361))*I32),2)</f>
        <v>0</v>
      </c>
      <c r="K32" s="36"/>
      <c r="L32" s="103"/>
      <c r="S32" s="36"/>
      <c r="T32" s="36"/>
      <c r="U32" s="36"/>
      <c r="V32" s="36"/>
      <c r="W32" s="36"/>
      <c r="X32" s="36"/>
      <c r="Y32" s="36"/>
      <c r="Z32" s="36"/>
      <c r="AA32" s="36"/>
      <c r="AB32" s="36"/>
      <c r="AC32" s="36"/>
      <c r="AD32" s="36"/>
      <c r="AE32" s="36"/>
    </row>
    <row r="33" spans="1:31" s="2" customFormat="1" ht="14.45" customHeight="1" hidden="1">
      <c r="A33" s="36"/>
      <c r="B33" s="41"/>
      <c r="C33" s="36"/>
      <c r="D33" s="36"/>
      <c r="E33" s="102" t="s">
        <v>43</v>
      </c>
      <c r="F33" s="114">
        <f>ROUND((SUM(BG92:BG361)),2)</f>
        <v>0</v>
      </c>
      <c r="G33" s="36"/>
      <c r="H33" s="36"/>
      <c r="I33" s="115">
        <v>0.21</v>
      </c>
      <c r="J33" s="114">
        <f>0</f>
        <v>0</v>
      </c>
      <c r="K33" s="36"/>
      <c r="L33" s="103"/>
      <c r="S33" s="36"/>
      <c r="T33" s="36"/>
      <c r="U33" s="36"/>
      <c r="V33" s="36"/>
      <c r="W33" s="36"/>
      <c r="X33" s="36"/>
      <c r="Y33" s="36"/>
      <c r="Z33" s="36"/>
      <c r="AA33" s="36"/>
      <c r="AB33" s="36"/>
      <c r="AC33" s="36"/>
      <c r="AD33" s="36"/>
      <c r="AE33" s="36"/>
    </row>
    <row r="34" spans="1:31" s="2" customFormat="1" ht="14.45" customHeight="1" hidden="1">
      <c r="A34" s="36"/>
      <c r="B34" s="41"/>
      <c r="C34" s="36"/>
      <c r="D34" s="36"/>
      <c r="E34" s="102" t="s">
        <v>44</v>
      </c>
      <c r="F34" s="114">
        <f>ROUND((SUM(BH92:BH361)),2)</f>
        <v>0</v>
      </c>
      <c r="G34" s="36"/>
      <c r="H34" s="36"/>
      <c r="I34" s="115">
        <v>0.15</v>
      </c>
      <c r="J34" s="114">
        <f>0</f>
        <v>0</v>
      </c>
      <c r="K34" s="36"/>
      <c r="L34" s="103"/>
      <c r="S34" s="36"/>
      <c r="T34" s="36"/>
      <c r="U34" s="36"/>
      <c r="V34" s="36"/>
      <c r="W34" s="36"/>
      <c r="X34" s="36"/>
      <c r="Y34" s="36"/>
      <c r="Z34" s="36"/>
      <c r="AA34" s="36"/>
      <c r="AB34" s="36"/>
      <c r="AC34" s="36"/>
      <c r="AD34" s="36"/>
      <c r="AE34" s="36"/>
    </row>
    <row r="35" spans="1:31" s="2" customFormat="1" ht="14.45" customHeight="1" hidden="1">
      <c r="A35" s="36"/>
      <c r="B35" s="41"/>
      <c r="C35" s="36"/>
      <c r="D35" s="36"/>
      <c r="E35" s="102" t="s">
        <v>45</v>
      </c>
      <c r="F35" s="114">
        <f>ROUND((SUM(BI92:BI361)),2)</f>
        <v>0</v>
      </c>
      <c r="G35" s="36"/>
      <c r="H35" s="36"/>
      <c r="I35" s="115">
        <v>0</v>
      </c>
      <c r="J35" s="114">
        <f>0</f>
        <v>0</v>
      </c>
      <c r="K35" s="36"/>
      <c r="L35" s="103"/>
      <c r="S35" s="36"/>
      <c r="T35" s="36"/>
      <c r="U35" s="36"/>
      <c r="V35" s="36"/>
      <c r="W35" s="36"/>
      <c r="X35" s="36"/>
      <c r="Y35" s="36"/>
      <c r="Z35" s="36"/>
      <c r="AA35" s="36"/>
      <c r="AB35" s="36"/>
      <c r="AC35" s="36"/>
      <c r="AD35" s="36"/>
      <c r="AE35" s="36"/>
    </row>
    <row r="36" spans="1:31" s="2" customFormat="1" ht="6.95" customHeight="1">
      <c r="A36" s="36"/>
      <c r="B36" s="41"/>
      <c r="C36" s="36"/>
      <c r="D36" s="36"/>
      <c r="E36" s="36"/>
      <c r="F36" s="36"/>
      <c r="G36" s="36"/>
      <c r="H36" s="36"/>
      <c r="I36" s="36"/>
      <c r="J36" s="36"/>
      <c r="K36" s="36"/>
      <c r="L36" s="103"/>
      <c r="S36" s="36"/>
      <c r="T36" s="36"/>
      <c r="U36" s="36"/>
      <c r="V36" s="36"/>
      <c r="W36" s="36"/>
      <c r="X36" s="36"/>
      <c r="Y36" s="36"/>
      <c r="Z36" s="36"/>
      <c r="AA36" s="36"/>
      <c r="AB36" s="36"/>
      <c r="AC36" s="36"/>
      <c r="AD36" s="36"/>
      <c r="AE36" s="36"/>
    </row>
    <row r="37" spans="1:31" s="2" customFormat="1" ht="25.35" customHeight="1">
      <c r="A37" s="36"/>
      <c r="B37" s="41"/>
      <c r="C37" s="116"/>
      <c r="D37" s="117" t="s">
        <v>46</v>
      </c>
      <c r="E37" s="118"/>
      <c r="F37" s="118"/>
      <c r="G37" s="119" t="s">
        <v>47</v>
      </c>
      <c r="H37" s="120" t="s">
        <v>48</v>
      </c>
      <c r="I37" s="118"/>
      <c r="J37" s="121">
        <f>SUM(J28:J35)</f>
        <v>0</v>
      </c>
      <c r="K37" s="122"/>
      <c r="L37" s="103"/>
      <c r="S37" s="36"/>
      <c r="T37" s="36"/>
      <c r="U37" s="36"/>
      <c r="V37" s="36"/>
      <c r="W37" s="36"/>
      <c r="X37" s="36"/>
      <c r="Y37" s="36"/>
      <c r="Z37" s="36"/>
      <c r="AA37" s="36"/>
      <c r="AB37" s="36"/>
      <c r="AC37" s="36"/>
      <c r="AD37" s="36"/>
      <c r="AE37" s="36"/>
    </row>
    <row r="38" spans="1:31" s="2" customFormat="1" ht="14.45" customHeight="1">
      <c r="A38" s="36"/>
      <c r="B38" s="123"/>
      <c r="C38" s="124"/>
      <c r="D38" s="124"/>
      <c r="E38" s="124"/>
      <c r="F38" s="124"/>
      <c r="G38" s="124"/>
      <c r="H38" s="124"/>
      <c r="I38" s="124"/>
      <c r="J38" s="124"/>
      <c r="K38" s="124"/>
      <c r="L38" s="103"/>
      <c r="S38" s="36"/>
      <c r="T38" s="36"/>
      <c r="U38" s="36"/>
      <c r="V38" s="36"/>
      <c r="W38" s="36"/>
      <c r="X38" s="36"/>
      <c r="Y38" s="36"/>
      <c r="Z38" s="36"/>
      <c r="AA38" s="36"/>
      <c r="AB38" s="36"/>
      <c r="AC38" s="36"/>
      <c r="AD38" s="36"/>
      <c r="AE38" s="36"/>
    </row>
    <row r="42" spans="1:31" s="2" customFormat="1" ht="6.95" customHeight="1">
      <c r="A42" s="36"/>
      <c r="B42" s="125"/>
      <c r="C42" s="126"/>
      <c r="D42" s="126"/>
      <c r="E42" s="126"/>
      <c r="F42" s="126"/>
      <c r="G42" s="126"/>
      <c r="H42" s="126"/>
      <c r="I42" s="126"/>
      <c r="J42" s="126"/>
      <c r="K42" s="126"/>
      <c r="L42" s="103"/>
      <c r="S42" s="36"/>
      <c r="T42" s="36"/>
      <c r="U42" s="36"/>
      <c r="V42" s="36"/>
      <c r="W42" s="36"/>
      <c r="X42" s="36"/>
      <c r="Y42" s="36"/>
      <c r="Z42" s="36"/>
      <c r="AA42" s="36"/>
      <c r="AB42" s="36"/>
      <c r="AC42" s="36"/>
      <c r="AD42" s="36"/>
      <c r="AE42" s="36"/>
    </row>
    <row r="43" spans="1:31" s="2" customFormat="1" ht="24.95" customHeight="1">
      <c r="A43" s="36"/>
      <c r="B43" s="37"/>
      <c r="C43" s="25" t="s">
        <v>80</v>
      </c>
      <c r="D43" s="38"/>
      <c r="E43" s="38"/>
      <c r="F43" s="38"/>
      <c r="G43" s="38"/>
      <c r="H43" s="38"/>
      <c r="I43" s="38"/>
      <c r="J43" s="38"/>
      <c r="K43" s="38"/>
      <c r="L43" s="103"/>
      <c r="S43" s="36"/>
      <c r="T43" s="36"/>
      <c r="U43" s="36"/>
      <c r="V43" s="36"/>
      <c r="W43" s="36"/>
      <c r="X43" s="36"/>
      <c r="Y43" s="36"/>
      <c r="Z43" s="36"/>
      <c r="AA43" s="36"/>
      <c r="AB43" s="36"/>
      <c r="AC43" s="36"/>
      <c r="AD43" s="36"/>
      <c r="AE43" s="36"/>
    </row>
    <row r="44" spans="1:31" s="2" customFormat="1" ht="6.95" customHeight="1">
      <c r="A44" s="36"/>
      <c r="B44" s="37"/>
      <c r="C44" s="38"/>
      <c r="D44" s="38"/>
      <c r="E44" s="38"/>
      <c r="F44" s="38"/>
      <c r="G44" s="38"/>
      <c r="H44" s="38"/>
      <c r="I44" s="38"/>
      <c r="J44" s="38"/>
      <c r="K44" s="38"/>
      <c r="L44" s="103"/>
      <c r="S44" s="36"/>
      <c r="T44" s="36"/>
      <c r="U44" s="36"/>
      <c r="V44" s="36"/>
      <c r="W44" s="36"/>
      <c r="X44" s="36"/>
      <c r="Y44" s="36"/>
      <c r="Z44" s="36"/>
      <c r="AA44" s="36"/>
      <c r="AB44" s="36"/>
      <c r="AC44" s="36"/>
      <c r="AD44" s="36"/>
      <c r="AE44" s="36"/>
    </row>
    <row r="45" spans="1:31" s="2" customFormat="1" ht="12" customHeight="1">
      <c r="A45" s="36"/>
      <c r="B45" s="37"/>
      <c r="C45" s="31" t="s">
        <v>16</v>
      </c>
      <c r="D45" s="38"/>
      <c r="E45" s="38"/>
      <c r="F45" s="38"/>
      <c r="G45" s="38"/>
      <c r="H45" s="38"/>
      <c r="I45" s="38"/>
      <c r="J45" s="38"/>
      <c r="K45" s="38"/>
      <c r="L45" s="103"/>
      <c r="S45" s="36"/>
      <c r="T45" s="36"/>
      <c r="U45" s="36"/>
      <c r="V45" s="36"/>
      <c r="W45" s="36"/>
      <c r="X45" s="36"/>
      <c r="Y45" s="36"/>
      <c r="Z45" s="36"/>
      <c r="AA45" s="36"/>
      <c r="AB45" s="36"/>
      <c r="AC45" s="36"/>
      <c r="AD45" s="36"/>
      <c r="AE45" s="36"/>
    </row>
    <row r="46" spans="1:31" s="2" customFormat="1" ht="16.5" customHeight="1">
      <c r="A46" s="36"/>
      <c r="B46" s="37"/>
      <c r="C46" s="38"/>
      <c r="D46" s="38"/>
      <c r="E46" s="346" t="str">
        <f>E7</f>
        <v>Oprava autobusové zastávky v ulici Pardubická</v>
      </c>
      <c r="F46" s="372"/>
      <c r="G46" s="372"/>
      <c r="H46" s="372"/>
      <c r="I46" s="38"/>
      <c r="J46" s="38"/>
      <c r="K46" s="38"/>
      <c r="L46" s="103"/>
      <c r="S46" s="36"/>
      <c r="T46" s="36"/>
      <c r="U46" s="36"/>
      <c r="V46" s="36"/>
      <c r="W46" s="36"/>
      <c r="X46" s="36"/>
      <c r="Y46" s="36"/>
      <c r="Z46" s="36"/>
      <c r="AA46" s="36"/>
      <c r="AB46" s="36"/>
      <c r="AC46" s="36"/>
      <c r="AD46" s="36"/>
      <c r="AE46" s="36"/>
    </row>
    <row r="47" spans="1:31" s="2" customFormat="1" ht="6.95" customHeight="1">
      <c r="A47" s="36"/>
      <c r="B47" s="37"/>
      <c r="C47" s="38"/>
      <c r="D47" s="38"/>
      <c r="E47" s="38"/>
      <c r="F47" s="38"/>
      <c r="G47" s="38"/>
      <c r="H47" s="38"/>
      <c r="I47" s="38"/>
      <c r="J47" s="38"/>
      <c r="K47" s="38"/>
      <c r="L47" s="103"/>
      <c r="S47" s="36"/>
      <c r="T47" s="36"/>
      <c r="U47" s="36"/>
      <c r="V47" s="36"/>
      <c r="W47" s="36"/>
      <c r="X47" s="36"/>
      <c r="Y47" s="36"/>
      <c r="Z47" s="36"/>
      <c r="AA47" s="36"/>
      <c r="AB47" s="36"/>
      <c r="AC47" s="36"/>
      <c r="AD47" s="36"/>
      <c r="AE47" s="36"/>
    </row>
    <row r="48" spans="1:31" s="2" customFormat="1" ht="12" customHeight="1">
      <c r="A48" s="36"/>
      <c r="B48" s="37"/>
      <c r="C48" s="31" t="s">
        <v>21</v>
      </c>
      <c r="D48" s="38"/>
      <c r="E48" s="38"/>
      <c r="F48" s="29" t="str">
        <f>F10</f>
        <v xml:space="preserve"> </v>
      </c>
      <c r="G48" s="38"/>
      <c r="H48" s="38"/>
      <c r="I48" s="31" t="s">
        <v>23</v>
      </c>
      <c r="J48" s="61" t="str">
        <f>IF(J10="","",J10)</f>
        <v>24. 5. 2022</v>
      </c>
      <c r="K48" s="38"/>
      <c r="L48" s="103"/>
      <c r="S48" s="36"/>
      <c r="T48" s="36"/>
      <c r="U48" s="36"/>
      <c r="V48" s="36"/>
      <c r="W48" s="36"/>
      <c r="X48" s="36"/>
      <c r="Y48" s="36"/>
      <c r="Z48" s="36"/>
      <c r="AA48" s="36"/>
      <c r="AB48" s="36"/>
      <c r="AC48" s="36"/>
      <c r="AD48" s="36"/>
      <c r="AE48" s="36"/>
    </row>
    <row r="49" spans="1:31" s="2" customFormat="1" ht="6.95" customHeight="1">
      <c r="A49" s="36"/>
      <c r="B49" s="37"/>
      <c r="C49" s="38"/>
      <c r="D49" s="38"/>
      <c r="E49" s="38"/>
      <c r="F49" s="38"/>
      <c r="G49" s="38"/>
      <c r="H49" s="38"/>
      <c r="I49" s="38"/>
      <c r="J49" s="38"/>
      <c r="K49" s="38"/>
      <c r="L49" s="103"/>
      <c r="S49" s="36"/>
      <c r="T49" s="36"/>
      <c r="U49" s="36"/>
      <c r="V49" s="36"/>
      <c r="W49" s="36"/>
      <c r="X49" s="36"/>
      <c r="Y49" s="36"/>
      <c r="Z49" s="36"/>
      <c r="AA49" s="36"/>
      <c r="AB49" s="36"/>
      <c r="AC49" s="36"/>
      <c r="AD49" s="36"/>
      <c r="AE49" s="36"/>
    </row>
    <row r="50" spans="1:31" s="2" customFormat="1" ht="15.2" customHeight="1">
      <c r="A50" s="36"/>
      <c r="B50" s="37"/>
      <c r="C50" s="31" t="s">
        <v>25</v>
      </c>
      <c r="D50" s="38"/>
      <c r="E50" s="38"/>
      <c r="F50" s="29" t="str">
        <f>E13</f>
        <v xml:space="preserve"> </v>
      </c>
      <c r="G50" s="38"/>
      <c r="H50" s="38"/>
      <c r="I50" s="31" t="s">
        <v>30</v>
      </c>
      <c r="J50" s="34" t="str">
        <f>E19</f>
        <v xml:space="preserve"> </v>
      </c>
      <c r="K50" s="38"/>
      <c r="L50" s="103"/>
      <c r="S50" s="36"/>
      <c r="T50" s="36"/>
      <c r="U50" s="36"/>
      <c r="V50" s="36"/>
      <c r="W50" s="36"/>
      <c r="X50" s="36"/>
      <c r="Y50" s="36"/>
      <c r="Z50" s="36"/>
      <c r="AA50" s="36"/>
      <c r="AB50" s="36"/>
      <c r="AC50" s="36"/>
      <c r="AD50" s="36"/>
      <c r="AE50" s="36"/>
    </row>
    <row r="51" spans="1:31" s="2" customFormat="1" ht="15.2" customHeight="1">
      <c r="A51" s="36"/>
      <c r="B51" s="37"/>
      <c r="C51" s="31" t="s">
        <v>28</v>
      </c>
      <c r="D51" s="38"/>
      <c r="E51" s="38"/>
      <c r="F51" s="29" t="str">
        <f>IF(E16="","",E16)</f>
        <v>Vyplň údaj</v>
      </c>
      <c r="G51" s="38"/>
      <c r="H51" s="38"/>
      <c r="I51" s="31" t="s">
        <v>32</v>
      </c>
      <c r="J51" s="34" t="str">
        <f>E22</f>
        <v>Ing.Jiří Pitra</v>
      </c>
      <c r="K51" s="38"/>
      <c r="L51" s="103"/>
      <c r="S51" s="36"/>
      <c r="T51" s="36"/>
      <c r="U51" s="36"/>
      <c r="V51" s="36"/>
      <c r="W51" s="36"/>
      <c r="X51" s="36"/>
      <c r="Y51" s="36"/>
      <c r="Z51" s="36"/>
      <c r="AA51" s="36"/>
      <c r="AB51" s="36"/>
      <c r="AC51" s="36"/>
      <c r="AD51" s="36"/>
      <c r="AE51" s="36"/>
    </row>
    <row r="52" spans="1:31" s="2" customFormat="1" ht="10.35" customHeight="1">
      <c r="A52" s="36"/>
      <c r="B52" s="37"/>
      <c r="C52" s="38"/>
      <c r="D52" s="38"/>
      <c r="E52" s="38"/>
      <c r="F52" s="38"/>
      <c r="G52" s="38"/>
      <c r="H52" s="38"/>
      <c r="I52" s="38"/>
      <c r="J52" s="38"/>
      <c r="K52" s="38"/>
      <c r="L52" s="103"/>
      <c r="S52" s="36"/>
      <c r="T52" s="36"/>
      <c r="U52" s="36"/>
      <c r="V52" s="36"/>
      <c r="W52" s="36"/>
      <c r="X52" s="36"/>
      <c r="Y52" s="36"/>
      <c r="Z52" s="36"/>
      <c r="AA52" s="36"/>
      <c r="AB52" s="36"/>
      <c r="AC52" s="36"/>
      <c r="AD52" s="36"/>
      <c r="AE52" s="36"/>
    </row>
    <row r="53" spans="1:31" s="2" customFormat="1" ht="29.25" customHeight="1">
      <c r="A53" s="36"/>
      <c r="B53" s="37"/>
      <c r="C53" s="127" t="s">
        <v>81</v>
      </c>
      <c r="D53" s="128"/>
      <c r="E53" s="128"/>
      <c r="F53" s="128"/>
      <c r="G53" s="128"/>
      <c r="H53" s="128"/>
      <c r="I53" s="128"/>
      <c r="J53" s="129" t="s">
        <v>82</v>
      </c>
      <c r="K53" s="128"/>
      <c r="L53" s="103"/>
      <c r="S53" s="36"/>
      <c r="T53" s="36"/>
      <c r="U53" s="36"/>
      <c r="V53" s="36"/>
      <c r="W53" s="36"/>
      <c r="X53" s="36"/>
      <c r="Y53" s="36"/>
      <c r="Z53" s="36"/>
      <c r="AA53" s="36"/>
      <c r="AB53" s="36"/>
      <c r="AC53" s="36"/>
      <c r="AD53" s="36"/>
      <c r="AE53" s="36"/>
    </row>
    <row r="54" spans="1:31" s="2" customFormat="1" ht="10.35" customHeight="1">
      <c r="A54" s="36"/>
      <c r="B54" s="37"/>
      <c r="C54" s="38"/>
      <c r="D54" s="38"/>
      <c r="E54" s="38"/>
      <c r="F54" s="38"/>
      <c r="G54" s="38"/>
      <c r="H54" s="38"/>
      <c r="I54" s="38"/>
      <c r="J54" s="38"/>
      <c r="K54" s="38"/>
      <c r="L54" s="103"/>
      <c r="S54" s="36"/>
      <c r="T54" s="36"/>
      <c r="U54" s="36"/>
      <c r="V54" s="36"/>
      <c r="W54" s="36"/>
      <c r="X54" s="36"/>
      <c r="Y54" s="36"/>
      <c r="Z54" s="36"/>
      <c r="AA54" s="36"/>
      <c r="AB54" s="36"/>
      <c r="AC54" s="36"/>
      <c r="AD54" s="36"/>
      <c r="AE54" s="36"/>
    </row>
    <row r="55" spans="1:47" s="2" customFormat="1" ht="22.9" customHeight="1">
      <c r="A55" s="36"/>
      <c r="B55" s="37"/>
      <c r="C55" s="130" t="s">
        <v>68</v>
      </c>
      <c r="D55" s="38"/>
      <c r="E55" s="38"/>
      <c r="F55" s="38"/>
      <c r="G55" s="38"/>
      <c r="H55" s="38"/>
      <c r="I55" s="38"/>
      <c r="J55" s="79">
        <f>J92</f>
        <v>0</v>
      </c>
      <c r="K55" s="38"/>
      <c r="L55" s="103"/>
      <c r="S55" s="36"/>
      <c r="T55" s="36"/>
      <c r="U55" s="36"/>
      <c r="V55" s="36"/>
      <c r="W55" s="36"/>
      <c r="X55" s="36"/>
      <c r="Y55" s="36"/>
      <c r="Z55" s="36"/>
      <c r="AA55" s="36"/>
      <c r="AB55" s="36"/>
      <c r="AC55" s="36"/>
      <c r="AD55" s="36"/>
      <c r="AE55" s="36"/>
      <c r="AU55" s="19" t="s">
        <v>83</v>
      </c>
    </row>
    <row r="56" spans="2:12" s="9" customFormat="1" ht="24.95" customHeight="1">
      <c r="B56" s="131"/>
      <c r="C56" s="132"/>
      <c r="D56" s="133" t="s">
        <v>84</v>
      </c>
      <c r="E56" s="134"/>
      <c r="F56" s="134"/>
      <c r="G56" s="134"/>
      <c r="H56" s="134"/>
      <c r="I56" s="134"/>
      <c r="J56" s="135">
        <f>J93</f>
        <v>0</v>
      </c>
      <c r="K56" s="132"/>
      <c r="L56" s="136"/>
    </row>
    <row r="57" spans="2:12" s="10" customFormat="1" ht="19.9" customHeight="1">
      <c r="B57" s="137"/>
      <c r="C57" s="138"/>
      <c r="D57" s="139" t="s">
        <v>85</v>
      </c>
      <c r="E57" s="140"/>
      <c r="F57" s="140"/>
      <c r="G57" s="140"/>
      <c r="H57" s="140"/>
      <c r="I57" s="140"/>
      <c r="J57" s="141">
        <f>J94</f>
        <v>0</v>
      </c>
      <c r="K57" s="138"/>
      <c r="L57" s="142"/>
    </row>
    <row r="58" spans="2:12" s="10" customFormat="1" ht="19.9" customHeight="1">
      <c r="B58" s="137"/>
      <c r="C58" s="138"/>
      <c r="D58" s="139" t="s">
        <v>86</v>
      </c>
      <c r="E58" s="140"/>
      <c r="F58" s="140"/>
      <c r="G58" s="140"/>
      <c r="H58" s="140"/>
      <c r="I58" s="140"/>
      <c r="J58" s="141">
        <f>J131</f>
        <v>0</v>
      </c>
      <c r="K58" s="138"/>
      <c r="L58" s="142"/>
    </row>
    <row r="59" spans="2:12" s="10" customFormat="1" ht="19.9" customHeight="1">
      <c r="B59" s="137"/>
      <c r="C59" s="138"/>
      <c r="D59" s="139" t="s">
        <v>87</v>
      </c>
      <c r="E59" s="140"/>
      <c r="F59" s="140"/>
      <c r="G59" s="140"/>
      <c r="H59" s="140"/>
      <c r="I59" s="140"/>
      <c r="J59" s="141">
        <f>J147</f>
        <v>0</v>
      </c>
      <c r="K59" s="138"/>
      <c r="L59" s="142"/>
    </row>
    <row r="60" spans="2:12" s="10" customFormat="1" ht="19.9" customHeight="1">
      <c r="B60" s="137"/>
      <c r="C60" s="138"/>
      <c r="D60" s="139" t="s">
        <v>88</v>
      </c>
      <c r="E60" s="140"/>
      <c r="F60" s="140"/>
      <c r="G60" s="140"/>
      <c r="H60" s="140"/>
      <c r="I60" s="140"/>
      <c r="J60" s="141">
        <f>J190</f>
        <v>0</v>
      </c>
      <c r="K60" s="138"/>
      <c r="L60" s="142"/>
    </row>
    <row r="61" spans="2:12" s="10" customFormat="1" ht="19.9" customHeight="1">
      <c r="B61" s="137"/>
      <c r="C61" s="138"/>
      <c r="D61" s="139" t="s">
        <v>89</v>
      </c>
      <c r="E61" s="140"/>
      <c r="F61" s="140"/>
      <c r="G61" s="140"/>
      <c r="H61" s="140"/>
      <c r="I61" s="140"/>
      <c r="J61" s="141">
        <f>J195</f>
        <v>0</v>
      </c>
      <c r="K61" s="138"/>
      <c r="L61" s="142"/>
    </row>
    <row r="62" spans="2:12" s="10" customFormat="1" ht="19.9" customHeight="1">
      <c r="B62" s="137"/>
      <c r="C62" s="138"/>
      <c r="D62" s="139" t="s">
        <v>90</v>
      </c>
      <c r="E62" s="140"/>
      <c r="F62" s="140"/>
      <c r="G62" s="140"/>
      <c r="H62" s="140"/>
      <c r="I62" s="140"/>
      <c r="J62" s="141">
        <f>J211</f>
        <v>0</v>
      </c>
      <c r="K62" s="138"/>
      <c r="L62" s="142"/>
    </row>
    <row r="63" spans="2:12" s="10" customFormat="1" ht="19.9" customHeight="1">
      <c r="B63" s="137"/>
      <c r="C63" s="138"/>
      <c r="D63" s="139" t="s">
        <v>91</v>
      </c>
      <c r="E63" s="140"/>
      <c r="F63" s="140"/>
      <c r="G63" s="140"/>
      <c r="H63" s="140"/>
      <c r="I63" s="140"/>
      <c r="J63" s="141">
        <f>J238</f>
        <v>0</v>
      </c>
      <c r="K63" s="138"/>
      <c r="L63" s="142"/>
    </row>
    <row r="64" spans="2:12" s="10" customFormat="1" ht="19.9" customHeight="1">
      <c r="B64" s="137"/>
      <c r="C64" s="138"/>
      <c r="D64" s="139" t="s">
        <v>92</v>
      </c>
      <c r="E64" s="140"/>
      <c r="F64" s="140"/>
      <c r="G64" s="140"/>
      <c r="H64" s="140"/>
      <c r="I64" s="140"/>
      <c r="J64" s="141">
        <f>J248</f>
        <v>0</v>
      </c>
      <c r="K64" s="138"/>
      <c r="L64" s="142"/>
    </row>
    <row r="65" spans="2:12" s="9" customFormat="1" ht="24.95" customHeight="1">
      <c r="B65" s="131"/>
      <c r="C65" s="132"/>
      <c r="D65" s="133" t="s">
        <v>93</v>
      </c>
      <c r="E65" s="134"/>
      <c r="F65" s="134"/>
      <c r="G65" s="134"/>
      <c r="H65" s="134"/>
      <c r="I65" s="134"/>
      <c r="J65" s="135">
        <f>J251</f>
        <v>0</v>
      </c>
      <c r="K65" s="132"/>
      <c r="L65" s="136"/>
    </row>
    <row r="66" spans="2:12" s="10" customFormat="1" ht="19.9" customHeight="1">
      <c r="B66" s="137"/>
      <c r="C66" s="138"/>
      <c r="D66" s="139" t="s">
        <v>94</v>
      </c>
      <c r="E66" s="140"/>
      <c r="F66" s="140"/>
      <c r="G66" s="140"/>
      <c r="H66" s="140"/>
      <c r="I66" s="140"/>
      <c r="J66" s="141">
        <f>J252</f>
        <v>0</v>
      </c>
      <c r="K66" s="138"/>
      <c r="L66" s="142"/>
    </row>
    <row r="67" spans="2:12" s="10" customFormat="1" ht="19.9" customHeight="1">
      <c r="B67" s="137"/>
      <c r="C67" s="138"/>
      <c r="D67" s="139" t="s">
        <v>95</v>
      </c>
      <c r="E67" s="140"/>
      <c r="F67" s="140"/>
      <c r="G67" s="140"/>
      <c r="H67" s="140"/>
      <c r="I67" s="140"/>
      <c r="J67" s="141">
        <f>J262</f>
        <v>0</v>
      </c>
      <c r="K67" s="138"/>
      <c r="L67" s="142"/>
    </row>
    <row r="68" spans="2:12" s="10" customFormat="1" ht="19.9" customHeight="1">
      <c r="B68" s="137"/>
      <c r="C68" s="138"/>
      <c r="D68" s="139" t="s">
        <v>96</v>
      </c>
      <c r="E68" s="140"/>
      <c r="F68" s="140"/>
      <c r="G68" s="140"/>
      <c r="H68" s="140"/>
      <c r="I68" s="140"/>
      <c r="J68" s="141">
        <f>J281</f>
        <v>0</v>
      </c>
      <c r="K68" s="138"/>
      <c r="L68" s="142"/>
    </row>
    <row r="69" spans="2:12" s="10" customFormat="1" ht="19.9" customHeight="1">
      <c r="B69" s="137"/>
      <c r="C69" s="138"/>
      <c r="D69" s="139" t="s">
        <v>97</v>
      </c>
      <c r="E69" s="140"/>
      <c r="F69" s="140"/>
      <c r="G69" s="140"/>
      <c r="H69" s="140"/>
      <c r="I69" s="140"/>
      <c r="J69" s="141">
        <f>J298</f>
        <v>0</v>
      </c>
      <c r="K69" s="138"/>
      <c r="L69" s="142"/>
    </row>
    <row r="70" spans="2:12" s="10" customFormat="1" ht="19.9" customHeight="1">
      <c r="B70" s="137"/>
      <c r="C70" s="138"/>
      <c r="D70" s="139" t="s">
        <v>98</v>
      </c>
      <c r="E70" s="140"/>
      <c r="F70" s="140"/>
      <c r="G70" s="140"/>
      <c r="H70" s="140"/>
      <c r="I70" s="140"/>
      <c r="J70" s="141">
        <f>J313</f>
        <v>0</v>
      </c>
      <c r="K70" s="138"/>
      <c r="L70" s="142"/>
    </row>
    <row r="71" spans="2:12" s="9" customFormat="1" ht="24.95" customHeight="1">
      <c r="B71" s="131"/>
      <c r="C71" s="132"/>
      <c r="D71" s="133" t="s">
        <v>99</v>
      </c>
      <c r="E71" s="134"/>
      <c r="F71" s="134"/>
      <c r="G71" s="134"/>
      <c r="H71" s="134"/>
      <c r="I71" s="134"/>
      <c r="J71" s="135">
        <f>J334</f>
        <v>0</v>
      </c>
      <c r="K71" s="132"/>
      <c r="L71" s="136"/>
    </row>
    <row r="72" spans="2:12" s="10" customFormat="1" ht="19.9" customHeight="1">
      <c r="B72" s="137"/>
      <c r="C72" s="138"/>
      <c r="D72" s="139" t="s">
        <v>100</v>
      </c>
      <c r="E72" s="140"/>
      <c r="F72" s="140"/>
      <c r="G72" s="140"/>
      <c r="H72" s="140"/>
      <c r="I72" s="140"/>
      <c r="J72" s="141">
        <f>J335</f>
        <v>0</v>
      </c>
      <c r="K72" s="138"/>
      <c r="L72" s="142"/>
    </row>
    <row r="73" spans="2:12" s="10" customFormat="1" ht="19.9" customHeight="1">
      <c r="B73" s="137"/>
      <c r="C73" s="138"/>
      <c r="D73" s="139" t="s">
        <v>101</v>
      </c>
      <c r="E73" s="140"/>
      <c r="F73" s="140"/>
      <c r="G73" s="140"/>
      <c r="H73" s="140"/>
      <c r="I73" s="140"/>
      <c r="J73" s="141">
        <f>J342</f>
        <v>0</v>
      </c>
      <c r="K73" s="138"/>
      <c r="L73" s="142"/>
    </row>
    <row r="74" spans="2:12" s="10" customFormat="1" ht="19.9" customHeight="1">
      <c r="B74" s="137"/>
      <c r="C74" s="138"/>
      <c r="D74" s="139" t="s">
        <v>102</v>
      </c>
      <c r="E74" s="140"/>
      <c r="F74" s="140"/>
      <c r="G74" s="140"/>
      <c r="H74" s="140"/>
      <c r="I74" s="140"/>
      <c r="J74" s="141">
        <f>J352</f>
        <v>0</v>
      </c>
      <c r="K74" s="138"/>
      <c r="L74" s="142"/>
    </row>
    <row r="75" spans="1:31" s="2" customFormat="1" ht="21.75" customHeight="1">
      <c r="A75" s="36"/>
      <c r="B75" s="37"/>
      <c r="C75" s="38"/>
      <c r="D75" s="38"/>
      <c r="E75" s="38"/>
      <c r="F75" s="38"/>
      <c r="G75" s="38"/>
      <c r="H75" s="38"/>
      <c r="I75" s="38"/>
      <c r="J75" s="38"/>
      <c r="K75" s="38"/>
      <c r="L75" s="103"/>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3"/>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3"/>
      <c r="S80" s="36"/>
      <c r="T80" s="36"/>
      <c r="U80" s="36"/>
      <c r="V80" s="36"/>
      <c r="W80" s="36"/>
      <c r="X80" s="36"/>
      <c r="Y80" s="36"/>
      <c r="Z80" s="36"/>
      <c r="AA80" s="36"/>
      <c r="AB80" s="36"/>
      <c r="AC80" s="36"/>
      <c r="AD80" s="36"/>
      <c r="AE80" s="36"/>
    </row>
    <row r="81" spans="1:31" s="2" customFormat="1" ht="24.95" customHeight="1">
      <c r="A81" s="36"/>
      <c r="B81" s="37"/>
      <c r="C81" s="25" t="s">
        <v>103</v>
      </c>
      <c r="D81" s="38"/>
      <c r="E81" s="38"/>
      <c r="F81" s="38"/>
      <c r="G81" s="38"/>
      <c r="H81" s="38"/>
      <c r="I81" s="38"/>
      <c r="J81" s="38"/>
      <c r="K81" s="38"/>
      <c r="L81" s="103"/>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3"/>
      <c r="S82" s="36"/>
      <c r="T82" s="36"/>
      <c r="U82" s="36"/>
      <c r="V82" s="36"/>
      <c r="W82" s="36"/>
      <c r="X82" s="36"/>
      <c r="Y82" s="36"/>
      <c r="Z82" s="36"/>
      <c r="AA82" s="36"/>
      <c r="AB82" s="36"/>
      <c r="AC82" s="36"/>
      <c r="AD82" s="36"/>
      <c r="AE82" s="36"/>
    </row>
    <row r="83" spans="1:31" s="2" customFormat="1" ht="12" customHeight="1">
      <c r="A83" s="36"/>
      <c r="B83" s="37"/>
      <c r="C83" s="31" t="s">
        <v>16</v>
      </c>
      <c r="D83" s="38"/>
      <c r="E83" s="38"/>
      <c r="F83" s="38"/>
      <c r="G83" s="38"/>
      <c r="H83" s="38"/>
      <c r="I83" s="38"/>
      <c r="J83" s="38"/>
      <c r="K83" s="38"/>
      <c r="L83" s="103"/>
      <c r="S83" s="36"/>
      <c r="T83" s="36"/>
      <c r="U83" s="36"/>
      <c r="V83" s="36"/>
      <c r="W83" s="36"/>
      <c r="X83" s="36"/>
      <c r="Y83" s="36"/>
      <c r="Z83" s="36"/>
      <c r="AA83" s="36"/>
      <c r="AB83" s="36"/>
      <c r="AC83" s="36"/>
      <c r="AD83" s="36"/>
      <c r="AE83" s="36"/>
    </row>
    <row r="84" spans="1:31" s="2" customFormat="1" ht="16.5" customHeight="1">
      <c r="A84" s="36"/>
      <c r="B84" s="37"/>
      <c r="C84" s="38"/>
      <c r="D84" s="38"/>
      <c r="E84" s="346" t="str">
        <f>E7</f>
        <v>Oprava autobusové zastávky v ulici Pardubická</v>
      </c>
      <c r="F84" s="372"/>
      <c r="G84" s="372"/>
      <c r="H84" s="372"/>
      <c r="I84" s="38"/>
      <c r="J84" s="38"/>
      <c r="K84" s="38"/>
      <c r="L84" s="103"/>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03"/>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F10</f>
        <v xml:space="preserve"> </v>
      </c>
      <c r="G86" s="38"/>
      <c r="H86" s="38"/>
      <c r="I86" s="31" t="s">
        <v>23</v>
      </c>
      <c r="J86" s="61" t="str">
        <f>IF(J10="","",J10)</f>
        <v>24. 5. 2022</v>
      </c>
      <c r="K86" s="38"/>
      <c r="L86" s="103"/>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3"/>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E13</f>
        <v xml:space="preserve"> </v>
      </c>
      <c r="G88" s="38"/>
      <c r="H88" s="38"/>
      <c r="I88" s="31" t="s">
        <v>30</v>
      </c>
      <c r="J88" s="34" t="str">
        <f>E19</f>
        <v xml:space="preserve"> </v>
      </c>
      <c r="K88" s="38"/>
      <c r="L88" s="103"/>
      <c r="S88" s="36"/>
      <c r="T88" s="36"/>
      <c r="U88" s="36"/>
      <c r="V88" s="36"/>
      <c r="W88" s="36"/>
      <c r="X88" s="36"/>
      <c r="Y88" s="36"/>
      <c r="Z88" s="36"/>
      <c r="AA88" s="36"/>
      <c r="AB88" s="36"/>
      <c r="AC88" s="36"/>
      <c r="AD88" s="36"/>
      <c r="AE88" s="36"/>
    </row>
    <row r="89" spans="1:31" s="2" customFormat="1" ht="15.2" customHeight="1">
      <c r="A89" s="36"/>
      <c r="B89" s="37"/>
      <c r="C89" s="31" t="s">
        <v>28</v>
      </c>
      <c r="D89" s="38"/>
      <c r="E89" s="38"/>
      <c r="F89" s="29" t="str">
        <f>IF(E16="","",E16)</f>
        <v>Vyplň údaj</v>
      </c>
      <c r="G89" s="38"/>
      <c r="H89" s="38"/>
      <c r="I89" s="31" t="s">
        <v>32</v>
      </c>
      <c r="J89" s="34" t="str">
        <f>E22</f>
        <v>Ing.Jiří Pitra</v>
      </c>
      <c r="K89" s="38"/>
      <c r="L89" s="103"/>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03"/>
      <c r="S90" s="36"/>
      <c r="T90" s="36"/>
      <c r="U90" s="36"/>
      <c r="V90" s="36"/>
      <c r="W90" s="36"/>
      <c r="X90" s="36"/>
      <c r="Y90" s="36"/>
      <c r="Z90" s="36"/>
      <c r="AA90" s="36"/>
      <c r="AB90" s="36"/>
      <c r="AC90" s="36"/>
      <c r="AD90" s="36"/>
      <c r="AE90" s="36"/>
    </row>
    <row r="91" spans="1:31" s="11" customFormat="1" ht="29.25" customHeight="1">
      <c r="A91" s="143"/>
      <c r="B91" s="144"/>
      <c r="C91" s="145" t="s">
        <v>104</v>
      </c>
      <c r="D91" s="146" t="s">
        <v>55</v>
      </c>
      <c r="E91" s="146" t="s">
        <v>51</v>
      </c>
      <c r="F91" s="146" t="s">
        <v>52</v>
      </c>
      <c r="G91" s="146" t="s">
        <v>105</v>
      </c>
      <c r="H91" s="146" t="s">
        <v>106</v>
      </c>
      <c r="I91" s="146" t="s">
        <v>107</v>
      </c>
      <c r="J91" s="146" t="s">
        <v>82</v>
      </c>
      <c r="K91" s="147" t="s">
        <v>108</v>
      </c>
      <c r="L91" s="148"/>
      <c r="M91" s="70" t="s">
        <v>19</v>
      </c>
      <c r="N91" s="71" t="s">
        <v>40</v>
      </c>
      <c r="O91" s="71" t="s">
        <v>109</v>
      </c>
      <c r="P91" s="71" t="s">
        <v>110</v>
      </c>
      <c r="Q91" s="71" t="s">
        <v>111</v>
      </c>
      <c r="R91" s="71" t="s">
        <v>112</v>
      </c>
      <c r="S91" s="71" t="s">
        <v>113</v>
      </c>
      <c r="T91" s="72" t="s">
        <v>114</v>
      </c>
      <c r="U91" s="143"/>
      <c r="V91" s="143"/>
      <c r="W91" s="143"/>
      <c r="X91" s="143"/>
      <c r="Y91" s="143"/>
      <c r="Z91" s="143"/>
      <c r="AA91" s="143"/>
      <c r="AB91" s="143"/>
      <c r="AC91" s="143"/>
      <c r="AD91" s="143"/>
      <c r="AE91" s="143"/>
    </row>
    <row r="92" spans="1:63" s="2" customFormat="1" ht="22.9" customHeight="1">
      <c r="A92" s="36"/>
      <c r="B92" s="37"/>
      <c r="C92" s="77" t="s">
        <v>115</v>
      </c>
      <c r="D92" s="38"/>
      <c r="E92" s="38"/>
      <c r="F92" s="38"/>
      <c r="G92" s="38"/>
      <c r="H92" s="38"/>
      <c r="I92" s="38"/>
      <c r="J92" s="149">
        <f>BK92</f>
        <v>0</v>
      </c>
      <c r="K92" s="38"/>
      <c r="L92" s="41"/>
      <c r="M92" s="73"/>
      <c r="N92" s="150"/>
      <c r="O92" s="74"/>
      <c r="P92" s="151">
        <f>P93+P251+P334</f>
        <v>0</v>
      </c>
      <c r="Q92" s="74"/>
      <c r="R92" s="151">
        <f>R93+R251+R334</f>
        <v>4.49795205</v>
      </c>
      <c r="S92" s="74"/>
      <c r="T92" s="152">
        <f>T93+T251+T334</f>
        <v>8.022071799999999</v>
      </c>
      <c r="U92" s="36"/>
      <c r="V92" s="36"/>
      <c r="W92" s="36"/>
      <c r="X92" s="36"/>
      <c r="Y92" s="36"/>
      <c r="Z92" s="36"/>
      <c r="AA92" s="36"/>
      <c r="AB92" s="36"/>
      <c r="AC92" s="36"/>
      <c r="AD92" s="36"/>
      <c r="AE92" s="36"/>
      <c r="AT92" s="19" t="s">
        <v>69</v>
      </c>
      <c r="AU92" s="19" t="s">
        <v>83</v>
      </c>
      <c r="BK92" s="153">
        <f>BK93+BK251+BK334</f>
        <v>0</v>
      </c>
    </row>
    <row r="93" spans="2:63" s="12" customFormat="1" ht="25.9" customHeight="1">
      <c r="B93" s="154"/>
      <c r="C93" s="155"/>
      <c r="D93" s="156" t="s">
        <v>69</v>
      </c>
      <c r="E93" s="157" t="s">
        <v>116</v>
      </c>
      <c r="F93" s="157" t="s">
        <v>117</v>
      </c>
      <c r="G93" s="155"/>
      <c r="H93" s="155"/>
      <c r="I93" s="158"/>
      <c r="J93" s="159">
        <f>BK93</f>
        <v>0</v>
      </c>
      <c r="K93" s="155"/>
      <c r="L93" s="160"/>
      <c r="M93" s="161"/>
      <c r="N93" s="162"/>
      <c r="O93" s="162"/>
      <c r="P93" s="163">
        <f>P94+P131+P147+P190+P195+P211+P238+P248</f>
        <v>0</v>
      </c>
      <c r="Q93" s="162"/>
      <c r="R93" s="163">
        <f>R94+R131+R147+R190+R195+R211+R238+R248</f>
        <v>1.53427536</v>
      </c>
      <c r="S93" s="162"/>
      <c r="T93" s="164">
        <f>T94+T131+T147+T190+T195+T211+T238+T248</f>
        <v>6.747229</v>
      </c>
      <c r="AR93" s="165" t="s">
        <v>75</v>
      </c>
      <c r="AT93" s="166" t="s">
        <v>69</v>
      </c>
      <c r="AU93" s="166" t="s">
        <v>70</v>
      </c>
      <c r="AY93" s="165" t="s">
        <v>118</v>
      </c>
      <c r="BK93" s="167">
        <f>BK94+BK131+BK147+BK190+BK195+BK211+BK238+BK248</f>
        <v>0</v>
      </c>
    </row>
    <row r="94" spans="2:63" s="12" customFormat="1" ht="22.9" customHeight="1">
      <c r="B94" s="154"/>
      <c r="C94" s="155"/>
      <c r="D94" s="156" t="s">
        <v>69</v>
      </c>
      <c r="E94" s="168" t="s">
        <v>77</v>
      </c>
      <c r="F94" s="168" t="s">
        <v>119</v>
      </c>
      <c r="G94" s="155"/>
      <c r="H94" s="155"/>
      <c r="I94" s="158"/>
      <c r="J94" s="169">
        <f>BK94</f>
        <v>0</v>
      </c>
      <c r="K94" s="155"/>
      <c r="L94" s="160"/>
      <c r="M94" s="161"/>
      <c r="N94" s="162"/>
      <c r="O94" s="162"/>
      <c r="P94" s="163">
        <f>SUM(P95:P130)</f>
        <v>0</v>
      </c>
      <c r="Q94" s="162"/>
      <c r="R94" s="163">
        <f>SUM(R95:R130)</f>
        <v>0.31972615</v>
      </c>
      <c r="S94" s="162"/>
      <c r="T94" s="164">
        <f>SUM(T95:T130)</f>
        <v>0</v>
      </c>
      <c r="AR94" s="165" t="s">
        <v>75</v>
      </c>
      <c r="AT94" s="166" t="s">
        <v>69</v>
      </c>
      <c r="AU94" s="166" t="s">
        <v>75</v>
      </c>
      <c r="AY94" s="165" t="s">
        <v>118</v>
      </c>
      <c r="BK94" s="167">
        <f>SUM(BK95:BK130)</f>
        <v>0</v>
      </c>
    </row>
    <row r="95" spans="1:65" s="2" customFormat="1" ht="33" customHeight="1">
      <c r="A95" s="36"/>
      <c r="B95" s="37"/>
      <c r="C95" s="170" t="s">
        <v>75</v>
      </c>
      <c r="D95" s="170" t="s">
        <v>120</v>
      </c>
      <c r="E95" s="171" t="s">
        <v>121</v>
      </c>
      <c r="F95" s="172" t="s">
        <v>122</v>
      </c>
      <c r="G95" s="173" t="s">
        <v>123</v>
      </c>
      <c r="H95" s="174">
        <v>0.125</v>
      </c>
      <c r="I95" s="175"/>
      <c r="J95" s="176">
        <f>ROUND(I95*H95,2)</f>
        <v>0</v>
      </c>
      <c r="K95" s="172" t="s">
        <v>124</v>
      </c>
      <c r="L95" s="41"/>
      <c r="M95" s="177" t="s">
        <v>19</v>
      </c>
      <c r="N95" s="178" t="s">
        <v>41</v>
      </c>
      <c r="O95" s="66"/>
      <c r="P95" s="179">
        <f>O95*H95</f>
        <v>0</v>
      </c>
      <c r="Q95" s="179">
        <v>2.50187</v>
      </c>
      <c r="R95" s="179">
        <f>Q95*H95</f>
        <v>0.31273375</v>
      </c>
      <c r="S95" s="179">
        <v>0</v>
      </c>
      <c r="T95" s="180">
        <f>S95*H95</f>
        <v>0</v>
      </c>
      <c r="U95" s="36"/>
      <c r="V95" s="36"/>
      <c r="W95" s="36"/>
      <c r="X95" s="36"/>
      <c r="Y95" s="36"/>
      <c r="Z95" s="36"/>
      <c r="AA95" s="36"/>
      <c r="AB95" s="36"/>
      <c r="AC95" s="36"/>
      <c r="AD95" s="36"/>
      <c r="AE95" s="36"/>
      <c r="AR95" s="181" t="s">
        <v>125</v>
      </c>
      <c r="AT95" s="181" t="s">
        <v>120</v>
      </c>
      <c r="AU95" s="181" t="s">
        <v>77</v>
      </c>
      <c r="AY95" s="19" t="s">
        <v>118</v>
      </c>
      <c r="BE95" s="182">
        <f>IF(N95="základní",J95,0)</f>
        <v>0</v>
      </c>
      <c r="BF95" s="182">
        <f>IF(N95="snížená",J95,0)</f>
        <v>0</v>
      </c>
      <c r="BG95" s="182">
        <f>IF(N95="zákl. přenesená",J95,0)</f>
        <v>0</v>
      </c>
      <c r="BH95" s="182">
        <f>IF(N95="sníž. přenesená",J95,0)</f>
        <v>0</v>
      </c>
      <c r="BI95" s="182">
        <f>IF(N95="nulová",J95,0)</f>
        <v>0</v>
      </c>
      <c r="BJ95" s="19" t="s">
        <v>75</v>
      </c>
      <c r="BK95" s="182">
        <f>ROUND(I95*H95,2)</f>
        <v>0</v>
      </c>
      <c r="BL95" s="19" t="s">
        <v>125</v>
      </c>
      <c r="BM95" s="181" t="s">
        <v>126</v>
      </c>
    </row>
    <row r="96" spans="1:47" s="2" customFormat="1" ht="11.25">
      <c r="A96" s="36"/>
      <c r="B96" s="37"/>
      <c r="C96" s="38"/>
      <c r="D96" s="183" t="s">
        <v>127</v>
      </c>
      <c r="E96" s="38"/>
      <c r="F96" s="184" t="s">
        <v>128</v>
      </c>
      <c r="G96" s="38"/>
      <c r="H96" s="38"/>
      <c r="I96" s="185"/>
      <c r="J96" s="38"/>
      <c r="K96" s="38"/>
      <c r="L96" s="41"/>
      <c r="M96" s="186"/>
      <c r="N96" s="187"/>
      <c r="O96" s="66"/>
      <c r="P96" s="66"/>
      <c r="Q96" s="66"/>
      <c r="R96" s="66"/>
      <c r="S96" s="66"/>
      <c r="T96" s="67"/>
      <c r="U96" s="36"/>
      <c r="V96" s="36"/>
      <c r="W96" s="36"/>
      <c r="X96" s="36"/>
      <c r="Y96" s="36"/>
      <c r="Z96" s="36"/>
      <c r="AA96" s="36"/>
      <c r="AB96" s="36"/>
      <c r="AC96" s="36"/>
      <c r="AD96" s="36"/>
      <c r="AE96" s="36"/>
      <c r="AT96" s="19" t="s">
        <v>127</v>
      </c>
      <c r="AU96" s="19" t="s">
        <v>77</v>
      </c>
    </row>
    <row r="97" spans="2:51" s="13" customFormat="1" ht="11.25">
      <c r="B97" s="188"/>
      <c r="C97" s="189"/>
      <c r="D97" s="190" t="s">
        <v>129</v>
      </c>
      <c r="E97" s="191" t="s">
        <v>19</v>
      </c>
      <c r="F97" s="192" t="s">
        <v>130</v>
      </c>
      <c r="G97" s="189"/>
      <c r="H97" s="191" t="s">
        <v>19</v>
      </c>
      <c r="I97" s="193"/>
      <c r="J97" s="189"/>
      <c r="K97" s="189"/>
      <c r="L97" s="194"/>
      <c r="M97" s="195"/>
      <c r="N97" s="196"/>
      <c r="O97" s="196"/>
      <c r="P97" s="196"/>
      <c r="Q97" s="196"/>
      <c r="R97" s="196"/>
      <c r="S97" s="196"/>
      <c r="T97" s="197"/>
      <c r="AT97" s="198" t="s">
        <v>129</v>
      </c>
      <c r="AU97" s="198" t="s">
        <v>77</v>
      </c>
      <c r="AV97" s="13" t="s">
        <v>75</v>
      </c>
      <c r="AW97" s="13" t="s">
        <v>31</v>
      </c>
      <c r="AX97" s="13" t="s">
        <v>70</v>
      </c>
      <c r="AY97" s="198" t="s">
        <v>118</v>
      </c>
    </row>
    <row r="98" spans="2:51" s="13" customFormat="1" ht="11.25">
      <c r="B98" s="188"/>
      <c r="C98" s="189"/>
      <c r="D98" s="190" t="s">
        <v>129</v>
      </c>
      <c r="E98" s="191" t="s">
        <v>19</v>
      </c>
      <c r="F98" s="192" t="s">
        <v>131</v>
      </c>
      <c r="G98" s="189"/>
      <c r="H98" s="191" t="s">
        <v>19</v>
      </c>
      <c r="I98" s="193"/>
      <c r="J98" s="189"/>
      <c r="K98" s="189"/>
      <c r="L98" s="194"/>
      <c r="M98" s="195"/>
      <c r="N98" s="196"/>
      <c r="O98" s="196"/>
      <c r="P98" s="196"/>
      <c r="Q98" s="196"/>
      <c r="R98" s="196"/>
      <c r="S98" s="196"/>
      <c r="T98" s="197"/>
      <c r="AT98" s="198" t="s">
        <v>129</v>
      </c>
      <c r="AU98" s="198" t="s">
        <v>77</v>
      </c>
      <c r="AV98" s="13" t="s">
        <v>75</v>
      </c>
      <c r="AW98" s="13" t="s">
        <v>31</v>
      </c>
      <c r="AX98" s="13" t="s">
        <v>70</v>
      </c>
      <c r="AY98" s="198" t="s">
        <v>118</v>
      </c>
    </row>
    <row r="99" spans="2:51" s="13" customFormat="1" ht="11.25">
      <c r="B99" s="188"/>
      <c r="C99" s="189"/>
      <c r="D99" s="190" t="s">
        <v>129</v>
      </c>
      <c r="E99" s="191" t="s">
        <v>19</v>
      </c>
      <c r="F99" s="192" t="s">
        <v>132</v>
      </c>
      <c r="G99" s="189"/>
      <c r="H99" s="191" t="s">
        <v>19</v>
      </c>
      <c r="I99" s="193"/>
      <c r="J99" s="189"/>
      <c r="K99" s="189"/>
      <c r="L99" s="194"/>
      <c r="M99" s="195"/>
      <c r="N99" s="196"/>
      <c r="O99" s="196"/>
      <c r="P99" s="196"/>
      <c r="Q99" s="196"/>
      <c r="R99" s="196"/>
      <c r="S99" s="196"/>
      <c r="T99" s="197"/>
      <c r="AT99" s="198" t="s">
        <v>129</v>
      </c>
      <c r="AU99" s="198" t="s">
        <v>77</v>
      </c>
      <c r="AV99" s="13" t="s">
        <v>75</v>
      </c>
      <c r="AW99" s="13" t="s">
        <v>31</v>
      </c>
      <c r="AX99" s="13" t="s">
        <v>70</v>
      </c>
      <c r="AY99" s="198" t="s">
        <v>118</v>
      </c>
    </row>
    <row r="100" spans="2:51" s="14" customFormat="1" ht="11.25">
      <c r="B100" s="199"/>
      <c r="C100" s="200"/>
      <c r="D100" s="190" t="s">
        <v>129</v>
      </c>
      <c r="E100" s="201" t="s">
        <v>19</v>
      </c>
      <c r="F100" s="202" t="s">
        <v>133</v>
      </c>
      <c r="G100" s="200"/>
      <c r="H100" s="203">
        <v>0.059</v>
      </c>
      <c r="I100" s="204"/>
      <c r="J100" s="200"/>
      <c r="K100" s="200"/>
      <c r="L100" s="205"/>
      <c r="M100" s="206"/>
      <c r="N100" s="207"/>
      <c r="O100" s="207"/>
      <c r="P100" s="207"/>
      <c r="Q100" s="207"/>
      <c r="R100" s="207"/>
      <c r="S100" s="207"/>
      <c r="T100" s="208"/>
      <c r="AT100" s="209" t="s">
        <v>129</v>
      </c>
      <c r="AU100" s="209" t="s">
        <v>77</v>
      </c>
      <c r="AV100" s="14" t="s">
        <v>77</v>
      </c>
      <c r="AW100" s="14" t="s">
        <v>31</v>
      </c>
      <c r="AX100" s="14" t="s">
        <v>70</v>
      </c>
      <c r="AY100" s="209" t="s">
        <v>118</v>
      </c>
    </row>
    <row r="101" spans="2:51" s="14" customFormat="1" ht="11.25">
      <c r="B101" s="199"/>
      <c r="C101" s="200"/>
      <c r="D101" s="190" t="s">
        <v>129</v>
      </c>
      <c r="E101" s="201" t="s">
        <v>19</v>
      </c>
      <c r="F101" s="202" t="s">
        <v>134</v>
      </c>
      <c r="G101" s="200"/>
      <c r="H101" s="203">
        <v>0.066</v>
      </c>
      <c r="I101" s="204"/>
      <c r="J101" s="200"/>
      <c r="K101" s="200"/>
      <c r="L101" s="205"/>
      <c r="M101" s="206"/>
      <c r="N101" s="207"/>
      <c r="O101" s="207"/>
      <c r="P101" s="207"/>
      <c r="Q101" s="207"/>
      <c r="R101" s="207"/>
      <c r="S101" s="207"/>
      <c r="T101" s="208"/>
      <c r="AT101" s="209" t="s">
        <v>129</v>
      </c>
      <c r="AU101" s="209" t="s">
        <v>77</v>
      </c>
      <c r="AV101" s="14" t="s">
        <v>77</v>
      </c>
      <c r="AW101" s="14" t="s">
        <v>31</v>
      </c>
      <c r="AX101" s="14" t="s">
        <v>70</v>
      </c>
      <c r="AY101" s="209" t="s">
        <v>118</v>
      </c>
    </row>
    <row r="102" spans="2:51" s="15" customFormat="1" ht="11.25">
      <c r="B102" s="210"/>
      <c r="C102" s="211"/>
      <c r="D102" s="190" t="s">
        <v>129</v>
      </c>
      <c r="E102" s="212" t="s">
        <v>19</v>
      </c>
      <c r="F102" s="213" t="s">
        <v>135</v>
      </c>
      <c r="G102" s="211"/>
      <c r="H102" s="214">
        <v>0.125</v>
      </c>
      <c r="I102" s="215"/>
      <c r="J102" s="211"/>
      <c r="K102" s="211"/>
      <c r="L102" s="216"/>
      <c r="M102" s="217"/>
      <c r="N102" s="218"/>
      <c r="O102" s="218"/>
      <c r="P102" s="218"/>
      <c r="Q102" s="218"/>
      <c r="R102" s="218"/>
      <c r="S102" s="218"/>
      <c r="T102" s="219"/>
      <c r="AT102" s="220" t="s">
        <v>129</v>
      </c>
      <c r="AU102" s="220" t="s">
        <v>77</v>
      </c>
      <c r="AV102" s="15" t="s">
        <v>125</v>
      </c>
      <c r="AW102" s="15" t="s">
        <v>31</v>
      </c>
      <c r="AX102" s="15" t="s">
        <v>75</v>
      </c>
      <c r="AY102" s="220" t="s">
        <v>118</v>
      </c>
    </row>
    <row r="103" spans="1:65" s="2" customFormat="1" ht="44.25" customHeight="1">
      <c r="A103" s="36"/>
      <c r="B103" s="37"/>
      <c r="C103" s="170" t="s">
        <v>77</v>
      </c>
      <c r="D103" s="170" t="s">
        <v>120</v>
      </c>
      <c r="E103" s="171" t="s">
        <v>136</v>
      </c>
      <c r="F103" s="172" t="s">
        <v>137</v>
      </c>
      <c r="G103" s="173" t="s">
        <v>123</v>
      </c>
      <c r="H103" s="174">
        <v>0.125</v>
      </c>
      <c r="I103" s="175"/>
      <c r="J103" s="176">
        <f>ROUND(I103*H103,2)</f>
        <v>0</v>
      </c>
      <c r="K103" s="172" t="s">
        <v>124</v>
      </c>
      <c r="L103" s="41"/>
      <c r="M103" s="177" t="s">
        <v>19</v>
      </c>
      <c r="N103" s="178" t="s">
        <v>41</v>
      </c>
      <c r="O103" s="66"/>
      <c r="P103" s="179">
        <f>O103*H103</f>
        <v>0</v>
      </c>
      <c r="Q103" s="179">
        <v>0</v>
      </c>
      <c r="R103" s="179">
        <f>Q103*H103</f>
        <v>0</v>
      </c>
      <c r="S103" s="179">
        <v>0</v>
      </c>
      <c r="T103" s="180">
        <f>S103*H103</f>
        <v>0</v>
      </c>
      <c r="U103" s="36"/>
      <c r="V103" s="36"/>
      <c r="W103" s="36"/>
      <c r="X103" s="36"/>
      <c r="Y103" s="36"/>
      <c r="Z103" s="36"/>
      <c r="AA103" s="36"/>
      <c r="AB103" s="36"/>
      <c r="AC103" s="36"/>
      <c r="AD103" s="36"/>
      <c r="AE103" s="36"/>
      <c r="AR103" s="181" t="s">
        <v>125</v>
      </c>
      <c r="AT103" s="181" t="s">
        <v>120</v>
      </c>
      <c r="AU103" s="181" t="s">
        <v>77</v>
      </c>
      <c r="AY103" s="19" t="s">
        <v>118</v>
      </c>
      <c r="BE103" s="182">
        <f>IF(N103="základní",J103,0)</f>
        <v>0</v>
      </c>
      <c r="BF103" s="182">
        <f>IF(N103="snížená",J103,0)</f>
        <v>0</v>
      </c>
      <c r="BG103" s="182">
        <f>IF(N103="zákl. přenesená",J103,0)</f>
        <v>0</v>
      </c>
      <c r="BH103" s="182">
        <f>IF(N103="sníž. přenesená",J103,0)</f>
        <v>0</v>
      </c>
      <c r="BI103" s="182">
        <f>IF(N103="nulová",J103,0)</f>
        <v>0</v>
      </c>
      <c r="BJ103" s="19" t="s">
        <v>75</v>
      </c>
      <c r="BK103" s="182">
        <f>ROUND(I103*H103,2)</f>
        <v>0</v>
      </c>
      <c r="BL103" s="19" t="s">
        <v>125</v>
      </c>
      <c r="BM103" s="181" t="s">
        <v>138</v>
      </c>
    </row>
    <row r="104" spans="1:47" s="2" customFormat="1" ht="11.25">
      <c r="A104" s="36"/>
      <c r="B104" s="37"/>
      <c r="C104" s="38"/>
      <c r="D104" s="183" t="s">
        <v>127</v>
      </c>
      <c r="E104" s="38"/>
      <c r="F104" s="184" t="s">
        <v>139</v>
      </c>
      <c r="G104" s="38"/>
      <c r="H104" s="38"/>
      <c r="I104" s="185"/>
      <c r="J104" s="38"/>
      <c r="K104" s="38"/>
      <c r="L104" s="41"/>
      <c r="M104" s="186"/>
      <c r="N104" s="187"/>
      <c r="O104" s="66"/>
      <c r="P104" s="66"/>
      <c r="Q104" s="66"/>
      <c r="R104" s="66"/>
      <c r="S104" s="66"/>
      <c r="T104" s="67"/>
      <c r="U104" s="36"/>
      <c r="V104" s="36"/>
      <c r="W104" s="36"/>
      <c r="X104" s="36"/>
      <c r="Y104" s="36"/>
      <c r="Z104" s="36"/>
      <c r="AA104" s="36"/>
      <c r="AB104" s="36"/>
      <c r="AC104" s="36"/>
      <c r="AD104" s="36"/>
      <c r="AE104" s="36"/>
      <c r="AT104" s="19" t="s">
        <v>127</v>
      </c>
      <c r="AU104" s="19" t="s">
        <v>77</v>
      </c>
    </row>
    <row r="105" spans="1:65" s="2" customFormat="1" ht="24.2" customHeight="1">
      <c r="A105" s="36"/>
      <c r="B105" s="37"/>
      <c r="C105" s="170" t="s">
        <v>140</v>
      </c>
      <c r="D105" s="170" t="s">
        <v>120</v>
      </c>
      <c r="E105" s="171" t="s">
        <v>141</v>
      </c>
      <c r="F105" s="172" t="s">
        <v>142</v>
      </c>
      <c r="G105" s="173" t="s">
        <v>143</v>
      </c>
      <c r="H105" s="174">
        <v>1.248</v>
      </c>
      <c r="I105" s="175"/>
      <c r="J105" s="176">
        <f>ROUND(I105*H105,2)</f>
        <v>0</v>
      </c>
      <c r="K105" s="172" t="s">
        <v>124</v>
      </c>
      <c r="L105" s="41"/>
      <c r="M105" s="177" t="s">
        <v>19</v>
      </c>
      <c r="N105" s="178" t="s">
        <v>41</v>
      </c>
      <c r="O105" s="66"/>
      <c r="P105" s="179">
        <f>O105*H105</f>
        <v>0</v>
      </c>
      <c r="Q105" s="179">
        <v>0.00057</v>
      </c>
      <c r="R105" s="179">
        <f>Q105*H105</f>
        <v>0.00071136</v>
      </c>
      <c r="S105" s="179">
        <v>0</v>
      </c>
      <c r="T105" s="180">
        <f>S105*H105</f>
        <v>0</v>
      </c>
      <c r="U105" s="36"/>
      <c r="V105" s="36"/>
      <c r="W105" s="36"/>
      <c r="X105" s="36"/>
      <c r="Y105" s="36"/>
      <c r="Z105" s="36"/>
      <c r="AA105" s="36"/>
      <c r="AB105" s="36"/>
      <c r="AC105" s="36"/>
      <c r="AD105" s="36"/>
      <c r="AE105" s="36"/>
      <c r="AR105" s="181" t="s">
        <v>125</v>
      </c>
      <c r="AT105" s="181" t="s">
        <v>120</v>
      </c>
      <c r="AU105" s="181" t="s">
        <v>77</v>
      </c>
      <c r="AY105" s="19" t="s">
        <v>118</v>
      </c>
      <c r="BE105" s="182">
        <f>IF(N105="základní",J105,0)</f>
        <v>0</v>
      </c>
      <c r="BF105" s="182">
        <f>IF(N105="snížená",J105,0)</f>
        <v>0</v>
      </c>
      <c r="BG105" s="182">
        <f>IF(N105="zákl. přenesená",J105,0)</f>
        <v>0</v>
      </c>
      <c r="BH105" s="182">
        <f>IF(N105="sníž. přenesená",J105,0)</f>
        <v>0</v>
      </c>
      <c r="BI105" s="182">
        <f>IF(N105="nulová",J105,0)</f>
        <v>0</v>
      </c>
      <c r="BJ105" s="19" t="s">
        <v>75</v>
      </c>
      <c r="BK105" s="182">
        <f>ROUND(I105*H105,2)</f>
        <v>0</v>
      </c>
      <c r="BL105" s="19" t="s">
        <v>125</v>
      </c>
      <c r="BM105" s="181" t="s">
        <v>144</v>
      </c>
    </row>
    <row r="106" spans="1:47" s="2" customFormat="1" ht="11.25">
      <c r="A106" s="36"/>
      <c r="B106" s="37"/>
      <c r="C106" s="38"/>
      <c r="D106" s="183" t="s">
        <v>127</v>
      </c>
      <c r="E106" s="38"/>
      <c r="F106" s="184" t="s">
        <v>145</v>
      </c>
      <c r="G106" s="38"/>
      <c r="H106" s="38"/>
      <c r="I106" s="185"/>
      <c r="J106" s="38"/>
      <c r="K106" s="38"/>
      <c r="L106" s="41"/>
      <c r="M106" s="186"/>
      <c r="N106" s="187"/>
      <c r="O106" s="66"/>
      <c r="P106" s="66"/>
      <c r="Q106" s="66"/>
      <c r="R106" s="66"/>
      <c r="S106" s="66"/>
      <c r="T106" s="67"/>
      <c r="U106" s="36"/>
      <c r="V106" s="36"/>
      <c r="W106" s="36"/>
      <c r="X106" s="36"/>
      <c r="Y106" s="36"/>
      <c r="Z106" s="36"/>
      <c r="AA106" s="36"/>
      <c r="AB106" s="36"/>
      <c r="AC106" s="36"/>
      <c r="AD106" s="36"/>
      <c r="AE106" s="36"/>
      <c r="AT106" s="19" t="s">
        <v>127</v>
      </c>
      <c r="AU106" s="19" t="s">
        <v>77</v>
      </c>
    </row>
    <row r="107" spans="2:51" s="13" customFormat="1" ht="22.5">
      <c r="B107" s="188"/>
      <c r="C107" s="189"/>
      <c r="D107" s="190" t="s">
        <v>129</v>
      </c>
      <c r="E107" s="191" t="s">
        <v>19</v>
      </c>
      <c r="F107" s="192" t="s">
        <v>146</v>
      </c>
      <c r="G107" s="189"/>
      <c r="H107" s="191" t="s">
        <v>19</v>
      </c>
      <c r="I107" s="193"/>
      <c r="J107" s="189"/>
      <c r="K107" s="189"/>
      <c r="L107" s="194"/>
      <c r="M107" s="195"/>
      <c r="N107" s="196"/>
      <c r="O107" s="196"/>
      <c r="P107" s="196"/>
      <c r="Q107" s="196"/>
      <c r="R107" s="196"/>
      <c r="S107" s="196"/>
      <c r="T107" s="197"/>
      <c r="AT107" s="198" t="s">
        <v>129</v>
      </c>
      <c r="AU107" s="198" t="s">
        <v>77</v>
      </c>
      <c r="AV107" s="13" t="s">
        <v>75</v>
      </c>
      <c r="AW107" s="13" t="s">
        <v>31</v>
      </c>
      <c r="AX107" s="13" t="s">
        <v>70</v>
      </c>
      <c r="AY107" s="198" t="s">
        <v>118</v>
      </c>
    </row>
    <row r="108" spans="2:51" s="13" customFormat="1" ht="11.25">
      <c r="B108" s="188"/>
      <c r="C108" s="189"/>
      <c r="D108" s="190" t="s">
        <v>129</v>
      </c>
      <c r="E108" s="191" t="s">
        <v>19</v>
      </c>
      <c r="F108" s="192" t="s">
        <v>132</v>
      </c>
      <c r="G108" s="189"/>
      <c r="H108" s="191" t="s">
        <v>19</v>
      </c>
      <c r="I108" s="193"/>
      <c r="J108" s="189"/>
      <c r="K108" s="189"/>
      <c r="L108" s="194"/>
      <c r="M108" s="195"/>
      <c r="N108" s="196"/>
      <c r="O108" s="196"/>
      <c r="P108" s="196"/>
      <c r="Q108" s="196"/>
      <c r="R108" s="196"/>
      <c r="S108" s="196"/>
      <c r="T108" s="197"/>
      <c r="AT108" s="198" t="s">
        <v>129</v>
      </c>
      <c r="AU108" s="198" t="s">
        <v>77</v>
      </c>
      <c r="AV108" s="13" t="s">
        <v>75</v>
      </c>
      <c r="AW108" s="13" t="s">
        <v>31</v>
      </c>
      <c r="AX108" s="13" t="s">
        <v>70</v>
      </c>
      <c r="AY108" s="198" t="s">
        <v>118</v>
      </c>
    </row>
    <row r="109" spans="2:51" s="14" customFormat="1" ht="11.25">
      <c r="B109" s="199"/>
      <c r="C109" s="200"/>
      <c r="D109" s="190" t="s">
        <v>129</v>
      </c>
      <c r="E109" s="201" t="s">
        <v>19</v>
      </c>
      <c r="F109" s="202" t="s">
        <v>147</v>
      </c>
      <c r="G109" s="200"/>
      <c r="H109" s="203">
        <v>0.585</v>
      </c>
      <c r="I109" s="204"/>
      <c r="J109" s="200"/>
      <c r="K109" s="200"/>
      <c r="L109" s="205"/>
      <c r="M109" s="206"/>
      <c r="N109" s="207"/>
      <c r="O109" s="207"/>
      <c r="P109" s="207"/>
      <c r="Q109" s="207"/>
      <c r="R109" s="207"/>
      <c r="S109" s="207"/>
      <c r="T109" s="208"/>
      <c r="AT109" s="209" t="s">
        <v>129</v>
      </c>
      <c r="AU109" s="209" t="s">
        <v>77</v>
      </c>
      <c r="AV109" s="14" t="s">
        <v>77</v>
      </c>
      <c r="AW109" s="14" t="s">
        <v>31</v>
      </c>
      <c r="AX109" s="14" t="s">
        <v>70</v>
      </c>
      <c r="AY109" s="209" t="s">
        <v>118</v>
      </c>
    </row>
    <row r="110" spans="2:51" s="14" customFormat="1" ht="11.25">
      <c r="B110" s="199"/>
      <c r="C110" s="200"/>
      <c r="D110" s="190" t="s">
        <v>129</v>
      </c>
      <c r="E110" s="201" t="s">
        <v>19</v>
      </c>
      <c r="F110" s="202" t="s">
        <v>148</v>
      </c>
      <c r="G110" s="200"/>
      <c r="H110" s="203">
        <v>0.663</v>
      </c>
      <c r="I110" s="204"/>
      <c r="J110" s="200"/>
      <c r="K110" s="200"/>
      <c r="L110" s="205"/>
      <c r="M110" s="206"/>
      <c r="N110" s="207"/>
      <c r="O110" s="207"/>
      <c r="P110" s="207"/>
      <c r="Q110" s="207"/>
      <c r="R110" s="207"/>
      <c r="S110" s="207"/>
      <c r="T110" s="208"/>
      <c r="AT110" s="209" t="s">
        <v>129</v>
      </c>
      <c r="AU110" s="209" t="s">
        <v>77</v>
      </c>
      <c r="AV110" s="14" t="s">
        <v>77</v>
      </c>
      <c r="AW110" s="14" t="s">
        <v>31</v>
      </c>
      <c r="AX110" s="14" t="s">
        <v>70</v>
      </c>
      <c r="AY110" s="209" t="s">
        <v>118</v>
      </c>
    </row>
    <row r="111" spans="2:51" s="15" customFormat="1" ht="11.25">
      <c r="B111" s="210"/>
      <c r="C111" s="211"/>
      <c r="D111" s="190" t="s">
        <v>129</v>
      </c>
      <c r="E111" s="212" t="s">
        <v>19</v>
      </c>
      <c r="F111" s="213" t="s">
        <v>135</v>
      </c>
      <c r="G111" s="211"/>
      <c r="H111" s="214">
        <v>1.248</v>
      </c>
      <c r="I111" s="215"/>
      <c r="J111" s="211"/>
      <c r="K111" s="211"/>
      <c r="L111" s="216"/>
      <c r="M111" s="217"/>
      <c r="N111" s="218"/>
      <c r="O111" s="218"/>
      <c r="P111" s="218"/>
      <c r="Q111" s="218"/>
      <c r="R111" s="218"/>
      <c r="S111" s="218"/>
      <c r="T111" s="219"/>
      <c r="AT111" s="220" t="s">
        <v>129</v>
      </c>
      <c r="AU111" s="220" t="s">
        <v>77</v>
      </c>
      <c r="AV111" s="15" t="s">
        <v>125</v>
      </c>
      <c r="AW111" s="15" t="s">
        <v>31</v>
      </c>
      <c r="AX111" s="15" t="s">
        <v>75</v>
      </c>
      <c r="AY111" s="220" t="s">
        <v>118</v>
      </c>
    </row>
    <row r="112" spans="1:65" s="2" customFormat="1" ht="16.5" customHeight="1">
      <c r="A112" s="36"/>
      <c r="B112" s="37"/>
      <c r="C112" s="170" t="s">
        <v>125</v>
      </c>
      <c r="D112" s="170" t="s">
        <v>120</v>
      </c>
      <c r="E112" s="171" t="s">
        <v>149</v>
      </c>
      <c r="F112" s="172" t="s">
        <v>150</v>
      </c>
      <c r="G112" s="173" t="s">
        <v>143</v>
      </c>
      <c r="H112" s="174">
        <v>0.452</v>
      </c>
      <c r="I112" s="175"/>
      <c r="J112" s="176">
        <f>ROUND(I112*H112,2)</f>
        <v>0</v>
      </c>
      <c r="K112" s="172" t="s">
        <v>124</v>
      </c>
      <c r="L112" s="41"/>
      <c r="M112" s="177" t="s">
        <v>19</v>
      </c>
      <c r="N112" s="178" t="s">
        <v>41</v>
      </c>
      <c r="O112" s="66"/>
      <c r="P112" s="179">
        <f>O112*H112</f>
        <v>0</v>
      </c>
      <c r="Q112" s="179">
        <v>0.01352</v>
      </c>
      <c r="R112" s="179">
        <f>Q112*H112</f>
        <v>0.006111040000000001</v>
      </c>
      <c r="S112" s="179">
        <v>0</v>
      </c>
      <c r="T112" s="180">
        <f>S112*H112</f>
        <v>0</v>
      </c>
      <c r="U112" s="36"/>
      <c r="V112" s="36"/>
      <c r="W112" s="36"/>
      <c r="X112" s="36"/>
      <c r="Y112" s="36"/>
      <c r="Z112" s="36"/>
      <c r="AA112" s="36"/>
      <c r="AB112" s="36"/>
      <c r="AC112" s="36"/>
      <c r="AD112" s="36"/>
      <c r="AE112" s="36"/>
      <c r="AR112" s="181" t="s">
        <v>125</v>
      </c>
      <c r="AT112" s="181" t="s">
        <v>120</v>
      </c>
      <c r="AU112" s="181" t="s">
        <v>77</v>
      </c>
      <c r="AY112" s="19" t="s">
        <v>118</v>
      </c>
      <c r="BE112" s="182">
        <f>IF(N112="základní",J112,0)</f>
        <v>0</v>
      </c>
      <c r="BF112" s="182">
        <f>IF(N112="snížená",J112,0)</f>
        <v>0</v>
      </c>
      <c r="BG112" s="182">
        <f>IF(N112="zákl. přenesená",J112,0)</f>
        <v>0</v>
      </c>
      <c r="BH112" s="182">
        <f>IF(N112="sníž. přenesená",J112,0)</f>
        <v>0</v>
      </c>
      <c r="BI112" s="182">
        <f>IF(N112="nulová",J112,0)</f>
        <v>0</v>
      </c>
      <c r="BJ112" s="19" t="s">
        <v>75</v>
      </c>
      <c r="BK112" s="182">
        <f>ROUND(I112*H112,2)</f>
        <v>0</v>
      </c>
      <c r="BL112" s="19" t="s">
        <v>125</v>
      </c>
      <c r="BM112" s="181" t="s">
        <v>151</v>
      </c>
    </row>
    <row r="113" spans="1:47" s="2" customFormat="1" ht="11.25">
      <c r="A113" s="36"/>
      <c r="B113" s="37"/>
      <c r="C113" s="38"/>
      <c r="D113" s="183" t="s">
        <v>127</v>
      </c>
      <c r="E113" s="38"/>
      <c r="F113" s="184" t="s">
        <v>152</v>
      </c>
      <c r="G113" s="38"/>
      <c r="H113" s="38"/>
      <c r="I113" s="185"/>
      <c r="J113" s="38"/>
      <c r="K113" s="38"/>
      <c r="L113" s="41"/>
      <c r="M113" s="186"/>
      <c r="N113" s="187"/>
      <c r="O113" s="66"/>
      <c r="P113" s="66"/>
      <c r="Q113" s="66"/>
      <c r="R113" s="66"/>
      <c r="S113" s="66"/>
      <c r="T113" s="67"/>
      <c r="U113" s="36"/>
      <c r="V113" s="36"/>
      <c r="W113" s="36"/>
      <c r="X113" s="36"/>
      <c r="Y113" s="36"/>
      <c r="Z113" s="36"/>
      <c r="AA113" s="36"/>
      <c r="AB113" s="36"/>
      <c r="AC113" s="36"/>
      <c r="AD113" s="36"/>
      <c r="AE113" s="36"/>
      <c r="AT113" s="19" t="s">
        <v>127</v>
      </c>
      <c r="AU113" s="19" t="s">
        <v>77</v>
      </c>
    </row>
    <row r="114" spans="2:51" s="13" customFormat="1" ht="11.25">
      <c r="B114" s="188"/>
      <c r="C114" s="189"/>
      <c r="D114" s="190" t="s">
        <v>129</v>
      </c>
      <c r="E114" s="191" t="s">
        <v>19</v>
      </c>
      <c r="F114" s="192" t="s">
        <v>130</v>
      </c>
      <c r="G114" s="189"/>
      <c r="H114" s="191" t="s">
        <v>19</v>
      </c>
      <c r="I114" s="193"/>
      <c r="J114" s="189"/>
      <c r="K114" s="189"/>
      <c r="L114" s="194"/>
      <c r="M114" s="195"/>
      <c r="N114" s="196"/>
      <c r="O114" s="196"/>
      <c r="P114" s="196"/>
      <c r="Q114" s="196"/>
      <c r="R114" s="196"/>
      <c r="S114" s="196"/>
      <c r="T114" s="197"/>
      <c r="AT114" s="198" t="s">
        <v>129</v>
      </c>
      <c r="AU114" s="198" t="s">
        <v>77</v>
      </c>
      <c r="AV114" s="13" t="s">
        <v>75</v>
      </c>
      <c r="AW114" s="13" t="s">
        <v>31</v>
      </c>
      <c r="AX114" s="13" t="s">
        <v>70</v>
      </c>
      <c r="AY114" s="198" t="s">
        <v>118</v>
      </c>
    </row>
    <row r="115" spans="2:51" s="13" customFormat="1" ht="11.25">
      <c r="B115" s="188"/>
      <c r="C115" s="189"/>
      <c r="D115" s="190" t="s">
        <v>129</v>
      </c>
      <c r="E115" s="191" t="s">
        <v>19</v>
      </c>
      <c r="F115" s="192" t="s">
        <v>132</v>
      </c>
      <c r="G115" s="189"/>
      <c r="H115" s="191" t="s">
        <v>19</v>
      </c>
      <c r="I115" s="193"/>
      <c r="J115" s="189"/>
      <c r="K115" s="189"/>
      <c r="L115" s="194"/>
      <c r="M115" s="195"/>
      <c r="N115" s="196"/>
      <c r="O115" s="196"/>
      <c r="P115" s="196"/>
      <c r="Q115" s="196"/>
      <c r="R115" s="196"/>
      <c r="S115" s="196"/>
      <c r="T115" s="197"/>
      <c r="AT115" s="198" t="s">
        <v>129</v>
      </c>
      <c r="AU115" s="198" t="s">
        <v>77</v>
      </c>
      <c r="AV115" s="13" t="s">
        <v>75</v>
      </c>
      <c r="AW115" s="13" t="s">
        <v>31</v>
      </c>
      <c r="AX115" s="13" t="s">
        <v>70</v>
      </c>
      <c r="AY115" s="198" t="s">
        <v>118</v>
      </c>
    </row>
    <row r="116" spans="2:51" s="14" customFormat="1" ht="11.25">
      <c r="B116" s="199"/>
      <c r="C116" s="200"/>
      <c r="D116" s="190" t="s">
        <v>129</v>
      </c>
      <c r="E116" s="201" t="s">
        <v>19</v>
      </c>
      <c r="F116" s="202" t="s">
        <v>153</v>
      </c>
      <c r="G116" s="200"/>
      <c r="H116" s="203">
        <v>0.22</v>
      </c>
      <c r="I116" s="204"/>
      <c r="J116" s="200"/>
      <c r="K116" s="200"/>
      <c r="L116" s="205"/>
      <c r="M116" s="206"/>
      <c r="N116" s="207"/>
      <c r="O116" s="207"/>
      <c r="P116" s="207"/>
      <c r="Q116" s="207"/>
      <c r="R116" s="207"/>
      <c r="S116" s="207"/>
      <c r="T116" s="208"/>
      <c r="AT116" s="209" t="s">
        <v>129</v>
      </c>
      <c r="AU116" s="209" t="s">
        <v>77</v>
      </c>
      <c r="AV116" s="14" t="s">
        <v>77</v>
      </c>
      <c r="AW116" s="14" t="s">
        <v>31</v>
      </c>
      <c r="AX116" s="14" t="s">
        <v>70</v>
      </c>
      <c r="AY116" s="209" t="s">
        <v>118</v>
      </c>
    </row>
    <row r="117" spans="2:51" s="14" customFormat="1" ht="11.25">
      <c r="B117" s="199"/>
      <c r="C117" s="200"/>
      <c r="D117" s="190" t="s">
        <v>129</v>
      </c>
      <c r="E117" s="201" t="s">
        <v>19</v>
      </c>
      <c r="F117" s="202" t="s">
        <v>154</v>
      </c>
      <c r="G117" s="200"/>
      <c r="H117" s="203">
        <v>0.232</v>
      </c>
      <c r="I117" s="204"/>
      <c r="J117" s="200"/>
      <c r="K117" s="200"/>
      <c r="L117" s="205"/>
      <c r="M117" s="206"/>
      <c r="N117" s="207"/>
      <c r="O117" s="207"/>
      <c r="P117" s="207"/>
      <c r="Q117" s="207"/>
      <c r="R117" s="207"/>
      <c r="S117" s="207"/>
      <c r="T117" s="208"/>
      <c r="AT117" s="209" t="s">
        <v>129</v>
      </c>
      <c r="AU117" s="209" t="s">
        <v>77</v>
      </c>
      <c r="AV117" s="14" t="s">
        <v>77</v>
      </c>
      <c r="AW117" s="14" t="s">
        <v>31</v>
      </c>
      <c r="AX117" s="14" t="s">
        <v>70</v>
      </c>
      <c r="AY117" s="209" t="s">
        <v>118</v>
      </c>
    </row>
    <row r="118" spans="2:51" s="15" customFormat="1" ht="11.25">
      <c r="B118" s="210"/>
      <c r="C118" s="211"/>
      <c r="D118" s="190" t="s">
        <v>129</v>
      </c>
      <c r="E118" s="212" t="s">
        <v>19</v>
      </c>
      <c r="F118" s="213" t="s">
        <v>135</v>
      </c>
      <c r="G118" s="211"/>
      <c r="H118" s="214">
        <v>0.452</v>
      </c>
      <c r="I118" s="215"/>
      <c r="J118" s="211"/>
      <c r="K118" s="211"/>
      <c r="L118" s="216"/>
      <c r="M118" s="217"/>
      <c r="N118" s="218"/>
      <c r="O118" s="218"/>
      <c r="P118" s="218"/>
      <c r="Q118" s="218"/>
      <c r="R118" s="218"/>
      <c r="S118" s="218"/>
      <c r="T118" s="219"/>
      <c r="AT118" s="220" t="s">
        <v>129</v>
      </c>
      <c r="AU118" s="220" t="s">
        <v>77</v>
      </c>
      <c r="AV118" s="15" t="s">
        <v>125</v>
      </c>
      <c r="AW118" s="15" t="s">
        <v>31</v>
      </c>
      <c r="AX118" s="15" t="s">
        <v>75</v>
      </c>
      <c r="AY118" s="220" t="s">
        <v>118</v>
      </c>
    </row>
    <row r="119" spans="1:65" s="2" customFormat="1" ht="16.5" customHeight="1">
      <c r="A119" s="36"/>
      <c r="B119" s="37"/>
      <c r="C119" s="170" t="s">
        <v>155</v>
      </c>
      <c r="D119" s="170" t="s">
        <v>120</v>
      </c>
      <c r="E119" s="171" t="s">
        <v>156</v>
      </c>
      <c r="F119" s="172" t="s">
        <v>157</v>
      </c>
      <c r="G119" s="173" t="s">
        <v>143</v>
      </c>
      <c r="H119" s="174">
        <v>0.452</v>
      </c>
      <c r="I119" s="175"/>
      <c r="J119" s="176">
        <f>ROUND(I119*H119,2)</f>
        <v>0</v>
      </c>
      <c r="K119" s="172" t="s">
        <v>124</v>
      </c>
      <c r="L119" s="41"/>
      <c r="M119" s="177" t="s">
        <v>19</v>
      </c>
      <c r="N119" s="178" t="s">
        <v>41</v>
      </c>
      <c r="O119" s="66"/>
      <c r="P119" s="179">
        <f>O119*H119</f>
        <v>0</v>
      </c>
      <c r="Q119" s="179">
        <v>0</v>
      </c>
      <c r="R119" s="179">
        <f>Q119*H119</f>
        <v>0</v>
      </c>
      <c r="S119" s="179">
        <v>0</v>
      </c>
      <c r="T119" s="180">
        <f>S119*H119</f>
        <v>0</v>
      </c>
      <c r="U119" s="36"/>
      <c r="V119" s="36"/>
      <c r="W119" s="36"/>
      <c r="X119" s="36"/>
      <c r="Y119" s="36"/>
      <c r="Z119" s="36"/>
      <c r="AA119" s="36"/>
      <c r="AB119" s="36"/>
      <c r="AC119" s="36"/>
      <c r="AD119" s="36"/>
      <c r="AE119" s="36"/>
      <c r="AR119" s="181" t="s">
        <v>125</v>
      </c>
      <c r="AT119" s="181" t="s">
        <v>120</v>
      </c>
      <c r="AU119" s="181" t="s">
        <v>77</v>
      </c>
      <c r="AY119" s="19" t="s">
        <v>118</v>
      </c>
      <c r="BE119" s="182">
        <f>IF(N119="základní",J119,0)</f>
        <v>0</v>
      </c>
      <c r="BF119" s="182">
        <f>IF(N119="snížená",J119,0)</f>
        <v>0</v>
      </c>
      <c r="BG119" s="182">
        <f>IF(N119="zákl. přenesená",J119,0)</f>
        <v>0</v>
      </c>
      <c r="BH119" s="182">
        <f>IF(N119="sníž. přenesená",J119,0)</f>
        <v>0</v>
      </c>
      <c r="BI119" s="182">
        <f>IF(N119="nulová",J119,0)</f>
        <v>0</v>
      </c>
      <c r="BJ119" s="19" t="s">
        <v>75</v>
      </c>
      <c r="BK119" s="182">
        <f>ROUND(I119*H119,2)</f>
        <v>0</v>
      </c>
      <c r="BL119" s="19" t="s">
        <v>125</v>
      </c>
      <c r="BM119" s="181" t="s">
        <v>158</v>
      </c>
    </row>
    <row r="120" spans="1:47" s="2" customFormat="1" ht="11.25">
      <c r="A120" s="36"/>
      <c r="B120" s="37"/>
      <c r="C120" s="38"/>
      <c r="D120" s="183" t="s">
        <v>127</v>
      </c>
      <c r="E120" s="38"/>
      <c r="F120" s="184" t="s">
        <v>159</v>
      </c>
      <c r="G120" s="38"/>
      <c r="H120" s="38"/>
      <c r="I120" s="185"/>
      <c r="J120" s="38"/>
      <c r="K120" s="38"/>
      <c r="L120" s="41"/>
      <c r="M120" s="186"/>
      <c r="N120" s="187"/>
      <c r="O120" s="66"/>
      <c r="P120" s="66"/>
      <c r="Q120" s="66"/>
      <c r="R120" s="66"/>
      <c r="S120" s="66"/>
      <c r="T120" s="67"/>
      <c r="U120" s="36"/>
      <c r="V120" s="36"/>
      <c r="W120" s="36"/>
      <c r="X120" s="36"/>
      <c r="Y120" s="36"/>
      <c r="Z120" s="36"/>
      <c r="AA120" s="36"/>
      <c r="AB120" s="36"/>
      <c r="AC120" s="36"/>
      <c r="AD120" s="36"/>
      <c r="AE120" s="36"/>
      <c r="AT120" s="19" t="s">
        <v>127</v>
      </c>
      <c r="AU120" s="19" t="s">
        <v>77</v>
      </c>
    </row>
    <row r="121" spans="1:65" s="2" customFormat="1" ht="44.25" customHeight="1">
      <c r="A121" s="36"/>
      <c r="B121" s="37"/>
      <c r="C121" s="170" t="s">
        <v>160</v>
      </c>
      <c r="D121" s="170" t="s">
        <v>120</v>
      </c>
      <c r="E121" s="171" t="s">
        <v>161</v>
      </c>
      <c r="F121" s="172" t="s">
        <v>162</v>
      </c>
      <c r="G121" s="173" t="s">
        <v>143</v>
      </c>
      <c r="H121" s="174">
        <v>1.7</v>
      </c>
      <c r="I121" s="175"/>
      <c r="J121" s="176">
        <f>ROUND(I121*H121,2)</f>
        <v>0</v>
      </c>
      <c r="K121" s="172" t="s">
        <v>124</v>
      </c>
      <c r="L121" s="41"/>
      <c r="M121" s="177" t="s">
        <v>19</v>
      </c>
      <c r="N121" s="178" t="s">
        <v>41</v>
      </c>
      <c r="O121" s="66"/>
      <c r="P121" s="179">
        <f>O121*H121</f>
        <v>0</v>
      </c>
      <c r="Q121" s="179">
        <v>0.0001</v>
      </c>
      <c r="R121" s="179">
        <f>Q121*H121</f>
        <v>0.00017</v>
      </c>
      <c r="S121" s="179">
        <v>0</v>
      </c>
      <c r="T121" s="180">
        <f>S121*H121</f>
        <v>0</v>
      </c>
      <c r="U121" s="36"/>
      <c r="V121" s="36"/>
      <c r="W121" s="36"/>
      <c r="X121" s="36"/>
      <c r="Y121" s="36"/>
      <c r="Z121" s="36"/>
      <c r="AA121" s="36"/>
      <c r="AB121" s="36"/>
      <c r="AC121" s="36"/>
      <c r="AD121" s="36"/>
      <c r="AE121" s="36"/>
      <c r="AR121" s="181" t="s">
        <v>125</v>
      </c>
      <c r="AT121" s="181" t="s">
        <v>120</v>
      </c>
      <c r="AU121" s="181" t="s">
        <v>77</v>
      </c>
      <c r="AY121" s="19" t="s">
        <v>118</v>
      </c>
      <c r="BE121" s="182">
        <f>IF(N121="základní",J121,0)</f>
        <v>0</v>
      </c>
      <c r="BF121" s="182">
        <f>IF(N121="snížená",J121,0)</f>
        <v>0</v>
      </c>
      <c r="BG121" s="182">
        <f>IF(N121="zákl. přenesená",J121,0)</f>
        <v>0</v>
      </c>
      <c r="BH121" s="182">
        <f>IF(N121="sníž. přenesená",J121,0)</f>
        <v>0</v>
      </c>
      <c r="BI121" s="182">
        <f>IF(N121="nulová",J121,0)</f>
        <v>0</v>
      </c>
      <c r="BJ121" s="19" t="s">
        <v>75</v>
      </c>
      <c r="BK121" s="182">
        <f>ROUND(I121*H121,2)</f>
        <v>0</v>
      </c>
      <c r="BL121" s="19" t="s">
        <v>125</v>
      </c>
      <c r="BM121" s="181" t="s">
        <v>163</v>
      </c>
    </row>
    <row r="122" spans="1:47" s="2" customFormat="1" ht="11.25">
      <c r="A122" s="36"/>
      <c r="B122" s="37"/>
      <c r="C122" s="38"/>
      <c r="D122" s="183" t="s">
        <v>127</v>
      </c>
      <c r="E122" s="38"/>
      <c r="F122" s="184" t="s">
        <v>164</v>
      </c>
      <c r="G122" s="38"/>
      <c r="H122" s="38"/>
      <c r="I122" s="185"/>
      <c r="J122" s="38"/>
      <c r="K122" s="38"/>
      <c r="L122" s="41"/>
      <c r="M122" s="186"/>
      <c r="N122" s="187"/>
      <c r="O122" s="66"/>
      <c r="P122" s="66"/>
      <c r="Q122" s="66"/>
      <c r="R122" s="66"/>
      <c r="S122" s="66"/>
      <c r="T122" s="67"/>
      <c r="U122" s="36"/>
      <c r="V122" s="36"/>
      <c r="W122" s="36"/>
      <c r="X122" s="36"/>
      <c r="Y122" s="36"/>
      <c r="Z122" s="36"/>
      <c r="AA122" s="36"/>
      <c r="AB122" s="36"/>
      <c r="AC122" s="36"/>
      <c r="AD122" s="36"/>
      <c r="AE122" s="36"/>
      <c r="AT122" s="19" t="s">
        <v>127</v>
      </c>
      <c r="AU122" s="19" t="s">
        <v>77</v>
      </c>
    </row>
    <row r="123" spans="2:51" s="13" customFormat="1" ht="11.25">
      <c r="B123" s="188"/>
      <c r="C123" s="189"/>
      <c r="D123" s="190" t="s">
        <v>129</v>
      </c>
      <c r="E123" s="191" t="s">
        <v>19</v>
      </c>
      <c r="F123" s="192" t="s">
        <v>132</v>
      </c>
      <c r="G123" s="189"/>
      <c r="H123" s="191" t="s">
        <v>19</v>
      </c>
      <c r="I123" s="193"/>
      <c r="J123" s="189"/>
      <c r="K123" s="189"/>
      <c r="L123" s="194"/>
      <c r="M123" s="195"/>
      <c r="N123" s="196"/>
      <c r="O123" s="196"/>
      <c r="P123" s="196"/>
      <c r="Q123" s="196"/>
      <c r="R123" s="196"/>
      <c r="S123" s="196"/>
      <c r="T123" s="197"/>
      <c r="AT123" s="198" t="s">
        <v>129</v>
      </c>
      <c r="AU123" s="198" t="s">
        <v>77</v>
      </c>
      <c r="AV123" s="13" t="s">
        <v>75</v>
      </c>
      <c r="AW123" s="13" t="s">
        <v>31</v>
      </c>
      <c r="AX123" s="13" t="s">
        <v>70</v>
      </c>
      <c r="AY123" s="198" t="s">
        <v>118</v>
      </c>
    </row>
    <row r="124" spans="2:51" s="13" customFormat="1" ht="11.25">
      <c r="B124" s="188"/>
      <c r="C124" s="189"/>
      <c r="D124" s="190" t="s">
        <v>129</v>
      </c>
      <c r="E124" s="191" t="s">
        <v>19</v>
      </c>
      <c r="F124" s="192" t="s">
        <v>165</v>
      </c>
      <c r="G124" s="189"/>
      <c r="H124" s="191" t="s">
        <v>19</v>
      </c>
      <c r="I124" s="193"/>
      <c r="J124" s="189"/>
      <c r="K124" s="189"/>
      <c r="L124" s="194"/>
      <c r="M124" s="195"/>
      <c r="N124" s="196"/>
      <c r="O124" s="196"/>
      <c r="P124" s="196"/>
      <c r="Q124" s="196"/>
      <c r="R124" s="196"/>
      <c r="S124" s="196"/>
      <c r="T124" s="197"/>
      <c r="AT124" s="198" t="s">
        <v>129</v>
      </c>
      <c r="AU124" s="198" t="s">
        <v>77</v>
      </c>
      <c r="AV124" s="13" t="s">
        <v>75</v>
      </c>
      <c r="AW124" s="13" t="s">
        <v>31</v>
      </c>
      <c r="AX124" s="13" t="s">
        <v>70</v>
      </c>
      <c r="AY124" s="198" t="s">
        <v>118</v>
      </c>
    </row>
    <row r="125" spans="2:51" s="14" customFormat="1" ht="11.25">
      <c r="B125" s="199"/>
      <c r="C125" s="200"/>
      <c r="D125" s="190" t="s">
        <v>129</v>
      </c>
      <c r="E125" s="201" t="s">
        <v>19</v>
      </c>
      <c r="F125" s="202" t="s">
        <v>147</v>
      </c>
      <c r="G125" s="200"/>
      <c r="H125" s="203">
        <v>0.585</v>
      </c>
      <c r="I125" s="204"/>
      <c r="J125" s="200"/>
      <c r="K125" s="200"/>
      <c r="L125" s="205"/>
      <c r="M125" s="206"/>
      <c r="N125" s="207"/>
      <c r="O125" s="207"/>
      <c r="P125" s="207"/>
      <c r="Q125" s="207"/>
      <c r="R125" s="207"/>
      <c r="S125" s="207"/>
      <c r="T125" s="208"/>
      <c r="AT125" s="209" t="s">
        <v>129</v>
      </c>
      <c r="AU125" s="209" t="s">
        <v>77</v>
      </c>
      <c r="AV125" s="14" t="s">
        <v>77</v>
      </c>
      <c r="AW125" s="14" t="s">
        <v>31</v>
      </c>
      <c r="AX125" s="14" t="s">
        <v>70</v>
      </c>
      <c r="AY125" s="209" t="s">
        <v>118</v>
      </c>
    </row>
    <row r="126" spans="2:51" s="14" customFormat="1" ht="11.25">
      <c r="B126" s="199"/>
      <c r="C126" s="200"/>
      <c r="D126" s="190" t="s">
        <v>129</v>
      </c>
      <c r="E126" s="201" t="s">
        <v>19</v>
      </c>
      <c r="F126" s="202" t="s">
        <v>148</v>
      </c>
      <c r="G126" s="200"/>
      <c r="H126" s="203">
        <v>0.663</v>
      </c>
      <c r="I126" s="204"/>
      <c r="J126" s="200"/>
      <c r="K126" s="200"/>
      <c r="L126" s="205"/>
      <c r="M126" s="206"/>
      <c r="N126" s="207"/>
      <c r="O126" s="207"/>
      <c r="P126" s="207"/>
      <c r="Q126" s="207"/>
      <c r="R126" s="207"/>
      <c r="S126" s="207"/>
      <c r="T126" s="208"/>
      <c r="AT126" s="209" t="s">
        <v>129</v>
      </c>
      <c r="AU126" s="209" t="s">
        <v>77</v>
      </c>
      <c r="AV126" s="14" t="s">
        <v>77</v>
      </c>
      <c r="AW126" s="14" t="s">
        <v>31</v>
      </c>
      <c r="AX126" s="14" t="s">
        <v>70</v>
      </c>
      <c r="AY126" s="209" t="s">
        <v>118</v>
      </c>
    </row>
    <row r="127" spans="2:51" s="13" customFormat="1" ht="11.25">
      <c r="B127" s="188"/>
      <c r="C127" s="189"/>
      <c r="D127" s="190" t="s">
        <v>129</v>
      </c>
      <c r="E127" s="191" t="s">
        <v>19</v>
      </c>
      <c r="F127" s="192" t="s">
        <v>166</v>
      </c>
      <c r="G127" s="189"/>
      <c r="H127" s="191" t="s">
        <v>19</v>
      </c>
      <c r="I127" s="193"/>
      <c r="J127" s="189"/>
      <c r="K127" s="189"/>
      <c r="L127" s="194"/>
      <c r="M127" s="195"/>
      <c r="N127" s="196"/>
      <c r="O127" s="196"/>
      <c r="P127" s="196"/>
      <c r="Q127" s="196"/>
      <c r="R127" s="196"/>
      <c r="S127" s="196"/>
      <c r="T127" s="197"/>
      <c r="AT127" s="198" t="s">
        <v>129</v>
      </c>
      <c r="AU127" s="198" t="s">
        <v>77</v>
      </c>
      <c r="AV127" s="13" t="s">
        <v>75</v>
      </c>
      <c r="AW127" s="13" t="s">
        <v>31</v>
      </c>
      <c r="AX127" s="13" t="s">
        <v>70</v>
      </c>
      <c r="AY127" s="198" t="s">
        <v>118</v>
      </c>
    </row>
    <row r="128" spans="2:51" s="14" customFormat="1" ht="11.25">
      <c r="B128" s="199"/>
      <c r="C128" s="200"/>
      <c r="D128" s="190" t="s">
        <v>129</v>
      </c>
      <c r="E128" s="201" t="s">
        <v>19</v>
      </c>
      <c r="F128" s="202" t="s">
        <v>153</v>
      </c>
      <c r="G128" s="200"/>
      <c r="H128" s="203">
        <v>0.22</v>
      </c>
      <c r="I128" s="204"/>
      <c r="J128" s="200"/>
      <c r="K128" s="200"/>
      <c r="L128" s="205"/>
      <c r="M128" s="206"/>
      <c r="N128" s="207"/>
      <c r="O128" s="207"/>
      <c r="P128" s="207"/>
      <c r="Q128" s="207"/>
      <c r="R128" s="207"/>
      <c r="S128" s="207"/>
      <c r="T128" s="208"/>
      <c r="AT128" s="209" t="s">
        <v>129</v>
      </c>
      <c r="AU128" s="209" t="s">
        <v>77</v>
      </c>
      <c r="AV128" s="14" t="s">
        <v>77</v>
      </c>
      <c r="AW128" s="14" t="s">
        <v>31</v>
      </c>
      <c r="AX128" s="14" t="s">
        <v>70</v>
      </c>
      <c r="AY128" s="209" t="s">
        <v>118</v>
      </c>
    </row>
    <row r="129" spans="2:51" s="14" customFormat="1" ht="11.25">
      <c r="B129" s="199"/>
      <c r="C129" s="200"/>
      <c r="D129" s="190" t="s">
        <v>129</v>
      </c>
      <c r="E129" s="201" t="s">
        <v>19</v>
      </c>
      <c r="F129" s="202" t="s">
        <v>154</v>
      </c>
      <c r="G129" s="200"/>
      <c r="H129" s="203">
        <v>0.232</v>
      </c>
      <c r="I129" s="204"/>
      <c r="J129" s="200"/>
      <c r="K129" s="200"/>
      <c r="L129" s="205"/>
      <c r="M129" s="206"/>
      <c r="N129" s="207"/>
      <c r="O129" s="207"/>
      <c r="P129" s="207"/>
      <c r="Q129" s="207"/>
      <c r="R129" s="207"/>
      <c r="S129" s="207"/>
      <c r="T129" s="208"/>
      <c r="AT129" s="209" t="s">
        <v>129</v>
      </c>
      <c r="AU129" s="209" t="s">
        <v>77</v>
      </c>
      <c r="AV129" s="14" t="s">
        <v>77</v>
      </c>
      <c r="AW129" s="14" t="s">
        <v>31</v>
      </c>
      <c r="AX129" s="14" t="s">
        <v>70</v>
      </c>
      <c r="AY129" s="209" t="s">
        <v>118</v>
      </c>
    </row>
    <row r="130" spans="2:51" s="15" customFormat="1" ht="11.25">
      <c r="B130" s="210"/>
      <c r="C130" s="211"/>
      <c r="D130" s="190" t="s">
        <v>129</v>
      </c>
      <c r="E130" s="212" t="s">
        <v>19</v>
      </c>
      <c r="F130" s="213" t="s">
        <v>135</v>
      </c>
      <c r="G130" s="211"/>
      <c r="H130" s="214">
        <v>1.7</v>
      </c>
      <c r="I130" s="215"/>
      <c r="J130" s="211"/>
      <c r="K130" s="211"/>
      <c r="L130" s="216"/>
      <c r="M130" s="217"/>
      <c r="N130" s="218"/>
      <c r="O130" s="218"/>
      <c r="P130" s="218"/>
      <c r="Q130" s="218"/>
      <c r="R130" s="218"/>
      <c r="S130" s="218"/>
      <c r="T130" s="219"/>
      <c r="AT130" s="220" t="s">
        <v>129</v>
      </c>
      <c r="AU130" s="220" t="s">
        <v>77</v>
      </c>
      <c r="AV130" s="15" t="s">
        <v>125</v>
      </c>
      <c r="AW130" s="15" t="s">
        <v>31</v>
      </c>
      <c r="AX130" s="15" t="s">
        <v>75</v>
      </c>
      <c r="AY130" s="220" t="s">
        <v>118</v>
      </c>
    </row>
    <row r="131" spans="2:63" s="12" customFormat="1" ht="22.9" customHeight="1">
      <c r="B131" s="154"/>
      <c r="C131" s="155"/>
      <c r="D131" s="156" t="s">
        <v>69</v>
      </c>
      <c r="E131" s="168" t="s">
        <v>155</v>
      </c>
      <c r="F131" s="168" t="s">
        <v>167</v>
      </c>
      <c r="G131" s="155"/>
      <c r="H131" s="155"/>
      <c r="I131" s="158"/>
      <c r="J131" s="169">
        <f>BK131</f>
        <v>0</v>
      </c>
      <c r="K131" s="155"/>
      <c r="L131" s="160"/>
      <c r="M131" s="161"/>
      <c r="N131" s="162"/>
      <c r="O131" s="162"/>
      <c r="P131" s="163">
        <f>SUM(P132:P146)</f>
        <v>0</v>
      </c>
      <c r="Q131" s="162"/>
      <c r="R131" s="163">
        <f>SUM(R132:R146)</f>
        <v>1.1352873600000002</v>
      </c>
      <c r="S131" s="162"/>
      <c r="T131" s="164">
        <f>SUM(T132:T146)</f>
        <v>3.25728</v>
      </c>
      <c r="AR131" s="165" t="s">
        <v>75</v>
      </c>
      <c r="AT131" s="166" t="s">
        <v>69</v>
      </c>
      <c r="AU131" s="166" t="s">
        <v>75</v>
      </c>
      <c r="AY131" s="165" t="s">
        <v>118</v>
      </c>
      <c r="BK131" s="167">
        <f>SUM(BK132:BK146)</f>
        <v>0</v>
      </c>
    </row>
    <row r="132" spans="1:65" s="2" customFormat="1" ht="62.65" customHeight="1">
      <c r="A132" s="36"/>
      <c r="B132" s="37"/>
      <c r="C132" s="170" t="s">
        <v>168</v>
      </c>
      <c r="D132" s="170" t="s">
        <v>120</v>
      </c>
      <c r="E132" s="171" t="s">
        <v>169</v>
      </c>
      <c r="F132" s="172" t="s">
        <v>170</v>
      </c>
      <c r="G132" s="173" t="s">
        <v>143</v>
      </c>
      <c r="H132" s="174">
        <v>12.528</v>
      </c>
      <c r="I132" s="175"/>
      <c r="J132" s="176">
        <f>ROUND(I132*H132,2)</f>
        <v>0</v>
      </c>
      <c r="K132" s="172" t="s">
        <v>124</v>
      </c>
      <c r="L132" s="41"/>
      <c r="M132" s="177" t="s">
        <v>19</v>
      </c>
      <c r="N132" s="178" t="s">
        <v>41</v>
      </c>
      <c r="O132" s="66"/>
      <c r="P132" s="179">
        <f>O132*H132</f>
        <v>0</v>
      </c>
      <c r="Q132" s="179">
        <v>0</v>
      </c>
      <c r="R132" s="179">
        <f>Q132*H132</f>
        <v>0</v>
      </c>
      <c r="S132" s="179">
        <v>0.26</v>
      </c>
      <c r="T132" s="180">
        <f>S132*H132</f>
        <v>3.25728</v>
      </c>
      <c r="U132" s="36"/>
      <c r="V132" s="36"/>
      <c r="W132" s="36"/>
      <c r="X132" s="36"/>
      <c r="Y132" s="36"/>
      <c r="Z132" s="36"/>
      <c r="AA132" s="36"/>
      <c r="AB132" s="36"/>
      <c r="AC132" s="36"/>
      <c r="AD132" s="36"/>
      <c r="AE132" s="36"/>
      <c r="AR132" s="181" t="s">
        <v>125</v>
      </c>
      <c r="AT132" s="181" t="s">
        <v>120</v>
      </c>
      <c r="AU132" s="181" t="s">
        <v>77</v>
      </c>
      <c r="AY132" s="19" t="s">
        <v>118</v>
      </c>
      <c r="BE132" s="182">
        <f>IF(N132="základní",J132,0)</f>
        <v>0</v>
      </c>
      <c r="BF132" s="182">
        <f>IF(N132="snížená",J132,0)</f>
        <v>0</v>
      </c>
      <c r="BG132" s="182">
        <f>IF(N132="zákl. přenesená",J132,0)</f>
        <v>0</v>
      </c>
      <c r="BH132" s="182">
        <f>IF(N132="sníž. přenesená",J132,0)</f>
        <v>0</v>
      </c>
      <c r="BI132" s="182">
        <f>IF(N132="nulová",J132,0)</f>
        <v>0</v>
      </c>
      <c r="BJ132" s="19" t="s">
        <v>75</v>
      </c>
      <c r="BK132" s="182">
        <f>ROUND(I132*H132,2)</f>
        <v>0</v>
      </c>
      <c r="BL132" s="19" t="s">
        <v>125</v>
      </c>
      <c r="BM132" s="181" t="s">
        <v>171</v>
      </c>
    </row>
    <row r="133" spans="1:47" s="2" customFormat="1" ht="11.25">
      <c r="A133" s="36"/>
      <c r="B133" s="37"/>
      <c r="C133" s="38"/>
      <c r="D133" s="183" t="s">
        <v>127</v>
      </c>
      <c r="E133" s="38"/>
      <c r="F133" s="184" t="s">
        <v>172</v>
      </c>
      <c r="G133" s="38"/>
      <c r="H133" s="38"/>
      <c r="I133" s="185"/>
      <c r="J133" s="38"/>
      <c r="K133" s="38"/>
      <c r="L133" s="41"/>
      <c r="M133" s="186"/>
      <c r="N133" s="187"/>
      <c r="O133" s="66"/>
      <c r="P133" s="66"/>
      <c r="Q133" s="66"/>
      <c r="R133" s="66"/>
      <c r="S133" s="66"/>
      <c r="T133" s="67"/>
      <c r="U133" s="36"/>
      <c r="V133" s="36"/>
      <c r="W133" s="36"/>
      <c r="X133" s="36"/>
      <c r="Y133" s="36"/>
      <c r="Z133" s="36"/>
      <c r="AA133" s="36"/>
      <c r="AB133" s="36"/>
      <c r="AC133" s="36"/>
      <c r="AD133" s="36"/>
      <c r="AE133" s="36"/>
      <c r="AT133" s="19" t="s">
        <v>127</v>
      </c>
      <c r="AU133" s="19" t="s">
        <v>77</v>
      </c>
    </row>
    <row r="134" spans="2:51" s="13" customFormat="1" ht="11.25">
      <c r="B134" s="188"/>
      <c r="C134" s="189"/>
      <c r="D134" s="190" t="s">
        <v>129</v>
      </c>
      <c r="E134" s="191" t="s">
        <v>19</v>
      </c>
      <c r="F134" s="192" t="s">
        <v>173</v>
      </c>
      <c r="G134" s="189"/>
      <c r="H134" s="191" t="s">
        <v>19</v>
      </c>
      <c r="I134" s="193"/>
      <c r="J134" s="189"/>
      <c r="K134" s="189"/>
      <c r="L134" s="194"/>
      <c r="M134" s="195"/>
      <c r="N134" s="196"/>
      <c r="O134" s="196"/>
      <c r="P134" s="196"/>
      <c r="Q134" s="196"/>
      <c r="R134" s="196"/>
      <c r="S134" s="196"/>
      <c r="T134" s="197"/>
      <c r="AT134" s="198" t="s">
        <v>129</v>
      </c>
      <c r="AU134" s="198" t="s">
        <v>77</v>
      </c>
      <c r="AV134" s="13" t="s">
        <v>75</v>
      </c>
      <c r="AW134" s="13" t="s">
        <v>31</v>
      </c>
      <c r="AX134" s="13" t="s">
        <v>70</v>
      </c>
      <c r="AY134" s="198" t="s">
        <v>118</v>
      </c>
    </row>
    <row r="135" spans="2:51" s="14" customFormat="1" ht="11.25">
      <c r="B135" s="199"/>
      <c r="C135" s="200"/>
      <c r="D135" s="190" t="s">
        <v>129</v>
      </c>
      <c r="E135" s="201" t="s">
        <v>19</v>
      </c>
      <c r="F135" s="202" t="s">
        <v>174</v>
      </c>
      <c r="G135" s="200"/>
      <c r="H135" s="203">
        <v>12.528</v>
      </c>
      <c r="I135" s="204"/>
      <c r="J135" s="200"/>
      <c r="K135" s="200"/>
      <c r="L135" s="205"/>
      <c r="M135" s="206"/>
      <c r="N135" s="207"/>
      <c r="O135" s="207"/>
      <c r="P135" s="207"/>
      <c r="Q135" s="207"/>
      <c r="R135" s="207"/>
      <c r="S135" s="207"/>
      <c r="T135" s="208"/>
      <c r="AT135" s="209" t="s">
        <v>129</v>
      </c>
      <c r="AU135" s="209" t="s">
        <v>77</v>
      </c>
      <c r="AV135" s="14" t="s">
        <v>77</v>
      </c>
      <c r="AW135" s="14" t="s">
        <v>31</v>
      </c>
      <c r="AX135" s="14" t="s">
        <v>75</v>
      </c>
      <c r="AY135" s="209" t="s">
        <v>118</v>
      </c>
    </row>
    <row r="136" spans="1:65" s="2" customFormat="1" ht="55.5" customHeight="1">
      <c r="A136" s="36"/>
      <c r="B136" s="37"/>
      <c r="C136" s="170" t="s">
        <v>175</v>
      </c>
      <c r="D136" s="170" t="s">
        <v>120</v>
      </c>
      <c r="E136" s="171" t="s">
        <v>176</v>
      </c>
      <c r="F136" s="172" t="s">
        <v>177</v>
      </c>
      <c r="G136" s="173" t="s">
        <v>143</v>
      </c>
      <c r="H136" s="174">
        <v>12.528</v>
      </c>
      <c r="I136" s="175"/>
      <c r="J136" s="176">
        <f>ROUND(I136*H136,2)</f>
        <v>0</v>
      </c>
      <c r="K136" s="172" t="s">
        <v>124</v>
      </c>
      <c r="L136" s="41"/>
      <c r="M136" s="177" t="s">
        <v>19</v>
      </c>
      <c r="N136" s="178" t="s">
        <v>41</v>
      </c>
      <c r="O136" s="66"/>
      <c r="P136" s="179">
        <f>O136*H136</f>
        <v>0</v>
      </c>
      <c r="Q136" s="179">
        <v>0</v>
      </c>
      <c r="R136" s="179">
        <f>Q136*H136</f>
        <v>0</v>
      </c>
      <c r="S136" s="179">
        <v>0</v>
      </c>
      <c r="T136" s="180">
        <f>S136*H136</f>
        <v>0</v>
      </c>
      <c r="U136" s="36"/>
      <c r="V136" s="36"/>
      <c r="W136" s="36"/>
      <c r="X136" s="36"/>
      <c r="Y136" s="36"/>
      <c r="Z136" s="36"/>
      <c r="AA136" s="36"/>
      <c r="AB136" s="36"/>
      <c r="AC136" s="36"/>
      <c r="AD136" s="36"/>
      <c r="AE136" s="36"/>
      <c r="AR136" s="181" t="s">
        <v>125</v>
      </c>
      <c r="AT136" s="181" t="s">
        <v>120</v>
      </c>
      <c r="AU136" s="181" t="s">
        <v>77</v>
      </c>
      <c r="AY136" s="19" t="s">
        <v>118</v>
      </c>
      <c r="BE136" s="182">
        <f>IF(N136="základní",J136,0)</f>
        <v>0</v>
      </c>
      <c r="BF136" s="182">
        <f>IF(N136="snížená",J136,0)</f>
        <v>0</v>
      </c>
      <c r="BG136" s="182">
        <f>IF(N136="zákl. přenesená",J136,0)</f>
        <v>0</v>
      </c>
      <c r="BH136" s="182">
        <f>IF(N136="sníž. přenesená",J136,0)</f>
        <v>0</v>
      </c>
      <c r="BI136" s="182">
        <f>IF(N136="nulová",J136,0)</f>
        <v>0</v>
      </c>
      <c r="BJ136" s="19" t="s">
        <v>75</v>
      </c>
      <c r="BK136" s="182">
        <f>ROUND(I136*H136,2)</f>
        <v>0</v>
      </c>
      <c r="BL136" s="19" t="s">
        <v>125</v>
      </c>
      <c r="BM136" s="181" t="s">
        <v>178</v>
      </c>
    </row>
    <row r="137" spans="1:47" s="2" customFormat="1" ht="11.25">
      <c r="A137" s="36"/>
      <c r="B137" s="37"/>
      <c r="C137" s="38"/>
      <c r="D137" s="183" t="s">
        <v>127</v>
      </c>
      <c r="E137" s="38"/>
      <c r="F137" s="184" t="s">
        <v>179</v>
      </c>
      <c r="G137" s="38"/>
      <c r="H137" s="38"/>
      <c r="I137" s="185"/>
      <c r="J137" s="38"/>
      <c r="K137" s="38"/>
      <c r="L137" s="41"/>
      <c r="M137" s="186"/>
      <c r="N137" s="187"/>
      <c r="O137" s="66"/>
      <c r="P137" s="66"/>
      <c r="Q137" s="66"/>
      <c r="R137" s="66"/>
      <c r="S137" s="66"/>
      <c r="T137" s="67"/>
      <c r="U137" s="36"/>
      <c r="V137" s="36"/>
      <c r="W137" s="36"/>
      <c r="X137" s="36"/>
      <c r="Y137" s="36"/>
      <c r="Z137" s="36"/>
      <c r="AA137" s="36"/>
      <c r="AB137" s="36"/>
      <c r="AC137" s="36"/>
      <c r="AD137" s="36"/>
      <c r="AE137" s="36"/>
      <c r="AT137" s="19" t="s">
        <v>127</v>
      </c>
      <c r="AU137" s="19" t="s">
        <v>77</v>
      </c>
    </row>
    <row r="138" spans="1:65" s="2" customFormat="1" ht="24.2" customHeight="1">
      <c r="A138" s="36"/>
      <c r="B138" s="37"/>
      <c r="C138" s="170" t="s">
        <v>180</v>
      </c>
      <c r="D138" s="170" t="s">
        <v>120</v>
      </c>
      <c r="E138" s="171" t="s">
        <v>181</v>
      </c>
      <c r="F138" s="172" t="s">
        <v>182</v>
      </c>
      <c r="G138" s="173" t="s">
        <v>183</v>
      </c>
      <c r="H138" s="174">
        <v>3.257</v>
      </c>
      <c r="I138" s="175"/>
      <c r="J138" s="176">
        <f>ROUND(I138*H138,2)</f>
        <v>0</v>
      </c>
      <c r="K138" s="172" t="s">
        <v>124</v>
      </c>
      <c r="L138" s="41"/>
      <c r="M138" s="177" t="s">
        <v>19</v>
      </c>
      <c r="N138" s="178" t="s">
        <v>41</v>
      </c>
      <c r="O138" s="66"/>
      <c r="P138" s="179">
        <f>O138*H138</f>
        <v>0</v>
      </c>
      <c r="Q138" s="179">
        <v>0</v>
      </c>
      <c r="R138" s="179">
        <f>Q138*H138</f>
        <v>0</v>
      </c>
      <c r="S138" s="179">
        <v>0</v>
      </c>
      <c r="T138" s="180">
        <f>S138*H138</f>
        <v>0</v>
      </c>
      <c r="U138" s="36"/>
      <c r="V138" s="36"/>
      <c r="W138" s="36"/>
      <c r="X138" s="36"/>
      <c r="Y138" s="36"/>
      <c r="Z138" s="36"/>
      <c r="AA138" s="36"/>
      <c r="AB138" s="36"/>
      <c r="AC138" s="36"/>
      <c r="AD138" s="36"/>
      <c r="AE138" s="36"/>
      <c r="AR138" s="181" t="s">
        <v>125</v>
      </c>
      <c r="AT138" s="181" t="s">
        <v>120</v>
      </c>
      <c r="AU138" s="181" t="s">
        <v>77</v>
      </c>
      <c r="AY138" s="19" t="s">
        <v>118</v>
      </c>
      <c r="BE138" s="182">
        <f>IF(N138="základní",J138,0)</f>
        <v>0</v>
      </c>
      <c r="BF138" s="182">
        <f>IF(N138="snížená",J138,0)</f>
        <v>0</v>
      </c>
      <c r="BG138" s="182">
        <f>IF(N138="zákl. přenesená",J138,0)</f>
        <v>0</v>
      </c>
      <c r="BH138" s="182">
        <f>IF(N138="sníž. přenesená",J138,0)</f>
        <v>0</v>
      </c>
      <c r="BI138" s="182">
        <f>IF(N138="nulová",J138,0)</f>
        <v>0</v>
      </c>
      <c r="BJ138" s="19" t="s">
        <v>75</v>
      </c>
      <c r="BK138" s="182">
        <f>ROUND(I138*H138,2)</f>
        <v>0</v>
      </c>
      <c r="BL138" s="19" t="s">
        <v>125</v>
      </c>
      <c r="BM138" s="181" t="s">
        <v>184</v>
      </c>
    </row>
    <row r="139" spans="1:47" s="2" customFormat="1" ht="11.25">
      <c r="A139" s="36"/>
      <c r="B139" s="37"/>
      <c r="C139" s="38"/>
      <c r="D139" s="183" t="s">
        <v>127</v>
      </c>
      <c r="E139" s="38"/>
      <c r="F139" s="184" t="s">
        <v>185</v>
      </c>
      <c r="G139" s="38"/>
      <c r="H139" s="38"/>
      <c r="I139" s="185"/>
      <c r="J139" s="38"/>
      <c r="K139" s="38"/>
      <c r="L139" s="41"/>
      <c r="M139" s="186"/>
      <c r="N139" s="187"/>
      <c r="O139" s="66"/>
      <c r="P139" s="66"/>
      <c r="Q139" s="66"/>
      <c r="R139" s="66"/>
      <c r="S139" s="66"/>
      <c r="T139" s="67"/>
      <c r="U139" s="36"/>
      <c r="V139" s="36"/>
      <c r="W139" s="36"/>
      <c r="X139" s="36"/>
      <c r="Y139" s="36"/>
      <c r="Z139" s="36"/>
      <c r="AA139" s="36"/>
      <c r="AB139" s="36"/>
      <c r="AC139" s="36"/>
      <c r="AD139" s="36"/>
      <c r="AE139" s="36"/>
      <c r="AT139" s="19" t="s">
        <v>127</v>
      </c>
      <c r="AU139" s="19" t="s">
        <v>77</v>
      </c>
    </row>
    <row r="140" spans="1:47" s="2" customFormat="1" ht="19.5">
      <c r="A140" s="36"/>
      <c r="B140" s="37"/>
      <c r="C140" s="38"/>
      <c r="D140" s="190" t="s">
        <v>186</v>
      </c>
      <c r="E140" s="38"/>
      <c r="F140" s="221" t="s">
        <v>187</v>
      </c>
      <c r="G140" s="38"/>
      <c r="H140" s="38"/>
      <c r="I140" s="185"/>
      <c r="J140" s="38"/>
      <c r="K140" s="38"/>
      <c r="L140" s="41"/>
      <c r="M140" s="186"/>
      <c r="N140" s="187"/>
      <c r="O140" s="66"/>
      <c r="P140" s="66"/>
      <c r="Q140" s="66"/>
      <c r="R140" s="66"/>
      <c r="S140" s="66"/>
      <c r="T140" s="67"/>
      <c r="U140" s="36"/>
      <c r="V140" s="36"/>
      <c r="W140" s="36"/>
      <c r="X140" s="36"/>
      <c r="Y140" s="36"/>
      <c r="Z140" s="36"/>
      <c r="AA140" s="36"/>
      <c r="AB140" s="36"/>
      <c r="AC140" s="36"/>
      <c r="AD140" s="36"/>
      <c r="AE140" s="36"/>
      <c r="AT140" s="19" t="s">
        <v>186</v>
      </c>
      <c r="AU140" s="19" t="s">
        <v>77</v>
      </c>
    </row>
    <row r="141" spans="1:65" s="2" customFormat="1" ht="33" customHeight="1">
      <c r="A141" s="36"/>
      <c r="B141" s="37"/>
      <c r="C141" s="170" t="s">
        <v>188</v>
      </c>
      <c r="D141" s="170" t="s">
        <v>120</v>
      </c>
      <c r="E141" s="171" t="s">
        <v>189</v>
      </c>
      <c r="F141" s="172" t="s">
        <v>190</v>
      </c>
      <c r="G141" s="173" t="s">
        <v>191</v>
      </c>
      <c r="H141" s="174">
        <v>1</v>
      </c>
      <c r="I141" s="175"/>
      <c r="J141" s="176">
        <f>ROUND(I141*H141,2)</f>
        <v>0</v>
      </c>
      <c r="K141" s="172" t="s">
        <v>19</v>
      </c>
      <c r="L141" s="41"/>
      <c r="M141" s="177" t="s">
        <v>19</v>
      </c>
      <c r="N141" s="178" t="s">
        <v>41</v>
      </c>
      <c r="O141" s="66"/>
      <c r="P141" s="179">
        <f>O141*H141</f>
        <v>0</v>
      </c>
      <c r="Q141" s="179">
        <v>0</v>
      </c>
      <c r="R141" s="179">
        <f>Q141*H141</f>
        <v>0</v>
      </c>
      <c r="S141" s="179">
        <v>0</v>
      </c>
      <c r="T141" s="180">
        <f>S141*H141</f>
        <v>0</v>
      </c>
      <c r="U141" s="36"/>
      <c r="V141" s="36"/>
      <c r="W141" s="36"/>
      <c r="X141" s="36"/>
      <c r="Y141" s="36"/>
      <c r="Z141" s="36"/>
      <c r="AA141" s="36"/>
      <c r="AB141" s="36"/>
      <c r="AC141" s="36"/>
      <c r="AD141" s="36"/>
      <c r="AE141" s="36"/>
      <c r="AR141" s="181" t="s">
        <v>125</v>
      </c>
      <c r="AT141" s="181" t="s">
        <v>120</v>
      </c>
      <c r="AU141" s="181" t="s">
        <v>77</v>
      </c>
      <c r="AY141" s="19" t="s">
        <v>118</v>
      </c>
      <c r="BE141" s="182">
        <f>IF(N141="základní",J141,0)</f>
        <v>0</v>
      </c>
      <c r="BF141" s="182">
        <f>IF(N141="snížená",J141,0)</f>
        <v>0</v>
      </c>
      <c r="BG141" s="182">
        <f>IF(N141="zákl. přenesená",J141,0)</f>
        <v>0</v>
      </c>
      <c r="BH141" s="182">
        <f>IF(N141="sníž. přenesená",J141,0)</f>
        <v>0</v>
      </c>
      <c r="BI141" s="182">
        <f>IF(N141="nulová",J141,0)</f>
        <v>0</v>
      </c>
      <c r="BJ141" s="19" t="s">
        <v>75</v>
      </c>
      <c r="BK141" s="182">
        <f>ROUND(I141*H141,2)</f>
        <v>0</v>
      </c>
      <c r="BL141" s="19" t="s">
        <v>125</v>
      </c>
      <c r="BM141" s="181" t="s">
        <v>192</v>
      </c>
    </row>
    <row r="142" spans="1:65" s="2" customFormat="1" ht="78" customHeight="1">
      <c r="A142" s="36"/>
      <c r="B142" s="37"/>
      <c r="C142" s="170" t="s">
        <v>193</v>
      </c>
      <c r="D142" s="170" t="s">
        <v>120</v>
      </c>
      <c r="E142" s="171" t="s">
        <v>194</v>
      </c>
      <c r="F142" s="172" t="s">
        <v>195</v>
      </c>
      <c r="G142" s="173" t="s">
        <v>143</v>
      </c>
      <c r="H142" s="174">
        <v>12.528</v>
      </c>
      <c r="I142" s="175"/>
      <c r="J142" s="176">
        <f>ROUND(I142*H142,2)</f>
        <v>0</v>
      </c>
      <c r="K142" s="172" t="s">
        <v>124</v>
      </c>
      <c r="L142" s="41"/>
      <c r="M142" s="177" t="s">
        <v>19</v>
      </c>
      <c r="N142" s="178" t="s">
        <v>41</v>
      </c>
      <c r="O142" s="66"/>
      <c r="P142" s="179">
        <f>O142*H142</f>
        <v>0</v>
      </c>
      <c r="Q142" s="179">
        <v>0.09062</v>
      </c>
      <c r="R142" s="179">
        <f>Q142*H142</f>
        <v>1.1352873600000002</v>
      </c>
      <c r="S142" s="179">
        <v>0</v>
      </c>
      <c r="T142" s="180">
        <f>S142*H142</f>
        <v>0</v>
      </c>
      <c r="U142" s="36"/>
      <c r="V142" s="36"/>
      <c r="W142" s="36"/>
      <c r="X142" s="36"/>
      <c r="Y142" s="36"/>
      <c r="Z142" s="36"/>
      <c r="AA142" s="36"/>
      <c r="AB142" s="36"/>
      <c r="AC142" s="36"/>
      <c r="AD142" s="36"/>
      <c r="AE142" s="36"/>
      <c r="AR142" s="181" t="s">
        <v>125</v>
      </c>
      <c r="AT142" s="181" t="s">
        <v>120</v>
      </c>
      <c r="AU142" s="181" t="s">
        <v>77</v>
      </c>
      <c r="AY142" s="19" t="s">
        <v>118</v>
      </c>
      <c r="BE142" s="182">
        <f>IF(N142="základní",J142,0)</f>
        <v>0</v>
      </c>
      <c r="BF142" s="182">
        <f>IF(N142="snížená",J142,0)</f>
        <v>0</v>
      </c>
      <c r="BG142" s="182">
        <f>IF(N142="zákl. přenesená",J142,0)</f>
        <v>0</v>
      </c>
      <c r="BH142" s="182">
        <f>IF(N142="sníž. přenesená",J142,0)</f>
        <v>0</v>
      </c>
      <c r="BI142" s="182">
        <f>IF(N142="nulová",J142,0)</f>
        <v>0</v>
      </c>
      <c r="BJ142" s="19" t="s">
        <v>75</v>
      </c>
      <c r="BK142" s="182">
        <f>ROUND(I142*H142,2)</f>
        <v>0</v>
      </c>
      <c r="BL142" s="19" t="s">
        <v>125</v>
      </c>
      <c r="BM142" s="181" t="s">
        <v>196</v>
      </c>
    </row>
    <row r="143" spans="1:47" s="2" customFormat="1" ht="11.25">
      <c r="A143" s="36"/>
      <c r="B143" s="37"/>
      <c r="C143" s="38"/>
      <c r="D143" s="183" t="s">
        <v>127</v>
      </c>
      <c r="E143" s="38"/>
      <c r="F143" s="184" t="s">
        <v>197</v>
      </c>
      <c r="G143" s="38"/>
      <c r="H143" s="38"/>
      <c r="I143" s="185"/>
      <c r="J143" s="38"/>
      <c r="K143" s="38"/>
      <c r="L143" s="41"/>
      <c r="M143" s="186"/>
      <c r="N143" s="187"/>
      <c r="O143" s="66"/>
      <c r="P143" s="66"/>
      <c r="Q143" s="66"/>
      <c r="R143" s="66"/>
      <c r="S143" s="66"/>
      <c r="T143" s="67"/>
      <c r="U143" s="36"/>
      <c r="V143" s="36"/>
      <c r="W143" s="36"/>
      <c r="X143" s="36"/>
      <c r="Y143" s="36"/>
      <c r="Z143" s="36"/>
      <c r="AA143" s="36"/>
      <c r="AB143" s="36"/>
      <c r="AC143" s="36"/>
      <c r="AD143" s="36"/>
      <c r="AE143" s="36"/>
      <c r="AT143" s="19" t="s">
        <v>127</v>
      </c>
      <c r="AU143" s="19" t="s">
        <v>77</v>
      </c>
    </row>
    <row r="144" spans="2:51" s="13" customFormat="1" ht="11.25">
      <c r="B144" s="188"/>
      <c r="C144" s="189"/>
      <c r="D144" s="190" t="s">
        <v>129</v>
      </c>
      <c r="E144" s="191" t="s">
        <v>19</v>
      </c>
      <c r="F144" s="192" t="s">
        <v>198</v>
      </c>
      <c r="G144" s="189"/>
      <c r="H144" s="191" t="s">
        <v>19</v>
      </c>
      <c r="I144" s="193"/>
      <c r="J144" s="189"/>
      <c r="K144" s="189"/>
      <c r="L144" s="194"/>
      <c r="M144" s="195"/>
      <c r="N144" s="196"/>
      <c r="O144" s="196"/>
      <c r="P144" s="196"/>
      <c r="Q144" s="196"/>
      <c r="R144" s="196"/>
      <c r="S144" s="196"/>
      <c r="T144" s="197"/>
      <c r="AT144" s="198" t="s">
        <v>129</v>
      </c>
      <c r="AU144" s="198" t="s">
        <v>77</v>
      </c>
      <c r="AV144" s="13" t="s">
        <v>75</v>
      </c>
      <c r="AW144" s="13" t="s">
        <v>31</v>
      </c>
      <c r="AX144" s="13" t="s">
        <v>70</v>
      </c>
      <c r="AY144" s="198" t="s">
        <v>118</v>
      </c>
    </row>
    <row r="145" spans="2:51" s="13" customFormat="1" ht="22.5">
      <c r="B145" s="188"/>
      <c r="C145" s="189"/>
      <c r="D145" s="190" t="s">
        <v>129</v>
      </c>
      <c r="E145" s="191" t="s">
        <v>19</v>
      </c>
      <c r="F145" s="192" t="s">
        <v>199</v>
      </c>
      <c r="G145" s="189"/>
      <c r="H145" s="191" t="s">
        <v>19</v>
      </c>
      <c r="I145" s="193"/>
      <c r="J145" s="189"/>
      <c r="K145" s="189"/>
      <c r="L145" s="194"/>
      <c r="M145" s="195"/>
      <c r="N145" s="196"/>
      <c r="O145" s="196"/>
      <c r="P145" s="196"/>
      <c r="Q145" s="196"/>
      <c r="R145" s="196"/>
      <c r="S145" s="196"/>
      <c r="T145" s="197"/>
      <c r="AT145" s="198" t="s">
        <v>129</v>
      </c>
      <c r="AU145" s="198" t="s">
        <v>77</v>
      </c>
      <c r="AV145" s="13" t="s">
        <v>75</v>
      </c>
      <c r="AW145" s="13" t="s">
        <v>31</v>
      </c>
      <c r="AX145" s="13" t="s">
        <v>70</v>
      </c>
      <c r="AY145" s="198" t="s">
        <v>118</v>
      </c>
    </row>
    <row r="146" spans="2:51" s="14" customFormat="1" ht="11.25">
      <c r="B146" s="199"/>
      <c r="C146" s="200"/>
      <c r="D146" s="190" t="s">
        <v>129</v>
      </c>
      <c r="E146" s="201" t="s">
        <v>19</v>
      </c>
      <c r="F146" s="202" t="s">
        <v>174</v>
      </c>
      <c r="G146" s="200"/>
      <c r="H146" s="203">
        <v>12.528</v>
      </c>
      <c r="I146" s="204"/>
      <c r="J146" s="200"/>
      <c r="K146" s="200"/>
      <c r="L146" s="205"/>
      <c r="M146" s="206"/>
      <c r="N146" s="207"/>
      <c r="O146" s="207"/>
      <c r="P146" s="207"/>
      <c r="Q146" s="207"/>
      <c r="R146" s="207"/>
      <c r="S146" s="207"/>
      <c r="T146" s="208"/>
      <c r="AT146" s="209" t="s">
        <v>129</v>
      </c>
      <c r="AU146" s="209" t="s">
        <v>77</v>
      </c>
      <c r="AV146" s="14" t="s">
        <v>77</v>
      </c>
      <c r="AW146" s="14" t="s">
        <v>31</v>
      </c>
      <c r="AX146" s="14" t="s">
        <v>75</v>
      </c>
      <c r="AY146" s="209" t="s">
        <v>118</v>
      </c>
    </row>
    <row r="147" spans="2:63" s="12" customFormat="1" ht="22.9" customHeight="1">
      <c r="B147" s="154"/>
      <c r="C147" s="155"/>
      <c r="D147" s="156" t="s">
        <v>69</v>
      </c>
      <c r="E147" s="168" t="s">
        <v>200</v>
      </c>
      <c r="F147" s="168" t="s">
        <v>201</v>
      </c>
      <c r="G147" s="155"/>
      <c r="H147" s="155"/>
      <c r="I147" s="158"/>
      <c r="J147" s="169">
        <f>BK147</f>
        <v>0</v>
      </c>
      <c r="K147" s="155"/>
      <c r="L147" s="160"/>
      <c r="M147" s="161"/>
      <c r="N147" s="162"/>
      <c r="O147" s="162"/>
      <c r="P147" s="163">
        <f>SUM(P148:P189)</f>
        <v>0</v>
      </c>
      <c r="Q147" s="162"/>
      <c r="R147" s="163">
        <f>SUM(R148:R189)</f>
        <v>0.06606761</v>
      </c>
      <c r="S147" s="162"/>
      <c r="T147" s="164">
        <f>SUM(T148:T189)</f>
        <v>0</v>
      </c>
      <c r="AR147" s="165" t="s">
        <v>75</v>
      </c>
      <c r="AT147" s="166" t="s">
        <v>69</v>
      </c>
      <c r="AU147" s="166" t="s">
        <v>75</v>
      </c>
      <c r="AY147" s="165" t="s">
        <v>118</v>
      </c>
      <c r="BK147" s="167">
        <f>SUM(BK148:BK189)</f>
        <v>0</v>
      </c>
    </row>
    <row r="148" spans="1:65" s="2" customFormat="1" ht="16.5" customHeight="1">
      <c r="A148" s="36"/>
      <c r="B148" s="37"/>
      <c r="C148" s="170" t="s">
        <v>202</v>
      </c>
      <c r="D148" s="170" t="s">
        <v>120</v>
      </c>
      <c r="E148" s="171" t="s">
        <v>203</v>
      </c>
      <c r="F148" s="172" t="s">
        <v>204</v>
      </c>
      <c r="G148" s="173" t="s">
        <v>143</v>
      </c>
      <c r="H148" s="174">
        <v>54.271</v>
      </c>
      <c r="I148" s="175"/>
      <c r="J148" s="176">
        <f>ROUND(I148*H148,2)</f>
        <v>0</v>
      </c>
      <c r="K148" s="172" t="s">
        <v>124</v>
      </c>
      <c r="L148" s="41"/>
      <c r="M148" s="177" t="s">
        <v>19</v>
      </c>
      <c r="N148" s="178" t="s">
        <v>41</v>
      </c>
      <c r="O148" s="66"/>
      <c r="P148" s="179">
        <f>O148*H148</f>
        <v>0</v>
      </c>
      <c r="Q148" s="179">
        <v>0</v>
      </c>
      <c r="R148" s="179">
        <f>Q148*H148</f>
        <v>0</v>
      </c>
      <c r="S148" s="179">
        <v>0</v>
      </c>
      <c r="T148" s="180">
        <f>S148*H148</f>
        <v>0</v>
      </c>
      <c r="U148" s="36"/>
      <c r="V148" s="36"/>
      <c r="W148" s="36"/>
      <c r="X148" s="36"/>
      <c r="Y148" s="36"/>
      <c r="Z148" s="36"/>
      <c r="AA148" s="36"/>
      <c r="AB148" s="36"/>
      <c r="AC148" s="36"/>
      <c r="AD148" s="36"/>
      <c r="AE148" s="36"/>
      <c r="AR148" s="181" t="s">
        <v>125</v>
      </c>
      <c r="AT148" s="181" t="s">
        <v>120</v>
      </c>
      <c r="AU148" s="181" t="s">
        <v>77</v>
      </c>
      <c r="AY148" s="19" t="s">
        <v>118</v>
      </c>
      <c r="BE148" s="182">
        <f>IF(N148="základní",J148,0)</f>
        <v>0</v>
      </c>
      <c r="BF148" s="182">
        <f>IF(N148="snížená",J148,0)</f>
        <v>0</v>
      </c>
      <c r="BG148" s="182">
        <f>IF(N148="zákl. přenesená",J148,0)</f>
        <v>0</v>
      </c>
      <c r="BH148" s="182">
        <f>IF(N148="sníž. přenesená",J148,0)</f>
        <v>0</v>
      </c>
      <c r="BI148" s="182">
        <f>IF(N148="nulová",J148,0)</f>
        <v>0</v>
      </c>
      <c r="BJ148" s="19" t="s">
        <v>75</v>
      </c>
      <c r="BK148" s="182">
        <f>ROUND(I148*H148,2)</f>
        <v>0</v>
      </c>
      <c r="BL148" s="19" t="s">
        <v>125</v>
      </c>
      <c r="BM148" s="181" t="s">
        <v>205</v>
      </c>
    </row>
    <row r="149" spans="1:47" s="2" customFormat="1" ht="11.25">
      <c r="A149" s="36"/>
      <c r="B149" s="37"/>
      <c r="C149" s="38"/>
      <c r="D149" s="183" t="s">
        <v>127</v>
      </c>
      <c r="E149" s="38"/>
      <c r="F149" s="184" t="s">
        <v>206</v>
      </c>
      <c r="G149" s="38"/>
      <c r="H149" s="38"/>
      <c r="I149" s="185"/>
      <c r="J149" s="38"/>
      <c r="K149" s="38"/>
      <c r="L149" s="41"/>
      <c r="M149" s="186"/>
      <c r="N149" s="187"/>
      <c r="O149" s="66"/>
      <c r="P149" s="66"/>
      <c r="Q149" s="66"/>
      <c r="R149" s="66"/>
      <c r="S149" s="66"/>
      <c r="T149" s="67"/>
      <c r="U149" s="36"/>
      <c r="V149" s="36"/>
      <c r="W149" s="36"/>
      <c r="X149" s="36"/>
      <c r="Y149" s="36"/>
      <c r="Z149" s="36"/>
      <c r="AA149" s="36"/>
      <c r="AB149" s="36"/>
      <c r="AC149" s="36"/>
      <c r="AD149" s="36"/>
      <c r="AE149" s="36"/>
      <c r="AT149" s="19" t="s">
        <v>127</v>
      </c>
      <c r="AU149" s="19" t="s">
        <v>77</v>
      </c>
    </row>
    <row r="150" spans="1:65" s="2" customFormat="1" ht="24.2" customHeight="1">
      <c r="A150" s="36"/>
      <c r="B150" s="37"/>
      <c r="C150" s="170" t="s">
        <v>207</v>
      </c>
      <c r="D150" s="170" t="s">
        <v>120</v>
      </c>
      <c r="E150" s="171" t="s">
        <v>208</v>
      </c>
      <c r="F150" s="172" t="s">
        <v>209</v>
      </c>
      <c r="G150" s="173" t="s">
        <v>143</v>
      </c>
      <c r="H150" s="174">
        <v>54.271</v>
      </c>
      <c r="I150" s="175"/>
      <c r="J150" s="176">
        <f>ROUND(I150*H150,2)</f>
        <v>0</v>
      </c>
      <c r="K150" s="172" t="s">
        <v>19</v>
      </c>
      <c r="L150" s="41"/>
      <c r="M150" s="177" t="s">
        <v>19</v>
      </c>
      <c r="N150" s="178" t="s">
        <v>41</v>
      </c>
      <c r="O150" s="66"/>
      <c r="P150" s="179">
        <f>O150*H150</f>
        <v>0</v>
      </c>
      <c r="Q150" s="179">
        <v>0</v>
      </c>
      <c r="R150" s="179">
        <f>Q150*H150</f>
        <v>0</v>
      </c>
      <c r="S150" s="179">
        <v>0</v>
      </c>
      <c r="T150" s="180">
        <f>S150*H150</f>
        <v>0</v>
      </c>
      <c r="U150" s="36"/>
      <c r="V150" s="36"/>
      <c r="W150" s="36"/>
      <c r="X150" s="36"/>
      <c r="Y150" s="36"/>
      <c r="Z150" s="36"/>
      <c r="AA150" s="36"/>
      <c r="AB150" s="36"/>
      <c r="AC150" s="36"/>
      <c r="AD150" s="36"/>
      <c r="AE150" s="36"/>
      <c r="AR150" s="181" t="s">
        <v>125</v>
      </c>
      <c r="AT150" s="181" t="s">
        <v>120</v>
      </c>
      <c r="AU150" s="181" t="s">
        <v>77</v>
      </c>
      <c r="AY150" s="19" t="s">
        <v>118</v>
      </c>
      <c r="BE150" s="182">
        <f>IF(N150="základní",J150,0)</f>
        <v>0</v>
      </c>
      <c r="BF150" s="182">
        <f>IF(N150="snížená",J150,0)</f>
        <v>0</v>
      </c>
      <c r="BG150" s="182">
        <f>IF(N150="zákl. přenesená",J150,0)</f>
        <v>0</v>
      </c>
      <c r="BH150" s="182">
        <f>IF(N150="sníž. přenesená",J150,0)</f>
        <v>0</v>
      </c>
      <c r="BI150" s="182">
        <f>IF(N150="nulová",J150,0)</f>
        <v>0</v>
      </c>
      <c r="BJ150" s="19" t="s">
        <v>75</v>
      </c>
      <c r="BK150" s="182">
        <f>ROUND(I150*H150,2)</f>
        <v>0</v>
      </c>
      <c r="BL150" s="19" t="s">
        <v>125</v>
      </c>
      <c r="BM150" s="181" t="s">
        <v>210</v>
      </c>
    </row>
    <row r="151" spans="2:51" s="13" customFormat="1" ht="11.25">
      <c r="B151" s="188"/>
      <c r="C151" s="189"/>
      <c r="D151" s="190" t="s">
        <v>129</v>
      </c>
      <c r="E151" s="191" t="s">
        <v>19</v>
      </c>
      <c r="F151" s="192" t="s">
        <v>211</v>
      </c>
      <c r="G151" s="189"/>
      <c r="H151" s="191" t="s">
        <v>19</v>
      </c>
      <c r="I151" s="193"/>
      <c r="J151" s="189"/>
      <c r="K151" s="189"/>
      <c r="L151" s="194"/>
      <c r="M151" s="195"/>
      <c r="N151" s="196"/>
      <c r="O151" s="196"/>
      <c r="P151" s="196"/>
      <c r="Q151" s="196"/>
      <c r="R151" s="196"/>
      <c r="S151" s="196"/>
      <c r="T151" s="197"/>
      <c r="AT151" s="198" t="s">
        <v>129</v>
      </c>
      <c r="AU151" s="198" t="s">
        <v>77</v>
      </c>
      <c r="AV151" s="13" t="s">
        <v>75</v>
      </c>
      <c r="AW151" s="13" t="s">
        <v>31</v>
      </c>
      <c r="AX151" s="13" t="s">
        <v>70</v>
      </c>
      <c r="AY151" s="198" t="s">
        <v>118</v>
      </c>
    </row>
    <row r="152" spans="2:51" s="13" customFormat="1" ht="11.25">
      <c r="B152" s="188"/>
      <c r="C152" s="189"/>
      <c r="D152" s="190" t="s">
        <v>129</v>
      </c>
      <c r="E152" s="191" t="s">
        <v>19</v>
      </c>
      <c r="F152" s="192" t="s">
        <v>212</v>
      </c>
      <c r="G152" s="189"/>
      <c r="H152" s="191" t="s">
        <v>19</v>
      </c>
      <c r="I152" s="193"/>
      <c r="J152" s="189"/>
      <c r="K152" s="189"/>
      <c r="L152" s="194"/>
      <c r="M152" s="195"/>
      <c r="N152" s="196"/>
      <c r="O152" s="196"/>
      <c r="P152" s="196"/>
      <c r="Q152" s="196"/>
      <c r="R152" s="196"/>
      <c r="S152" s="196"/>
      <c r="T152" s="197"/>
      <c r="AT152" s="198" t="s">
        <v>129</v>
      </c>
      <c r="AU152" s="198" t="s">
        <v>77</v>
      </c>
      <c r="AV152" s="13" t="s">
        <v>75</v>
      </c>
      <c r="AW152" s="13" t="s">
        <v>31</v>
      </c>
      <c r="AX152" s="13" t="s">
        <v>70</v>
      </c>
      <c r="AY152" s="198" t="s">
        <v>118</v>
      </c>
    </row>
    <row r="153" spans="2:51" s="13" customFormat="1" ht="11.25">
      <c r="B153" s="188"/>
      <c r="C153" s="189"/>
      <c r="D153" s="190" t="s">
        <v>129</v>
      </c>
      <c r="E153" s="191" t="s">
        <v>19</v>
      </c>
      <c r="F153" s="192" t="s">
        <v>213</v>
      </c>
      <c r="G153" s="189"/>
      <c r="H153" s="191" t="s">
        <v>19</v>
      </c>
      <c r="I153" s="193"/>
      <c r="J153" s="189"/>
      <c r="K153" s="189"/>
      <c r="L153" s="194"/>
      <c r="M153" s="195"/>
      <c r="N153" s="196"/>
      <c r="O153" s="196"/>
      <c r="P153" s="196"/>
      <c r="Q153" s="196"/>
      <c r="R153" s="196"/>
      <c r="S153" s="196"/>
      <c r="T153" s="197"/>
      <c r="AT153" s="198" t="s">
        <v>129</v>
      </c>
      <c r="AU153" s="198" t="s">
        <v>77</v>
      </c>
      <c r="AV153" s="13" t="s">
        <v>75</v>
      </c>
      <c r="AW153" s="13" t="s">
        <v>31</v>
      </c>
      <c r="AX153" s="13" t="s">
        <v>70</v>
      </c>
      <c r="AY153" s="198" t="s">
        <v>118</v>
      </c>
    </row>
    <row r="154" spans="2:51" s="13" customFormat="1" ht="22.5">
      <c r="B154" s="188"/>
      <c r="C154" s="189"/>
      <c r="D154" s="190" t="s">
        <v>129</v>
      </c>
      <c r="E154" s="191" t="s">
        <v>19</v>
      </c>
      <c r="F154" s="192" t="s">
        <v>214</v>
      </c>
      <c r="G154" s="189"/>
      <c r="H154" s="191" t="s">
        <v>19</v>
      </c>
      <c r="I154" s="193"/>
      <c r="J154" s="189"/>
      <c r="K154" s="189"/>
      <c r="L154" s="194"/>
      <c r="M154" s="195"/>
      <c r="N154" s="196"/>
      <c r="O154" s="196"/>
      <c r="P154" s="196"/>
      <c r="Q154" s="196"/>
      <c r="R154" s="196"/>
      <c r="S154" s="196"/>
      <c r="T154" s="197"/>
      <c r="AT154" s="198" t="s">
        <v>129</v>
      </c>
      <c r="AU154" s="198" t="s">
        <v>77</v>
      </c>
      <c r="AV154" s="13" t="s">
        <v>75</v>
      </c>
      <c r="AW154" s="13" t="s">
        <v>31</v>
      </c>
      <c r="AX154" s="13" t="s">
        <v>70</v>
      </c>
      <c r="AY154" s="198" t="s">
        <v>118</v>
      </c>
    </row>
    <row r="155" spans="2:51" s="13" customFormat="1" ht="11.25">
      <c r="B155" s="188"/>
      <c r="C155" s="189"/>
      <c r="D155" s="190" t="s">
        <v>129</v>
      </c>
      <c r="E155" s="191" t="s">
        <v>19</v>
      </c>
      <c r="F155" s="192" t="s">
        <v>215</v>
      </c>
      <c r="G155" s="189"/>
      <c r="H155" s="191" t="s">
        <v>19</v>
      </c>
      <c r="I155" s="193"/>
      <c r="J155" s="189"/>
      <c r="K155" s="189"/>
      <c r="L155" s="194"/>
      <c r="M155" s="195"/>
      <c r="N155" s="196"/>
      <c r="O155" s="196"/>
      <c r="P155" s="196"/>
      <c r="Q155" s="196"/>
      <c r="R155" s="196"/>
      <c r="S155" s="196"/>
      <c r="T155" s="197"/>
      <c r="AT155" s="198" t="s">
        <v>129</v>
      </c>
      <c r="AU155" s="198" t="s">
        <v>77</v>
      </c>
      <c r="AV155" s="13" t="s">
        <v>75</v>
      </c>
      <c r="AW155" s="13" t="s">
        <v>31</v>
      </c>
      <c r="AX155" s="13" t="s">
        <v>70</v>
      </c>
      <c r="AY155" s="198" t="s">
        <v>118</v>
      </c>
    </row>
    <row r="156" spans="2:51" s="13" customFormat="1" ht="11.25">
      <c r="B156" s="188"/>
      <c r="C156" s="189"/>
      <c r="D156" s="190" t="s">
        <v>129</v>
      </c>
      <c r="E156" s="191" t="s">
        <v>19</v>
      </c>
      <c r="F156" s="192" t="s">
        <v>216</v>
      </c>
      <c r="G156" s="189"/>
      <c r="H156" s="191" t="s">
        <v>19</v>
      </c>
      <c r="I156" s="193"/>
      <c r="J156" s="189"/>
      <c r="K156" s="189"/>
      <c r="L156" s="194"/>
      <c r="M156" s="195"/>
      <c r="N156" s="196"/>
      <c r="O156" s="196"/>
      <c r="P156" s="196"/>
      <c r="Q156" s="196"/>
      <c r="R156" s="196"/>
      <c r="S156" s="196"/>
      <c r="T156" s="197"/>
      <c r="AT156" s="198" t="s">
        <v>129</v>
      </c>
      <c r="AU156" s="198" t="s">
        <v>77</v>
      </c>
      <c r="AV156" s="13" t="s">
        <v>75</v>
      </c>
      <c r="AW156" s="13" t="s">
        <v>31</v>
      </c>
      <c r="AX156" s="13" t="s">
        <v>70</v>
      </c>
      <c r="AY156" s="198" t="s">
        <v>118</v>
      </c>
    </row>
    <row r="157" spans="2:51" s="13" customFormat="1" ht="11.25">
      <c r="B157" s="188"/>
      <c r="C157" s="189"/>
      <c r="D157" s="190" t="s">
        <v>129</v>
      </c>
      <c r="E157" s="191" t="s">
        <v>19</v>
      </c>
      <c r="F157" s="192" t="s">
        <v>217</v>
      </c>
      <c r="G157" s="189"/>
      <c r="H157" s="191" t="s">
        <v>19</v>
      </c>
      <c r="I157" s="193"/>
      <c r="J157" s="189"/>
      <c r="K157" s="189"/>
      <c r="L157" s="194"/>
      <c r="M157" s="195"/>
      <c r="N157" s="196"/>
      <c r="O157" s="196"/>
      <c r="P157" s="196"/>
      <c r="Q157" s="196"/>
      <c r="R157" s="196"/>
      <c r="S157" s="196"/>
      <c r="T157" s="197"/>
      <c r="AT157" s="198" t="s">
        <v>129</v>
      </c>
      <c r="AU157" s="198" t="s">
        <v>77</v>
      </c>
      <c r="AV157" s="13" t="s">
        <v>75</v>
      </c>
      <c r="AW157" s="13" t="s">
        <v>31</v>
      </c>
      <c r="AX157" s="13" t="s">
        <v>70</v>
      </c>
      <c r="AY157" s="198" t="s">
        <v>118</v>
      </c>
    </row>
    <row r="158" spans="2:51" s="14" customFormat="1" ht="11.25">
      <c r="B158" s="199"/>
      <c r="C158" s="200"/>
      <c r="D158" s="190" t="s">
        <v>129</v>
      </c>
      <c r="E158" s="201" t="s">
        <v>19</v>
      </c>
      <c r="F158" s="202" t="s">
        <v>218</v>
      </c>
      <c r="G158" s="200"/>
      <c r="H158" s="203">
        <v>29.755</v>
      </c>
      <c r="I158" s="204"/>
      <c r="J158" s="200"/>
      <c r="K158" s="200"/>
      <c r="L158" s="205"/>
      <c r="M158" s="206"/>
      <c r="N158" s="207"/>
      <c r="O158" s="207"/>
      <c r="P158" s="207"/>
      <c r="Q158" s="207"/>
      <c r="R158" s="207"/>
      <c r="S158" s="207"/>
      <c r="T158" s="208"/>
      <c r="AT158" s="209" t="s">
        <v>129</v>
      </c>
      <c r="AU158" s="209" t="s">
        <v>77</v>
      </c>
      <c r="AV158" s="14" t="s">
        <v>77</v>
      </c>
      <c r="AW158" s="14" t="s">
        <v>31</v>
      </c>
      <c r="AX158" s="14" t="s">
        <v>70</v>
      </c>
      <c r="AY158" s="209" t="s">
        <v>118</v>
      </c>
    </row>
    <row r="159" spans="2:51" s="14" customFormat="1" ht="11.25">
      <c r="B159" s="199"/>
      <c r="C159" s="200"/>
      <c r="D159" s="190" t="s">
        <v>129</v>
      </c>
      <c r="E159" s="201" t="s">
        <v>19</v>
      </c>
      <c r="F159" s="202" t="s">
        <v>219</v>
      </c>
      <c r="G159" s="200"/>
      <c r="H159" s="203">
        <v>4.99</v>
      </c>
      <c r="I159" s="204"/>
      <c r="J159" s="200"/>
      <c r="K159" s="200"/>
      <c r="L159" s="205"/>
      <c r="M159" s="206"/>
      <c r="N159" s="207"/>
      <c r="O159" s="207"/>
      <c r="P159" s="207"/>
      <c r="Q159" s="207"/>
      <c r="R159" s="207"/>
      <c r="S159" s="207"/>
      <c r="T159" s="208"/>
      <c r="AT159" s="209" t="s">
        <v>129</v>
      </c>
      <c r="AU159" s="209" t="s">
        <v>77</v>
      </c>
      <c r="AV159" s="14" t="s">
        <v>77</v>
      </c>
      <c r="AW159" s="14" t="s">
        <v>31</v>
      </c>
      <c r="AX159" s="14" t="s">
        <v>70</v>
      </c>
      <c r="AY159" s="209" t="s">
        <v>118</v>
      </c>
    </row>
    <row r="160" spans="2:51" s="16" customFormat="1" ht="11.25">
      <c r="B160" s="222"/>
      <c r="C160" s="223"/>
      <c r="D160" s="190" t="s">
        <v>129</v>
      </c>
      <c r="E160" s="224" t="s">
        <v>19</v>
      </c>
      <c r="F160" s="225" t="s">
        <v>220</v>
      </c>
      <c r="G160" s="223"/>
      <c r="H160" s="226">
        <v>34.745</v>
      </c>
      <c r="I160" s="227"/>
      <c r="J160" s="223"/>
      <c r="K160" s="223"/>
      <c r="L160" s="228"/>
      <c r="M160" s="229"/>
      <c r="N160" s="230"/>
      <c r="O160" s="230"/>
      <c r="P160" s="230"/>
      <c r="Q160" s="230"/>
      <c r="R160" s="230"/>
      <c r="S160" s="230"/>
      <c r="T160" s="231"/>
      <c r="AT160" s="232" t="s">
        <v>129</v>
      </c>
      <c r="AU160" s="232" t="s">
        <v>77</v>
      </c>
      <c r="AV160" s="16" t="s">
        <v>140</v>
      </c>
      <c r="AW160" s="16" t="s">
        <v>31</v>
      </c>
      <c r="AX160" s="16" t="s">
        <v>70</v>
      </c>
      <c r="AY160" s="232" t="s">
        <v>118</v>
      </c>
    </row>
    <row r="161" spans="2:51" s="13" customFormat="1" ht="11.25">
      <c r="B161" s="188"/>
      <c r="C161" s="189"/>
      <c r="D161" s="190" t="s">
        <v>129</v>
      </c>
      <c r="E161" s="191" t="s">
        <v>19</v>
      </c>
      <c r="F161" s="192" t="s">
        <v>221</v>
      </c>
      <c r="G161" s="189"/>
      <c r="H161" s="191" t="s">
        <v>19</v>
      </c>
      <c r="I161" s="193"/>
      <c r="J161" s="189"/>
      <c r="K161" s="189"/>
      <c r="L161" s="194"/>
      <c r="M161" s="195"/>
      <c r="N161" s="196"/>
      <c r="O161" s="196"/>
      <c r="P161" s="196"/>
      <c r="Q161" s="196"/>
      <c r="R161" s="196"/>
      <c r="S161" s="196"/>
      <c r="T161" s="197"/>
      <c r="AT161" s="198" t="s">
        <v>129</v>
      </c>
      <c r="AU161" s="198" t="s">
        <v>77</v>
      </c>
      <c r="AV161" s="13" t="s">
        <v>75</v>
      </c>
      <c r="AW161" s="13" t="s">
        <v>31</v>
      </c>
      <c r="AX161" s="13" t="s">
        <v>70</v>
      </c>
      <c r="AY161" s="198" t="s">
        <v>118</v>
      </c>
    </row>
    <row r="162" spans="2:51" s="13" customFormat="1" ht="11.25">
      <c r="B162" s="188"/>
      <c r="C162" s="189"/>
      <c r="D162" s="190" t="s">
        <v>129</v>
      </c>
      <c r="E162" s="191" t="s">
        <v>19</v>
      </c>
      <c r="F162" s="192" t="s">
        <v>222</v>
      </c>
      <c r="G162" s="189"/>
      <c r="H162" s="191" t="s">
        <v>19</v>
      </c>
      <c r="I162" s="193"/>
      <c r="J162" s="189"/>
      <c r="K162" s="189"/>
      <c r="L162" s="194"/>
      <c r="M162" s="195"/>
      <c r="N162" s="196"/>
      <c r="O162" s="196"/>
      <c r="P162" s="196"/>
      <c r="Q162" s="196"/>
      <c r="R162" s="196"/>
      <c r="S162" s="196"/>
      <c r="T162" s="197"/>
      <c r="AT162" s="198" t="s">
        <v>129</v>
      </c>
      <c r="AU162" s="198" t="s">
        <v>77</v>
      </c>
      <c r="AV162" s="13" t="s">
        <v>75</v>
      </c>
      <c r="AW162" s="13" t="s">
        <v>31</v>
      </c>
      <c r="AX162" s="13" t="s">
        <v>70</v>
      </c>
      <c r="AY162" s="198" t="s">
        <v>118</v>
      </c>
    </row>
    <row r="163" spans="2:51" s="14" customFormat="1" ht="11.25">
      <c r="B163" s="199"/>
      <c r="C163" s="200"/>
      <c r="D163" s="190" t="s">
        <v>129</v>
      </c>
      <c r="E163" s="201" t="s">
        <v>19</v>
      </c>
      <c r="F163" s="202" t="s">
        <v>223</v>
      </c>
      <c r="G163" s="200"/>
      <c r="H163" s="203">
        <v>4.932</v>
      </c>
      <c r="I163" s="204"/>
      <c r="J163" s="200"/>
      <c r="K163" s="200"/>
      <c r="L163" s="205"/>
      <c r="M163" s="206"/>
      <c r="N163" s="207"/>
      <c r="O163" s="207"/>
      <c r="P163" s="207"/>
      <c r="Q163" s="207"/>
      <c r="R163" s="207"/>
      <c r="S163" s="207"/>
      <c r="T163" s="208"/>
      <c r="AT163" s="209" t="s">
        <v>129</v>
      </c>
      <c r="AU163" s="209" t="s">
        <v>77</v>
      </c>
      <c r="AV163" s="14" t="s">
        <v>77</v>
      </c>
      <c r="AW163" s="14" t="s">
        <v>31</v>
      </c>
      <c r="AX163" s="14" t="s">
        <v>70</v>
      </c>
      <c r="AY163" s="209" t="s">
        <v>118</v>
      </c>
    </row>
    <row r="164" spans="2:51" s="14" customFormat="1" ht="11.25">
      <c r="B164" s="199"/>
      <c r="C164" s="200"/>
      <c r="D164" s="190" t="s">
        <v>129</v>
      </c>
      <c r="E164" s="201" t="s">
        <v>19</v>
      </c>
      <c r="F164" s="202" t="s">
        <v>224</v>
      </c>
      <c r="G164" s="200"/>
      <c r="H164" s="203">
        <v>14.594</v>
      </c>
      <c r="I164" s="204"/>
      <c r="J164" s="200"/>
      <c r="K164" s="200"/>
      <c r="L164" s="205"/>
      <c r="M164" s="206"/>
      <c r="N164" s="207"/>
      <c r="O164" s="207"/>
      <c r="P164" s="207"/>
      <c r="Q164" s="207"/>
      <c r="R164" s="207"/>
      <c r="S164" s="207"/>
      <c r="T164" s="208"/>
      <c r="AT164" s="209" t="s">
        <v>129</v>
      </c>
      <c r="AU164" s="209" t="s">
        <v>77</v>
      </c>
      <c r="AV164" s="14" t="s">
        <v>77</v>
      </c>
      <c r="AW164" s="14" t="s">
        <v>31</v>
      </c>
      <c r="AX164" s="14" t="s">
        <v>70</v>
      </c>
      <c r="AY164" s="209" t="s">
        <v>118</v>
      </c>
    </row>
    <row r="165" spans="2:51" s="16" customFormat="1" ht="11.25">
      <c r="B165" s="222"/>
      <c r="C165" s="223"/>
      <c r="D165" s="190" t="s">
        <v>129</v>
      </c>
      <c r="E165" s="224" t="s">
        <v>19</v>
      </c>
      <c r="F165" s="225" t="s">
        <v>220</v>
      </c>
      <c r="G165" s="223"/>
      <c r="H165" s="226">
        <v>19.526</v>
      </c>
      <c r="I165" s="227"/>
      <c r="J165" s="223"/>
      <c r="K165" s="223"/>
      <c r="L165" s="228"/>
      <c r="M165" s="229"/>
      <c r="N165" s="230"/>
      <c r="O165" s="230"/>
      <c r="P165" s="230"/>
      <c r="Q165" s="230"/>
      <c r="R165" s="230"/>
      <c r="S165" s="230"/>
      <c r="T165" s="231"/>
      <c r="AT165" s="232" t="s">
        <v>129</v>
      </c>
      <c r="AU165" s="232" t="s">
        <v>77</v>
      </c>
      <c r="AV165" s="16" t="s">
        <v>140</v>
      </c>
      <c r="AW165" s="16" t="s">
        <v>31</v>
      </c>
      <c r="AX165" s="16" t="s">
        <v>70</v>
      </c>
      <c r="AY165" s="232" t="s">
        <v>118</v>
      </c>
    </row>
    <row r="166" spans="2:51" s="15" customFormat="1" ht="11.25">
      <c r="B166" s="210"/>
      <c r="C166" s="211"/>
      <c r="D166" s="190" t="s">
        <v>129</v>
      </c>
      <c r="E166" s="212" t="s">
        <v>19</v>
      </c>
      <c r="F166" s="213" t="s">
        <v>135</v>
      </c>
      <c r="G166" s="211"/>
      <c r="H166" s="214">
        <v>54.271</v>
      </c>
      <c r="I166" s="215"/>
      <c r="J166" s="211"/>
      <c r="K166" s="211"/>
      <c r="L166" s="216"/>
      <c r="M166" s="217"/>
      <c r="N166" s="218"/>
      <c r="O166" s="218"/>
      <c r="P166" s="218"/>
      <c r="Q166" s="218"/>
      <c r="R166" s="218"/>
      <c r="S166" s="218"/>
      <c r="T166" s="219"/>
      <c r="AT166" s="220" t="s">
        <v>129</v>
      </c>
      <c r="AU166" s="220" t="s">
        <v>77</v>
      </c>
      <c r="AV166" s="15" t="s">
        <v>125</v>
      </c>
      <c r="AW166" s="15" t="s">
        <v>31</v>
      </c>
      <c r="AX166" s="15" t="s">
        <v>75</v>
      </c>
      <c r="AY166" s="220" t="s">
        <v>118</v>
      </c>
    </row>
    <row r="167" spans="1:65" s="2" customFormat="1" ht="24.2" customHeight="1">
      <c r="A167" s="36"/>
      <c r="B167" s="37"/>
      <c r="C167" s="170" t="s">
        <v>225</v>
      </c>
      <c r="D167" s="170" t="s">
        <v>120</v>
      </c>
      <c r="E167" s="171" t="s">
        <v>226</v>
      </c>
      <c r="F167" s="172" t="s">
        <v>227</v>
      </c>
      <c r="G167" s="173" t="s">
        <v>143</v>
      </c>
      <c r="H167" s="174">
        <v>55.519</v>
      </c>
      <c r="I167" s="175"/>
      <c r="J167" s="176">
        <f>ROUND(I167*H167,2)</f>
        <v>0</v>
      </c>
      <c r="K167" s="172" t="s">
        <v>124</v>
      </c>
      <c r="L167" s="41"/>
      <c r="M167" s="177" t="s">
        <v>19</v>
      </c>
      <c r="N167" s="178" t="s">
        <v>41</v>
      </c>
      <c r="O167" s="66"/>
      <c r="P167" s="179">
        <f>O167*H167</f>
        <v>0</v>
      </c>
      <c r="Q167" s="179">
        <v>0</v>
      </c>
      <c r="R167" s="179">
        <f>Q167*H167</f>
        <v>0</v>
      </c>
      <c r="S167" s="179">
        <v>0</v>
      </c>
      <c r="T167" s="180">
        <f>S167*H167</f>
        <v>0</v>
      </c>
      <c r="U167" s="36"/>
      <c r="V167" s="36"/>
      <c r="W167" s="36"/>
      <c r="X167" s="36"/>
      <c r="Y167" s="36"/>
      <c r="Z167" s="36"/>
      <c r="AA167" s="36"/>
      <c r="AB167" s="36"/>
      <c r="AC167" s="36"/>
      <c r="AD167" s="36"/>
      <c r="AE167" s="36"/>
      <c r="AR167" s="181" t="s">
        <v>125</v>
      </c>
      <c r="AT167" s="181" t="s">
        <v>120</v>
      </c>
      <c r="AU167" s="181" t="s">
        <v>77</v>
      </c>
      <c r="AY167" s="19" t="s">
        <v>118</v>
      </c>
      <c r="BE167" s="182">
        <f>IF(N167="základní",J167,0)</f>
        <v>0</v>
      </c>
      <c r="BF167" s="182">
        <f>IF(N167="snížená",J167,0)</f>
        <v>0</v>
      </c>
      <c r="BG167" s="182">
        <f>IF(N167="zákl. přenesená",J167,0)</f>
        <v>0</v>
      </c>
      <c r="BH167" s="182">
        <f>IF(N167="sníž. přenesená",J167,0)</f>
        <v>0</v>
      </c>
      <c r="BI167" s="182">
        <f>IF(N167="nulová",J167,0)</f>
        <v>0</v>
      </c>
      <c r="BJ167" s="19" t="s">
        <v>75</v>
      </c>
      <c r="BK167" s="182">
        <f>ROUND(I167*H167,2)</f>
        <v>0</v>
      </c>
      <c r="BL167" s="19" t="s">
        <v>125</v>
      </c>
      <c r="BM167" s="181" t="s">
        <v>228</v>
      </c>
    </row>
    <row r="168" spans="1:47" s="2" customFormat="1" ht="11.25">
      <c r="A168" s="36"/>
      <c r="B168" s="37"/>
      <c r="C168" s="38"/>
      <c r="D168" s="183" t="s">
        <v>127</v>
      </c>
      <c r="E168" s="38"/>
      <c r="F168" s="184" t="s">
        <v>229</v>
      </c>
      <c r="G168" s="38"/>
      <c r="H168" s="38"/>
      <c r="I168" s="185"/>
      <c r="J168" s="38"/>
      <c r="K168" s="38"/>
      <c r="L168" s="41"/>
      <c r="M168" s="186"/>
      <c r="N168" s="187"/>
      <c r="O168" s="66"/>
      <c r="P168" s="66"/>
      <c r="Q168" s="66"/>
      <c r="R168" s="66"/>
      <c r="S168" s="66"/>
      <c r="T168" s="67"/>
      <c r="U168" s="36"/>
      <c r="V168" s="36"/>
      <c r="W168" s="36"/>
      <c r="X168" s="36"/>
      <c r="Y168" s="36"/>
      <c r="Z168" s="36"/>
      <c r="AA168" s="36"/>
      <c r="AB168" s="36"/>
      <c r="AC168" s="36"/>
      <c r="AD168" s="36"/>
      <c r="AE168" s="36"/>
      <c r="AT168" s="19" t="s">
        <v>127</v>
      </c>
      <c r="AU168" s="19" t="s">
        <v>77</v>
      </c>
    </row>
    <row r="169" spans="1:65" s="2" customFormat="1" ht="37.9" customHeight="1">
      <c r="A169" s="36"/>
      <c r="B169" s="37"/>
      <c r="C169" s="170" t="s">
        <v>8</v>
      </c>
      <c r="D169" s="170" t="s">
        <v>120</v>
      </c>
      <c r="E169" s="171" t="s">
        <v>230</v>
      </c>
      <c r="F169" s="172" t="s">
        <v>231</v>
      </c>
      <c r="G169" s="173" t="s">
        <v>143</v>
      </c>
      <c r="H169" s="174">
        <v>55.519</v>
      </c>
      <c r="I169" s="175"/>
      <c r="J169" s="176">
        <f>ROUND(I169*H169,2)</f>
        <v>0</v>
      </c>
      <c r="K169" s="172" t="s">
        <v>124</v>
      </c>
      <c r="L169" s="41"/>
      <c r="M169" s="177" t="s">
        <v>19</v>
      </c>
      <c r="N169" s="178" t="s">
        <v>41</v>
      </c>
      <c r="O169" s="66"/>
      <c r="P169" s="179">
        <f>O169*H169</f>
        <v>0</v>
      </c>
      <c r="Q169" s="179">
        <v>0.00014</v>
      </c>
      <c r="R169" s="179">
        <f>Q169*H169</f>
        <v>0.007772659999999999</v>
      </c>
      <c r="S169" s="179">
        <v>0</v>
      </c>
      <c r="T169" s="180">
        <f>S169*H169</f>
        <v>0</v>
      </c>
      <c r="U169" s="36"/>
      <c r="V169" s="36"/>
      <c r="W169" s="36"/>
      <c r="X169" s="36"/>
      <c r="Y169" s="36"/>
      <c r="Z169" s="36"/>
      <c r="AA169" s="36"/>
      <c r="AB169" s="36"/>
      <c r="AC169" s="36"/>
      <c r="AD169" s="36"/>
      <c r="AE169" s="36"/>
      <c r="AR169" s="181" t="s">
        <v>125</v>
      </c>
      <c r="AT169" s="181" t="s">
        <v>120</v>
      </c>
      <c r="AU169" s="181" t="s">
        <v>77</v>
      </c>
      <c r="AY169" s="19" t="s">
        <v>118</v>
      </c>
      <c r="BE169" s="182">
        <f>IF(N169="základní",J169,0)</f>
        <v>0</v>
      </c>
      <c r="BF169" s="182">
        <f>IF(N169="snížená",J169,0)</f>
        <v>0</v>
      </c>
      <c r="BG169" s="182">
        <f>IF(N169="zákl. přenesená",J169,0)</f>
        <v>0</v>
      </c>
      <c r="BH169" s="182">
        <f>IF(N169="sníž. přenesená",J169,0)</f>
        <v>0</v>
      </c>
      <c r="BI169" s="182">
        <f>IF(N169="nulová",J169,0)</f>
        <v>0</v>
      </c>
      <c r="BJ169" s="19" t="s">
        <v>75</v>
      </c>
      <c r="BK169" s="182">
        <f>ROUND(I169*H169,2)</f>
        <v>0</v>
      </c>
      <c r="BL169" s="19" t="s">
        <v>125</v>
      </c>
      <c r="BM169" s="181" t="s">
        <v>232</v>
      </c>
    </row>
    <row r="170" spans="1:47" s="2" customFormat="1" ht="11.25">
      <c r="A170" s="36"/>
      <c r="B170" s="37"/>
      <c r="C170" s="38"/>
      <c r="D170" s="183" t="s">
        <v>127</v>
      </c>
      <c r="E170" s="38"/>
      <c r="F170" s="184" t="s">
        <v>233</v>
      </c>
      <c r="G170" s="38"/>
      <c r="H170" s="38"/>
      <c r="I170" s="185"/>
      <c r="J170" s="38"/>
      <c r="K170" s="38"/>
      <c r="L170" s="41"/>
      <c r="M170" s="186"/>
      <c r="N170" s="187"/>
      <c r="O170" s="66"/>
      <c r="P170" s="66"/>
      <c r="Q170" s="66"/>
      <c r="R170" s="66"/>
      <c r="S170" s="66"/>
      <c r="T170" s="67"/>
      <c r="U170" s="36"/>
      <c r="V170" s="36"/>
      <c r="W170" s="36"/>
      <c r="X170" s="36"/>
      <c r="Y170" s="36"/>
      <c r="Z170" s="36"/>
      <c r="AA170" s="36"/>
      <c r="AB170" s="36"/>
      <c r="AC170" s="36"/>
      <c r="AD170" s="36"/>
      <c r="AE170" s="36"/>
      <c r="AT170" s="19" t="s">
        <v>127</v>
      </c>
      <c r="AU170" s="19" t="s">
        <v>77</v>
      </c>
    </row>
    <row r="171" spans="1:65" s="2" customFormat="1" ht="44.25" customHeight="1">
      <c r="A171" s="36"/>
      <c r="B171" s="37"/>
      <c r="C171" s="170" t="s">
        <v>234</v>
      </c>
      <c r="D171" s="170" t="s">
        <v>120</v>
      </c>
      <c r="E171" s="171" t="s">
        <v>235</v>
      </c>
      <c r="F171" s="172" t="s">
        <v>236</v>
      </c>
      <c r="G171" s="173" t="s">
        <v>143</v>
      </c>
      <c r="H171" s="174">
        <v>55.519</v>
      </c>
      <c r="I171" s="175"/>
      <c r="J171" s="176">
        <f>ROUND(I171*H171,2)</f>
        <v>0</v>
      </c>
      <c r="K171" s="172" t="s">
        <v>124</v>
      </c>
      <c r="L171" s="41"/>
      <c r="M171" s="177" t="s">
        <v>19</v>
      </c>
      <c r="N171" s="178" t="s">
        <v>41</v>
      </c>
      <c r="O171" s="66"/>
      <c r="P171" s="179">
        <f>O171*H171</f>
        <v>0</v>
      </c>
      <c r="Q171" s="179">
        <v>0.00072</v>
      </c>
      <c r="R171" s="179">
        <f>Q171*H171</f>
        <v>0.039973680000000004</v>
      </c>
      <c r="S171" s="179">
        <v>0</v>
      </c>
      <c r="T171" s="180">
        <f>S171*H171</f>
        <v>0</v>
      </c>
      <c r="U171" s="36"/>
      <c r="V171" s="36"/>
      <c r="W171" s="36"/>
      <c r="X171" s="36"/>
      <c r="Y171" s="36"/>
      <c r="Z171" s="36"/>
      <c r="AA171" s="36"/>
      <c r="AB171" s="36"/>
      <c r="AC171" s="36"/>
      <c r="AD171" s="36"/>
      <c r="AE171" s="36"/>
      <c r="AR171" s="181" t="s">
        <v>125</v>
      </c>
      <c r="AT171" s="181" t="s">
        <v>120</v>
      </c>
      <c r="AU171" s="181" t="s">
        <v>77</v>
      </c>
      <c r="AY171" s="19" t="s">
        <v>118</v>
      </c>
      <c r="BE171" s="182">
        <f>IF(N171="základní",J171,0)</f>
        <v>0</v>
      </c>
      <c r="BF171" s="182">
        <f>IF(N171="snížená",J171,0)</f>
        <v>0</v>
      </c>
      <c r="BG171" s="182">
        <f>IF(N171="zákl. přenesená",J171,0)</f>
        <v>0</v>
      </c>
      <c r="BH171" s="182">
        <f>IF(N171="sníž. přenesená",J171,0)</f>
        <v>0</v>
      </c>
      <c r="BI171" s="182">
        <f>IF(N171="nulová",J171,0)</f>
        <v>0</v>
      </c>
      <c r="BJ171" s="19" t="s">
        <v>75</v>
      </c>
      <c r="BK171" s="182">
        <f>ROUND(I171*H171,2)</f>
        <v>0</v>
      </c>
      <c r="BL171" s="19" t="s">
        <v>125</v>
      </c>
      <c r="BM171" s="181" t="s">
        <v>237</v>
      </c>
    </row>
    <row r="172" spans="1:47" s="2" customFormat="1" ht="11.25">
      <c r="A172" s="36"/>
      <c r="B172" s="37"/>
      <c r="C172" s="38"/>
      <c r="D172" s="183" t="s">
        <v>127</v>
      </c>
      <c r="E172" s="38"/>
      <c r="F172" s="184" t="s">
        <v>238</v>
      </c>
      <c r="G172" s="38"/>
      <c r="H172" s="38"/>
      <c r="I172" s="185"/>
      <c r="J172" s="38"/>
      <c r="K172" s="38"/>
      <c r="L172" s="41"/>
      <c r="M172" s="186"/>
      <c r="N172" s="187"/>
      <c r="O172" s="66"/>
      <c r="P172" s="66"/>
      <c r="Q172" s="66"/>
      <c r="R172" s="66"/>
      <c r="S172" s="66"/>
      <c r="T172" s="67"/>
      <c r="U172" s="36"/>
      <c r="V172" s="36"/>
      <c r="W172" s="36"/>
      <c r="X172" s="36"/>
      <c r="Y172" s="36"/>
      <c r="Z172" s="36"/>
      <c r="AA172" s="36"/>
      <c r="AB172" s="36"/>
      <c r="AC172" s="36"/>
      <c r="AD172" s="36"/>
      <c r="AE172" s="36"/>
      <c r="AT172" s="19" t="s">
        <v>127</v>
      </c>
      <c r="AU172" s="19" t="s">
        <v>77</v>
      </c>
    </row>
    <row r="173" spans="2:51" s="13" customFormat="1" ht="11.25">
      <c r="B173" s="188"/>
      <c r="C173" s="189"/>
      <c r="D173" s="190" t="s">
        <v>129</v>
      </c>
      <c r="E173" s="191" t="s">
        <v>19</v>
      </c>
      <c r="F173" s="192" t="s">
        <v>216</v>
      </c>
      <c r="G173" s="189"/>
      <c r="H173" s="191" t="s">
        <v>19</v>
      </c>
      <c r="I173" s="193"/>
      <c r="J173" s="189"/>
      <c r="K173" s="189"/>
      <c r="L173" s="194"/>
      <c r="M173" s="195"/>
      <c r="N173" s="196"/>
      <c r="O173" s="196"/>
      <c r="P173" s="196"/>
      <c r="Q173" s="196"/>
      <c r="R173" s="196"/>
      <c r="S173" s="196"/>
      <c r="T173" s="197"/>
      <c r="AT173" s="198" t="s">
        <v>129</v>
      </c>
      <c r="AU173" s="198" t="s">
        <v>77</v>
      </c>
      <c r="AV173" s="13" t="s">
        <v>75</v>
      </c>
      <c r="AW173" s="13" t="s">
        <v>31</v>
      </c>
      <c r="AX173" s="13" t="s">
        <v>70</v>
      </c>
      <c r="AY173" s="198" t="s">
        <v>118</v>
      </c>
    </row>
    <row r="174" spans="2:51" s="13" customFormat="1" ht="11.25">
      <c r="B174" s="188"/>
      <c r="C174" s="189"/>
      <c r="D174" s="190" t="s">
        <v>129</v>
      </c>
      <c r="E174" s="191" t="s">
        <v>19</v>
      </c>
      <c r="F174" s="192" t="s">
        <v>217</v>
      </c>
      <c r="G174" s="189"/>
      <c r="H174" s="191" t="s">
        <v>19</v>
      </c>
      <c r="I174" s="193"/>
      <c r="J174" s="189"/>
      <c r="K174" s="189"/>
      <c r="L174" s="194"/>
      <c r="M174" s="195"/>
      <c r="N174" s="196"/>
      <c r="O174" s="196"/>
      <c r="P174" s="196"/>
      <c r="Q174" s="196"/>
      <c r="R174" s="196"/>
      <c r="S174" s="196"/>
      <c r="T174" s="197"/>
      <c r="AT174" s="198" t="s">
        <v>129</v>
      </c>
      <c r="AU174" s="198" t="s">
        <v>77</v>
      </c>
      <c r="AV174" s="13" t="s">
        <v>75</v>
      </c>
      <c r="AW174" s="13" t="s">
        <v>31</v>
      </c>
      <c r="AX174" s="13" t="s">
        <v>70</v>
      </c>
      <c r="AY174" s="198" t="s">
        <v>118</v>
      </c>
    </row>
    <row r="175" spans="2:51" s="14" customFormat="1" ht="11.25">
      <c r="B175" s="199"/>
      <c r="C175" s="200"/>
      <c r="D175" s="190" t="s">
        <v>129</v>
      </c>
      <c r="E175" s="201" t="s">
        <v>19</v>
      </c>
      <c r="F175" s="202" t="s">
        <v>218</v>
      </c>
      <c r="G175" s="200"/>
      <c r="H175" s="203">
        <v>29.755</v>
      </c>
      <c r="I175" s="204"/>
      <c r="J175" s="200"/>
      <c r="K175" s="200"/>
      <c r="L175" s="205"/>
      <c r="M175" s="206"/>
      <c r="N175" s="207"/>
      <c r="O175" s="207"/>
      <c r="P175" s="207"/>
      <c r="Q175" s="207"/>
      <c r="R175" s="207"/>
      <c r="S175" s="207"/>
      <c r="T175" s="208"/>
      <c r="AT175" s="209" t="s">
        <v>129</v>
      </c>
      <c r="AU175" s="209" t="s">
        <v>77</v>
      </c>
      <c r="AV175" s="14" t="s">
        <v>77</v>
      </c>
      <c r="AW175" s="14" t="s">
        <v>31</v>
      </c>
      <c r="AX175" s="14" t="s">
        <v>70</v>
      </c>
      <c r="AY175" s="209" t="s">
        <v>118</v>
      </c>
    </row>
    <row r="176" spans="2:51" s="14" customFormat="1" ht="11.25">
      <c r="B176" s="199"/>
      <c r="C176" s="200"/>
      <c r="D176" s="190" t="s">
        <v>129</v>
      </c>
      <c r="E176" s="201" t="s">
        <v>19</v>
      </c>
      <c r="F176" s="202" t="s">
        <v>219</v>
      </c>
      <c r="G176" s="200"/>
      <c r="H176" s="203">
        <v>4.99</v>
      </c>
      <c r="I176" s="204"/>
      <c r="J176" s="200"/>
      <c r="K176" s="200"/>
      <c r="L176" s="205"/>
      <c r="M176" s="206"/>
      <c r="N176" s="207"/>
      <c r="O176" s="207"/>
      <c r="P176" s="207"/>
      <c r="Q176" s="207"/>
      <c r="R176" s="207"/>
      <c r="S176" s="207"/>
      <c r="T176" s="208"/>
      <c r="AT176" s="209" t="s">
        <v>129</v>
      </c>
      <c r="AU176" s="209" t="s">
        <v>77</v>
      </c>
      <c r="AV176" s="14" t="s">
        <v>77</v>
      </c>
      <c r="AW176" s="14" t="s">
        <v>31</v>
      </c>
      <c r="AX176" s="14" t="s">
        <v>70</v>
      </c>
      <c r="AY176" s="209" t="s">
        <v>118</v>
      </c>
    </row>
    <row r="177" spans="2:51" s="16" customFormat="1" ht="11.25">
      <c r="B177" s="222"/>
      <c r="C177" s="223"/>
      <c r="D177" s="190" t="s">
        <v>129</v>
      </c>
      <c r="E177" s="224" t="s">
        <v>19</v>
      </c>
      <c r="F177" s="225" t="s">
        <v>220</v>
      </c>
      <c r="G177" s="223"/>
      <c r="H177" s="226">
        <v>34.745</v>
      </c>
      <c r="I177" s="227"/>
      <c r="J177" s="223"/>
      <c r="K177" s="223"/>
      <c r="L177" s="228"/>
      <c r="M177" s="229"/>
      <c r="N177" s="230"/>
      <c r="O177" s="230"/>
      <c r="P177" s="230"/>
      <c r="Q177" s="230"/>
      <c r="R177" s="230"/>
      <c r="S177" s="230"/>
      <c r="T177" s="231"/>
      <c r="AT177" s="232" t="s">
        <v>129</v>
      </c>
      <c r="AU177" s="232" t="s">
        <v>77</v>
      </c>
      <c r="AV177" s="16" t="s">
        <v>140</v>
      </c>
      <c r="AW177" s="16" t="s">
        <v>31</v>
      </c>
      <c r="AX177" s="16" t="s">
        <v>70</v>
      </c>
      <c r="AY177" s="232" t="s">
        <v>118</v>
      </c>
    </row>
    <row r="178" spans="2:51" s="13" customFormat="1" ht="11.25">
      <c r="B178" s="188"/>
      <c r="C178" s="189"/>
      <c r="D178" s="190" t="s">
        <v>129</v>
      </c>
      <c r="E178" s="191" t="s">
        <v>19</v>
      </c>
      <c r="F178" s="192" t="s">
        <v>221</v>
      </c>
      <c r="G178" s="189"/>
      <c r="H178" s="191" t="s">
        <v>19</v>
      </c>
      <c r="I178" s="193"/>
      <c r="J178" s="189"/>
      <c r="K178" s="189"/>
      <c r="L178" s="194"/>
      <c r="M178" s="195"/>
      <c r="N178" s="196"/>
      <c r="O178" s="196"/>
      <c r="P178" s="196"/>
      <c r="Q178" s="196"/>
      <c r="R178" s="196"/>
      <c r="S178" s="196"/>
      <c r="T178" s="197"/>
      <c r="AT178" s="198" t="s">
        <v>129</v>
      </c>
      <c r="AU178" s="198" t="s">
        <v>77</v>
      </c>
      <c r="AV178" s="13" t="s">
        <v>75</v>
      </c>
      <c r="AW178" s="13" t="s">
        <v>31</v>
      </c>
      <c r="AX178" s="13" t="s">
        <v>70</v>
      </c>
      <c r="AY178" s="198" t="s">
        <v>118</v>
      </c>
    </row>
    <row r="179" spans="2:51" s="13" customFormat="1" ht="11.25">
      <c r="B179" s="188"/>
      <c r="C179" s="189"/>
      <c r="D179" s="190" t="s">
        <v>129</v>
      </c>
      <c r="E179" s="191" t="s">
        <v>19</v>
      </c>
      <c r="F179" s="192" t="s">
        <v>222</v>
      </c>
      <c r="G179" s="189"/>
      <c r="H179" s="191" t="s">
        <v>19</v>
      </c>
      <c r="I179" s="193"/>
      <c r="J179" s="189"/>
      <c r="K179" s="189"/>
      <c r="L179" s="194"/>
      <c r="M179" s="195"/>
      <c r="N179" s="196"/>
      <c r="O179" s="196"/>
      <c r="P179" s="196"/>
      <c r="Q179" s="196"/>
      <c r="R179" s="196"/>
      <c r="S179" s="196"/>
      <c r="T179" s="197"/>
      <c r="AT179" s="198" t="s">
        <v>129</v>
      </c>
      <c r="AU179" s="198" t="s">
        <v>77</v>
      </c>
      <c r="AV179" s="13" t="s">
        <v>75</v>
      </c>
      <c r="AW179" s="13" t="s">
        <v>31</v>
      </c>
      <c r="AX179" s="13" t="s">
        <v>70</v>
      </c>
      <c r="AY179" s="198" t="s">
        <v>118</v>
      </c>
    </row>
    <row r="180" spans="2:51" s="14" customFormat="1" ht="11.25">
      <c r="B180" s="199"/>
      <c r="C180" s="200"/>
      <c r="D180" s="190" t="s">
        <v>129</v>
      </c>
      <c r="E180" s="201" t="s">
        <v>19</v>
      </c>
      <c r="F180" s="202" t="s">
        <v>223</v>
      </c>
      <c r="G180" s="200"/>
      <c r="H180" s="203">
        <v>4.932</v>
      </c>
      <c r="I180" s="204"/>
      <c r="J180" s="200"/>
      <c r="K180" s="200"/>
      <c r="L180" s="205"/>
      <c r="M180" s="206"/>
      <c r="N180" s="207"/>
      <c r="O180" s="207"/>
      <c r="P180" s="207"/>
      <c r="Q180" s="207"/>
      <c r="R180" s="207"/>
      <c r="S180" s="207"/>
      <c r="T180" s="208"/>
      <c r="AT180" s="209" t="s">
        <v>129</v>
      </c>
      <c r="AU180" s="209" t="s">
        <v>77</v>
      </c>
      <c r="AV180" s="14" t="s">
        <v>77</v>
      </c>
      <c r="AW180" s="14" t="s">
        <v>31</v>
      </c>
      <c r="AX180" s="14" t="s">
        <v>70</v>
      </c>
      <c r="AY180" s="209" t="s">
        <v>118</v>
      </c>
    </row>
    <row r="181" spans="2:51" s="14" customFormat="1" ht="11.25">
      <c r="B181" s="199"/>
      <c r="C181" s="200"/>
      <c r="D181" s="190" t="s">
        <v>129</v>
      </c>
      <c r="E181" s="201" t="s">
        <v>19</v>
      </c>
      <c r="F181" s="202" t="s">
        <v>224</v>
      </c>
      <c r="G181" s="200"/>
      <c r="H181" s="203">
        <v>14.594</v>
      </c>
      <c r="I181" s="204"/>
      <c r="J181" s="200"/>
      <c r="K181" s="200"/>
      <c r="L181" s="205"/>
      <c r="M181" s="206"/>
      <c r="N181" s="207"/>
      <c r="O181" s="207"/>
      <c r="P181" s="207"/>
      <c r="Q181" s="207"/>
      <c r="R181" s="207"/>
      <c r="S181" s="207"/>
      <c r="T181" s="208"/>
      <c r="AT181" s="209" t="s">
        <v>129</v>
      </c>
      <c r="AU181" s="209" t="s">
        <v>77</v>
      </c>
      <c r="AV181" s="14" t="s">
        <v>77</v>
      </c>
      <c r="AW181" s="14" t="s">
        <v>31</v>
      </c>
      <c r="AX181" s="14" t="s">
        <v>70</v>
      </c>
      <c r="AY181" s="209" t="s">
        <v>118</v>
      </c>
    </row>
    <row r="182" spans="2:51" s="16" customFormat="1" ht="11.25">
      <c r="B182" s="222"/>
      <c r="C182" s="223"/>
      <c r="D182" s="190" t="s">
        <v>129</v>
      </c>
      <c r="E182" s="224" t="s">
        <v>19</v>
      </c>
      <c r="F182" s="225" t="s">
        <v>220</v>
      </c>
      <c r="G182" s="223"/>
      <c r="H182" s="226">
        <v>19.526</v>
      </c>
      <c r="I182" s="227"/>
      <c r="J182" s="223"/>
      <c r="K182" s="223"/>
      <c r="L182" s="228"/>
      <c r="M182" s="229"/>
      <c r="N182" s="230"/>
      <c r="O182" s="230"/>
      <c r="P182" s="230"/>
      <c r="Q182" s="230"/>
      <c r="R182" s="230"/>
      <c r="S182" s="230"/>
      <c r="T182" s="231"/>
      <c r="AT182" s="232" t="s">
        <v>129</v>
      </c>
      <c r="AU182" s="232" t="s">
        <v>77</v>
      </c>
      <c r="AV182" s="16" t="s">
        <v>140</v>
      </c>
      <c r="AW182" s="16" t="s">
        <v>31</v>
      </c>
      <c r="AX182" s="16" t="s">
        <v>70</v>
      </c>
      <c r="AY182" s="232" t="s">
        <v>118</v>
      </c>
    </row>
    <row r="183" spans="2:51" s="13" customFormat="1" ht="11.25">
      <c r="B183" s="188"/>
      <c r="C183" s="189"/>
      <c r="D183" s="190" t="s">
        <v>129</v>
      </c>
      <c r="E183" s="191" t="s">
        <v>19</v>
      </c>
      <c r="F183" s="192" t="s">
        <v>239</v>
      </c>
      <c r="G183" s="189"/>
      <c r="H183" s="191" t="s">
        <v>19</v>
      </c>
      <c r="I183" s="193"/>
      <c r="J183" s="189"/>
      <c r="K183" s="189"/>
      <c r="L183" s="194"/>
      <c r="M183" s="195"/>
      <c r="N183" s="196"/>
      <c r="O183" s="196"/>
      <c r="P183" s="196"/>
      <c r="Q183" s="196"/>
      <c r="R183" s="196"/>
      <c r="S183" s="196"/>
      <c r="T183" s="197"/>
      <c r="AT183" s="198" t="s">
        <v>129</v>
      </c>
      <c r="AU183" s="198" t="s">
        <v>77</v>
      </c>
      <c r="AV183" s="13" t="s">
        <v>75</v>
      </c>
      <c r="AW183" s="13" t="s">
        <v>31</v>
      </c>
      <c r="AX183" s="13" t="s">
        <v>70</v>
      </c>
      <c r="AY183" s="198" t="s">
        <v>118</v>
      </c>
    </row>
    <row r="184" spans="2:51" s="14" customFormat="1" ht="11.25">
      <c r="B184" s="199"/>
      <c r="C184" s="200"/>
      <c r="D184" s="190" t="s">
        <v>129</v>
      </c>
      <c r="E184" s="201" t="s">
        <v>19</v>
      </c>
      <c r="F184" s="202" t="s">
        <v>240</v>
      </c>
      <c r="G184" s="200"/>
      <c r="H184" s="203">
        <v>1.248</v>
      </c>
      <c r="I184" s="204"/>
      <c r="J184" s="200"/>
      <c r="K184" s="200"/>
      <c r="L184" s="205"/>
      <c r="M184" s="206"/>
      <c r="N184" s="207"/>
      <c r="O184" s="207"/>
      <c r="P184" s="207"/>
      <c r="Q184" s="207"/>
      <c r="R184" s="207"/>
      <c r="S184" s="207"/>
      <c r="T184" s="208"/>
      <c r="AT184" s="209" t="s">
        <v>129</v>
      </c>
      <c r="AU184" s="209" t="s">
        <v>77</v>
      </c>
      <c r="AV184" s="14" t="s">
        <v>77</v>
      </c>
      <c r="AW184" s="14" t="s">
        <v>31</v>
      </c>
      <c r="AX184" s="14" t="s">
        <v>70</v>
      </c>
      <c r="AY184" s="209" t="s">
        <v>118</v>
      </c>
    </row>
    <row r="185" spans="2:51" s="16" customFormat="1" ht="11.25">
      <c r="B185" s="222"/>
      <c r="C185" s="223"/>
      <c r="D185" s="190" t="s">
        <v>129</v>
      </c>
      <c r="E185" s="224" t="s">
        <v>19</v>
      </c>
      <c r="F185" s="225" t="s">
        <v>220</v>
      </c>
      <c r="G185" s="223"/>
      <c r="H185" s="226">
        <v>1.248</v>
      </c>
      <c r="I185" s="227"/>
      <c r="J185" s="223"/>
      <c r="K185" s="223"/>
      <c r="L185" s="228"/>
      <c r="M185" s="229"/>
      <c r="N185" s="230"/>
      <c r="O185" s="230"/>
      <c r="P185" s="230"/>
      <c r="Q185" s="230"/>
      <c r="R185" s="230"/>
      <c r="S185" s="230"/>
      <c r="T185" s="231"/>
      <c r="AT185" s="232" t="s">
        <v>129</v>
      </c>
      <c r="AU185" s="232" t="s">
        <v>77</v>
      </c>
      <c r="AV185" s="16" t="s">
        <v>140</v>
      </c>
      <c r="AW185" s="16" t="s">
        <v>31</v>
      </c>
      <c r="AX185" s="16" t="s">
        <v>70</v>
      </c>
      <c r="AY185" s="232" t="s">
        <v>118</v>
      </c>
    </row>
    <row r="186" spans="2:51" s="15" customFormat="1" ht="11.25">
      <c r="B186" s="210"/>
      <c r="C186" s="211"/>
      <c r="D186" s="190" t="s">
        <v>129</v>
      </c>
      <c r="E186" s="212" t="s">
        <v>19</v>
      </c>
      <c r="F186" s="213" t="s">
        <v>135</v>
      </c>
      <c r="G186" s="211"/>
      <c r="H186" s="214">
        <v>55.519</v>
      </c>
      <c r="I186" s="215"/>
      <c r="J186" s="211"/>
      <c r="K186" s="211"/>
      <c r="L186" s="216"/>
      <c r="M186" s="217"/>
      <c r="N186" s="218"/>
      <c r="O186" s="218"/>
      <c r="P186" s="218"/>
      <c r="Q186" s="218"/>
      <c r="R186" s="218"/>
      <c r="S186" s="218"/>
      <c r="T186" s="219"/>
      <c r="AT186" s="220" t="s">
        <v>129</v>
      </c>
      <c r="AU186" s="220" t="s">
        <v>77</v>
      </c>
      <c r="AV186" s="15" t="s">
        <v>125</v>
      </c>
      <c r="AW186" s="15" t="s">
        <v>31</v>
      </c>
      <c r="AX186" s="15" t="s">
        <v>75</v>
      </c>
      <c r="AY186" s="220" t="s">
        <v>118</v>
      </c>
    </row>
    <row r="187" spans="1:65" s="2" customFormat="1" ht="49.15" customHeight="1">
      <c r="A187" s="36"/>
      <c r="B187" s="37"/>
      <c r="C187" s="170" t="s">
        <v>241</v>
      </c>
      <c r="D187" s="170" t="s">
        <v>120</v>
      </c>
      <c r="E187" s="171" t="s">
        <v>242</v>
      </c>
      <c r="F187" s="172" t="s">
        <v>243</v>
      </c>
      <c r="G187" s="173" t="s">
        <v>143</v>
      </c>
      <c r="H187" s="174">
        <v>55.519</v>
      </c>
      <c r="I187" s="175"/>
      <c r="J187" s="176">
        <f>ROUND(I187*H187,2)</f>
        <v>0</v>
      </c>
      <c r="K187" s="172" t="s">
        <v>124</v>
      </c>
      <c r="L187" s="41"/>
      <c r="M187" s="177" t="s">
        <v>19</v>
      </c>
      <c r="N187" s="178" t="s">
        <v>41</v>
      </c>
      <c r="O187" s="66"/>
      <c r="P187" s="179">
        <f>O187*H187</f>
        <v>0</v>
      </c>
      <c r="Q187" s="179">
        <v>0.00033</v>
      </c>
      <c r="R187" s="179">
        <f>Q187*H187</f>
        <v>0.01832127</v>
      </c>
      <c r="S187" s="179">
        <v>0</v>
      </c>
      <c r="T187" s="180">
        <f>S187*H187</f>
        <v>0</v>
      </c>
      <c r="U187" s="36"/>
      <c r="V187" s="36"/>
      <c r="W187" s="36"/>
      <c r="X187" s="36"/>
      <c r="Y187" s="36"/>
      <c r="Z187" s="36"/>
      <c r="AA187" s="36"/>
      <c r="AB187" s="36"/>
      <c r="AC187" s="36"/>
      <c r="AD187" s="36"/>
      <c r="AE187" s="36"/>
      <c r="AR187" s="181" t="s">
        <v>125</v>
      </c>
      <c r="AT187" s="181" t="s">
        <v>120</v>
      </c>
      <c r="AU187" s="181" t="s">
        <v>77</v>
      </c>
      <c r="AY187" s="19" t="s">
        <v>118</v>
      </c>
      <c r="BE187" s="182">
        <f>IF(N187="základní",J187,0)</f>
        <v>0</v>
      </c>
      <c r="BF187" s="182">
        <f>IF(N187="snížená",J187,0)</f>
        <v>0</v>
      </c>
      <c r="BG187" s="182">
        <f>IF(N187="zákl. přenesená",J187,0)</f>
        <v>0</v>
      </c>
      <c r="BH187" s="182">
        <f>IF(N187="sníž. přenesená",J187,0)</f>
        <v>0</v>
      </c>
      <c r="BI187" s="182">
        <f>IF(N187="nulová",J187,0)</f>
        <v>0</v>
      </c>
      <c r="BJ187" s="19" t="s">
        <v>75</v>
      </c>
      <c r="BK187" s="182">
        <f>ROUND(I187*H187,2)</f>
        <v>0</v>
      </c>
      <c r="BL187" s="19" t="s">
        <v>125</v>
      </c>
      <c r="BM187" s="181" t="s">
        <v>244</v>
      </c>
    </row>
    <row r="188" spans="1:47" s="2" customFormat="1" ht="11.25">
      <c r="A188" s="36"/>
      <c r="B188" s="37"/>
      <c r="C188" s="38"/>
      <c r="D188" s="183" t="s">
        <v>127</v>
      </c>
      <c r="E188" s="38"/>
      <c r="F188" s="184" t="s">
        <v>245</v>
      </c>
      <c r="G188" s="38"/>
      <c r="H188" s="38"/>
      <c r="I188" s="185"/>
      <c r="J188" s="38"/>
      <c r="K188" s="38"/>
      <c r="L188" s="41"/>
      <c r="M188" s="186"/>
      <c r="N188" s="187"/>
      <c r="O188" s="66"/>
      <c r="P188" s="66"/>
      <c r="Q188" s="66"/>
      <c r="R188" s="66"/>
      <c r="S188" s="66"/>
      <c r="T188" s="67"/>
      <c r="U188" s="36"/>
      <c r="V188" s="36"/>
      <c r="W188" s="36"/>
      <c r="X188" s="36"/>
      <c r="Y188" s="36"/>
      <c r="Z188" s="36"/>
      <c r="AA188" s="36"/>
      <c r="AB188" s="36"/>
      <c r="AC188" s="36"/>
      <c r="AD188" s="36"/>
      <c r="AE188" s="36"/>
      <c r="AT188" s="19" t="s">
        <v>127</v>
      </c>
      <c r="AU188" s="19" t="s">
        <v>77</v>
      </c>
    </row>
    <row r="189" spans="1:47" s="2" customFormat="1" ht="39">
      <c r="A189" s="36"/>
      <c r="B189" s="37"/>
      <c r="C189" s="38"/>
      <c r="D189" s="190" t="s">
        <v>186</v>
      </c>
      <c r="E189" s="38"/>
      <c r="F189" s="221" t="s">
        <v>246</v>
      </c>
      <c r="G189" s="38"/>
      <c r="H189" s="38"/>
      <c r="I189" s="185"/>
      <c r="J189" s="38"/>
      <c r="K189" s="38"/>
      <c r="L189" s="41"/>
      <c r="M189" s="186"/>
      <c r="N189" s="187"/>
      <c r="O189" s="66"/>
      <c r="P189" s="66"/>
      <c r="Q189" s="66"/>
      <c r="R189" s="66"/>
      <c r="S189" s="66"/>
      <c r="T189" s="67"/>
      <c r="U189" s="36"/>
      <c r="V189" s="36"/>
      <c r="W189" s="36"/>
      <c r="X189" s="36"/>
      <c r="Y189" s="36"/>
      <c r="Z189" s="36"/>
      <c r="AA189" s="36"/>
      <c r="AB189" s="36"/>
      <c r="AC189" s="36"/>
      <c r="AD189" s="36"/>
      <c r="AE189" s="36"/>
      <c r="AT189" s="19" t="s">
        <v>186</v>
      </c>
      <c r="AU189" s="19" t="s">
        <v>77</v>
      </c>
    </row>
    <row r="190" spans="2:63" s="12" customFormat="1" ht="22.9" customHeight="1">
      <c r="B190" s="154"/>
      <c r="C190" s="155"/>
      <c r="D190" s="156" t="s">
        <v>69</v>
      </c>
      <c r="E190" s="168" t="s">
        <v>247</v>
      </c>
      <c r="F190" s="168" t="s">
        <v>248</v>
      </c>
      <c r="G190" s="155"/>
      <c r="H190" s="155"/>
      <c r="I190" s="158"/>
      <c r="J190" s="169">
        <f>BK190</f>
        <v>0</v>
      </c>
      <c r="K190" s="155"/>
      <c r="L190" s="160"/>
      <c r="M190" s="161"/>
      <c r="N190" s="162"/>
      <c r="O190" s="162"/>
      <c r="P190" s="163">
        <f>SUM(P191:P194)</f>
        <v>0</v>
      </c>
      <c r="Q190" s="162"/>
      <c r="R190" s="163">
        <f>SUM(R191:R194)</f>
        <v>0.0032603999999999997</v>
      </c>
      <c r="S190" s="162"/>
      <c r="T190" s="164">
        <f>SUM(T191:T194)</f>
        <v>0</v>
      </c>
      <c r="AR190" s="165" t="s">
        <v>75</v>
      </c>
      <c r="AT190" s="166" t="s">
        <v>69</v>
      </c>
      <c r="AU190" s="166" t="s">
        <v>75</v>
      </c>
      <c r="AY190" s="165" t="s">
        <v>118</v>
      </c>
      <c r="BK190" s="167">
        <f>SUM(BK191:BK194)</f>
        <v>0</v>
      </c>
    </row>
    <row r="191" spans="1:65" s="2" customFormat="1" ht="37.9" customHeight="1">
      <c r="A191" s="36"/>
      <c r="B191" s="37"/>
      <c r="C191" s="170" t="s">
        <v>249</v>
      </c>
      <c r="D191" s="170" t="s">
        <v>120</v>
      </c>
      <c r="E191" s="171" t="s">
        <v>250</v>
      </c>
      <c r="F191" s="172" t="s">
        <v>251</v>
      </c>
      <c r="G191" s="173" t="s">
        <v>143</v>
      </c>
      <c r="H191" s="174">
        <v>25.08</v>
      </c>
      <c r="I191" s="175"/>
      <c r="J191" s="176">
        <f>ROUND(I191*H191,2)</f>
        <v>0</v>
      </c>
      <c r="K191" s="172" t="s">
        <v>124</v>
      </c>
      <c r="L191" s="41"/>
      <c r="M191" s="177" t="s">
        <v>19</v>
      </c>
      <c r="N191" s="178" t="s">
        <v>41</v>
      </c>
      <c r="O191" s="66"/>
      <c r="P191" s="179">
        <f>O191*H191</f>
        <v>0</v>
      </c>
      <c r="Q191" s="179">
        <v>0.00013</v>
      </c>
      <c r="R191" s="179">
        <f>Q191*H191</f>
        <v>0.0032603999999999997</v>
      </c>
      <c r="S191" s="179">
        <v>0</v>
      </c>
      <c r="T191" s="180">
        <f>S191*H191</f>
        <v>0</v>
      </c>
      <c r="U191" s="36"/>
      <c r="V191" s="36"/>
      <c r="W191" s="36"/>
      <c r="X191" s="36"/>
      <c r="Y191" s="36"/>
      <c r="Z191" s="36"/>
      <c r="AA191" s="36"/>
      <c r="AB191" s="36"/>
      <c r="AC191" s="36"/>
      <c r="AD191" s="36"/>
      <c r="AE191" s="36"/>
      <c r="AR191" s="181" t="s">
        <v>125</v>
      </c>
      <c r="AT191" s="181" t="s">
        <v>120</v>
      </c>
      <c r="AU191" s="181" t="s">
        <v>77</v>
      </c>
      <c r="AY191" s="19" t="s">
        <v>118</v>
      </c>
      <c r="BE191" s="182">
        <f>IF(N191="základní",J191,0)</f>
        <v>0</v>
      </c>
      <c r="BF191" s="182">
        <f>IF(N191="snížená",J191,0)</f>
        <v>0</v>
      </c>
      <c r="BG191" s="182">
        <f>IF(N191="zákl. přenesená",J191,0)</f>
        <v>0</v>
      </c>
      <c r="BH191" s="182">
        <f>IF(N191="sníž. přenesená",J191,0)</f>
        <v>0</v>
      </c>
      <c r="BI191" s="182">
        <f>IF(N191="nulová",J191,0)</f>
        <v>0</v>
      </c>
      <c r="BJ191" s="19" t="s">
        <v>75</v>
      </c>
      <c r="BK191" s="182">
        <f>ROUND(I191*H191,2)</f>
        <v>0</v>
      </c>
      <c r="BL191" s="19" t="s">
        <v>125</v>
      </c>
      <c r="BM191" s="181" t="s">
        <v>252</v>
      </c>
    </row>
    <row r="192" spans="1:47" s="2" customFormat="1" ht="11.25">
      <c r="A192" s="36"/>
      <c r="B192" s="37"/>
      <c r="C192" s="38"/>
      <c r="D192" s="183" t="s">
        <v>127</v>
      </c>
      <c r="E192" s="38"/>
      <c r="F192" s="184" t="s">
        <v>253</v>
      </c>
      <c r="G192" s="38"/>
      <c r="H192" s="38"/>
      <c r="I192" s="185"/>
      <c r="J192" s="38"/>
      <c r="K192" s="38"/>
      <c r="L192" s="41"/>
      <c r="M192" s="186"/>
      <c r="N192" s="187"/>
      <c r="O192" s="66"/>
      <c r="P192" s="66"/>
      <c r="Q192" s="66"/>
      <c r="R192" s="66"/>
      <c r="S192" s="66"/>
      <c r="T192" s="67"/>
      <c r="U192" s="36"/>
      <c r="V192" s="36"/>
      <c r="W192" s="36"/>
      <c r="X192" s="36"/>
      <c r="Y192" s="36"/>
      <c r="Z192" s="36"/>
      <c r="AA192" s="36"/>
      <c r="AB192" s="36"/>
      <c r="AC192" s="36"/>
      <c r="AD192" s="36"/>
      <c r="AE192" s="36"/>
      <c r="AT192" s="19" t="s">
        <v>127</v>
      </c>
      <c r="AU192" s="19" t="s">
        <v>77</v>
      </c>
    </row>
    <row r="193" spans="2:51" s="13" customFormat="1" ht="11.25">
      <c r="B193" s="188"/>
      <c r="C193" s="189"/>
      <c r="D193" s="190" t="s">
        <v>129</v>
      </c>
      <c r="E193" s="191" t="s">
        <v>19</v>
      </c>
      <c r="F193" s="192" t="s">
        <v>254</v>
      </c>
      <c r="G193" s="189"/>
      <c r="H193" s="191" t="s">
        <v>19</v>
      </c>
      <c r="I193" s="193"/>
      <c r="J193" s="189"/>
      <c r="K193" s="189"/>
      <c r="L193" s="194"/>
      <c r="M193" s="195"/>
      <c r="N193" s="196"/>
      <c r="O193" s="196"/>
      <c r="P193" s="196"/>
      <c r="Q193" s="196"/>
      <c r="R193" s="196"/>
      <c r="S193" s="196"/>
      <c r="T193" s="197"/>
      <c r="AT193" s="198" t="s">
        <v>129</v>
      </c>
      <c r="AU193" s="198" t="s">
        <v>77</v>
      </c>
      <c r="AV193" s="13" t="s">
        <v>75</v>
      </c>
      <c r="AW193" s="13" t="s">
        <v>31</v>
      </c>
      <c r="AX193" s="13" t="s">
        <v>70</v>
      </c>
      <c r="AY193" s="198" t="s">
        <v>118</v>
      </c>
    </row>
    <row r="194" spans="2:51" s="14" customFormat="1" ht="11.25">
      <c r="B194" s="199"/>
      <c r="C194" s="200"/>
      <c r="D194" s="190" t="s">
        <v>129</v>
      </c>
      <c r="E194" s="201" t="s">
        <v>19</v>
      </c>
      <c r="F194" s="202" t="s">
        <v>255</v>
      </c>
      <c r="G194" s="200"/>
      <c r="H194" s="203">
        <v>25.08</v>
      </c>
      <c r="I194" s="204"/>
      <c r="J194" s="200"/>
      <c r="K194" s="200"/>
      <c r="L194" s="205"/>
      <c r="M194" s="206"/>
      <c r="N194" s="207"/>
      <c r="O194" s="207"/>
      <c r="P194" s="207"/>
      <c r="Q194" s="207"/>
      <c r="R194" s="207"/>
      <c r="S194" s="207"/>
      <c r="T194" s="208"/>
      <c r="AT194" s="209" t="s">
        <v>129</v>
      </c>
      <c r="AU194" s="209" t="s">
        <v>77</v>
      </c>
      <c r="AV194" s="14" t="s">
        <v>77</v>
      </c>
      <c r="AW194" s="14" t="s">
        <v>31</v>
      </c>
      <c r="AX194" s="14" t="s">
        <v>75</v>
      </c>
      <c r="AY194" s="209" t="s">
        <v>118</v>
      </c>
    </row>
    <row r="195" spans="2:63" s="12" customFormat="1" ht="22.9" customHeight="1">
      <c r="B195" s="154"/>
      <c r="C195" s="155"/>
      <c r="D195" s="156" t="s">
        <v>69</v>
      </c>
      <c r="E195" s="168" t="s">
        <v>256</v>
      </c>
      <c r="F195" s="168" t="s">
        <v>257</v>
      </c>
      <c r="G195" s="155"/>
      <c r="H195" s="155"/>
      <c r="I195" s="158"/>
      <c r="J195" s="169">
        <f>BK195</f>
        <v>0</v>
      </c>
      <c r="K195" s="155"/>
      <c r="L195" s="160"/>
      <c r="M195" s="161"/>
      <c r="N195" s="162"/>
      <c r="O195" s="162"/>
      <c r="P195" s="163">
        <f>SUM(P196:P210)</f>
        <v>0</v>
      </c>
      <c r="Q195" s="162"/>
      <c r="R195" s="163">
        <f>SUM(R196:R210)</f>
        <v>0.00993384</v>
      </c>
      <c r="S195" s="162"/>
      <c r="T195" s="164">
        <f>SUM(T196:T210)</f>
        <v>0</v>
      </c>
      <c r="AR195" s="165" t="s">
        <v>75</v>
      </c>
      <c r="AT195" s="166" t="s">
        <v>69</v>
      </c>
      <c r="AU195" s="166" t="s">
        <v>75</v>
      </c>
      <c r="AY195" s="165" t="s">
        <v>118</v>
      </c>
      <c r="BK195" s="167">
        <f>SUM(BK196:BK210)</f>
        <v>0</v>
      </c>
    </row>
    <row r="196" spans="1:65" s="2" customFormat="1" ht="33" customHeight="1">
      <c r="A196" s="36"/>
      <c r="B196" s="37"/>
      <c r="C196" s="170" t="s">
        <v>258</v>
      </c>
      <c r="D196" s="170" t="s">
        <v>120</v>
      </c>
      <c r="E196" s="171" t="s">
        <v>259</v>
      </c>
      <c r="F196" s="172" t="s">
        <v>260</v>
      </c>
      <c r="G196" s="173" t="s">
        <v>261</v>
      </c>
      <c r="H196" s="174">
        <v>104.25</v>
      </c>
      <c r="I196" s="175"/>
      <c r="J196" s="176">
        <f>ROUND(I196*H196,2)</f>
        <v>0</v>
      </c>
      <c r="K196" s="172" t="s">
        <v>19</v>
      </c>
      <c r="L196" s="41"/>
      <c r="M196" s="177" t="s">
        <v>19</v>
      </c>
      <c r="N196" s="178" t="s">
        <v>41</v>
      </c>
      <c r="O196" s="66"/>
      <c r="P196" s="179">
        <f>O196*H196</f>
        <v>0</v>
      </c>
      <c r="Q196" s="179">
        <v>0</v>
      </c>
      <c r="R196" s="179">
        <f>Q196*H196</f>
        <v>0</v>
      </c>
      <c r="S196" s="179">
        <v>0</v>
      </c>
      <c r="T196" s="180">
        <f>S196*H196</f>
        <v>0</v>
      </c>
      <c r="U196" s="36"/>
      <c r="V196" s="36"/>
      <c r="W196" s="36"/>
      <c r="X196" s="36"/>
      <c r="Y196" s="36"/>
      <c r="Z196" s="36"/>
      <c r="AA196" s="36"/>
      <c r="AB196" s="36"/>
      <c r="AC196" s="36"/>
      <c r="AD196" s="36"/>
      <c r="AE196" s="36"/>
      <c r="AR196" s="181" t="s">
        <v>125</v>
      </c>
      <c r="AT196" s="181" t="s">
        <v>120</v>
      </c>
      <c r="AU196" s="181" t="s">
        <v>77</v>
      </c>
      <c r="AY196" s="19" t="s">
        <v>118</v>
      </c>
      <c r="BE196" s="182">
        <f>IF(N196="základní",J196,0)</f>
        <v>0</v>
      </c>
      <c r="BF196" s="182">
        <f>IF(N196="snížená",J196,0)</f>
        <v>0</v>
      </c>
      <c r="BG196" s="182">
        <f>IF(N196="zákl. přenesená",J196,0)</f>
        <v>0</v>
      </c>
      <c r="BH196" s="182">
        <f>IF(N196="sníž. přenesená",J196,0)</f>
        <v>0</v>
      </c>
      <c r="BI196" s="182">
        <f>IF(N196="nulová",J196,0)</f>
        <v>0</v>
      </c>
      <c r="BJ196" s="19" t="s">
        <v>75</v>
      </c>
      <c r="BK196" s="182">
        <f>ROUND(I196*H196,2)</f>
        <v>0</v>
      </c>
      <c r="BL196" s="19" t="s">
        <v>125</v>
      </c>
      <c r="BM196" s="181" t="s">
        <v>262</v>
      </c>
    </row>
    <row r="197" spans="2:51" s="13" customFormat="1" ht="11.25">
      <c r="B197" s="188"/>
      <c r="C197" s="189"/>
      <c r="D197" s="190" t="s">
        <v>129</v>
      </c>
      <c r="E197" s="191" t="s">
        <v>19</v>
      </c>
      <c r="F197" s="192" t="s">
        <v>263</v>
      </c>
      <c r="G197" s="189"/>
      <c r="H197" s="191" t="s">
        <v>19</v>
      </c>
      <c r="I197" s="193"/>
      <c r="J197" s="189"/>
      <c r="K197" s="189"/>
      <c r="L197" s="194"/>
      <c r="M197" s="195"/>
      <c r="N197" s="196"/>
      <c r="O197" s="196"/>
      <c r="P197" s="196"/>
      <c r="Q197" s="196"/>
      <c r="R197" s="196"/>
      <c r="S197" s="196"/>
      <c r="T197" s="197"/>
      <c r="AT197" s="198" t="s">
        <v>129</v>
      </c>
      <c r="AU197" s="198" t="s">
        <v>77</v>
      </c>
      <c r="AV197" s="13" t="s">
        <v>75</v>
      </c>
      <c r="AW197" s="13" t="s">
        <v>31</v>
      </c>
      <c r="AX197" s="13" t="s">
        <v>70</v>
      </c>
      <c r="AY197" s="198" t="s">
        <v>118</v>
      </c>
    </row>
    <row r="198" spans="2:51" s="14" customFormat="1" ht="11.25">
      <c r="B198" s="199"/>
      <c r="C198" s="200"/>
      <c r="D198" s="190" t="s">
        <v>129</v>
      </c>
      <c r="E198" s="201" t="s">
        <v>19</v>
      </c>
      <c r="F198" s="202" t="s">
        <v>264</v>
      </c>
      <c r="G198" s="200"/>
      <c r="H198" s="203">
        <v>104.25</v>
      </c>
      <c r="I198" s="204"/>
      <c r="J198" s="200"/>
      <c r="K198" s="200"/>
      <c r="L198" s="205"/>
      <c r="M198" s="206"/>
      <c r="N198" s="207"/>
      <c r="O198" s="207"/>
      <c r="P198" s="207"/>
      <c r="Q198" s="207"/>
      <c r="R198" s="207"/>
      <c r="S198" s="207"/>
      <c r="T198" s="208"/>
      <c r="AT198" s="209" t="s">
        <v>129</v>
      </c>
      <c r="AU198" s="209" t="s">
        <v>77</v>
      </c>
      <c r="AV198" s="14" t="s">
        <v>77</v>
      </c>
      <c r="AW198" s="14" t="s">
        <v>31</v>
      </c>
      <c r="AX198" s="14" t="s">
        <v>75</v>
      </c>
      <c r="AY198" s="209" t="s">
        <v>118</v>
      </c>
    </row>
    <row r="199" spans="1:65" s="2" customFormat="1" ht="24.2" customHeight="1">
      <c r="A199" s="36"/>
      <c r="B199" s="37"/>
      <c r="C199" s="170" t="s">
        <v>265</v>
      </c>
      <c r="D199" s="170" t="s">
        <v>120</v>
      </c>
      <c r="E199" s="171" t="s">
        <v>266</v>
      </c>
      <c r="F199" s="172" t="s">
        <v>267</v>
      </c>
      <c r="G199" s="173" t="s">
        <v>268</v>
      </c>
      <c r="H199" s="174">
        <v>76.65</v>
      </c>
      <c r="I199" s="175"/>
      <c r="J199" s="176">
        <f>ROUND(I199*H199,2)</f>
        <v>0</v>
      </c>
      <c r="K199" s="172" t="s">
        <v>19</v>
      </c>
      <c r="L199" s="41"/>
      <c r="M199" s="177" t="s">
        <v>19</v>
      </c>
      <c r="N199" s="178" t="s">
        <v>41</v>
      </c>
      <c r="O199" s="66"/>
      <c r="P199" s="179">
        <f>O199*H199</f>
        <v>0</v>
      </c>
      <c r="Q199" s="179">
        <v>0</v>
      </c>
      <c r="R199" s="179">
        <f>Q199*H199</f>
        <v>0</v>
      </c>
      <c r="S199" s="179">
        <v>0</v>
      </c>
      <c r="T199" s="180">
        <f>S199*H199</f>
        <v>0</v>
      </c>
      <c r="U199" s="36"/>
      <c r="V199" s="36"/>
      <c r="W199" s="36"/>
      <c r="X199" s="36"/>
      <c r="Y199" s="36"/>
      <c r="Z199" s="36"/>
      <c r="AA199" s="36"/>
      <c r="AB199" s="36"/>
      <c r="AC199" s="36"/>
      <c r="AD199" s="36"/>
      <c r="AE199" s="36"/>
      <c r="AR199" s="181" t="s">
        <v>125</v>
      </c>
      <c r="AT199" s="181" t="s">
        <v>120</v>
      </c>
      <c r="AU199" s="181" t="s">
        <v>77</v>
      </c>
      <c r="AY199" s="19" t="s">
        <v>118</v>
      </c>
      <c r="BE199" s="182">
        <f>IF(N199="základní",J199,0)</f>
        <v>0</v>
      </c>
      <c r="BF199" s="182">
        <f>IF(N199="snížená",J199,0)</f>
        <v>0</v>
      </c>
      <c r="BG199" s="182">
        <f>IF(N199="zákl. přenesená",J199,0)</f>
        <v>0</v>
      </c>
      <c r="BH199" s="182">
        <f>IF(N199="sníž. přenesená",J199,0)</f>
        <v>0</v>
      </c>
      <c r="BI199" s="182">
        <f>IF(N199="nulová",J199,0)</f>
        <v>0</v>
      </c>
      <c r="BJ199" s="19" t="s">
        <v>75</v>
      </c>
      <c r="BK199" s="182">
        <f>ROUND(I199*H199,2)</f>
        <v>0</v>
      </c>
      <c r="BL199" s="19" t="s">
        <v>125</v>
      </c>
      <c r="BM199" s="181" t="s">
        <v>269</v>
      </c>
    </row>
    <row r="200" spans="2:51" s="13" customFormat="1" ht="11.25">
      <c r="B200" s="188"/>
      <c r="C200" s="189"/>
      <c r="D200" s="190" t="s">
        <v>129</v>
      </c>
      <c r="E200" s="191" t="s">
        <v>19</v>
      </c>
      <c r="F200" s="192" t="s">
        <v>263</v>
      </c>
      <c r="G200" s="189"/>
      <c r="H200" s="191" t="s">
        <v>19</v>
      </c>
      <c r="I200" s="193"/>
      <c r="J200" s="189"/>
      <c r="K200" s="189"/>
      <c r="L200" s="194"/>
      <c r="M200" s="195"/>
      <c r="N200" s="196"/>
      <c r="O200" s="196"/>
      <c r="P200" s="196"/>
      <c r="Q200" s="196"/>
      <c r="R200" s="196"/>
      <c r="S200" s="196"/>
      <c r="T200" s="197"/>
      <c r="AT200" s="198" t="s">
        <v>129</v>
      </c>
      <c r="AU200" s="198" t="s">
        <v>77</v>
      </c>
      <c r="AV200" s="13" t="s">
        <v>75</v>
      </c>
      <c r="AW200" s="13" t="s">
        <v>31</v>
      </c>
      <c r="AX200" s="13" t="s">
        <v>70</v>
      </c>
      <c r="AY200" s="198" t="s">
        <v>118</v>
      </c>
    </row>
    <row r="201" spans="2:51" s="14" customFormat="1" ht="11.25">
      <c r="B201" s="199"/>
      <c r="C201" s="200"/>
      <c r="D201" s="190" t="s">
        <v>129</v>
      </c>
      <c r="E201" s="201" t="s">
        <v>19</v>
      </c>
      <c r="F201" s="202" t="s">
        <v>270</v>
      </c>
      <c r="G201" s="200"/>
      <c r="H201" s="203">
        <v>76.65</v>
      </c>
      <c r="I201" s="204"/>
      <c r="J201" s="200"/>
      <c r="K201" s="200"/>
      <c r="L201" s="205"/>
      <c r="M201" s="206"/>
      <c r="N201" s="207"/>
      <c r="O201" s="207"/>
      <c r="P201" s="207"/>
      <c r="Q201" s="207"/>
      <c r="R201" s="207"/>
      <c r="S201" s="207"/>
      <c r="T201" s="208"/>
      <c r="AT201" s="209" t="s">
        <v>129</v>
      </c>
      <c r="AU201" s="209" t="s">
        <v>77</v>
      </c>
      <c r="AV201" s="14" t="s">
        <v>77</v>
      </c>
      <c r="AW201" s="14" t="s">
        <v>31</v>
      </c>
      <c r="AX201" s="14" t="s">
        <v>75</v>
      </c>
      <c r="AY201" s="209" t="s">
        <v>118</v>
      </c>
    </row>
    <row r="202" spans="1:65" s="2" customFormat="1" ht="24.2" customHeight="1">
      <c r="A202" s="36"/>
      <c r="B202" s="37"/>
      <c r="C202" s="170" t="s">
        <v>7</v>
      </c>
      <c r="D202" s="170" t="s">
        <v>120</v>
      </c>
      <c r="E202" s="171" t="s">
        <v>271</v>
      </c>
      <c r="F202" s="172" t="s">
        <v>272</v>
      </c>
      <c r="G202" s="173" t="s">
        <v>143</v>
      </c>
      <c r="H202" s="174">
        <v>27.594</v>
      </c>
      <c r="I202" s="175"/>
      <c r="J202" s="176">
        <f>ROUND(I202*H202,2)</f>
        <v>0</v>
      </c>
      <c r="K202" s="172" t="s">
        <v>124</v>
      </c>
      <c r="L202" s="41"/>
      <c r="M202" s="177" t="s">
        <v>19</v>
      </c>
      <c r="N202" s="178" t="s">
        <v>41</v>
      </c>
      <c r="O202" s="66"/>
      <c r="P202" s="179">
        <f>O202*H202</f>
        <v>0</v>
      </c>
      <c r="Q202" s="179">
        <v>0</v>
      </c>
      <c r="R202" s="179">
        <f>Q202*H202</f>
        <v>0</v>
      </c>
      <c r="S202" s="179">
        <v>0</v>
      </c>
      <c r="T202" s="180">
        <f>S202*H202</f>
        <v>0</v>
      </c>
      <c r="U202" s="36"/>
      <c r="V202" s="36"/>
      <c r="W202" s="36"/>
      <c r="X202" s="36"/>
      <c r="Y202" s="36"/>
      <c r="Z202" s="36"/>
      <c r="AA202" s="36"/>
      <c r="AB202" s="36"/>
      <c r="AC202" s="36"/>
      <c r="AD202" s="36"/>
      <c r="AE202" s="36"/>
      <c r="AR202" s="181" t="s">
        <v>125</v>
      </c>
      <c r="AT202" s="181" t="s">
        <v>120</v>
      </c>
      <c r="AU202" s="181" t="s">
        <v>77</v>
      </c>
      <c r="AY202" s="19" t="s">
        <v>118</v>
      </c>
      <c r="BE202" s="182">
        <f>IF(N202="základní",J202,0)</f>
        <v>0</v>
      </c>
      <c r="BF202" s="182">
        <f>IF(N202="snížená",J202,0)</f>
        <v>0</v>
      </c>
      <c r="BG202" s="182">
        <f>IF(N202="zákl. přenesená",J202,0)</f>
        <v>0</v>
      </c>
      <c r="BH202" s="182">
        <f>IF(N202="sníž. přenesená",J202,0)</f>
        <v>0</v>
      </c>
      <c r="BI202" s="182">
        <f>IF(N202="nulová",J202,0)</f>
        <v>0</v>
      </c>
      <c r="BJ202" s="19" t="s">
        <v>75</v>
      </c>
      <c r="BK202" s="182">
        <f>ROUND(I202*H202,2)</f>
        <v>0</v>
      </c>
      <c r="BL202" s="19" t="s">
        <v>125</v>
      </c>
      <c r="BM202" s="181" t="s">
        <v>273</v>
      </c>
    </row>
    <row r="203" spans="1:47" s="2" customFormat="1" ht="11.25">
      <c r="A203" s="36"/>
      <c r="B203" s="37"/>
      <c r="C203" s="38"/>
      <c r="D203" s="183" t="s">
        <v>127</v>
      </c>
      <c r="E203" s="38"/>
      <c r="F203" s="184" t="s">
        <v>274</v>
      </c>
      <c r="G203" s="38"/>
      <c r="H203" s="38"/>
      <c r="I203" s="185"/>
      <c r="J203" s="38"/>
      <c r="K203" s="38"/>
      <c r="L203" s="41"/>
      <c r="M203" s="186"/>
      <c r="N203" s="187"/>
      <c r="O203" s="66"/>
      <c r="P203" s="66"/>
      <c r="Q203" s="66"/>
      <c r="R203" s="66"/>
      <c r="S203" s="66"/>
      <c r="T203" s="67"/>
      <c r="U203" s="36"/>
      <c r="V203" s="36"/>
      <c r="W203" s="36"/>
      <c r="X203" s="36"/>
      <c r="Y203" s="36"/>
      <c r="Z203" s="36"/>
      <c r="AA203" s="36"/>
      <c r="AB203" s="36"/>
      <c r="AC203" s="36"/>
      <c r="AD203" s="36"/>
      <c r="AE203" s="36"/>
      <c r="AT203" s="19" t="s">
        <v>127</v>
      </c>
      <c r="AU203" s="19" t="s">
        <v>77</v>
      </c>
    </row>
    <row r="204" spans="1:65" s="2" customFormat="1" ht="24.2" customHeight="1">
      <c r="A204" s="36"/>
      <c r="B204" s="37"/>
      <c r="C204" s="170" t="s">
        <v>275</v>
      </c>
      <c r="D204" s="170" t="s">
        <v>120</v>
      </c>
      <c r="E204" s="171" t="s">
        <v>276</v>
      </c>
      <c r="F204" s="172" t="s">
        <v>277</v>
      </c>
      <c r="G204" s="173" t="s">
        <v>143</v>
      </c>
      <c r="H204" s="174">
        <v>82.782</v>
      </c>
      <c r="I204" s="175"/>
      <c r="J204" s="176">
        <f>ROUND(I204*H204,2)</f>
        <v>0</v>
      </c>
      <c r="K204" s="172" t="s">
        <v>124</v>
      </c>
      <c r="L204" s="41"/>
      <c r="M204" s="177" t="s">
        <v>19</v>
      </c>
      <c r="N204" s="178" t="s">
        <v>41</v>
      </c>
      <c r="O204" s="66"/>
      <c r="P204" s="179">
        <f>O204*H204</f>
        <v>0</v>
      </c>
      <c r="Q204" s="179">
        <v>0.00012</v>
      </c>
      <c r="R204" s="179">
        <f>Q204*H204</f>
        <v>0.00993384</v>
      </c>
      <c r="S204" s="179">
        <v>0</v>
      </c>
      <c r="T204" s="180">
        <f>S204*H204</f>
        <v>0</v>
      </c>
      <c r="U204" s="36"/>
      <c r="V204" s="36"/>
      <c r="W204" s="36"/>
      <c r="X204" s="36"/>
      <c r="Y204" s="36"/>
      <c r="Z204" s="36"/>
      <c r="AA204" s="36"/>
      <c r="AB204" s="36"/>
      <c r="AC204" s="36"/>
      <c r="AD204" s="36"/>
      <c r="AE204" s="36"/>
      <c r="AR204" s="181" t="s">
        <v>125</v>
      </c>
      <c r="AT204" s="181" t="s">
        <v>120</v>
      </c>
      <c r="AU204" s="181" t="s">
        <v>77</v>
      </c>
      <c r="AY204" s="19" t="s">
        <v>118</v>
      </c>
      <c r="BE204" s="182">
        <f>IF(N204="základní",J204,0)</f>
        <v>0</v>
      </c>
      <c r="BF204" s="182">
        <f>IF(N204="snížená",J204,0)</f>
        <v>0</v>
      </c>
      <c r="BG204" s="182">
        <f>IF(N204="zákl. přenesená",J204,0)</f>
        <v>0</v>
      </c>
      <c r="BH204" s="182">
        <f>IF(N204="sníž. přenesená",J204,0)</f>
        <v>0</v>
      </c>
      <c r="BI204" s="182">
        <f>IF(N204="nulová",J204,0)</f>
        <v>0</v>
      </c>
      <c r="BJ204" s="19" t="s">
        <v>75</v>
      </c>
      <c r="BK204" s="182">
        <f>ROUND(I204*H204,2)</f>
        <v>0</v>
      </c>
      <c r="BL204" s="19" t="s">
        <v>125</v>
      </c>
      <c r="BM204" s="181" t="s">
        <v>278</v>
      </c>
    </row>
    <row r="205" spans="1:47" s="2" customFormat="1" ht="11.25">
      <c r="A205" s="36"/>
      <c r="B205" s="37"/>
      <c r="C205" s="38"/>
      <c r="D205" s="183" t="s">
        <v>127</v>
      </c>
      <c r="E205" s="38"/>
      <c r="F205" s="184" t="s">
        <v>279</v>
      </c>
      <c r="G205" s="38"/>
      <c r="H205" s="38"/>
      <c r="I205" s="185"/>
      <c r="J205" s="38"/>
      <c r="K205" s="38"/>
      <c r="L205" s="41"/>
      <c r="M205" s="186"/>
      <c r="N205" s="187"/>
      <c r="O205" s="66"/>
      <c r="P205" s="66"/>
      <c r="Q205" s="66"/>
      <c r="R205" s="66"/>
      <c r="S205" s="66"/>
      <c r="T205" s="67"/>
      <c r="U205" s="36"/>
      <c r="V205" s="36"/>
      <c r="W205" s="36"/>
      <c r="X205" s="36"/>
      <c r="Y205" s="36"/>
      <c r="Z205" s="36"/>
      <c r="AA205" s="36"/>
      <c r="AB205" s="36"/>
      <c r="AC205" s="36"/>
      <c r="AD205" s="36"/>
      <c r="AE205" s="36"/>
      <c r="AT205" s="19" t="s">
        <v>127</v>
      </c>
      <c r="AU205" s="19" t="s">
        <v>77</v>
      </c>
    </row>
    <row r="206" spans="2:51" s="13" customFormat="1" ht="11.25">
      <c r="B206" s="188"/>
      <c r="C206" s="189"/>
      <c r="D206" s="190" t="s">
        <v>129</v>
      </c>
      <c r="E206" s="191" t="s">
        <v>19</v>
      </c>
      <c r="F206" s="192" t="s">
        <v>263</v>
      </c>
      <c r="G206" s="189"/>
      <c r="H206" s="191" t="s">
        <v>19</v>
      </c>
      <c r="I206" s="193"/>
      <c r="J206" s="189"/>
      <c r="K206" s="189"/>
      <c r="L206" s="194"/>
      <c r="M206" s="195"/>
      <c r="N206" s="196"/>
      <c r="O206" s="196"/>
      <c r="P206" s="196"/>
      <c r="Q206" s="196"/>
      <c r="R206" s="196"/>
      <c r="S206" s="196"/>
      <c r="T206" s="197"/>
      <c r="AT206" s="198" t="s">
        <v>129</v>
      </c>
      <c r="AU206" s="198" t="s">
        <v>77</v>
      </c>
      <c r="AV206" s="13" t="s">
        <v>75</v>
      </c>
      <c r="AW206" s="13" t="s">
        <v>31</v>
      </c>
      <c r="AX206" s="13" t="s">
        <v>70</v>
      </c>
      <c r="AY206" s="198" t="s">
        <v>118</v>
      </c>
    </row>
    <row r="207" spans="2:51" s="13" customFormat="1" ht="11.25">
      <c r="B207" s="188"/>
      <c r="C207" s="189"/>
      <c r="D207" s="190" t="s">
        <v>129</v>
      </c>
      <c r="E207" s="191" t="s">
        <v>19</v>
      </c>
      <c r="F207" s="192" t="s">
        <v>280</v>
      </c>
      <c r="G207" s="189"/>
      <c r="H207" s="191" t="s">
        <v>19</v>
      </c>
      <c r="I207" s="193"/>
      <c r="J207" s="189"/>
      <c r="K207" s="189"/>
      <c r="L207" s="194"/>
      <c r="M207" s="195"/>
      <c r="N207" s="196"/>
      <c r="O207" s="196"/>
      <c r="P207" s="196"/>
      <c r="Q207" s="196"/>
      <c r="R207" s="196"/>
      <c r="S207" s="196"/>
      <c r="T207" s="197"/>
      <c r="AT207" s="198" t="s">
        <v>129</v>
      </c>
      <c r="AU207" s="198" t="s">
        <v>77</v>
      </c>
      <c r="AV207" s="13" t="s">
        <v>75</v>
      </c>
      <c r="AW207" s="13" t="s">
        <v>31</v>
      </c>
      <c r="AX207" s="13" t="s">
        <v>70</v>
      </c>
      <c r="AY207" s="198" t="s">
        <v>118</v>
      </c>
    </row>
    <row r="208" spans="2:51" s="13" customFormat="1" ht="22.5">
      <c r="B208" s="188"/>
      <c r="C208" s="189"/>
      <c r="D208" s="190" t="s">
        <v>129</v>
      </c>
      <c r="E208" s="191" t="s">
        <v>19</v>
      </c>
      <c r="F208" s="192" t="s">
        <v>281</v>
      </c>
      <c r="G208" s="189"/>
      <c r="H208" s="191" t="s">
        <v>19</v>
      </c>
      <c r="I208" s="193"/>
      <c r="J208" s="189"/>
      <c r="K208" s="189"/>
      <c r="L208" s="194"/>
      <c r="M208" s="195"/>
      <c r="N208" s="196"/>
      <c r="O208" s="196"/>
      <c r="P208" s="196"/>
      <c r="Q208" s="196"/>
      <c r="R208" s="196"/>
      <c r="S208" s="196"/>
      <c r="T208" s="197"/>
      <c r="AT208" s="198" t="s">
        <v>129</v>
      </c>
      <c r="AU208" s="198" t="s">
        <v>77</v>
      </c>
      <c r="AV208" s="13" t="s">
        <v>75</v>
      </c>
      <c r="AW208" s="13" t="s">
        <v>31</v>
      </c>
      <c r="AX208" s="13" t="s">
        <v>70</v>
      </c>
      <c r="AY208" s="198" t="s">
        <v>118</v>
      </c>
    </row>
    <row r="209" spans="2:51" s="14" customFormat="1" ht="11.25">
      <c r="B209" s="199"/>
      <c r="C209" s="200"/>
      <c r="D209" s="190" t="s">
        <v>129</v>
      </c>
      <c r="E209" s="201" t="s">
        <v>19</v>
      </c>
      <c r="F209" s="202" t="s">
        <v>282</v>
      </c>
      <c r="G209" s="200"/>
      <c r="H209" s="203">
        <v>27.594</v>
      </c>
      <c r="I209" s="204"/>
      <c r="J209" s="200"/>
      <c r="K209" s="200"/>
      <c r="L209" s="205"/>
      <c r="M209" s="206"/>
      <c r="N209" s="207"/>
      <c r="O209" s="207"/>
      <c r="P209" s="207"/>
      <c r="Q209" s="207"/>
      <c r="R209" s="207"/>
      <c r="S209" s="207"/>
      <c r="T209" s="208"/>
      <c r="AT209" s="209" t="s">
        <v>129</v>
      </c>
      <c r="AU209" s="209" t="s">
        <v>77</v>
      </c>
      <c r="AV209" s="14" t="s">
        <v>77</v>
      </c>
      <c r="AW209" s="14" t="s">
        <v>31</v>
      </c>
      <c r="AX209" s="14" t="s">
        <v>75</v>
      </c>
      <c r="AY209" s="209" t="s">
        <v>118</v>
      </c>
    </row>
    <row r="210" spans="2:51" s="14" customFormat="1" ht="11.25">
      <c r="B210" s="199"/>
      <c r="C210" s="200"/>
      <c r="D210" s="190" t="s">
        <v>129</v>
      </c>
      <c r="E210" s="200"/>
      <c r="F210" s="202" t="s">
        <v>283</v>
      </c>
      <c r="G210" s="200"/>
      <c r="H210" s="203">
        <v>82.782</v>
      </c>
      <c r="I210" s="204"/>
      <c r="J210" s="200"/>
      <c r="K210" s="200"/>
      <c r="L210" s="205"/>
      <c r="M210" s="206"/>
      <c r="N210" s="207"/>
      <c r="O210" s="207"/>
      <c r="P210" s="207"/>
      <c r="Q210" s="207"/>
      <c r="R210" s="207"/>
      <c r="S210" s="207"/>
      <c r="T210" s="208"/>
      <c r="AT210" s="209" t="s">
        <v>129</v>
      </c>
      <c r="AU210" s="209" t="s">
        <v>77</v>
      </c>
      <c r="AV210" s="14" t="s">
        <v>77</v>
      </c>
      <c r="AW210" s="14" t="s">
        <v>4</v>
      </c>
      <c r="AX210" s="14" t="s">
        <v>75</v>
      </c>
      <c r="AY210" s="209" t="s">
        <v>118</v>
      </c>
    </row>
    <row r="211" spans="2:63" s="12" customFormat="1" ht="22.9" customHeight="1">
      <c r="B211" s="154"/>
      <c r="C211" s="155"/>
      <c r="D211" s="156" t="s">
        <v>69</v>
      </c>
      <c r="E211" s="168" t="s">
        <v>284</v>
      </c>
      <c r="F211" s="168" t="s">
        <v>285</v>
      </c>
      <c r="G211" s="155"/>
      <c r="H211" s="155"/>
      <c r="I211" s="158"/>
      <c r="J211" s="169">
        <f>BK211</f>
        <v>0</v>
      </c>
      <c r="K211" s="155"/>
      <c r="L211" s="160"/>
      <c r="M211" s="161"/>
      <c r="N211" s="162"/>
      <c r="O211" s="162"/>
      <c r="P211" s="163">
        <f>SUM(P212:P237)</f>
        <v>0</v>
      </c>
      <c r="Q211" s="162"/>
      <c r="R211" s="163">
        <f>SUM(R212:R237)</f>
        <v>0</v>
      </c>
      <c r="S211" s="162"/>
      <c r="T211" s="164">
        <f>SUM(T212:T237)</f>
        <v>3.4899489999999997</v>
      </c>
      <c r="AR211" s="165" t="s">
        <v>75</v>
      </c>
      <c r="AT211" s="166" t="s">
        <v>69</v>
      </c>
      <c r="AU211" s="166" t="s">
        <v>75</v>
      </c>
      <c r="AY211" s="165" t="s">
        <v>118</v>
      </c>
      <c r="BK211" s="167">
        <f>SUM(BK212:BK237)</f>
        <v>0</v>
      </c>
    </row>
    <row r="212" spans="1:65" s="2" customFormat="1" ht="24.2" customHeight="1">
      <c r="A212" s="36"/>
      <c r="B212" s="37"/>
      <c r="C212" s="170" t="s">
        <v>286</v>
      </c>
      <c r="D212" s="170" t="s">
        <v>120</v>
      </c>
      <c r="E212" s="171" t="s">
        <v>287</v>
      </c>
      <c r="F212" s="172" t="s">
        <v>288</v>
      </c>
      <c r="G212" s="173" t="s">
        <v>123</v>
      </c>
      <c r="H212" s="174">
        <v>0.125</v>
      </c>
      <c r="I212" s="175"/>
      <c r="J212" s="176">
        <f>ROUND(I212*H212,2)</f>
        <v>0</v>
      </c>
      <c r="K212" s="172" t="s">
        <v>124</v>
      </c>
      <c r="L212" s="41"/>
      <c r="M212" s="177" t="s">
        <v>19</v>
      </c>
      <c r="N212" s="178" t="s">
        <v>41</v>
      </c>
      <c r="O212" s="66"/>
      <c r="P212" s="179">
        <f>O212*H212</f>
        <v>0</v>
      </c>
      <c r="Q212" s="179">
        <v>0</v>
      </c>
      <c r="R212" s="179">
        <f>Q212*H212</f>
        <v>0</v>
      </c>
      <c r="S212" s="179">
        <v>2.2</v>
      </c>
      <c r="T212" s="180">
        <f>S212*H212</f>
        <v>0.275</v>
      </c>
      <c r="U212" s="36"/>
      <c r="V212" s="36"/>
      <c r="W212" s="36"/>
      <c r="X212" s="36"/>
      <c r="Y212" s="36"/>
      <c r="Z212" s="36"/>
      <c r="AA212" s="36"/>
      <c r="AB212" s="36"/>
      <c r="AC212" s="36"/>
      <c r="AD212" s="36"/>
      <c r="AE212" s="36"/>
      <c r="AR212" s="181" t="s">
        <v>125</v>
      </c>
      <c r="AT212" s="181" t="s">
        <v>120</v>
      </c>
      <c r="AU212" s="181" t="s">
        <v>77</v>
      </c>
      <c r="AY212" s="19" t="s">
        <v>118</v>
      </c>
      <c r="BE212" s="182">
        <f>IF(N212="základní",J212,0)</f>
        <v>0</v>
      </c>
      <c r="BF212" s="182">
        <f>IF(N212="snížená",J212,0)</f>
        <v>0</v>
      </c>
      <c r="BG212" s="182">
        <f>IF(N212="zákl. přenesená",J212,0)</f>
        <v>0</v>
      </c>
      <c r="BH212" s="182">
        <f>IF(N212="sníž. přenesená",J212,0)</f>
        <v>0</v>
      </c>
      <c r="BI212" s="182">
        <f>IF(N212="nulová",J212,0)</f>
        <v>0</v>
      </c>
      <c r="BJ212" s="19" t="s">
        <v>75</v>
      </c>
      <c r="BK212" s="182">
        <f>ROUND(I212*H212,2)</f>
        <v>0</v>
      </c>
      <c r="BL212" s="19" t="s">
        <v>125</v>
      </c>
      <c r="BM212" s="181" t="s">
        <v>289</v>
      </c>
    </row>
    <row r="213" spans="1:47" s="2" customFormat="1" ht="11.25">
      <c r="A213" s="36"/>
      <c r="B213" s="37"/>
      <c r="C213" s="38"/>
      <c r="D213" s="183" t="s">
        <v>127</v>
      </c>
      <c r="E213" s="38"/>
      <c r="F213" s="184" t="s">
        <v>290</v>
      </c>
      <c r="G213" s="38"/>
      <c r="H213" s="38"/>
      <c r="I213" s="185"/>
      <c r="J213" s="38"/>
      <c r="K213" s="38"/>
      <c r="L213" s="41"/>
      <c r="M213" s="186"/>
      <c r="N213" s="187"/>
      <c r="O213" s="66"/>
      <c r="P213" s="66"/>
      <c r="Q213" s="66"/>
      <c r="R213" s="66"/>
      <c r="S213" s="66"/>
      <c r="T213" s="67"/>
      <c r="U213" s="36"/>
      <c r="V213" s="36"/>
      <c r="W213" s="36"/>
      <c r="X213" s="36"/>
      <c r="Y213" s="36"/>
      <c r="Z213" s="36"/>
      <c r="AA213" s="36"/>
      <c r="AB213" s="36"/>
      <c r="AC213" s="36"/>
      <c r="AD213" s="36"/>
      <c r="AE213" s="36"/>
      <c r="AT213" s="19" t="s">
        <v>127</v>
      </c>
      <c r="AU213" s="19" t="s">
        <v>77</v>
      </c>
    </row>
    <row r="214" spans="2:51" s="13" customFormat="1" ht="11.25">
      <c r="B214" s="188"/>
      <c r="C214" s="189"/>
      <c r="D214" s="190" t="s">
        <v>129</v>
      </c>
      <c r="E214" s="191" t="s">
        <v>19</v>
      </c>
      <c r="F214" s="192" t="s">
        <v>291</v>
      </c>
      <c r="G214" s="189"/>
      <c r="H214" s="191" t="s">
        <v>19</v>
      </c>
      <c r="I214" s="193"/>
      <c r="J214" s="189"/>
      <c r="K214" s="189"/>
      <c r="L214" s="194"/>
      <c r="M214" s="195"/>
      <c r="N214" s="196"/>
      <c r="O214" s="196"/>
      <c r="P214" s="196"/>
      <c r="Q214" s="196"/>
      <c r="R214" s="196"/>
      <c r="S214" s="196"/>
      <c r="T214" s="197"/>
      <c r="AT214" s="198" t="s">
        <v>129</v>
      </c>
      <c r="AU214" s="198" t="s">
        <v>77</v>
      </c>
      <c r="AV214" s="13" t="s">
        <v>75</v>
      </c>
      <c r="AW214" s="13" t="s">
        <v>31</v>
      </c>
      <c r="AX214" s="13" t="s">
        <v>70</v>
      </c>
      <c r="AY214" s="198" t="s">
        <v>118</v>
      </c>
    </row>
    <row r="215" spans="2:51" s="13" customFormat="1" ht="11.25">
      <c r="B215" s="188"/>
      <c r="C215" s="189"/>
      <c r="D215" s="190" t="s">
        <v>129</v>
      </c>
      <c r="E215" s="191" t="s">
        <v>19</v>
      </c>
      <c r="F215" s="192" t="s">
        <v>292</v>
      </c>
      <c r="G215" s="189"/>
      <c r="H215" s="191" t="s">
        <v>19</v>
      </c>
      <c r="I215" s="193"/>
      <c r="J215" s="189"/>
      <c r="K215" s="189"/>
      <c r="L215" s="194"/>
      <c r="M215" s="195"/>
      <c r="N215" s="196"/>
      <c r="O215" s="196"/>
      <c r="P215" s="196"/>
      <c r="Q215" s="196"/>
      <c r="R215" s="196"/>
      <c r="S215" s="196"/>
      <c r="T215" s="197"/>
      <c r="AT215" s="198" t="s">
        <v>129</v>
      </c>
      <c r="AU215" s="198" t="s">
        <v>77</v>
      </c>
      <c r="AV215" s="13" t="s">
        <v>75</v>
      </c>
      <c r="AW215" s="13" t="s">
        <v>31</v>
      </c>
      <c r="AX215" s="13" t="s">
        <v>70</v>
      </c>
      <c r="AY215" s="198" t="s">
        <v>118</v>
      </c>
    </row>
    <row r="216" spans="2:51" s="14" customFormat="1" ht="11.25">
      <c r="B216" s="199"/>
      <c r="C216" s="200"/>
      <c r="D216" s="190" t="s">
        <v>129</v>
      </c>
      <c r="E216" s="201" t="s">
        <v>19</v>
      </c>
      <c r="F216" s="202" t="s">
        <v>133</v>
      </c>
      <c r="G216" s="200"/>
      <c r="H216" s="203">
        <v>0.059</v>
      </c>
      <c r="I216" s="204"/>
      <c r="J216" s="200"/>
      <c r="K216" s="200"/>
      <c r="L216" s="205"/>
      <c r="M216" s="206"/>
      <c r="N216" s="207"/>
      <c r="O216" s="207"/>
      <c r="P216" s="207"/>
      <c r="Q216" s="207"/>
      <c r="R216" s="207"/>
      <c r="S216" s="207"/>
      <c r="T216" s="208"/>
      <c r="AT216" s="209" t="s">
        <v>129</v>
      </c>
      <c r="AU216" s="209" t="s">
        <v>77</v>
      </c>
      <c r="AV216" s="14" t="s">
        <v>77</v>
      </c>
      <c r="AW216" s="14" t="s">
        <v>31</v>
      </c>
      <c r="AX216" s="14" t="s">
        <v>70</v>
      </c>
      <c r="AY216" s="209" t="s">
        <v>118</v>
      </c>
    </row>
    <row r="217" spans="2:51" s="14" customFormat="1" ht="11.25">
      <c r="B217" s="199"/>
      <c r="C217" s="200"/>
      <c r="D217" s="190" t="s">
        <v>129</v>
      </c>
      <c r="E217" s="201" t="s">
        <v>19</v>
      </c>
      <c r="F217" s="202" t="s">
        <v>134</v>
      </c>
      <c r="G217" s="200"/>
      <c r="H217" s="203">
        <v>0.066</v>
      </c>
      <c r="I217" s="204"/>
      <c r="J217" s="200"/>
      <c r="K217" s="200"/>
      <c r="L217" s="205"/>
      <c r="M217" s="206"/>
      <c r="N217" s="207"/>
      <c r="O217" s="207"/>
      <c r="P217" s="207"/>
      <c r="Q217" s="207"/>
      <c r="R217" s="207"/>
      <c r="S217" s="207"/>
      <c r="T217" s="208"/>
      <c r="AT217" s="209" t="s">
        <v>129</v>
      </c>
      <c r="AU217" s="209" t="s">
        <v>77</v>
      </c>
      <c r="AV217" s="14" t="s">
        <v>77</v>
      </c>
      <c r="AW217" s="14" t="s">
        <v>31</v>
      </c>
      <c r="AX217" s="14" t="s">
        <v>70</v>
      </c>
      <c r="AY217" s="209" t="s">
        <v>118</v>
      </c>
    </row>
    <row r="218" spans="2:51" s="15" customFormat="1" ht="11.25">
      <c r="B218" s="210"/>
      <c r="C218" s="211"/>
      <c r="D218" s="190" t="s">
        <v>129</v>
      </c>
      <c r="E218" s="212" t="s">
        <v>19</v>
      </c>
      <c r="F218" s="213" t="s">
        <v>135</v>
      </c>
      <c r="G218" s="211"/>
      <c r="H218" s="214">
        <v>0.125</v>
      </c>
      <c r="I218" s="215"/>
      <c r="J218" s="211"/>
      <c r="K218" s="211"/>
      <c r="L218" s="216"/>
      <c r="M218" s="217"/>
      <c r="N218" s="218"/>
      <c r="O218" s="218"/>
      <c r="P218" s="218"/>
      <c r="Q218" s="218"/>
      <c r="R218" s="218"/>
      <c r="S218" s="218"/>
      <c r="T218" s="219"/>
      <c r="AT218" s="220" t="s">
        <v>129</v>
      </c>
      <c r="AU218" s="220" t="s">
        <v>77</v>
      </c>
      <c r="AV218" s="15" t="s">
        <v>125</v>
      </c>
      <c r="AW218" s="15" t="s">
        <v>31</v>
      </c>
      <c r="AX218" s="15" t="s">
        <v>75</v>
      </c>
      <c r="AY218" s="220" t="s">
        <v>118</v>
      </c>
    </row>
    <row r="219" spans="1:65" s="2" customFormat="1" ht="44.25" customHeight="1">
      <c r="A219" s="36"/>
      <c r="B219" s="37"/>
      <c r="C219" s="170" t="s">
        <v>293</v>
      </c>
      <c r="D219" s="170" t="s">
        <v>120</v>
      </c>
      <c r="E219" s="171" t="s">
        <v>294</v>
      </c>
      <c r="F219" s="172" t="s">
        <v>295</v>
      </c>
      <c r="G219" s="173" t="s">
        <v>143</v>
      </c>
      <c r="H219" s="174">
        <v>54.271</v>
      </c>
      <c r="I219" s="175"/>
      <c r="J219" s="176">
        <f>ROUND(I219*H219,2)</f>
        <v>0</v>
      </c>
      <c r="K219" s="172" t="s">
        <v>124</v>
      </c>
      <c r="L219" s="41"/>
      <c r="M219" s="177" t="s">
        <v>19</v>
      </c>
      <c r="N219" s="178" t="s">
        <v>41</v>
      </c>
      <c r="O219" s="66"/>
      <c r="P219" s="179">
        <f>O219*H219</f>
        <v>0</v>
      </c>
      <c r="Q219" s="179">
        <v>0</v>
      </c>
      <c r="R219" s="179">
        <f>Q219*H219</f>
        <v>0</v>
      </c>
      <c r="S219" s="179">
        <v>0.059</v>
      </c>
      <c r="T219" s="180">
        <f>S219*H219</f>
        <v>3.2019889999999998</v>
      </c>
      <c r="U219" s="36"/>
      <c r="V219" s="36"/>
      <c r="W219" s="36"/>
      <c r="X219" s="36"/>
      <c r="Y219" s="36"/>
      <c r="Z219" s="36"/>
      <c r="AA219" s="36"/>
      <c r="AB219" s="36"/>
      <c r="AC219" s="36"/>
      <c r="AD219" s="36"/>
      <c r="AE219" s="36"/>
      <c r="AR219" s="181" t="s">
        <v>125</v>
      </c>
      <c r="AT219" s="181" t="s">
        <v>120</v>
      </c>
      <c r="AU219" s="181" t="s">
        <v>77</v>
      </c>
      <c r="AY219" s="19" t="s">
        <v>118</v>
      </c>
      <c r="BE219" s="182">
        <f>IF(N219="základní",J219,0)</f>
        <v>0</v>
      </c>
      <c r="BF219" s="182">
        <f>IF(N219="snížená",J219,0)</f>
        <v>0</v>
      </c>
      <c r="BG219" s="182">
        <f>IF(N219="zákl. přenesená",J219,0)</f>
        <v>0</v>
      </c>
      <c r="BH219" s="182">
        <f>IF(N219="sníž. přenesená",J219,0)</f>
        <v>0</v>
      </c>
      <c r="BI219" s="182">
        <f>IF(N219="nulová",J219,0)</f>
        <v>0</v>
      </c>
      <c r="BJ219" s="19" t="s">
        <v>75</v>
      </c>
      <c r="BK219" s="182">
        <f>ROUND(I219*H219,2)</f>
        <v>0</v>
      </c>
      <c r="BL219" s="19" t="s">
        <v>125</v>
      </c>
      <c r="BM219" s="181" t="s">
        <v>296</v>
      </c>
    </row>
    <row r="220" spans="1:47" s="2" customFormat="1" ht="11.25">
      <c r="A220" s="36"/>
      <c r="B220" s="37"/>
      <c r="C220" s="38"/>
      <c r="D220" s="183" t="s">
        <v>127</v>
      </c>
      <c r="E220" s="38"/>
      <c r="F220" s="184" t="s">
        <v>297</v>
      </c>
      <c r="G220" s="38"/>
      <c r="H220" s="38"/>
      <c r="I220" s="185"/>
      <c r="J220" s="38"/>
      <c r="K220" s="38"/>
      <c r="L220" s="41"/>
      <c r="M220" s="186"/>
      <c r="N220" s="187"/>
      <c r="O220" s="66"/>
      <c r="P220" s="66"/>
      <c r="Q220" s="66"/>
      <c r="R220" s="66"/>
      <c r="S220" s="66"/>
      <c r="T220" s="67"/>
      <c r="U220" s="36"/>
      <c r="V220" s="36"/>
      <c r="W220" s="36"/>
      <c r="X220" s="36"/>
      <c r="Y220" s="36"/>
      <c r="Z220" s="36"/>
      <c r="AA220" s="36"/>
      <c r="AB220" s="36"/>
      <c r="AC220" s="36"/>
      <c r="AD220" s="36"/>
      <c r="AE220" s="36"/>
      <c r="AT220" s="19" t="s">
        <v>127</v>
      </c>
      <c r="AU220" s="19" t="s">
        <v>77</v>
      </c>
    </row>
    <row r="221" spans="2:51" s="13" customFormat="1" ht="11.25">
      <c r="B221" s="188"/>
      <c r="C221" s="189"/>
      <c r="D221" s="190" t="s">
        <v>129</v>
      </c>
      <c r="E221" s="191" t="s">
        <v>19</v>
      </c>
      <c r="F221" s="192" t="s">
        <v>298</v>
      </c>
      <c r="G221" s="189"/>
      <c r="H221" s="191" t="s">
        <v>19</v>
      </c>
      <c r="I221" s="193"/>
      <c r="J221" s="189"/>
      <c r="K221" s="189"/>
      <c r="L221" s="194"/>
      <c r="M221" s="195"/>
      <c r="N221" s="196"/>
      <c r="O221" s="196"/>
      <c r="P221" s="196"/>
      <c r="Q221" s="196"/>
      <c r="R221" s="196"/>
      <c r="S221" s="196"/>
      <c r="T221" s="197"/>
      <c r="AT221" s="198" t="s">
        <v>129</v>
      </c>
      <c r="AU221" s="198" t="s">
        <v>77</v>
      </c>
      <c r="AV221" s="13" t="s">
        <v>75</v>
      </c>
      <c r="AW221" s="13" t="s">
        <v>31</v>
      </c>
      <c r="AX221" s="13" t="s">
        <v>70</v>
      </c>
      <c r="AY221" s="198" t="s">
        <v>118</v>
      </c>
    </row>
    <row r="222" spans="2:51" s="13" customFormat="1" ht="11.25">
      <c r="B222" s="188"/>
      <c r="C222" s="189"/>
      <c r="D222" s="190" t="s">
        <v>129</v>
      </c>
      <c r="E222" s="191" t="s">
        <v>19</v>
      </c>
      <c r="F222" s="192" t="s">
        <v>217</v>
      </c>
      <c r="G222" s="189"/>
      <c r="H222" s="191" t="s">
        <v>19</v>
      </c>
      <c r="I222" s="193"/>
      <c r="J222" s="189"/>
      <c r="K222" s="189"/>
      <c r="L222" s="194"/>
      <c r="M222" s="195"/>
      <c r="N222" s="196"/>
      <c r="O222" s="196"/>
      <c r="P222" s="196"/>
      <c r="Q222" s="196"/>
      <c r="R222" s="196"/>
      <c r="S222" s="196"/>
      <c r="T222" s="197"/>
      <c r="AT222" s="198" t="s">
        <v>129</v>
      </c>
      <c r="AU222" s="198" t="s">
        <v>77</v>
      </c>
      <c r="AV222" s="13" t="s">
        <v>75</v>
      </c>
      <c r="AW222" s="13" t="s">
        <v>31</v>
      </c>
      <c r="AX222" s="13" t="s">
        <v>70</v>
      </c>
      <c r="AY222" s="198" t="s">
        <v>118</v>
      </c>
    </row>
    <row r="223" spans="2:51" s="14" customFormat="1" ht="11.25">
      <c r="B223" s="199"/>
      <c r="C223" s="200"/>
      <c r="D223" s="190" t="s">
        <v>129</v>
      </c>
      <c r="E223" s="201" t="s">
        <v>19</v>
      </c>
      <c r="F223" s="202" t="s">
        <v>218</v>
      </c>
      <c r="G223" s="200"/>
      <c r="H223" s="203">
        <v>29.755</v>
      </c>
      <c r="I223" s="204"/>
      <c r="J223" s="200"/>
      <c r="K223" s="200"/>
      <c r="L223" s="205"/>
      <c r="M223" s="206"/>
      <c r="N223" s="207"/>
      <c r="O223" s="207"/>
      <c r="P223" s="207"/>
      <c r="Q223" s="207"/>
      <c r="R223" s="207"/>
      <c r="S223" s="207"/>
      <c r="T223" s="208"/>
      <c r="AT223" s="209" t="s">
        <v>129</v>
      </c>
      <c r="AU223" s="209" t="s">
        <v>77</v>
      </c>
      <c r="AV223" s="14" t="s">
        <v>77</v>
      </c>
      <c r="AW223" s="14" t="s">
        <v>31</v>
      </c>
      <c r="AX223" s="14" t="s">
        <v>70</v>
      </c>
      <c r="AY223" s="209" t="s">
        <v>118</v>
      </c>
    </row>
    <row r="224" spans="2:51" s="14" customFormat="1" ht="11.25">
      <c r="B224" s="199"/>
      <c r="C224" s="200"/>
      <c r="D224" s="190" t="s">
        <v>129</v>
      </c>
      <c r="E224" s="201" t="s">
        <v>19</v>
      </c>
      <c r="F224" s="202" t="s">
        <v>219</v>
      </c>
      <c r="G224" s="200"/>
      <c r="H224" s="203">
        <v>4.99</v>
      </c>
      <c r="I224" s="204"/>
      <c r="J224" s="200"/>
      <c r="K224" s="200"/>
      <c r="L224" s="205"/>
      <c r="M224" s="206"/>
      <c r="N224" s="207"/>
      <c r="O224" s="207"/>
      <c r="P224" s="207"/>
      <c r="Q224" s="207"/>
      <c r="R224" s="207"/>
      <c r="S224" s="207"/>
      <c r="T224" s="208"/>
      <c r="AT224" s="209" t="s">
        <v>129</v>
      </c>
      <c r="AU224" s="209" t="s">
        <v>77</v>
      </c>
      <c r="AV224" s="14" t="s">
        <v>77</v>
      </c>
      <c r="AW224" s="14" t="s">
        <v>31</v>
      </c>
      <c r="AX224" s="14" t="s">
        <v>70</v>
      </c>
      <c r="AY224" s="209" t="s">
        <v>118</v>
      </c>
    </row>
    <row r="225" spans="2:51" s="16" customFormat="1" ht="11.25">
      <c r="B225" s="222"/>
      <c r="C225" s="223"/>
      <c r="D225" s="190" t="s">
        <v>129</v>
      </c>
      <c r="E225" s="224" t="s">
        <v>19</v>
      </c>
      <c r="F225" s="225" t="s">
        <v>220</v>
      </c>
      <c r="G225" s="223"/>
      <c r="H225" s="226">
        <v>34.745</v>
      </c>
      <c r="I225" s="227"/>
      <c r="J225" s="223"/>
      <c r="K225" s="223"/>
      <c r="L225" s="228"/>
      <c r="M225" s="229"/>
      <c r="N225" s="230"/>
      <c r="O225" s="230"/>
      <c r="P225" s="230"/>
      <c r="Q225" s="230"/>
      <c r="R225" s="230"/>
      <c r="S225" s="230"/>
      <c r="T225" s="231"/>
      <c r="AT225" s="232" t="s">
        <v>129</v>
      </c>
      <c r="AU225" s="232" t="s">
        <v>77</v>
      </c>
      <c r="AV225" s="16" t="s">
        <v>140</v>
      </c>
      <c r="AW225" s="16" t="s">
        <v>31</v>
      </c>
      <c r="AX225" s="16" t="s">
        <v>70</v>
      </c>
      <c r="AY225" s="232" t="s">
        <v>118</v>
      </c>
    </row>
    <row r="226" spans="2:51" s="13" customFormat="1" ht="11.25">
      <c r="B226" s="188"/>
      <c r="C226" s="189"/>
      <c r="D226" s="190" t="s">
        <v>129</v>
      </c>
      <c r="E226" s="191" t="s">
        <v>19</v>
      </c>
      <c r="F226" s="192" t="s">
        <v>299</v>
      </c>
      <c r="G226" s="189"/>
      <c r="H226" s="191" t="s">
        <v>19</v>
      </c>
      <c r="I226" s="193"/>
      <c r="J226" s="189"/>
      <c r="K226" s="189"/>
      <c r="L226" s="194"/>
      <c r="M226" s="195"/>
      <c r="N226" s="196"/>
      <c r="O226" s="196"/>
      <c r="P226" s="196"/>
      <c r="Q226" s="196"/>
      <c r="R226" s="196"/>
      <c r="S226" s="196"/>
      <c r="T226" s="197"/>
      <c r="AT226" s="198" t="s">
        <v>129</v>
      </c>
      <c r="AU226" s="198" t="s">
        <v>77</v>
      </c>
      <c r="AV226" s="13" t="s">
        <v>75</v>
      </c>
      <c r="AW226" s="13" t="s">
        <v>31</v>
      </c>
      <c r="AX226" s="13" t="s">
        <v>70</v>
      </c>
      <c r="AY226" s="198" t="s">
        <v>118</v>
      </c>
    </row>
    <row r="227" spans="2:51" s="14" customFormat="1" ht="11.25">
      <c r="B227" s="199"/>
      <c r="C227" s="200"/>
      <c r="D227" s="190" t="s">
        <v>129</v>
      </c>
      <c r="E227" s="201" t="s">
        <v>19</v>
      </c>
      <c r="F227" s="202" t="s">
        <v>223</v>
      </c>
      <c r="G227" s="200"/>
      <c r="H227" s="203">
        <v>4.932</v>
      </c>
      <c r="I227" s="204"/>
      <c r="J227" s="200"/>
      <c r="K227" s="200"/>
      <c r="L227" s="205"/>
      <c r="M227" s="206"/>
      <c r="N227" s="207"/>
      <c r="O227" s="207"/>
      <c r="P227" s="207"/>
      <c r="Q227" s="207"/>
      <c r="R227" s="207"/>
      <c r="S227" s="207"/>
      <c r="T227" s="208"/>
      <c r="AT227" s="209" t="s">
        <v>129</v>
      </c>
      <c r="AU227" s="209" t="s">
        <v>77</v>
      </c>
      <c r="AV227" s="14" t="s">
        <v>77</v>
      </c>
      <c r="AW227" s="14" t="s">
        <v>31</v>
      </c>
      <c r="AX227" s="14" t="s">
        <v>70</v>
      </c>
      <c r="AY227" s="209" t="s">
        <v>118</v>
      </c>
    </row>
    <row r="228" spans="2:51" s="14" customFormat="1" ht="11.25">
      <c r="B228" s="199"/>
      <c r="C228" s="200"/>
      <c r="D228" s="190" t="s">
        <v>129</v>
      </c>
      <c r="E228" s="201" t="s">
        <v>19</v>
      </c>
      <c r="F228" s="202" t="s">
        <v>224</v>
      </c>
      <c r="G228" s="200"/>
      <c r="H228" s="203">
        <v>14.594</v>
      </c>
      <c r="I228" s="204"/>
      <c r="J228" s="200"/>
      <c r="K228" s="200"/>
      <c r="L228" s="205"/>
      <c r="M228" s="206"/>
      <c r="N228" s="207"/>
      <c r="O228" s="207"/>
      <c r="P228" s="207"/>
      <c r="Q228" s="207"/>
      <c r="R228" s="207"/>
      <c r="S228" s="207"/>
      <c r="T228" s="208"/>
      <c r="AT228" s="209" t="s">
        <v>129</v>
      </c>
      <c r="AU228" s="209" t="s">
        <v>77</v>
      </c>
      <c r="AV228" s="14" t="s">
        <v>77</v>
      </c>
      <c r="AW228" s="14" t="s">
        <v>31</v>
      </c>
      <c r="AX228" s="14" t="s">
        <v>70</v>
      </c>
      <c r="AY228" s="209" t="s">
        <v>118</v>
      </c>
    </row>
    <row r="229" spans="2:51" s="16" customFormat="1" ht="11.25">
      <c r="B229" s="222"/>
      <c r="C229" s="223"/>
      <c r="D229" s="190" t="s">
        <v>129</v>
      </c>
      <c r="E229" s="224" t="s">
        <v>19</v>
      </c>
      <c r="F229" s="225" t="s">
        <v>220</v>
      </c>
      <c r="G229" s="223"/>
      <c r="H229" s="226">
        <v>19.526</v>
      </c>
      <c r="I229" s="227"/>
      <c r="J229" s="223"/>
      <c r="K229" s="223"/>
      <c r="L229" s="228"/>
      <c r="M229" s="229"/>
      <c r="N229" s="230"/>
      <c r="O229" s="230"/>
      <c r="P229" s="230"/>
      <c r="Q229" s="230"/>
      <c r="R229" s="230"/>
      <c r="S229" s="230"/>
      <c r="T229" s="231"/>
      <c r="AT229" s="232" t="s">
        <v>129</v>
      </c>
      <c r="AU229" s="232" t="s">
        <v>77</v>
      </c>
      <c r="AV229" s="16" t="s">
        <v>140</v>
      </c>
      <c r="AW229" s="16" t="s">
        <v>31</v>
      </c>
      <c r="AX229" s="16" t="s">
        <v>70</v>
      </c>
      <c r="AY229" s="232" t="s">
        <v>118</v>
      </c>
    </row>
    <row r="230" spans="2:51" s="15" customFormat="1" ht="11.25">
      <c r="B230" s="210"/>
      <c r="C230" s="211"/>
      <c r="D230" s="190" t="s">
        <v>129</v>
      </c>
      <c r="E230" s="212" t="s">
        <v>19</v>
      </c>
      <c r="F230" s="213" t="s">
        <v>135</v>
      </c>
      <c r="G230" s="211"/>
      <c r="H230" s="214">
        <v>54.271</v>
      </c>
      <c r="I230" s="215"/>
      <c r="J230" s="211"/>
      <c r="K230" s="211"/>
      <c r="L230" s="216"/>
      <c r="M230" s="217"/>
      <c r="N230" s="218"/>
      <c r="O230" s="218"/>
      <c r="P230" s="218"/>
      <c r="Q230" s="218"/>
      <c r="R230" s="218"/>
      <c r="S230" s="218"/>
      <c r="T230" s="219"/>
      <c r="AT230" s="220" t="s">
        <v>129</v>
      </c>
      <c r="AU230" s="220" t="s">
        <v>77</v>
      </c>
      <c r="AV230" s="15" t="s">
        <v>125</v>
      </c>
      <c r="AW230" s="15" t="s">
        <v>31</v>
      </c>
      <c r="AX230" s="15" t="s">
        <v>75</v>
      </c>
      <c r="AY230" s="220" t="s">
        <v>118</v>
      </c>
    </row>
    <row r="231" spans="1:65" s="2" customFormat="1" ht="21.75" customHeight="1">
      <c r="A231" s="36"/>
      <c r="B231" s="37"/>
      <c r="C231" s="170" t="s">
        <v>300</v>
      </c>
      <c r="D231" s="170" t="s">
        <v>120</v>
      </c>
      <c r="E231" s="171" t="s">
        <v>301</v>
      </c>
      <c r="F231" s="172" t="s">
        <v>302</v>
      </c>
      <c r="G231" s="173" t="s">
        <v>143</v>
      </c>
      <c r="H231" s="174">
        <v>1.296</v>
      </c>
      <c r="I231" s="175"/>
      <c r="J231" s="176">
        <f>ROUND(I231*H231,2)</f>
        <v>0</v>
      </c>
      <c r="K231" s="172" t="s">
        <v>124</v>
      </c>
      <c r="L231" s="41"/>
      <c r="M231" s="177" t="s">
        <v>19</v>
      </c>
      <c r="N231" s="178" t="s">
        <v>41</v>
      </c>
      <c r="O231" s="66"/>
      <c r="P231" s="179">
        <f>O231*H231</f>
        <v>0</v>
      </c>
      <c r="Q231" s="179">
        <v>0</v>
      </c>
      <c r="R231" s="179">
        <f>Q231*H231</f>
        <v>0</v>
      </c>
      <c r="S231" s="179">
        <v>0.01</v>
      </c>
      <c r="T231" s="180">
        <f>S231*H231</f>
        <v>0.012960000000000001</v>
      </c>
      <c r="U231" s="36"/>
      <c r="V231" s="36"/>
      <c r="W231" s="36"/>
      <c r="X231" s="36"/>
      <c r="Y231" s="36"/>
      <c r="Z231" s="36"/>
      <c r="AA231" s="36"/>
      <c r="AB231" s="36"/>
      <c r="AC231" s="36"/>
      <c r="AD231" s="36"/>
      <c r="AE231" s="36"/>
      <c r="AR231" s="181" t="s">
        <v>125</v>
      </c>
      <c r="AT231" s="181" t="s">
        <v>120</v>
      </c>
      <c r="AU231" s="181" t="s">
        <v>77</v>
      </c>
      <c r="AY231" s="19" t="s">
        <v>118</v>
      </c>
      <c r="BE231" s="182">
        <f>IF(N231="základní",J231,0)</f>
        <v>0</v>
      </c>
      <c r="BF231" s="182">
        <f>IF(N231="snížená",J231,0)</f>
        <v>0</v>
      </c>
      <c r="BG231" s="182">
        <f>IF(N231="zákl. přenesená",J231,0)</f>
        <v>0</v>
      </c>
      <c r="BH231" s="182">
        <f>IF(N231="sníž. přenesená",J231,0)</f>
        <v>0</v>
      </c>
      <c r="BI231" s="182">
        <f>IF(N231="nulová",J231,0)</f>
        <v>0</v>
      </c>
      <c r="BJ231" s="19" t="s">
        <v>75</v>
      </c>
      <c r="BK231" s="182">
        <f>ROUND(I231*H231,2)</f>
        <v>0</v>
      </c>
      <c r="BL231" s="19" t="s">
        <v>125</v>
      </c>
      <c r="BM231" s="181" t="s">
        <v>303</v>
      </c>
    </row>
    <row r="232" spans="1:47" s="2" customFormat="1" ht="11.25">
      <c r="A232" s="36"/>
      <c r="B232" s="37"/>
      <c r="C232" s="38"/>
      <c r="D232" s="183" t="s">
        <v>127</v>
      </c>
      <c r="E232" s="38"/>
      <c r="F232" s="184" t="s">
        <v>304</v>
      </c>
      <c r="G232" s="38"/>
      <c r="H232" s="38"/>
      <c r="I232" s="185"/>
      <c r="J232" s="38"/>
      <c r="K232" s="38"/>
      <c r="L232" s="41"/>
      <c r="M232" s="186"/>
      <c r="N232" s="187"/>
      <c r="O232" s="66"/>
      <c r="P232" s="66"/>
      <c r="Q232" s="66"/>
      <c r="R232" s="66"/>
      <c r="S232" s="66"/>
      <c r="T232" s="67"/>
      <c r="U232" s="36"/>
      <c r="V232" s="36"/>
      <c r="W232" s="36"/>
      <c r="X232" s="36"/>
      <c r="Y232" s="36"/>
      <c r="Z232" s="36"/>
      <c r="AA232" s="36"/>
      <c r="AB232" s="36"/>
      <c r="AC232" s="36"/>
      <c r="AD232" s="36"/>
      <c r="AE232" s="36"/>
      <c r="AT232" s="19" t="s">
        <v>127</v>
      </c>
      <c r="AU232" s="19" t="s">
        <v>77</v>
      </c>
    </row>
    <row r="233" spans="2:51" s="13" customFormat="1" ht="11.25">
      <c r="B233" s="188"/>
      <c r="C233" s="189"/>
      <c r="D233" s="190" t="s">
        <v>129</v>
      </c>
      <c r="E233" s="191" t="s">
        <v>19</v>
      </c>
      <c r="F233" s="192" t="s">
        <v>305</v>
      </c>
      <c r="G233" s="189"/>
      <c r="H233" s="191" t="s">
        <v>19</v>
      </c>
      <c r="I233" s="193"/>
      <c r="J233" s="189"/>
      <c r="K233" s="189"/>
      <c r="L233" s="194"/>
      <c r="M233" s="195"/>
      <c r="N233" s="196"/>
      <c r="O233" s="196"/>
      <c r="P233" s="196"/>
      <c r="Q233" s="196"/>
      <c r="R233" s="196"/>
      <c r="S233" s="196"/>
      <c r="T233" s="197"/>
      <c r="AT233" s="198" t="s">
        <v>129</v>
      </c>
      <c r="AU233" s="198" t="s">
        <v>77</v>
      </c>
      <c r="AV233" s="13" t="s">
        <v>75</v>
      </c>
      <c r="AW233" s="13" t="s">
        <v>31</v>
      </c>
      <c r="AX233" s="13" t="s">
        <v>70</v>
      </c>
      <c r="AY233" s="198" t="s">
        <v>118</v>
      </c>
    </row>
    <row r="234" spans="2:51" s="13" customFormat="1" ht="11.25">
      <c r="B234" s="188"/>
      <c r="C234" s="189"/>
      <c r="D234" s="190" t="s">
        <v>129</v>
      </c>
      <c r="E234" s="191" t="s">
        <v>19</v>
      </c>
      <c r="F234" s="192" t="s">
        <v>306</v>
      </c>
      <c r="G234" s="189"/>
      <c r="H234" s="191" t="s">
        <v>19</v>
      </c>
      <c r="I234" s="193"/>
      <c r="J234" s="189"/>
      <c r="K234" s="189"/>
      <c r="L234" s="194"/>
      <c r="M234" s="195"/>
      <c r="N234" s="196"/>
      <c r="O234" s="196"/>
      <c r="P234" s="196"/>
      <c r="Q234" s="196"/>
      <c r="R234" s="196"/>
      <c r="S234" s="196"/>
      <c r="T234" s="197"/>
      <c r="AT234" s="198" t="s">
        <v>129</v>
      </c>
      <c r="AU234" s="198" t="s">
        <v>77</v>
      </c>
      <c r="AV234" s="13" t="s">
        <v>75</v>
      </c>
      <c r="AW234" s="13" t="s">
        <v>31</v>
      </c>
      <c r="AX234" s="13" t="s">
        <v>70</v>
      </c>
      <c r="AY234" s="198" t="s">
        <v>118</v>
      </c>
    </row>
    <row r="235" spans="2:51" s="14" customFormat="1" ht="11.25">
      <c r="B235" s="199"/>
      <c r="C235" s="200"/>
      <c r="D235" s="190" t="s">
        <v>129</v>
      </c>
      <c r="E235" s="201" t="s">
        <v>19</v>
      </c>
      <c r="F235" s="202" t="s">
        <v>307</v>
      </c>
      <c r="G235" s="200"/>
      <c r="H235" s="203">
        <v>1.296</v>
      </c>
      <c r="I235" s="204"/>
      <c r="J235" s="200"/>
      <c r="K235" s="200"/>
      <c r="L235" s="205"/>
      <c r="M235" s="206"/>
      <c r="N235" s="207"/>
      <c r="O235" s="207"/>
      <c r="P235" s="207"/>
      <c r="Q235" s="207"/>
      <c r="R235" s="207"/>
      <c r="S235" s="207"/>
      <c r="T235" s="208"/>
      <c r="AT235" s="209" t="s">
        <v>129</v>
      </c>
      <c r="AU235" s="209" t="s">
        <v>77</v>
      </c>
      <c r="AV235" s="14" t="s">
        <v>77</v>
      </c>
      <c r="AW235" s="14" t="s">
        <v>31</v>
      </c>
      <c r="AX235" s="14" t="s">
        <v>75</v>
      </c>
      <c r="AY235" s="209" t="s">
        <v>118</v>
      </c>
    </row>
    <row r="236" spans="1:65" s="2" customFormat="1" ht="24.2" customHeight="1">
      <c r="A236" s="36"/>
      <c r="B236" s="37"/>
      <c r="C236" s="170" t="s">
        <v>308</v>
      </c>
      <c r="D236" s="170" t="s">
        <v>120</v>
      </c>
      <c r="E236" s="171" t="s">
        <v>309</v>
      </c>
      <c r="F236" s="172" t="s">
        <v>310</v>
      </c>
      <c r="G236" s="173" t="s">
        <v>311</v>
      </c>
      <c r="H236" s="174">
        <v>12</v>
      </c>
      <c r="I236" s="175"/>
      <c r="J236" s="176">
        <f>ROUND(I236*H236,2)</f>
        <v>0</v>
      </c>
      <c r="K236" s="172" t="s">
        <v>19</v>
      </c>
      <c r="L236" s="41"/>
      <c r="M236" s="177" t="s">
        <v>19</v>
      </c>
      <c r="N236" s="178" t="s">
        <v>41</v>
      </c>
      <c r="O236" s="66"/>
      <c r="P236" s="179">
        <f>O236*H236</f>
        <v>0</v>
      </c>
      <c r="Q236" s="179">
        <v>0</v>
      </c>
      <c r="R236" s="179">
        <f>Q236*H236</f>
        <v>0</v>
      </c>
      <c r="S236" s="179">
        <v>0</v>
      </c>
      <c r="T236" s="180">
        <f>S236*H236</f>
        <v>0</v>
      </c>
      <c r="U236" s="36"/>
      <c r="V236" s="36"/>
      <c r="W236" s="36"/>
      <c r="X236" s="36"/>
      <c r="Y236" s="36"/>
      <c r="Z236" s="36"/>
      <c r="AA236" s="36"/>
      <c r="AB236" s="36"/>
      <c r="AC236" s="36"/>
      <c r="AD236" s="36"/>
      <c r="AE236" s="36"/>
      <c r="AR236" s="181" t="s">
        <v>125</v>
      </c>
      <c r="AT236" s="181" t="s">
        <v>120</v>
      </c>
      <c r="AU236" s="181" t="s">
        <v>77</v>
      </c>
      <c r="AY236" s="19" t="s">
        <v>118</v>
      </c>
      <c r="BE236" s="182">
        <f>IF(N236="základní",J236,0)</f>
        <v>0</v>
      </c>
      <c r="BF236" s="182">
        <f>IF(N236="snížená",J236,0)</f>
        <v>0</v>
      </c>
      <c r="BG236" s="182">
        <f>IF(N236="zákl. přenesená",J236,0)</f>
        <v>0</v>
      </c>
      <c r="BH236" s="182">
        <f>IF(N236="sníž. přenesená",J236,0)</f>
        <v>0</v>
      </c>
      <c r="BI236" s="182">
        <f>IF(N236="nulová",J236,0)</f>
        <v>0</v>
      </c>
      <c r="BJ236" s="19" t="s">
        <v>75</v>
      </c>
      <c r="BK236" s="182">
        <f>ROUND(I236*H236,2)</f>
        <v>0</v>
      </c>
      <c r="BL236" s="19" t="s">
        <v>125</v>
      </c>
      <c r="BM236" s="181" t="s">
        <v>312</v>
      </c>
    </row>
    <row r="237" spans="1:65" s="2" customFormat="1" ht="37.9" customHeight="1">
      <c r="A237" s="36"/>
      <c r="B237" s="37"/>
      <c r="C237" s="170" t="s">
        <v>313</v>
      </c>
      <c r="D237" s="170" t="s">
        <v>120</v>
      </c>
      <c r="E237" s="171" t="s">
        <v>314</v>
      </c>
      <c r="F237" s="172" t="s">
        <v>315</v>
      </c>
      <c r="G237" s="173" t="s">
        <v>268</v>
      </c>
      <c r="H237" s="174">
        <v>12.125</v>
      </c>
      <c r="I237" s="175"/>
      <c r="J237" s="176">
        <f>ROUND(I237*H237,2)</f>
        <v>0</v>
      </c>
      <c r="K237" s="172" t="s">
        <v>19</v>
      </c>
      <c r="L237" s="41"/>
      <c r="M237" s="177" t="s">
        <v>19</v>
      </c>
      <c r="N237" s="178" t="s">
        <v>41</v>
      </c>
      <c r="O237" s="66"/>
      <c r="P237" s="179">
        <f>O237*H237</f>
        <v>0</v>
      </c>
      <c r="Q237" s="179">
        <v>0</v>
      </c>
      <c r="R237" s="179">
        <f>Q237*H237</f>
        <v>0</v>
      </c>
      <c r="S237" s="179">
        <v>0</v>
      </c>
      <c r="T237" s="180">
        <f>S237*H237</f>
        <v>0</v>
      </c>
      <c r="U237" s="36"/>
      <c r="V237" s="36"/>
      <c r="W237" s="36"/>
      <c r="X237" s="36"/>
      <c r="Y237" s="36"/>
      <c r="Z237" s="36"/>
      <c r="AA237" s="36"/>
      <c r="AB237" s="36"/>
      <c r="AC237" s="36"/>
      <c r="AD237" s="36"/>
      <c r="AE237" s="36"/>
      <c r="AR237" s="181" t="s">
        <v>125</v>
      </c>
      <c r="AT237" s="181" t="s">
        <v>120</v>
      </c>
      <c r="AU237" s="181" t="s">
        <v>77</v>
      </c>
      <c r="AY237" s="19" t="s">
        <v>118</v>
      </c>
      <c r="BE237" s="182">
        <f>IF(N237="základní",J237,0)</f>
        <v>0</v>
      </c>
      <c r="BF237" s="182">
        <f>IF(N237="snížená",J237,0)</f>
        <v>0</v>
      </c>
      <c r="BG237" s="182">
        <f>IF(N237="zákl. přenesená",J237,0)</f>
        <v>0</v>
      </c>
      <c r="BH237" s="182">
        <f>IF(N237="sníž. přenesená",J237,0)</f>
        <v>0</v>
      </c>
      <c r="BI237" s="182">
        <f>IF(N237="nulová",J237,0)</f>
        <v>0</v>
      </c>
      <c r="BJ237" s="19" t="s">
        <v>75</v>
      </c>
      <c r="BK237" s="182">
        <f>ROUND(I237*H237,2)</f>
        <v>0</v>
      </c>
      <c r="BL237" s="19" t="s">
        <v>125</v>
      </c>
      <c r="BM237" s="181" t="s">
        <v>316</v>
      </c>
    </row>
    <row r="238" spans="2:63" s="12" customFormat="1" ht="22.9" customHeight="1">
      <c r="B238" s="154"/>
      <c r="C238" s="155"/>
      <c r="D238" s="156" t="s">
        <v>69</v>
      </c>
      <c r="E238" s="168" t="s">
        <v>317</v>
      </c>
      <c r="F238" s="168" t="s">
        <v>318</v>
      </c>
      <c r="G238" s="155"/>
      <c r="H238" s="155"/>
      <c r="I238" s="158"/>
      <c r="J238" s="169">
        <f>BK238</f>
        <v>0</v>
      </c>
      <c r="K238" s="155"/>
      <c r="L238" s="160"/>
      <c r="M238" s="161"/>
      <c r="N238" s="162"/>
      <c r="O238" s="162"/>
      <c r="P238" s="163">
        <f>SUM(P239:P247)</f>
        <v>0</v>
      </c>
      <c r="Q238" s="162"/>
      <c r="R238" s="163">
        <f>SUM(R239:R247)</f>
        <v>0</v>
      </c>
      <c r="S238" s="162"/>
      <c r="T238" s="164">
        <f>SUM(T239:T247)</f>
        <v>0</v>
      </c>
      <c r="AR238" s="165" t="s">
        <v>75</v>
      </c>
      <c r="AT238" s="166" t="s">
        <v>69</v>
      </c>
      <c r="AU238" s="166" t="s">
        <v>75</v>
      </c>
      <c r="AY238" s="165" t="s">
        <v>118</v>
      </c>
      <c r="BK238" s="167">
        <f>SUM(BK239:BK247)</f>
        <v>0</v>
      </c>
    </row>
    <row r="239" spans="1:65" s="2" customFormat="1" ht="37.9" customHeight="1">
      <c r="A239" s="36"/>
      <c r="B239" s="37"/>
      <c r="C239" s="170" t="s">
        <v>319</v>
      </c>
      <c r="D239" s="170" t="s">
        <v>120</v>
      </c>
      <c r="E239" s="171" t="s">
        <v>320</v>
      </c>
      <c r="F239" s="172" t="s">
        <v>321</v>
      </c>
      <c r="G239" s="173" t="s">
        <v>183</v>
      </c>
      <c r="H239" s="174">
        <v>3.49</v>
      </c>
      <c r="I239" s="175"/>
      <c r="J239" s="176">
        <f>ROUND(I239*H239,2)</f>
        <v>0</v>
      </c>
      <c r="K239" s="172" t="s">
        <v>124</v>
      </c>
      <c r="L239" s="41"/>
      <c r="M239" s="177" t="s">
        <v>19</v>
      </c>
      <c r="N239" s="178" t="s">
        <v>41</v>
      </c>
      <c r="O239" s="66"/>
      <c r="P239" s="179">
        <f>O239*H239</f>
        <v>0</v>
      </c>
      <c r="Q239" s="179">
        <v>0</v>
      </c>
      <c r="R239" s="179">
        <f>Q239*H239</f>
        <v>0</v>
      </c>
      <c r="S239" s="179">
        <v>0</v>
      </c>
      <c r="T239" s="180">
        <f>S239*H239</f>
        <v>0</v>
      </c>
      <c r="U239" s="36"/>
      <c r="V239" s="36"/>
      <c r="W239" s="36"/>
      <c r="X239" s="36"/>
      <c r="Y239" s="36"/>
      <c r="Z239" s="36"/>
      <c r="AA239" s="36"/>
      <c r="AB239" s="36"/>
      <c r="AC239" s="36"/>
      <c r="AD239" s="36"/>
      <c r="AE239" s="36"/>
      <c r="AR239" s="181" t="s">
        <v>125</v>
      </c>
      <c r="AT239" s="181" t="s">
        <v>120</v>
      </c>
      <c r="AU239" s="181" t="s">
        <v>77</v>
      </c>
      <c r="AY239" s="19" t="s">
        <v>118</v>
      </c>
      <c r="BE239" s="182">
        <f>IF(N239="základní",J239,0)</f>
        <v>0</v>
      </c>
      <c r="BF239" s="182">
        <f>IF(N239="snížená",J239,0)</f>
        <v>0</v>
      </c>
      <c r="BG239" s="182">
        <f>IF(N239="zákl. přenesená",J239,0)</f>
        <v>0</v>
      </c>
      <c r="BH239" s="182">
        <f>IF(N239="sníž. přenesená",J239,0)</f>
        <v>0</v>
      </c>
      <c r="BI239" s="182">
        <f>IF(N239="nulová",J239,0)</f>
        <v>0</v>
      </c>
      <c r="BJ239" s="19" t="s">
        <v>75</v>
      </c>
      <c r="BK239" s="182">
        <f>ROUND(I239*H239,2)</f>
        <v>0</v>
      </c>
      <c r="BL239" s="19" t="s">
        <v>125</v>
      </c>
      <c r="BM239" s="181" t="s">
        <v>322</v>
      </c>
    </row>
    <row r="240" spans="1:47" s="2" customFormat="1" ht="11.25">
      <c r="A240" s="36"/>
      <c r="B240" s="37"/>
      <c r="C240" s="38"/>
      <c r="D240" s="183" t="s">
        <v>127</v>
      </c>
      <c r="E240" s="38"/>
      <c r="F240" s="184" t="s">
        <v>323</v>
      </c>
      <c r="G240" s="38"/>
      <c r="H240" s="38"/>
      <c r="I240" s="185"/>
      <c r="J240" s="38"/>
      <c r="K240" s="38"/>
      <c r="L240" s="41"/>
      <c r="M240" s="186"/>
      <c r="N240" s="187"/>
      <c r="O240" s="66"/>
      <c r="P240" s="66"/>
      <c r="Q240" s="66"/>
      <c r="R240" s="66"/>
      <c r="S240" s="66"/>
      <c r="T240" s="67"/>
      <c r="U240" s="36"/>
      <c r="V240" s="36"/>
      <c r="W240" s="36"/>
      <c r="X240" s="36"/>
      <c r="Y240" s="36"/>
      <c r="Z240" s="36"/>
      <c r="AA240" s="36"/>
      <c r="AB240" s="36"/>
      <c r="AC240" s="36"/>
      <c r="AD240" s="36"/>
      <c r="AE240" s="36"/>
      <c r="AT240" s="19" t="s">
        <v>127</v>
      </c>
      <c r="AU240" s="19" t="s">
        <v>77</v>
      </c>
    </row>
    <row r="241" spans="1:65" s="2" customFormat="1" ht="33" customHeight="1">
      <c r="A241" s="36"/>
      <c r="B241" s="37"/>
      <c r="C241" s="170" t="s">
        <v>324</v>
      </c>
      <c r="D241" s="170" t="s">
        <v>120</v>
      </c>
      <c r="E241" s="171" t="s">
        <v>325</v>
      </c>
      <c r="F241" s="172" t="s">
        <v>326</v>
      </c>
      <c r="G241" s="173" t="s">
        <v>183</v>
      </c>
      <c r="H241" s="174">
        <v>3.49</v>
      </c>
      <c r="I241" s="175"/>
      <c r="J241" s="176">
        <f>ROUND(I241*H241,2)</f>
        <v>0</v>
      </c>
      <c r="K241" s="172" t="s">
        <v>124</v>
      </c>
      <c r="L241" s="41"/>
      <c r="M241" s="177" t="s">
        <v>19</v>
      </c>
      <c r="N241" s="178" t="s">
        <v>41</v>
      </c>
      <c r="O241" s="66"/>
      <c r="P241" s="179">
        <f>O241*H241</f>
        <v>0</v>
      </c>
      <c r="Q241" s="179">
        <v>0</v>
      </c>
      <c r="R241" s="179">
        <f>Q241*H241</f>
        <v>0</v>
      </c>
      <c r="S241" s="179">
        <v>0</v>
      </c>
      <c r="T241" s="180">
        <f>S241*H241</f>
        <v>0</v>
      </c>
      <c r="U241" s="36"/>
      <c r="V241" s="36"/>
      <c r="W241" s="36"/>
      <c r="X241" s="36"/>
      <c r="Y241" s="36"/>
      <c r="Z241" s="36"/>
      <c r="AA241" s="36"/>
      <c r="AB241" s="36"/>
      <c r="AC241" s="36"/>
      <c r="AD241" s="36"/>
      <c r="AE241" s="36"/>
      <c r="AR241" s="181" t="s">
        <v>125</v>
      </c>
      <c r="AT241" s="181" t="s">
        <v>120</v>
      </c>
      <c r="AU241" s="181" t="s">
        <v>77</v>
      </c>
      <c r="AY241" s="19" t="s">
        <v>118</v>
      </c>
      <c r="BE241" s="182">
        <f>IF(N241="základní",J241,0)</f>
        <v>0</v>
      </c>
      <c r="BF241" s="182">
        <f>IF(N241="snížená",J241,0)</f>
        <v>0</v>
      </c>
      <c r="BG241" s="182">
        <f>IF(N241="zákl. přenesená",J241,0)</f>
        <v>0</v>
      </c>
      <c r="BH241" s="182">
        <f>IF(N241="sníž. přenesená",J241,0)</f>
        <v>0</v>
      </c>
      <c r="BI241" s="182">
        <f>IF(N241="nulová",J241,0)</f>
        <v>0</v>
      </c>
      <c r="BJ241" s="19" t="s">
        <v>75</v>
      </c>
      <c r="BK241" s="182">
        <f>ROUND(I241*H241,2)</f>
        <v>0</v>
      </c>
      <c r="BL241" s="19" t="s">
        <v>125</v>
      </c>
      <c r="BM241" s="181" t="s">
        <v>327</v>
      </c>
    </row>
    <row r="242" spans="1:47" s="2" customFormat="1" ht="11.25">
      <c r="A242" s="36"/>
      <c r="B242" s="37"/>
      <c r="C242" s="38"/>
      <c r="D242" s="183" t="s">
        <v>127</v>
      </c>
      <c r="E242" s="38"/>
      <c r="F242" s="184" t="s">
        <v>328</v>
      </c>
      <c r="G242" s="38"/>
      <c r="H242" s="38"/>
      <c r="I242" s="185"/>
      <c r="J242" s="38"/>
      <c r="K242" s="38"/>
      <c r="L242" s="41"/>
      <c r="M242" s="186"/>
      <c r="N242" s="187"/>
      <c r="O242" s="66"/>
      <c r="P242" s="66"/>
      <c r="Q242" s="66"/>
      <c r="R242" s="66"/>
      <c r="S242" s="66"/>
      <c r="T242" s="67"/>
      <c r="U242" s="36"/>
      <c r="V242" s="36"/>
      <c r="W242" s="36"/>
      <c r="X242" s="36"/>
      <c r="Y242" s="36"/>
      <c r="Z242" s="36"/>
      <c r="AA242" s="36"/>
      <c r="AB242" s="36"/>
      <c r="AC242" s="36"/>
      <c r="AD242" s="36"/>
      <c r="AE242" s="36"/>
      <c r="AT242" s="19" t="s">
        <v>127</v>
      </c>
      <c r="AU242" s="19" t="s">
        <v>77</v>
      </c>
    </row>
    <row r="243" spans="1:65" s="2" customFormat="1" ht="44.25" customHeight="1">
      <c r="A243" s="36"/>
      <c r="B243" s="37"/>
      <c r="C243" s="170" t="s">
        <v>329</v>
      </c>
      <c r="D243" s="170" t="s">
        <v>120</v>
      </c>
      <c r="E243" s="171" t="s">
        <v>330</v>
      </c>
      <c r="F243" s="172" t="s">
        <v>331</v>
      </c>
      <c r="G243" s="173" t="s">
        <v>183</v>
      </c>
      <c r="H243" s="174">
        <v>48.86</v>
      </c>
      <c r="I243" s="175"/>
      <c r="J243" s="176">
        <f>ROUND(I243*H243,2)</f>
        <v>0</v>
      </c>
      <c r="K243" s="172" t="s">
        <v>124</v>
      </c>
      <c r="L243" s="41"/>
      <c r="M243" s="177" t="s">
        <v>19</v>
      </c>
      <c r="N243" s="178" t="s">
        <v>41</v>
      </c>
      <c r="O243" s="66"/>
      <c r="P243" s="179">
        <f>O243*H243</f>
        <v>0</v>
      </c>
      <c r="Q243" s="179">
        <v>0</v>
      </c>
      <c r="R243" s="179">
        <f>Q243*H243</f>
        <v>0</v>
      </c>
      <c r="S243" s="179">
        <v>0</v>
      </c>
      <c r="T243" s="180">
        <f>S243*H243</f>
        <v>0</v>
      </c>
      <c r="U243" s="36"/>
      <c r="V243" s="36"/>
      <c r="W243" s="36"/>
      <c r="X243" s="36"/>
      <c r="Y243" s="36"/>
      <c r="Z243" s="36"/>
      <c r="AA243" s="36"/>
      <c r="AB243" s="36"/>
      <c r="AC243" s="36"/>
      <c r="AD243" s="36"/>
      <c r="AE243" s="36"/>
      <c r="AR243" s="181" t="s">
        <v>125</v>
      </c>
      <c r="AT243" s="181" t="s">
        <v>120</v>
      </c>
      <c r="AU243" s="181" t="s">
        <v>77</v>
      </c>
      <c r="AY243" s="19" t="s">
        <v>118</v>
      </c>
      <c r="BE243" s="182">
        <f>IF(N243="základní",J243,0)</f>
        <v>0</v>
      </c>
      <c r="BF243" s="182">
        <f>IF(N243="snížená",J243,0)</f>
        <v>0</v>
      </c>
      <c r="BG243" s="182">
        <f>IF(N243="zákl. přenesená",J243,0)</f>
        <v>0</v>
      </c>
      <c r="BH243" s="182">
        <f>IF(N243="sníž. přenesená",J243,0)</f>
        <v>0</v>
      </c>
      <c r="BI243" s="182">
        <f>IF(N243="nulová",J243,0)</f>
        <v>0</v>
      </c>
      <c r="BJ243" s="19" t="s">
        <v>75</v>
      </c>
      <c r="BK243" s="182">
        <f>ROUND(I243*H243,2)</f>
        <v>0</v>
      </c>
      <c r="BL243" s="19" t="s">
        <v>125</v>
      </c>
      <c r="BM243" s="181" t="s">
        <v>332</v>
      </c>
    </row>
    <row r="244" spans="1:47" s="2" customFormat="1" ht="11.25">
      <c r="A244" s="36"/>
      <c r="B244" s="37"/>
      <c r="C244" s="38"/>
      <c r="D244" s="183" t="s">
        <v>127</v>
      </c>
      <c r="E244" s="38"/>
      <c r="F244" s="184" t="s">
        <v>333</v>
      </c>
      <c r="G244" s="38"/>
      <c r="H244" s="38"/>
      <c r="I244" s="185"/>
      <c r="J244" s="38"/>
      <c r="K244" s="38"/>
      <c r="L244" s="41"/>
      <c r="M244" s="186"/>
      <c r="N244" s="187"/>
      <c r="O244" s="66"/>
      <c r="P244" s="66"/>
      <c r="Q244" s="66"/>
      <c r="R244" s="66"/>
      <c r="S244" s="66"/>
      <c r="T244" s="67"/>
      <c r="U244" s="36"/>
      <c r="V244" s="36"/>
      <c r="W244" s="36"/>
      <c r="X244" s="36"/>
      <c r="Y244" s="36"/>
      <c r="Z244" s="36"/>
      <c r="AA244" s="36"/>
      <c r="AB244" s="36"/>
      <c r="AC244" s="36"/>
      <c r="AD244" s="36"/>
      <c r="AE244" s="36"/>
      <c r="AT244" s="19" t="s">
        <v>127</v>
      </c>
      <c r="AU244" s="19" t="s">
        <v>77</v>
      </c>
    </row>
    <row r="245" spans="2:51" s="14" customFormat="1" ht="11.25">
      <c r="B245" s="199"/>
      <c r="C245" s="200"/>
      <c r="D245" s="190" t="s">
        <v>129</v>
      </c>
      <c r="E245" s="200"/>
      <c r="F245" s="202" t="s">
        <v>334</v>
      </c>
      <c r="G245" s="200"/>
      <c r="H245" s="203">
        <v>48.86</v>
      </c>
      <c r="I245" s="204"/>
      <c r="J245" s="200"/>
      <c r="K245" s="200"/>
      <c r="L245" s="205"/>
      <c r="M245" s="206"/>
      <c r="N245" s="207"/>
      <c r="O245" s="207"/>
      <c r="P245" s="207"/>
      <c r="Q245" s="207"/>
      <c r="R245" s="207"/>
      <c r="S245" s="207"/>
      <c r="T245" s="208"/>
      <c r="AT245" s="209" t="s">
        <v>129</v>
      </c>
      <c r="AU245" s="209" t="s">
        <v>77</v>
      </c>
      <c r="AV245" s="14" t="s">
        <v>77</v>
      </c>
      <c r="AW245" s="14" t="s">
        <v>4</v>
      </c>
      <c r="AX245" s="14" t="s">
        <v>75</v>
      </c>
      <c r="AY245" s="209" t="s">
        <v>118</v>
      </c>
    </row>
    <row r="246" spans="1:65" s="2" customFormat="1" ht="55.5" customHeight="1">
      <c r="A246" s="36"/>
      <c r="B246" s="37"/>
      <c r="C246" s="170" t="s">
        <v>335</v>
      </c>
      <c r="D246" s="170" t="s">
        <v>120</v>
      </c>
      <c r="E246" s="171" t="s">
        <v>336</v>
      </c>
      <c r="F246" s="172" t="s">
        <v>337</v>
      </c>
      <c r="G246" s="173" t="s">
        <v>183</v>
      </c>
      <c r="H246" s="174">
        <v>3.49</v>
      </c>
      <c r="I246" s="175"/>
      <c r="J246" s="176">
        <f>ROUND(I246*H246,2)</f>
        <v>0</v>
      </c>
      <c r="K246" s="172" t="s">
        <v>124</v>
      </c>
      <c r="L246" s="41"/>
      <c r="M246" s="177" t="s">
        <v>19</v>
      </c>
      <c r="N246" s="178" t="s">
        <v>41</v>
      </c>
      <c r="O246" s="66"/>
      <c r="P246" s="179">
        <f>O246*H246</f>
        <v>0</v>
      </c>
      <c r="Q246" s="179">
        <v>0</v>
      </c>
      <c r="R246" s="179">
        <f>Q246*H246</f>
        <v>0</v>
      </c>
      <c r="S246" s="179">
        <v>0</v>
      </c>
      <c r="T246" s="180">
        <f>S246*H246</f>
        <v>0</v>
      </c>
      <c r="U246" s="36"/>
      <c r="V246" s="36"/>
      <c r="W246" s="36"/>
      <c r="X246" s="36"/>
      <c r="Y246" s="36"/>
      <c r="Z246" s="36"/>
      <c r="AA246" s="36"/>
      <c r="AB246" s="36"/>
      <c r="AC246" s="36"/>
      <c r="AD246" s="36"/>
      <c r="AE246" s="36"/>
      <c r="AR246" s="181" t="s">
        <v>125</v>
      </c>
      <c r="AT246" s="181" t="s">
        <v>120</v>
      </c>
      <c r="AU246" s="181" t="s">
        <v>77</v>
      </c>
      <c r="AY246" s="19" t="s">
        <v>118</v>
      </c>
      <c r="BE246" s="182">
        <f>IF(N246="základní",J246,0)</f>
        <v>0</v>
      </c>
      <c r="BF246" s="182">
        <f>IF(N246="snížená",J246,0)</f>
        <v>0</v>
      </c>
      <c r="BG246" s="182">
        <f>IF(N246="zákl. přenesená",J246,0)</f>
        <v>0</v>
      </c>
      <c r="BH246" s="182">
        <f>IF(N246="sníž. přenesená",J246,0)</f>
        <v>0</v>
      </c>
      <c r="BI246" s="182">
        <f>IF(N246="nulová",J246,0)</f>
        <v>0</v>
      </c>
      <c r="BJ246" s="19" t="s">
        <v>75</v>
      </c>
      <c r="BK246" s="182">
        <f>ROUND(I246*H246,2)</f>
        <v>0</v>
      </c>
      <c r="BL246" s="19" t="s">
        <v>125</v>
      </c>
      <c r="BM246" s="181" t="s">
        <v>338</v>
      </c>
    </row>
    <row r="247" spans="1:47" s="2" customFormat="1" ht="11.25">
      <c r="A247" s="36"/>
      <c r="B247" s="37"/>
      <c r="C247" s="38"/>
      <c r="D247" s="183" t="s">
        <v>127</v>
      </c>
      <c r="E247" s="38"/>
      <c r="F247" s="184" t="s">
        <v>339</v>
      </c>
      <c r="G247" s="38"/>
      <c r="H247" s="38"/>
      <c r="I247" s="185"/>
      <c r="J247" s="38"/>
      <c r="K247" s="38"/>
      <c r="L247" s="41"/>
      <c r="M247" s="186"/>
      <c r="N247" s="187"/>
      <c r="O247" s="66"/>
      <c r="P247" s="66"/>
      <c r="Q247" s="66"/>
      <c r="R247" s="66"/>
      <c r="S247" s="66"/>
      <c r="T247" s="67"/>
      <c r="U247" s="36"/>
      <c r="V247" s="36"/>
      <c r="W247" s="36"/>
      <c r="X247" s="36"/>
      <c r="Y247" s="36"/>
      <c r="Z247" s="36"/>
      <c r="AA247" s="36"/>
      <c r="AB247" s="36"/>
      <c r="AC247" s="36"/>
      <c r="AD247" s="36"/>
      <c r="AE247" s="36"/>
      <c r="AT247" s="19" t="s">
        <v>127</v>
      </c>
      <c r="AU247" s="19" t="s">
        <v>77</v>
      </c>
    </row>
    <row r="248" spans="2:63" s="12" customFormat="1" ht="22.9" customHeight="1">
      <c r="B248" s="154"/>
      <c r="C248" s="155"/>
      <c r="D248" s="156" t="s">
        <v>69</v>
      </c>
      <c r="E248" s="168" t="s">
        <v>340</v>
      </c>
      <c r="F248" s="168" t="s">
        <v>341</v>
      </c>
      <c r="G248" s="155"/>
      <c r="H248" s="155"/>
      <c r="I248" s="158"/>
      <c r="J248" s="169">
        <f>BK248</f>
        <v>0</v>
      </c>
      <c r="K248" s="155"/>
      <c r="L248" s="160"/>
      <c r="M248" s="161"/>
      <c r="N248" s="162"/>
      <c r="O248" s="162"/>
      <c r="P248" s="163">
        <f>SUM(P249:P250)</f>
        <v>0</v>
      </c>
      <c r="Q248" s="162"/>
      <c r="R248" s="163">
        <f>SUM(R249:R250)</f>
        <v>0</v>
      </c>
      <c r="S248" s="162"/>
      <c r="T248" s="164">
        <f>SUM(T249:T250)</f>
        <v>0</v>
      </c>
      <c r="AR248" s="165" t="s">
        <v>75</v>
      </c>
      <c r="AT248" s="166" t="s">
        <v>69</v>
      </c>
      <c r="AU248" s="166" t="s">
        <v>75</v>
      </c>
      <c r="AY248" s="165" t="s">
        <v>118</v>
      </c>
      <c r="BK248" s="167">
        <f>SUM(BK249:BK250)</f>
        <v>0</v>
      </c>
    </row>
    <row r="249" spans="1:65" s="2" customFormat="1" ht="55.5" customHeight="1">
      <c r="A249" s="36"/>
      <c r="B249" s="37"/>
      <c r="C249" s="170" t="s">
        <v>342</v>
      </c>
      <c r="D249" s="170" t="s">
        <v>120</v>
      </c>
      <c r="E249" s="171" t="s">
        <v>343</v>
      </c>
      <c r="F249" s="172" t="s">
        <v>344</v>
      </c>
      <c r="G249" s="173" t="s">
        <v>183</v>
      </c>
      <c r="H249" s="174">
        <v>1.534</v>
      </c>
      <c r="I249" s="175"/>
      <c r="J249" s="176">
        <f>ROUND(I249*H249,2)</f>
        <v>0</v>
      </c>
      <c r="K249" s="172" t="s">
        <v>124</v>
      </c>
      <c r="L249" s="41"/>
      <c r="M249" s="177" t="s">
        <v>19</v>
      </c>
      <c r="N249" s="178" t="s">
        <v>41</v>
      </c>
      <c r="O249" s="66"/>
      <c r="P249" s="179">
        <f>O249*H249</f>
        <v>0</v>
      </c>
      <c r="Q249" s="179">
        <v>0</v>
      </c>
      <c r="R249" s="179">
        <f>Q249*H249</f>
        <v>0</v>
      </c>
      <c r="S249" s="179">
        <v>0</v>
      </c>
      <c r="T249" s="180">
        <f>S249*H249</f>
        <v>0</v>
      </c>
      <c r="U249" s="36"/>
      <c r="V249" s="36"/>
      <c r="W249" s="36"/>
      <c r="X249" s="36"/>
      <c r="Y249" s="36"/>
      <c r="Z249" s="36"/>
      <c r="AA249" s="36"/>
      <c r="AB249" s="36"/>
      <c r="AC249" s="36"/>
      <c r="AD249" s="36"/>
      <c r="AE249" s="36"/>
      <c r="AR249" s="181" t="s">
        <v>125</v>
      </c>
      <c r="AT249" s="181" t="s">
        <v>120</v>
      </c>
      <c r="AU249" s="181" t="s">
        <v>77</v>
      </c>
      <c r="AY249" s="19" t="s">
        <v>118</v>
      </c>
      <c r="BE249" s="182">
        <f>IF(N249="základní",J249,0)</f>
        <v>0</v>
      </c>
      <c r="BF249" s="182">
        <f>IF(N249="snížená",J249,0)</f>
        <v>0</v>
      </c>
      <c r="BG249" s="182">
        <f>IF(N249="zákl. přenesená",J249,0)</f>
        <v>0</v>
      </c>
      <c r="BH249" s="182">
        <f>IF(N249="sníž. přenesená",J249,0)</f>
        <v>0</v>
      </c>
      <c r="BI249" s="182">
        <f>IF(N249="nulová",J249,0)</f>
        <v>0</v>
      </c>
      <c r="BJ249" s="19" t="s">
        <v>75</v>
      </c>
      <c r="BK249" s="182">
        <f>ROUND(I249*H249,2)</f>
        <v>0</v>
      </c>
      <c r="BL249" s="19" t="s">
        <v>125</v>
      </c>
      <c r="BM249" s="181" t="s">
        <v>345</v>
      </c>
    </row>
    <row r="250" spans="1:47" s="2" customFormat="1" ht="11.25">
      <c r="A250" s="36"/>
      <c r="B250" s="37"/>
      <c r="C250" s="38"/>
      <c r="D250" s="183" t="s">
        <v>127</v>
      </c>
      <c r="E250" s="38"/>
      <c r="F250" s="184" t="s">
        <v>346</v>
      </c>
      <c r="G250" s="38"/>
      <c r="H250" s="38"/>
      <c r="I250" s="185"/>
      <c r="J250" s="38"/>
      <c r="K250" s="38"/>
      <c r="L250" s="41"/>
      <c r="M250" s="186"/>
      <c r="N250" s="187"/>
      <c r="O250" s="66"/>
      <c r="P250" s="66"/>
      <c r="Q250" s="66"/>
      <c r="R250" s="66"/>
      <c r="S250" s="66"/>
      <c r="T250" s="67"/>
      <c r="U250" s="36"/>
      <c r="V250" s="36"/>
      <c r="W250" s="36"/>
      <c r="X250" s="36"/>
      <c r="Y250" s="36"/>
      <c r="Z250" s="36"/>
      <c r="AA250" s="36"/>
      <c r="AB250" s="36"/>
      <c r="AC250" s="36"/>
      <c r="AD250" s="36"/>
      <c r="AE250" s="36"/>
      <c r="AT250" s="19" t="s">
        <v>127</v>
      </c>
      <c r="AU250" s="19" t="s">
        <v>77</v>
      </c>
    </row>
    <row r="251" spans="2:63" s="12" customFormat="1" ht="25.9" customHeight="1">
      <c r="B251" s="154"/>
      <c r="C251" s="155"/>
      <c r="D251" s="156" t="s">
        <v>69</v>
      </c>
      <c r="E251" s="157" t="s">
        <v>347</v>
      </c>
      <c r="F251" s="157" t="s">
        <v>348</v>
      </c>
      <c r="G251" s="155"/>
      <c r="H251" s="155"/>
      <c r="I251" s="158"/>
      <c r="J251" s="159">
        <f>BK251</f>
        <v>0</v>
      </c>
      <c r="K251" s="155"/>
      <c r="L251" s="160"/>
      <c r="M251" s="161"/>
      <c r="N251" s="162"/>
      <c r="O251" s="162"/>
      <c r="P251" s="163">
        <f>P252+P262+P281+P298+P313</f>
        <v>0</v>
      </c>
      <c r="Q251" s="162"/>
      <c r="R251" s="163">
        <f>R252+R262+R281+R298+R313</f>
        <v>2.9636766900000007</v>
      </c>
      <c r="S251" s="162"/>
      <c r="T251" s="164">
        <f>T252+T262+T281+T298+T313</f>
        <v>1.2748427999999998</v>
      </c>
      <c r="AR251" s="165" t="s">
        <v>77</v>
      </c>
      <c r="AT251" s="166" t="s">
        <v>69</v>
      </c>
      <c r="AU251" s="166" t="s">
        <v>70</v>
      </c>
      <c r="AY251" s="165" t="s">
        <v>118</v>
      </c>
      <c r="BK251" s="167">
        <f>BK252+BK262+BK281+BK298+BK313</f>
        <v>0</v>
      </c>
    </row>
    <row r="252" spans="2:63" s="12" customFormat="1" ht="22.9" customHeight="1">
      <c r="B252" s="154"/>
      <c r="C252" s="155"/>
      <c r="D252" s="156" t="s">
        <v>69</v>
      </c>
      <c r="E252" s="168" t="s">
        <v>349</v>
      </c>
      <c r="F252" s="168" t="s">
        <v>350</v>
      </c>
      <c r="G252" s="155"/>
      <c r="H252" s="155"/>
      <c r="I252" s="158"/>
      <c r="J252" s="169">
        <f>BK252</f>
        <v>0</v>
      </c>
      <c r="K252" s="155"/>
      <c r="L252" s="160"/>
      <c r="M252" s="161"/>
      <c r="N252" s="162"/>
      <c r="O252" s="162"/>
      <c r="P252" s="163">
        <f>SUM(P253:P261)</f>
        <v>0</v>
      </c>
      <c r="Q252" s="162"/>
      <c r="R252" s="163">
        <f>SUM(R253:R261)</f>
        <v>0.036162</v>
      </c>
      <c r="S252" s="162"/>
      <c r="T252" s="164">
        <f>SUM(T253:T261)</f>
        <v>0</v>
      </c>
      <c r="AR252" s="165" t="s">
        <v>77</v>
      </c>
      <c r="AT252" s="166" t="s">
        <v>69</v>
      </c>
      <c r="AU252" s="166" t="s">
        <v>75</v>
      </c>
      <c r="AY252" s="165" t="s">
        <v>118</v>
      </c>
      <c r="BK252" s="167">
        <f>SUM(BK253:BK261)</f>
        <v>0</v>
      </c>
    </row>
    <row r="253" spans="1:65" s="2" customFormat="1" ht="33" customHeight="1">
      <c r="A253" s="36"/>
      <c r="B253" s="37"/>
      <c r="C253" s="170" t="s">
        <v>351</v>
      </c>
      <c r="D253" s="170" t="s">
        <v>120</v>
      </c>
      <c r="E253" s="171" t="s">
        <v>352</v>
      </c>
      <c r="F253" s="172" t="s">
        <v>353</v>
      </c>
      <c r="G253" s="173" t="s">
        <v>268</v>
      </c>
      <c r="H253" s="174">
        <v>12.6</v>
      </c>
      <c r="I253" s="175"/>
      <c r="J253" s="176">
        <f>ROUND(I253*H253,2)</f>
        <v>0</v>
      </c>
      <c r="K253" s="172" t="s">
        <v>124</v>
      </c>
      <c r="L253" s="41"/>
      <c r="M253" s="177" t="s">
        <v>19</v>
      </c>
      <c r="N253" s="178" t="s">
        <v>41</v>
      </c>
      <c r="O253" s="66"/>
      <c r="P253" s="179">
        <f>O253*H253</f>
        <v>0</v>
      </c>
      <c r="Q253" s="179">
        <v>0.00287</v>
      </c>
      <c r="R253" s="179">
        <f>Q253*H253</f>
        <v>0.036162</v>
      </c>
      <c r="S253" s="179">
        <v>0</v>
      </c>
      <c r="T253" s="180">
        <f>S253*H253</f>
        <v>0</v>
      </c>
      <c r="U253" s="36"/>
      <c r="V253" s="36"/>
      <c r="W253" s="36"/>
      <c r="X253" s="36"/>
      <c r="Y253" s="36"/>
      <c r="Z253" s="36"/>
      <c r="AA253" s="36"/>
      <c r="AB253" s="36"/>
      <c r="AC253" s="36"/>
      <c r="AD253" s="36"/>
      <c r="AE253" s="36"/>
      <c r="AR253" s="181" t="s">
        <v>234</v>
      </c>
      <c r="AT253" s="181" t="s">
        <v>120</v>
      </c>
      <c r="AU253" s="181" t="s">
        <v>77</v>
      </c>
      <c r="AY253" s="19" t="s">
        <v>118</v>
      </c>
      <c r="BE253" s="182">
        <f>IF(N253="základní",J253,0)</f>
        <v>0</v>
      </c>
      <c r="BF253" s="182">
        <f>IF(N253="snížená",J253,0)</f>
        <v>0</v>
      </c>
      <c r="BG253" s="182">
        <f>IF(N253="zákl. přenesená",J253,0)</f>
        <v>0</v>
      </c>
      <c r="BH253" s="182">
        <f>IF(N253="sníž. přenesená",J253,0)</f>
        <v>0</v>
      </c>
      <c r="BI253" s="182">
        <f>IF(N253="nulová",J253,0)</f>
        <v>0</v>
      </c>
      <c r="BJ253" s="19" t="s">
        <v>75</v>
      </c>
      <c r="BK253" s="182">
        <f>ROUND(I253*H253,2)</f>
        <v>0</v>
      </c>
      <c r="BL253" s="19" t="s">
        <v>234</v>
      </c>
      <c r="BM253" s="181" t="s">
        <v>354</v>
      </c>
    </row>
    <row r="254" spans="1:47" s="2" customFormat="1" ht="11.25">
      <c r="A254" s="36"/>
      <c r="B254" s="37"/>
      <c r="C254" s="38"/>
      <c r="D254" s="183" t="s">
        <v>127</v>
      </c>
      <c r="E254" s="38"/>
      <c r="F254" s="184" t="s">
        <v>355</v>
      </c>
      <c r="G254" s="38"/>
      <c r="H254" s="38"/>
      <c r="I254" s="185"/>
      <c r="J254" s="38"/>
      <c r="K254" s="38"/>
      <c r="L254" s="41"/>
      <c r="M254" s="186"/>
      <c r="N254" s="187"/>
      <c r="O254" s="66"/>
      <c r="P254" s="66"/>
      <c r="Q254" s="66"/>
      <c r="R254" s="66"/>
      <c r="S254" s="66"/>
      <c r="T254" s="67"/>
      <c r="U254" s="36"/>
      <c r="V254" s="36"/>
      <c r="W254" s="36"/>
      <c r="X254" s="36"/>
      <c r="Y254" s="36"/>
      <c r="Z254" s="36"/>
      <c r="AA254" s="36"/>
      <c r="AB254" s="36"/>
      <c r="AC254" s="36"/>
      <c r="AD254" s="36"/>
      <c r="AE254" s="36"/>
      <c r="AT254" s="19" t="s">
        <v>127</v>
      </c>
      <c r="AU254" s="19" t="s">
        <v>77</v>
      </c>
    </row>
    <row r="255" spans="2:51" s="13" customFormat="1" ht="11.25">
      <c r="B255" s="188"/>
      <c r="C255" s="189"/>
      <c r="D255" s="190" t="s">
        <v>129</v>
      </c>
      <c r="E255" s="191" t="s">
        <v>19</v>
      </c>
      <c r="F255" s="192" t="s">
        <v>356</v>
      </c>
      <c r="G255" s="189"/>
      <c r="H255" s="191" t="s">
        <v>19</v>
      </c>
      <c r="I255" s="193"/>
      <c r="J255" s="189"/>
      <c r="K255" s="189"/>
      <c r="L255" s="194"/>
      <c r="M255" s="195"/>
      <c r="N255" s="196"/>
      <c r="O255" s="196"/>
      <c r="P255" s="196"/>
      <c r="Q255" s="196"/>
      <c r="R255" s="196"/>
      <c r="S255" s="196"/>
      <c r="T255" s="197"/>
      <c r="AT255" s="198" t="s">
        <v>129</v>
      </c>
      <c r="AU255" s="198" t="s">
        <v>77</v>
      </c>
      <c r="AV255" s="13" t="s">
        <v>75</v>
      </c>
      <c r="AW255" s="13" t="s">
        <v>31</v>
      </c>
      <c r="AX255" s="13" t="s">
        <v>70</v>
      </c>
      <c r="AY255" s="198" t="s">
        <v>118</v>
      </c>
    </row>
    <row r="256" spans="2:51" s="13" customFormat="1" ht="11.25">
      <c r="B256" s="188"/>
      <c r="C256" s="189"/>
      <c r="D256" s="190" t="s">
        <v>129</v>
      </c>
      <c r="E256" s="191" t="s">
        <v>19</v>
      </c>
      <c r="F256" s="192" t="s">
        <v>357</v>
      </c>
      <c r="G256" s="189"/>
      <c r="H256" s="191" t="s">
        <v>19</v>
      </c>
      <c r="I256" s="193"/>
      <c r="J256" s="189"/>
      <c r="K256" s="189"/>
      <c r="L256" s="194"/>
      <c r="M256" s="195"/>
      <c r="N256" s="196"/>
      <c r="O256" s="196"/>
      <c r="P256" s="196"/>
      <c r="Q256" s="196"/>
      <c r="R256" s="196"/>
      <c r="S256" s="196"/>
      <c r="T256" s="197"/>
      <c r="AT256" s="198" t="s">
        <v>129</v>
      </c>
      <c r="AU256" s="198" t="s">
        <v>77</v>
      </c>
      <c r="AV256" s="13" t="s">
        <v>75</v>
      </c>
      <c r="AW256" s="13" t="s">
        <v>31</v>
      </c>
      <c r="AX256" s="13" t="s">
        <v>70</v>
      </c>
      <c r="AY256" s="198" t="s">
        <v>118</v>
      </c>
    </row>
    <row r="257" spans="2:51" s="14" customFormat="1" ht="11.25">
      <c r="B257" s="199"/>
      <c r="C257" s="200"/>
      <c r="D257" s="190" t="s">
        <v>129</v>
      </c>
      <c r="E257" s="201" t="s">
        <v>19</v>
      </c>
      <c r="F257" s="202" t="s">
        <v>358</v>
      </c>
      <c r="G257" s="200"/>
      <c r="H257" s="203">
        <v>12.6</v>
      </c>
      <c r="I257" s="204"/>
      <c r="J257" s="200"/>
      <c r="K257" s="200"/>
      <c r="L257" s="205"/>
      <c r="M257" s="206"/>
      <c r="N257" s="207"/>
      <c r="O257" s="207"/>
      <c r="P257" s="207"/>
      <c r="Q257" s="207"/>
      <c r="R257" s="207"/>
      <c r="S257" s="207"/>
      <c r="T257" s="208"/>
      <c r="AT257" s="209" t="s">
        <v>129</v>
      </c>
      <c r="AU257" s="209" t="s">
        <v>77</v>
      </c>
      <c r="AV257" s="14" t="s">
        <v>77</v>
      </c>
      <c r="AW257" s="14" t="s">
        <v>31</v>
      </c>
      <c r="AX257" s="14" t="s">
        <v>75</v>
      </c>
      <c r="AY257" s="209" t="s">
        <v>118</v>
      </c>
    </row>
    <row r="258" spans="1:65" s="2" customFormat="1" ht="44.25" customHeight="1">
      <c r="A258" s="36"/>
      <c r="B258" s="37"/>
      <c r="C258" s="170" t="s">
        <v>359</v>
      </c>
      <c r="D258" s="170" t="s">
        <v>120</v>
      </c>
      <c r="E258" s="171" t="s">
        <v>360</v>
      </c>
      <c r="F258" s="172" t="s">
        <v>361</v>
      </c>
      <c r="G258" s="173" t="s">
        <v>183</v>
      </c>
      <c r="H258" s="174">
        <v>0.036</v>
      </c>
      <c r="I258" s="175"/>
      <c r="J258" s="176">
        <f>ROUND(I258*H258,2)</f>
        <v>0</v>
      </c>
      <c r="K258" s="172" t="s">
        <v>124</v>
      </c>
      <c r="L258" s="41"/>
      <c r="M258" s="177" t="s">
        <v>19</v>
      </c>
      <c r="N258" s="178" t="s">
        <v>41</v>
      </c>
      <c r="O258" s="66"/>
      <c r="P258" s="179">
        <f>O258*H258</f>
        <v>0</v>
      </c>
      <c r="Q258" s="179">
        <v>0</v>
      </c>
      <c r="R258" s="179">
        <f>Q258*H258</f>
        <v>0</v>
      </c>
      <c r="S258" s="179">
        <v>0</v>
      </c>
      <c r="T258" s="180">
        <f>S258*H258</f>
        <v>0</v>
      </c>
      <c r="U258" s="36"/>
      <c r="V258" s="36"/>
      <c r="W258" s="36"/>
      <c r="X258" s="36"/>
      <c r="Y258" s="36"/>
      <c r="Z258" s="36"/>
      <c r="AA258" s="36"/>
      <c r="AB258" s="36"/>
      <c r="AC258" s="36"/>
      <c r="AD258" s="36"/>
      <c r="AE258" s="36"/>
      <c r="AR258" s="181" t="s">
        <v>234</v>
      </c>
      <c r="AT258" s="181" t="s">
        <v>120</v>
      </c>
      <c r="AU258" s="181" t="s">
        <v>77</v>
      </c>
      <c r="AY258" s="19" t="s">
        <v>118</v>
      </c>
      <c r="BE258" s="182">
        <f>IF(N258="základní",J258,0)</f>
        <v>0</v>
      </c>
      <c r="BF258" s="182">
        <f>IF(N258="snížená",J258,0)</f>
        <v>0</v>
      </c>
      <c r="BG258" s="182">
        <f>IF(N258="zákl. přenesená",J258,0)</f>
        <v>0</v>
      </c>
      <c r="BH258" s="182">
        <f>IF(N258="sníž. přenesená",J258,0)</f>
        <v>0</v>
      </c>
      <c r="BI258" s="182">
        <f>IF(N258="nulová",J258,0)</f>
        <v>0</v>
      </c>
      <c r="BJ258" s="19" t="s">
        <v>75</v>
      </c>
      <c r="BK258" s="182">
        <f>ROUND(I258*H258,2)</f>
        <v>0</v>
      </c>
      <c r="BL258" s="19" t="s">
        <v>234</v>
      </c>
      <c r="BM258" s="181" t="s">
        <v>362</v>
      </c>
    </row>
    <row r="259" spans="1:47" s="2" customFormat="1" ht="11.25">
      <c r="A259" s="36"/>
      <c r="B259" s="37"/>
      <c r="C259" s="38"/>
      <c r="D259" s="183" t="s">
        <v>127</v>
      </c>
      <c r="E259" s="38"/>
      <c r="F259" s="184" t="s">
        <v>363</v>
      </c>
      <c r="G259" s="38"/>
      <c r="H259" s="38"/>
      <c r="I259" s="185"/>
      <c r="J259" s="38"/>
      <c r="K259" s="38"/>
      <c r="L259" s="41"/>
      <c r="M259" s="186"/>
      <c r="N259" s="187"/>
      <c r="O259" s="66"/>
      <c r="P259" s="66"/>
      <c r="Q259" s="66"/>
      <c r="R259" s="66"/>
      <c r="S259" s="66"/>
      <c r="T259" s="67"/>
      <c r="U259" s="36"/>
      <c r="V259" s="36"/>
      <c r="W259" s="36"/>
      <c r="X259" s="36"/>
      <c r="Y259" s="36"/>
      <c r="Z259" s="36"/>
      <c r="AA259" s="36"/>
      <c r="AB259" s="36"/>
      <c r="AC259" s="36"/>
      <c r="AD259" s="36"/>
      <c r="AE259" s="36"/>
      <c r="AT259" s="19" t="s">
        <v>127</v>
      </c>
      <c r="AU259" s="19" t="s">
        <v>77</v>
      </c>
    </row>
    <row r="260" spans="1:65" s="2" customFormat="1" ht="49.15" customHeight="1">
      <c r="A260" s="36"/>
      <c r="B260" s="37"/>
      <c r="C260" s="170" t="s">
        <v>364</v>
      </c>
      <c r="D260" s="170" t="s">
        <v>120</v>
      </c>
      <c r="E260" s="171" t="s">
        <v>365</v>
      </c>
      <c r="F260" s="172" t="s">
        <v>366</v>
      </c>
      <c r="G260" s="173" t="s">
        <v>183</v>
      </c>
      <c r="H260" s="174">
        <v>0.036</v>
      </c>
      <c r="I260" s="175"/>
      <c r="J260" s="176">
        <f>ROUND(I260*H260,2)</f>
        <v>0</v>
      </c>
      <c r="K260" s="172" t="s">
        <v>124</v>
      </c>
      <c r="L260" s="41"/>
      <c r="M260" s="177" t="s">
        <v>19</v>
      </c>
      <c r="N260" s="178" t="s">
        <v>41</v>
      </c>
      <c r="O260" s="66"/>
      <c r="P260" s="179">
        <f>O260*H260</f>
        <v>0</v>
      </c>
      <c r="Q260" s="179">
        <v>0</v>
      </c>
      <c r="R260" s="179">
        <f>Q260*H260</f>
        <v>0</v>
      </c>
      <c r="S260" s="179">
        <v>0</v>
      </c>
      <c r="T260" s="180">
        <f>S260*H260</f>
        <v>0</v>
      </c>
      <c r="U260" s="36"/>
      <c r="V260" s="36"/>
      <c r="W260" s="36"/>
      <c r="X260" s="36"/>
      <c r="Y260" s="36"/>
      <c r="Z260" s="36"/>
      <c r="AA260" s="36"/>
      <c r="AB260" s="36"/>
      <c r="AC260" s="36"/>
      <c r="AD260" s="36"/>
      <c r="AE260" s="36"/>
      <c r="AR260" s="181" t="s">
        <v>234</v>
      </c>
      <c r="AT260" s="181" t="s">
        <v>120</v>
      </c>
      <c r="AU260" s="181" t="s">
        <v>77</v>
      </c>
      <c r="AY260" s="19" t="s">
        <v>118</v>
      </c>
      <c r="BE260" s="182">
        <f>IF(N260="základní",J260,0)</f>
        <v>0</v>
      </c>
      <c r="BF260" s="182">
        <f>IF(N260="snížená",J260,0)</f>
        <v>0</v>
      </c>
      <c r="BG260" s="182">
        <f>IF(N260="zákl. přenesená",J260,0)</f>
        <v>0</v>
      </c>
      <c r="BH260" s="182">
        <f>IF(N260="sníž. přenesená",J260,0)</f>
        <v>0</v>
      </c>
      <c r="BI260" s="182">
        <f>IF(N260="nulová",J260,0)</f>
        <v>0</v>
      </c>
      <c r="BJ260" s="19" t="s">
        <v>75</v>
      </c>
      <c r="BK260" s="182">
        <f>ROUND(I260*H260,2)</f>
        <v>0</v>
      </c>
      <c r="BL260" s="19" t="s">
        <v>234</v>
      </c>
      <c r="BM260" s="181" t="s">
        <v>367</v>
      </c>
    </row>
    <row r="261" spans="1:47" s="2" customFormat="1" ht="11.25">
      <c r="A261" s="36"/>
      <c r="B261" s="37"/>
      <c r="C261" s="38"/>
      <c r="D261" s="183" t="s">
        <v>127</v>
      </c>
      <c r="E261" s="38"/>
      <c r="F261" s="184" t="s">
        <v>368</v>
      </c>
      <c r="G261" s="38"/>
      <c r="H261" s="38"/>
      <c r="I261" s="185"/>
      <c r="J261" s="38"/>
      <c r="K261" s="38"/>
      <c r="L261" s="41"/>
      <c r="M261" s="186"/>
      <c r="N261" s="187"/>
      <c r="O261" s="66"/>
      <c r="P261" s="66"/>
      <c r="Q261" s="66"/>
      <c r="R261" s="66"/>
      <c r="S261" s="66"/>
      <c r="T261" s="67"/>
      <c r="U261" s="36"/>
      <c r="V261" s="36"/>
      <c r="W261" s="36"/>
      <c r="X261" s="36"/>
      <c r="Y261" s="36"/>
      <c r="Z261" s="36"/>
      <c r="AA261" s="36"/>
      <c r="AB261" s="36"/>
      <c r="AC261" s="36"/>
      <c r="AD261" s="36"/>
      <c r="AE261" s="36"/>
      <c r="AT261" s="19" t="s">
        <v>127</v>
      </c>
      <c r="AU261" s="19" t="s">
        <v>77</v>
      </c>
    </row>
    <row r="262" spans="2:63" s="12" customFormat="1" ht="22.9" customHeight="1">
      <c r="B262" s="154"/>
      <c r="C262" s="155"/>
      <c r="D262" s="156" t="s">
        <v>69</v>
      </c>
      <c r="E262" s="168" t="s">
        <v>369</v>
      </c>
      <c r="F262" s="168" t="s">
        <v>370</v>
      </c>
      <c r="G262" s="155"/>
      <c r="H262" s="155"/>
      <c r="I262" s="158"/>
      <c r="J262" s="169">
        <f>BK262</f>
        <v>0</v>
      </c>
      <c r="K262" s="155"/>
      <c r="L262" s="160"/>
      <c r="M262" s="161"/>
      <c r="N262" s="162"/>
      <c r="O262" s="162"/>
      <c r="P262" s="163">
        <f>SUM(P263:P280)</f>
        <v>0</v>
      </c>
      <c r="Q262" s="162"/>
      <c r="R262" s="163">
        <f>SUM(R263:R280)</f>
        <v>0.0378369</v>
      </c>
      <c r="S262" s="162"/>
      <c r="T262" s="164">
        <f>SUM(T263:T280)</f>
        <v>1.2748427999999998</v>
      </c>
      <c r="AR262" s="165" t="s">
        <v>77</v>
      </c>
      <c r="AT262" s="166" t="s">
        <v>69</v>
      </c>
      <c r="AU262" s="166" t="s">
        <v>75</v>
      </c>
      <c r="AY262" s="165" t="s">
        <v>118</v>
      </c>
      <c r="BK262" s="167">
        <f>SUM(BK263:BK280)</f>
        <v>0</v>
      </c>
    </row>
    <row r="263" spans="1:65" s="2" customFormat="1" ht="24.2" customHeight="1">
      <c r="A263" s="36"/>
      <c r="B263" s="37"/>
      <c r="C263" s="170" t="s">
        <v>371</v>
      </c>
      <c r="D263" s="170" t="s">
        <v>120</v>
      </c>
      <c r="E263" s="171" t="s">
        <v>372</v>
      </c>
      <c r="F263" s="172" t="s">
        <v>373</v>
      </c>
      <c r="G263" s="173" t="s">
        <v>143</v>
      </c>
      <c r="H263" s="174">
        <v>83.16</v>
      </c>
      <c r="I263" s="175"/>
      <c r="J263" s="176">
        <f>ROUND(I263*H263,2)</f>
        <v>0</v>
      </c>
      <c r="K263" s="172" t="s">
        <v>124</v>
      </c>
      <c r="L263" s="41"/>
      <c r="M263" s="177" t="s">
        <v>19</v>
      </c>
      <c r="N263" s="178" t="s">
        <v>41</v>
      </c>
      <c r="O263" s="66"/>
      <c r="P263" s="179">
        <f>O263*H263</f>
        <v>0</v>
      </c>
      <c r="Q263" s="179">
        <v>0.00034</v>
      </c>
      <c r="R263" s="179">
        <f>Q263*H263</f>
        <v>0.0282744</v>
      </c>
      <c r="S263" s="179">
        <v>0.01533</v>
      </c>
      <c r="T263" s="180">
        <f>S263*H263</f>
        <v>1.2748427999999998</v>
      </c>
      <c r="U263" s="36"/>
      <c r="V263" s="36"/>
      <c r="W263" s="36"/>
      <c r="X263" s="36"/>
      <c r="Y263" s="36"/>
      <c r="Z263" s="36"/>
      <c r="AA263" s="36"/>
      <c r="AB263" s="36"/>
      <c r="AC263" s="36"/>
      <c r="AD263" s="36"/>
      <c r="AE263" s="36"/>
      <c r="AR263" s="181" t="s">
        <v>234</v>
      </c>
      <c r="AT263" s="181" t="s">
        <v>120</v>
      </c>
      <c r="AU263" s="181" t="s">
        <v>77</v>
      </c>
      <c r="AY263" s="19" t="s">
        <v>118</v>
      </c>
      <c r="BE263" s="182">
        <f>IF(N263="základní",J263,0)</f>
        <v>0</v>
      </c>
      <c r="BF263" s="182">
        <f>IF(N263="snížená",J263,0)</f>
        <v>0</v>
      </c>
      <c r="BG263" s="182">
        <f>IF(N263="zákl. přenesená",J263,0)</f>
        <v>0</v>
      </c>
      <c r="BH263" s="182">
        <f>IF(N263="sníž. přenesená",J263,0)</f>
        <v>0</v>
      </c>
      <c r="BI263" s="182">
        <f>IF(N263="nulová",J263,0)</f>
        <v>0</v>
      </c>
      <c r="BJ263" s="19" t="s">
        <v>75</v>
      </c>
      <c r="BK263" s="182">
        <f>ROUND(I263*H263,2)</f>
        <v>0</v>
      </c>
      <c r="BL263" s="19" t="s">
        <v>234</v>
      </c>
      <c r="BM263" s="181" t="s">
        <v>374</v>
      </c>
    </row>
    <row r="264" spans="1:47" s="2" customFormat="1" ht="11.25">
      <c r="A264" s="36"/>
      <c r="B264" s="37"/>
      <c r="C264" s="38"/>
      <c r="D264" s="183" t="s">
        <v>127</v>
      </c>
      <c r="E264" s="38"/>
      <c r="F264" s="184" t="s">
        <v>375</v>
      </c>
      <c r="G264" s="38"/>
      <c r="H264" s="38"/>
      <c r="I264" s="185"/>
      <c r="J264" s="38"/>
      <c r="K264" s="38"/>
      <c r="L264" s="41"/>
      <c r="M264" s="186"/>
      <c r="N264" s="187"/>
      <c r="O264" s="66"/>
      <c r="P264" s="66"/>
      <c r="Q264" s="66"/>
      <c r="R264" s="66"/>
      <c r="S264" s="66"/>
      <c r="T264" s="67"/>
      <c r="U264" s="36"/>
      <c r="V264" s="36"/>
      <c r="W264" s="36"/>
      <c r="X264" s="36"/>
      <c r="Y264" s="36"/>
      <c r="Z264" s="36"/>
      <c r="AA264" s="36"/>
      <c r="AB264" s="36"/>
      <c r="AC264" s="36"/>
      <c r="AD264" s="36"/>
      <c r="AE264" s="36"/>
      <c r="AT264" s="19" t="s">
        <v>127</v>
      </c>
      <c r="AU264" s="19" t="s">
        <v>77</v>
      </c>
    </row>
    <row r="265" spans="2:51" s="13" customFormat="1" ht="22.5">
      <c r="B265" s="188"/>
      <c r="C265" s="189"/>
      <c r="D265" s="190" t="s">
        <v>129</v>
      </c>
      <c r="E265" s="191" t="s">
        <v>19</v>
      </c>
      <c r="F265" s="192" t="s">
        <v>376</v>
      </c>
      <c r="G265" s="189"/>
      <c r="H265" s="191" t="s">
        <v>19</v>
      </c>
      <c r="I265" s="193"/>
      <c r="J265" s="189"/>
      <c r="K265" s="189"/>
      <c r="L265" s="194"/>
      <c r="M265" s="195"/>
      <c r="N265" s="196"/>
      <c r="O265" s="196"/>
      <c r="P265" s="196"/>
      <c r="Q265" s="196"/>
      <c r="R265" s="196"/>
      <c r="S265" s="196"/>
      <c r="T265" s="197"/>
      <c r="AT265" s="198" t="s">
        <v>129</v>
      </c>
      <c r="AU265" s="198" t="s">
        <v>77</v>
      </c>
      <c r="AV265" s="13" t="s">
        <v>75</v>
      </c>
      <c r="AW265" s="13" t="s">
        <v>31</v>
      </c>
      <c r="AX265" s="13" t="s">
        <v>70</v>
      </c>
      <c r="AY265" s="198" t="s">
        <v>118</v>
      </c>
    </row>
    <row r="266" spans="2:51" s="13" customFormat="1" ht="11.25">
      <c r="B266" s="188"/>
      <c r="C266" s="189"/>
      <c r="D266" s="190" t="s">
        <v>129</v>
      </c>
      <c r="E266" s="191" t="s">
        <v>19</v>
      </c>
      <c r="F266" s="192" t="s">
        <v>377</v>
      </c>
      <c r="G266" s="189"/>
      <c r="H266" s="191" t="s">
        <v>19</v>
      </c>
      <c r="I266" s="193"/>
      <c r="J266" s="189"/>
      <c r="K266" s="189"/>
      <c r="L266" s="194"/>
      <c r="M266" s="195"/>
      <c r="N266" s="196"/>
      <c r="O266" s="196"/>
      <c r="P266" s="196"/>
      <c r="Q266" s="196"/>
      <c r="R266" s="196"/>
      <c r="S266" s="196"/>
      <c r="T266" s="197"/>
      <c r="AT266" s="198" t="s">
        <v>129</v>
      </c>
      <c r="AU266" s="198" t="s">
        <v>77</v>
      </c>
      <c r="AV266" s="13" t="s">
        <v>75</v>
      </c>
      <c r="AW266" s="13" t="s">
        <v>31</v>
      </c>
      <c r="AX266" s="13" t="s">
        <v>70</v>
      </c>
      <c r="AY266" s="198" t="s">
        <v>118</v>
      </c>
    </row>
    <row r="267" spans="2:51" s="14" customFormat="1" ht="11.25">
      <c r="B267" s="199"/>
      <c r="C267" s="200"/>
      <c r="D267" s="190" t="s">
        <v>129</v>
      </c>
      <c r="E267" s="201" t="s">
        <v>19</v>
      </c>
      <c r="F267" s="202" t="s">
        <v>378</v>
      </c>
      <c r="G267" s="200"/>
      <c r="H267" s="203">
        <v>83.16</v>
      </c>
      <c r="I267" s="204"/>
      <c r="J267" s="200"/>
      <c r="K267" s="200"/>
      <c r="L267" s="205"/>
      <c r="M267" s="206"/>
      <c r="N267" s="207"/>
      <c r="O267" s="207"/>
      <c r="P267" s="207"/>
      <c r="Q267" s="207"/>
      <c r="R267" s="207"/>
      <c r="S267" s="207"/>
      <c r="T267" s="208"/>
      <c r="AT267" s="209" t="s">
        <v>129</v>
      </c>
      <c r="AU267" s="209" t="s">
        <v>77</v>
      </c>
      <c r="AV267" s="14" t="s">
        <v>77</v>
      </c>
      <c r="AW267" s="14" t="s">
        <v>31</v>
      </c>
      <c r="AX267" s="14" t="s">
        <v>75</v>
      </c>
      <c r="AY267" s="209" t="s">
        <v>118</v>
      </c>
    </row>
    <row r="268" spans="1:65" s="2" customFormat="1" ht="33" customHeight="1">
      <c r="A268" s="36"/>
      <c r="B268" s="37"/>
      <c r="C268" s="170" t="s">
        <v>379</v>
      </c>
      <c r="D268" s="170" t="s">
        <v>120</v>
      </c>
      <c r="E268" s="171" t="s">
        <v>380</v>
      </c>
      <c r="F268" s="172" t="s">
        <v>381</v>
      </c>
      <c r="G268" s="173" t="s">
        <v>183</v>
      </c>
      <c r="H268" s="174">
        <v>1.275</v>
      </c>
      <c r="I268" s="175"/>
      <c r="J268" s="176">
        <f>ROUND(I268*H268,2)</f>
        <v>0</v>
      </c>
      <c r="K268" s="172" t="s">
        <v>124</v>
      </c>
      <c r="L268" s="41"/>
      <c r="M268" s="177" t="s">
        <v>19</v>
      </c>
      <c r="N268" s="178" t="s">
        <v>41</v>
      </c>
      <c r="O268" s="66"/>
      <c r="P268" s="179">
        <f>O268*H268</f>
        <v>0</v>
      </c>
      <c r="Q268" s="179">
        <v>0.0075</v>
      </c>
      <c r="R268" s="179">
        <f>Q268*H268</f>
        <v>0.0095625</v>
      </c>
      <c r="S268" s="179">
        <v>0</v>
      </c>
      <c r="T268" s="180">
        <f>S268*H268</f>
        <v>0</v>
      </c>
      <c r="U268" s="36"/>
      <c r="V268" s="36"/>
      <c r="W268" s="36"/>
      <c r="X268" s="36"/>
      <c r="Y268" s="36"/>
      <c r="Z268" s="36"/>
      <c r="AA268" s="36"/>
      <c r="AB268" s="36"/>
      <c r="AC268" s="36"/>
      <c r="AD268" s="36"/>
      <c r="AE268" s="36"/>
      <c r="AR268" s="181" t="s">
        <v>234</v>
      </c>
      <c r="AT268" s="181" t="s">
        <v>120</v>
      </c>
      <c r="AU268" s="181" t="s">
        <v>77</v>
      </c>
      <c r="AY268" s="19" t="s">
        <v>118</v>
      </c>
      <c r="BE268" s="182">
        <f>IF(N268="základní",J268,0)</f>
        <v>0</v>
      </c>
      <c r="BF268" s="182">
        <f>IF(N268="snížená",J268,0)</f>
        <v>0</v>
      </c>
      <c r="BG268" s="182">
        <f>IF(N268="zákl. přenesená",J268,0)</f>
        <v>0</v>
      </c>
      <c r="BH268" s="182">
        <f>IF(N268="sníž. přenesená",J268,0)</f>
        <v>0</v>
      </c>
      <c r="BI268" s="182">
        <f>IF(N268="nulová",J268,0)</f>
        <v>0</v>
      </c>
      <c r="BJ268" s="19" t="s">
        <v>75</v>
      </c>
      <c r="BK268" s="182">
        <f>ROUND(I268*H268,2)</f>
        <v>0</v>
      </c>
      <c r="BL268" s="19" t="s">
        <v>234</v>
      </c>
      <c r="BM268" s="181" t="s">
        <v>382</v>
      </c>
    </row>
    <row r="269" spans="1:47" s="2" customFormat="1" ht="11.25">
      <c r="A269" s="36"/>
      <c r="B269" s="37"/>
      <c r="C269" s="38"/>
      <c r="D269" s="183" t="s">
        <v>127</v>
      </c>
      <c r="E269" s="38"/>
      <c r="F269" s="184" t="s">
        <v>383</v>
      </c>
      <c r="G269" s="38"/>
      <c r="H269" s="38"/>
      <c r="I269" s="185"/>
      <c r="J269" s="38"/>
      <c r="K269" s="38"/>
      <c r="L269" s="41"/>
      <c r="M269" s="186"/>
      <c r="N269" s="187"/>
      <c r="O269" s="66"/>
      <c r="P269" s="66"/>
      <c r="Q269" s="66"/>
      <c r="R269" s="66"/>
      <c r="S269" s="66"/>
      <c r="T269" s="67"/>
      <c r="U269" s="36"/>
      <c r="V269" s="36"/>
      <c r="W269" s="36"/>
      <c r="X269" s="36"/>
      <c r="Y269" s="36"/>
      <c r="Z269" s="36"/>
      <c r="AA269" s="36"/>
      <c r="AB269" s="36"/>
      <c r="AC269" s="36"/>
      <c r="AD269" s="36"/>
      <c r="AE269" s="36"/>
      <c r="AT269" s="19" t="s">
        <v>127</v>
      </c>
      <c r="AU269" s="19" t="s">
        <v>77</v>
      </c>
    </row>
    <row r="270" spans="1:65" s="2" customFormat="1" ht="33" customHeight="1">
      <c r="A270" s="36"/>
      <c r="B270" s="37"/>
      <c r="C270" s="170" t="s">
        <v>384</v>
      </c>
      <c r="D270" s="170" t="s">
        <v>120</v>
      </c>
      <c r="E270" s="171" t="s">
        <v>385</v>
      </c>
      <c r="F270" s="172" t="s">
        <v>386</v>
      </c>
      <c r="G270" s="173" t="s">
        <v>183</v>
      </c>
      <c r="H270" s="174">
        <v>1.275</v>
      </c>
      <c r="I270" s="175"/>
      <c r="J270" s="176">
        <f>ROUND(I270*H270,2)</f>
        <v>0</v>
      </c>
      <c r="K270" s="172" t="s">
        <v>124</v>
      </c>
      <c r="L270" s="41"/>
      <c r="M270" s="177" t="s">
        <v>19</v>
      </c>
      <c r="N270" s="178" t="s">
        <v>41</v>
      </c>
      <c r="O270" s="66"/>
      <c r="P270" s="179">
        <f>O270*H270</f>
        <v>0</v>
      </c>
      <c r="Q270" s="179">
        <v>0</v>
      </c>
      <c r="R270" s="179">
        <f>Q270*H270</f>
        <v>0</v>
      </c>
      <c r="S270" s="179">
        <v>0</v>
      </c>
      <c r="T270" s="180">
        <f>S270*H270</f>
        <v>0</v>
      </c>
      <c r="U270" s="36"/>
      <c r="V270" s="36"/>
      <c r="W270" s="36"/>
      <c r="X270" s="36"/>
      <c r="Y270" s="36"/>
      <c r="Z270" s="36"/>
      <c r="AA270" s="36"/>
      <c r="AB270" s="36"/>
      <c r="AC270" s="36"/>
      <c r="AD270" s="36"/>
      <c r="AE270" s="36"/>
      <c r="AR270" s="181" t="s">
        <v>234</v>
      </c>
      <c r="AT270" s="181" t="s">
        <v>120</v>
      </c>
      <c r="AU270" s="181" t="s">
        <v>77</v>
      </c>
      <c r="AY270" s="19" t="s">
        <v>118</v>
      </c>
      <c r="BE270" s="182">
        <f>IF(N270="základní",J270,0)</f>
        <v>0</v>
      </c>
      <c r="BF270" s="182">
        <f>IF(N270="snížená",J270,0)</f>
        <v>0</v>
      </c>
      <c r="BG270" s="182">
        <f>IF(N270="zákl. přenesená",J270,0)</f>
        <v>0</v>
      </c>
      <c r="BH270" s="182">
        <f>IF(N270="sníž. přenesená",J270,0)</f>
        <v>0</v>
      </c>
      <c r="BI270" s="182">
        <f>IF(N270="nulová",J270,0)</f>
        <v>0</v>
      </c>
      <c r="BJ270" s="19" t="s">
        <v>75</v>
      </c>
      <c r="BK270" s="182">
        <f>ROUND(I270*H270,2)</f>
        <v>0</v>
      </c>
      <c r="BL270" s="19" t="s">
        <v>234</v>
      </c>
      <c r="BM270" s="181" t="s">
        <v>387</v>
      </c>
    </row>
    <row r="271" spans="1:47" s="2" customFormat="1" ht="11.25">
      <c r="A271" s="36"/>
      <c r="B271" s="37"/>
      <c r="C271" s="38"/>
      <c r="D271" s="183" t="s">
        <v>127</v>
      </c>
      <c r="E271" s="38"/>
      <c r="F271" s="184" t="s">
        <v>388</v>
      </c>
      <c r="G271" s="38"/>
      <c r="H271" s="38"/>
      <c r="I271" s="185"/>
      <c r="J271" s="38"/>
      <c r="K271" s="38"/>
      <c r="L271" s="41"/>
      <c r="M271" s="186"/>
      <c r="N271" s="187"/>
      <c r="O271" s="66"/>
      <c r="P271" s="66"/>
      <c r="Q271" s="66"/>
      <c r="R271" s="66"/>
      <c r="S271" s="66"/>
      <c r="T271" s="67"/>
      <c r="U271" s="36"/>
      <c r="V271" s="36"/>
      <c r="W271" s="36"/>
      <c r="X271" s="36"/>
      <c r="Y271" s="36"/>
      <c r="Z271" s="36"/>
      <c r="AA271" s="36"/>
      <c r="AB271" s="36"/>
      <c r="AC271" s="36"/>
      <c r="AD271" s="36"/>
      <c r="AE271" s="36"/>
      <c r="AT271" s="19" t="s">
        <v>127</v>
      </c>
      <c r="AU271" s="19" t="s">
        <v>77</v>
      </c>
    </row>
    <row r="272" spans="1:65" s="2" customFormat="1" ht="24.2" customHeight="1">
      <c r="A272" s="36"/>
      <c r="B272" s="37"/>
      <c r="C272" s="170" t="s">
        <v>389</v>
      </c>
      <c r="D272" s="170" t="s">
        <v>120</v>
      </c>
      <c r="E272" s="171" t="s">
        <v>390</v>
      </c>
      <c r="F272" s="172" t="s">
        <v>391</v>
      </c>
      <c r="G272" s="173" t="s">
        <v>183</v>
      </c>
      <c r="H272" s="174">
        <v>30.6</v>
      </c>
      <c r="I272" s="175"/>
      <c r="J272" s="176">
        <f>ROUND(I272*H272,2)</f>
        <v>0</v>
      </c>
      <c r="K272" s="172" t="s">
        <v>124</v>
      </c>
      <c r="L272" s="41"/>
      <c r="M272" s="177" t="s">
        <v>19</v>
      </c>
      <c r="N272" s="178" t="s">
        <v>41</v>
      </c>
      <c r="O272" s="66"/>
      <c r="P272" s="179">
        <f>O272*H272</f>
        <v>0</v>
      </c>
      <c r="Q272" s="179">
        <v>0</v>
      </c>
      <c r="R272" s="179">
        <f>Q272*H272</f>
        <v>0</v>
      </c>
      <c r="S272" s="179">
        <v>0</v>
      </c>
      <c r="T272" s="180">
        <f>S272*H272</f>
        <v>0</v>
      </c>
      <c r="U272" s="36"/>
      <c r="V272" s="36"/>
      <c r="W272" s="36"/>
      <c r="X272" s="36"/>
      <c r="Y272" s="36"/>
      <c r="Z272" s="36"/>
      <c r="AA272" s="36"/>
      <c r="AB272" s="36"/>
      <c r="AC272" s="36"/>
      <c r="AD272" s="36"/>
      <c r="AE272" s="36"/>
      <c r="AR272" s="181" t="s">
        <v>234</v>
      </c>
      <c r="AT272" s="181" t="s">
        <v>120</v>
      </c>
      <c r="AU272" s="181" t="s">
        <v>77</v>
      </c>
      <c r="AY272" s="19" t="s">
        <v>118</v>
      </c>
      <c r="BE272" s="182">
        <f>IF(N272="základní",J272,0)</f>
        <v>0</v>
      </c>
      <c r="BF272" s="182">
        <f>IF(N272="snížená",J272,0)</f>
        <v>0</v>
      </c>
      <c r="BG272" s="182">
        <f>IF(N272="zákl. přenesená",J272,0)</f>
        <v>0</v>
      </c>
      <c r="BH272" s="182">
        <f>IF(N272="sníž. přenesená",J272,0)</f>
        <v>0</v>
      </c>
      <c r="BI272" s="182">
        <f>IF(N272="nulová",J272,0)</f>
        <v>0</v>
      </c>
      <c r="BJ272" s="19" t="s">
        <v>75</v>
      </c>
      <c r="BK272" s="182">
        <f>ROUND(I272*H272,2)</f>
        <v>0</v>
      </c>
      <c r="BL272" s="19" t="s">
        <v>234</v>
      </c>
      <c r="BM272" s="181" t="s">
        <v>392</v>
      </c>
    </row>
    <row r="273" spans="1:47" s="2" customFormat="1" ht="11.25">
      <c r="A273" s="36"/>
      <c r="B273" s="37"/>
      <c r="C273" s="38"/>
      <c r="D273" s="183" t="s">
        <v>127</v>
      </c>
      <c r="E273" s="38"/>
      <c r="F273" s="184" t="s">
        <v>393</v>
      </c>
      <c r="G273" s="38"/>
      <c r="H273" s="38"/>
      <c r="I273" s="185"/>
      <c r="J273" s="38"/>
      <c r="K273" s="38"/>
      <c r="L273" s="41"/>
      <c r="M273" s="186"/>
      <c r="N273" s="187"/>
      <c r="O273" s="66"/>
      <c r="P273" s="66"/>
      <c r="Q273" s="66"/>
      <c r="R273" s="66"/>
      <c r="S273" s="66"/>
      <c r="T273" s="67"/>
      <c r="U273" s="36"/>
      <c r="V273" s="36"/>
      <c r="W273" s="36"/>
      <c r="X273" s="36"/>
      <c r="Y273" s="36"/>
      <c r="Z273" s="36"/>
      <c r="AA273" s="36"/>
      <c r="AB273" s="36"/>
      <c r="AC273" s="36"/>
      <c r="AD273" s="36"/>
      <c r="AE273" s="36"/>
      <c r="AT273" s="19" t="s">
        <v>127</v>
      </c>
      <c r="AU273" s="19" t="s">
        <v>77</v>
      </c>
    </row>
    <row r="274" spans="2:51" s="14" customFormat="1" ht="11.25">
      <c r="B274" s="199"/>
      <c r="C274" s="200"/>
      <c r="D274" s="190" t="s">
        <v>129</v>
      </c>
      <c r="E274" s="200"/>
      <c r="F274" s="202" t="s">
        <v>394</v>
      </c>
      <c r="G274" s="200"/>
      <c r="H274" s="203">
        <v>30.6</v>
      </c>
      <c r="I274" s="204"/>
      <c r="J274" s="200"/>
      <c r="K274" s="200"/>
      <c r="L274" s="205"/>
      <c r="M274" s="206"/>
      <c r="N274" s="207"/>
      <c r="O274" s="207"/>
      <c r="P274" s="207"/>
      <c r="Q274" s="207"/>
      <c r="R274" s="207"/>
      <c r="S274" s="207"/>
      <c r="T274" s="208"/>
      <c r="AT274" s="209" t="s">
        <v>129</v>
      </c>
      <c r="AU274" s="209" t="s">
        <v>77</v>
      </c>
      <c r="AV274" s="14" t="s">
        <v>77</v>
      </c>
      <c r="AW274" s="14" t="s">
        <v>4</v>
      </c>
      <c r="AX274" s="14" t="s">
        <v>75</v>
      </c>
      <c r="AY274" s="209" t="s">
        <v>118</v>
      </c>
    </row>
    <row r="275" spans="1:65" s="2" customFormat="1" ht="49.15" customHeight="1">
      <c r="A275" s="36"/>
      <c r="B275" s="37"/>
      <c r="C275" s="170" t="s">
        <v>395</v>
      </c>
      <c r="D275" s="170" t="s">
        <v>120</v>
      </c>
      <c r="E275" s="171" t="s">
        <v>396</v>
      </c>
      <c r="F275" s="172" t="s">
        <v>397</v>
      </c>
      <c r="G275" s="173" t="s">
        <v>183</v>
      </c>
      <c r="H275" s="174">
        <v>1.275</v>
      </c>
      <c r="I275" s="175"/>
      <c r="J275" s="176">
        <f>ROUND(I275*H275,2)</f>
        <v>0</v>
      </c>
      <c r="K275" s="172" t="s">
        <v>124</v>
      </c>
      <c r="L275" s="41"/>
      <c r="M275" s="177" t="s">
        <v>19</v>
      </c>
      <c r="N275" s="178" t="s">
        <v>41</v>
      </c>
      <c r="O275" s="66"/>
      <c r="P275" s="179">
        <f>O275*H275</f>
        <v>0</v>
      </c>
      <c r="Q275" s="179">
        <v>0</v>
      </c>
      <c r="R275" s="179">
        <f>Q275*H275</f>
        <v>0</v>
      </c>
      <c r="S275" s="179">
        <v>0</v>
      </c>
      <c r="T275" s="180">
        <f>S275*H275</f>
        <v>0</v>
      </c>
      <c r="U275" s="36"/>
      <c r="V275" s="36"/>
      <c r="W275" s="36"/>
      <c r="X275" s="36"/>
      <c r="Y275" s="36"/>
      <c r="Z275" s="36"/>
      <c r="AA275" s="36"/>
      <c r="AB275" s="36"/>
      <c r="AC275" s="36"/>
      <c r="AD275" s="36"/>
      <c r="AE275" s="36"/>
      <c r="AR275" s="181" t="s">
        <v>234</v>
      </c>
      <c r="AT275" s="181" t="s">
        <v>120</v>
      </c>
      <c r="AU275" s="181" t="s">
        <v>77</v>
      </c>
      <c r="AY275" s="19" t="s">
        <v>118</v>
      </c>
      <c r="BE275" s="182">
        <f>IF(N275="základní",J275,0)</f>
        <v>0</v>
      </c>
      <c r="BF275" s="182">
        <f>IF(N275="snížená",J275,0)</f>
        <v>0</v>
      </c>
      <c r="BG275" s="182">
        <f>IF(N275="zákl. přenesená",J275,0)</f>
        <v>0</v>
      </c>
      <c r="BH275" s="182">
        <f>IF(N275="sníž. přenesená",J275,0)</f>
        <v>0</v>
      </c>
      <c r="BI275" s="182">
        <f>IF(N275="nulová",J275,0)</f>
        <v>0</v>
      </c>
      <c r="BJ275" s="19" t="s">
        <v>75</v>
      </c>
      <c r="BK275" s="182">
        <f>ROUND(I275*H275,2)</f>
        <v>0</v>
      </c>
      <c r="BL275" s="19" t="s">
        <v>234</v>
      </c>
      <c r="BM275" s="181" t="s">
        <v>398</v>
      </c>
    </row>
    <row r="276" spans="1:47" s="2" customFormat="1" ht="11.25">
      <c r="A276" s="36"/>
      <c r="B276" s="37"/>
      <c r="C276" s="38"/>
      <c r="D276" s="183" t="s">
        <v>127</v>
      </c>
      <c r="E276" s="38"/>
      <c r="F276" s="184" t="s">
        <v>399</v>
      </c>
      <c r="G276" s="38"/>
      <c r="H276" s="38"/>
      <c r="I276" s="185"/>
      <c r="J276" s="38"/>
      <c r="K276" s="38"/>
      <c r="L276" s="41"/>
      <c r="M276" s="186"/>
      <c r="N276" s="187"/>
      <c r="O276" s="66"/>
      <c r="P276" s="66"/>
      <c r="Q276" s="66"/>
      <c r="R276" s="66"/>
      <c r="S276" s="66"/>
      <c r="T276" s="67"/>
      <c r="U276" s="36"/>
      <c r="V276" s="36"/>
      <c r="W276" s="36"/>
      <c r="X276" s="36"/>
      <c r="Y276" s="36"/>
      <c r="Z276" s="36"/>
      <c r="AA276" s="36"/>
      <c r="AB276" s="36"/>
      <c r="AC276" s="36"/>
      <c r="AD276" s="36"/>
      <c r="AE276" s="36"/>
      <c r="AT276" s="19" t="s">
        <v>127</v>
      </c>
      <c r="AU276" s="19" t="s">
        <v>77</v>
      </c>
    </row>
    <row r="277" spans="1:65" s="2" customFormat="1" ht="44.25" customHeight="1">
      <c r="A277" s="36"/>
      <c r="B277" s="37"/>
      <c r="C277" s="170" t="s">
        <v>400</v>
      </c>
      <c r="D277" s="170" t="s">
        <v>120</v>
      </c>
      <c r="E277" s="171" t="s">
        <v>401</v>
      </c>
      <c r="F277" s="172" t="s">
        <v>402</v>
      </c>
      <c r="G277" s="173" t="s">
        <v>183</v>
      </c>
      <c r="H277" s="174">
        <v>0.028</v>
      </c>
      <c r="I277" s="175"/>
      <c r="J277" s="176">
        <f>ROUND(I277*H277,2)</f>
        <v>0</v>
      </c>
      <c r="K277" s="172" t="s">
        <v>124</v>
      </c>
      <c r="L277" s="41"/>
      <c r="M277" s="177" t="s">
        <v>19</v>
      </c>
      <c r="N277" s="178" t="s">
        <v>41</v>
      </c>
      <c r="O277" s="66"/>
      <c r="P277" s="179">
        <f>O277*H277</f>
        <v>0</v>
      </c>
      <c r="Q277" s="179">
        <v>0</v>
      </c>
      <c r="R277" s="179">
        <f>Q277*H277</f>
        <v>0</v>
      </c>
      <c r="S277" s="179">
        <v>0</v>
      </c>
      <c r="T277" s="180">
        <f>S277*H277</f>
        <v>0</v>
      </c>
      <c r="U277" s="36"/>
      <c r="V277" s="36"/>
      <c r="W277" s="36"/>
      <c r="X277" s="36"/>
      <c r="Y277" s="36"/>
      <c r="Z277" s="36"/>
      <c r="AA277" s="36"/>
      <c r="AB277" s="36"/>
      <c r="AC277" s="36"/>
      <c r="AD277" s="36"/>
      <c r="AE277" s="36"/>
      <c r="AR277" s="181" t="s">
        <v>234</v>
      </c>
      <c r="AT277" s="181" t="s">
        <v>120</v>
      </c>
      <c r="AU277" s="181" t="s">
        <v>77</v>
      </c>
      <c r="AY277" s="19" t="s">
        <v>118</v>
      </c>
      <c r="BE277" s="182">
        <f>IF(N277="základní",J277,0)</f>
        <v>0</v>
      </c>
      <c r="BF277" s="182">
        <f>IF(N277="snížená",J277,0)</f>
        <v>0</v>
      </c>
      <c r="BG277" s="182">
        <f>IF(N277="zákl. přenesená",J277,0)</f>
        <v>0</v>
      </c>
      <c r="BH277" s="182">
        <f>IF(N277="sníž. přenesená",J277,0)</f>
        <v>0</v>
      </c>
      <c r="BI277" s="182">
        <f>IF(N277="nulová",J277,0)</f>
        <v>0</v>
      </c>
      <c r="BJ277" s="19" t="s">
        <v>75</v>
      </c>
      <c r="BK277" s="182">
        <f>ROUND(I277*H277,2)</f>
        <v>0</v>
      </c>
      <c r="BL277" s="19" t="s">
        <v>234</v>
      </c>
      <c r="BM277" s="181" t="s">
        <v>403</v>
      </c>
    </row>
    <row r="278" spans="1:47" s="2" customFormat="1" ht="11.25">
      <c r="A278" s="36"/>
      <c r="B278" s="37"/>
      <c r="C278" s="38"/>
      <c r="D278" s="183" t="s">
        <v>127</v>
      </c>
      <c r="E278" s="38"/>
      <c r="F278" s="184" t="s">
        <v>404</v>
      </c>
      <c r="G278" s="38"/>
      <c r="H278" s="38"/>
      <c r="I278" s="185"/>
      <c r="J278" s="38"/>
      <c r="K278" s="38"/>
      <c r="L278" s="41"/>
      <c r="M278" s="186"/>
      <c r="N278" s="187"/>
      <c r="O278" s="66"/>
      <c r="P278" s="66"/>
      <c r="Q278" s="66"/>
      <c r="R278" s="66"/>
      <c r="S278" s="66"/>
      <c r="T278" s="67"/>
      <c r="U278" s="36"/>
      <c r="V278" s="36"/>
      <c r="W278" s="36"/>
      <c r="X278" s="36"/>
      <c r="Y278" s="36"/>
      <c r="Z278" s="36"/>
      <c r="AA278" s="36"/>
      <c r="AB278" s="36"/>
      <c r="AC278" s="36"/>
      <c r="AD278" s="36"/>
      <c r="AE278" s="36"/>
      <c r="AT278" s="19" t="s">
        <v>127</v>
      </c>
      <c r="AU278" s="19" t="s">
        <v>77</v>
      </c>
    </row>
    <row r="279" spans="1:65" s="2" customFormat="1" ht="49.15" customHeight="1">
      <c r="A279" s="36"/>
      <c r="B279" s="37"/>
      <c r="C279" s="170" t="s">
        <v>405</v>
      </c>
      <c r="D279" s="170" t="s">
        <v>120</v>
      </c>
      <c r="E279" s="171" t="s">
        <v>406</v>
      </c>
      <c r="F279" s="172" t="s">
        <v>407</v>
      </c>
      <c r="G279" s="173" t="s">
        <v>183</v>
      </c>
      <c r="H279" s="174">
        <v>0.028</v>
      </c>
      <c r="I279" s="175"/>
      <c r="J279" s="176">
        <f>ROUND(I279*H279,2)</f>
        <v>0</v>
      </c>
      <c r="K279" s="172" t="s">
        <v>124</v>
      </c>
      <c r="L279" s="41"/>
      <c r="M279" s="177" t="s">
        <v>19</v>
      </c>
      <c r="N279" s="178" t="s">
        <v>41</v>
      </c>
      <c r="O279" s="66"/>
      <c r="P279" s="179">
        <f>O279*H279</f>
        <v>0</v>
      </c>
      <c r="Q279" s="179">
        <v>0</v>
      </c>
      <c r="R279" s="179">
        <f>Q279*H279</f>
        <v>0</v>
      </c>
      <c r="S279" s="179">
        <v>0</v>
      </c>
      <c r="T279" s="180">
        <f>S279*H279</f>
        <v>0</v>
      </c>
      <c r="U279" s="36"/>
      <c r="V279" s="36"/>
      <c r="W279" s="36"/>
      <c r="X279" s="36"/>
      <c r="Y279" s="36"/>
      <c r="Z279" s="36"/>
      <c r="AA279" s="36"/>
      <c r="AB279" s="36"/>
      <c r="AC279" s="36"/>
      <c r="AD279" s="36"/>
      <c r="AE279" s="36"/>
      <c r="AR279" s="181" t="s">
        <v>234</v>
      </c>
      <c r="AT279" s="181" t="s">
        <v>120</v>
      </c>
      <c r="AU279" s="181" t="s">
        <v>77</v>
      </c>
      <c r="AY279" s="19" t="s">
        <v>118</v>
      </c>
      <c r="BE279" s="182">
        <f>IF(N279="základní",J279,0)</f>
        <v>0</v>
      </c>
      <c r="BF279" s="182">
        <f>IF(N279="snížená",J279,0)</f>
        <v>0</v>
      </c>
      <c r="BG279" s="182">
        <f>IF(N279="zákl. přenesená",J279,0)</f>
        <v>0</v>
      </c>
      <c r="BH279" s="182">
        <f>IF(N279="sníž. přenesená",J279,0)</f>
        <v>0</v>
      </c>
      <c r="BI279" s="182">
        <f>IF(N279="nulová",J279,0)</f>
        <v>0</v>
      </c>
      <c r="BJ279" s="19" t="s">
        <v>75</v>
      </c>
      <c r="BK279" s="182">
        <f>ROUND(I279*H279,2)</f>
        <v>0</v>
      </c>
      <c r="BL279" s="19" t="s">
        <v>234</v>
      </c>
      <c r="BM279" s="181" t="s">
        <v>408</v>
      </c>
    </row>
    <row r="280" spans="1:47" s="2" customFormat="1" ht="11.25">
      <c r="A280" s="36"/>
      <c r="B280" s="37"/>
      <c r="C280" s="38"/>
      <c r="D280" s="183" t="s">
        <v>127</v>
      </c>
      <c r="E280" s="38"/>
      <c r="F280" s="184" t="s">
        <v>409</v>
      </c>
      <c r="G280" s="38"/>
      <c r="H280" s="38"/>
      <c r="I280" s="185"/>
      <c r="J280" s="38"/>
      <c r="K280" s="38"/>
      <c r="L280" s="41"/>
      <c r="M280" s="186"/>
      <c r="N280" s="187"/>
      <c r="O280" s="66"/>
      <c r="P280" s="66"/>
      <c r="Q280" s="66"/>
      <c r="R280" s="66"/>
      <c r="S280" s="66"/>
      <c r="T280" s="67"/>
      <c r="U280" s="36"/>
      <c r="V280" s="36"/>
      <c r="W280" s="36"/>
      <c r="X280" s="36"/>
      <c r="Y280" s="36"/>
      <c r="Z280" s="36"/>
      <c r="AA280" s="36"/>
      <c r="AB280" s="36"/>
      <c r="AC280" s="36"/>
      <c r="AD280" s="36"/>
      <c r="AE280" s="36"/>
      <c r="AT280" s="19" t="s">
        <v>127</v>
      </c>
      <c r="AU280" s="19" t="s">
        <v>77</v>
      </c>
    </row>
    <row r="281" spans="2:63" s="12" customFormat="1" ht="22.9" customHeight="1">
      <c r="B281" s="154"/>
      <c r="C281" s="155"/>
      <c r="D281" s="156" t="s">
        <v>69</v>
      </c>
      <c r="E281" s="168" t="s">
        <v>410</v>
      </c>
      <c r="F281" s="168" t="s">
        <v>411</v>
      </c>
      <c r="G281" s="155"/>
      <c r="H281" s="155"/>
      <c r="I281" s="158"/>
      <c r="J281" s="169">
        <f>BK281</f>
        <v>0</v>
      </c>
      <c r="K281" s="155"/>
      <c r="L281" s="160"/>
      <c r="M281" s="161"/>
      <c r="N281" s="162"/>
      <c r="O281" s="162"/>
      <c r="P281" s="163">
        <f>SUM(P282:P297)</f>
        <v>0</v>
      </c>
      <c r="Q281" s="162"/>
      <c r="R281" s="163">
        <f>SUM(R282:R297)</f>
        <v>0.023284799999999998</v>
      </c>
      <c r="S281" s="162"/>
      <c r="T281" s="164">
        <f>SUM(T282:T297)</f>
        <v>0</v>
      </c>
      <c r="AR281" s="165" t="s">
        <v>77</v>
      </c>
      <c r="AT281" s="166" t="s">
        <v>69</v>
      </c>
      <c r="AU281" s="166" t="s">
        <v>75</v>
      </c>
      <c r="AY281" s="165" t="s">
        <v>118</v>
      </c>
      <c r="BK281" s="167">
        <f>SUM(BK282:BK297)</f>
        <v>0</v>
      </c>
    </row>
    <row r="282" spans="1:65" s="2" customFormat="1" ht="49.15" customHeight="1">
      <c r="A282" s="36"/>
      <c r="B282" s="37"/>
      <c r="C282" s="170" t="s">
        <v>412</v>
      </c>
      <c r="D282" s="170" t="s">
        <v>120</v>
      </c>
      <c r="E282" s="171" t="s">
        <v>413</v>
      </c>
      <c r="F282" s="172" t="s">
        <v>414</v>
      </c>
      <c r="G282" s="173" t="s">
        <v>268</v>
      </c>
      <c r="H282" s="174">
        <v>12.125</v>
      </c>
      <c r="I282" s="175"/>
      <c r="J282" s="176">
        <f>ROUND(I282*H282,2)</f>
        <v>0</v>
      </c>
      <c r="K282" s="172" t="s">
        <v>19</v>
      </c>
      <c r="L282" s="41"/>
      <c r="M282" s="177" t="s">
        <v>19</v>
      </c>
      <c r="N282" s="178" t="s">
        <v>41</v>
      </c>
      <c r="O282" s="66"/>
      <c r="P282" s="179">
        <f>O282*H282</f>
        <v>0</v>
      </c>
      <c r="Q282" s="179">
        <v>0</v>
      </c>
      <c r="R282" s="179">
        <f>Q282*H282</f>
        <v>0</v>
      </c>
      <c r="S282" s="179">
        <v>0</v>
      </c>
      <c r="T282" s="180">
        <f>S282*H282</f>
        <v>0</v>
      </c>
      <c r="U282" s="36"/>
      <c r="V282" s="36"/>
      <c r="W282" s="36"/>
      <c r="X282" s="36"/>
      <c r="Y282" s="36"/>
      <c r="Z282" s="36"/>
      <c r="AA282" s="36"/>
      <c r="AB282" s="36"/>
      <c r="AC282" s="36"/>
      <c r="AD282" s="36"/>
      <c r="AE282" s="36"/>
      <c r="AR282" s="181" t="s">
        <v>234</v>
      </c>
      <c r="AT282" s="181" t="s">
        <v>120</v>
      </c>
      <c r="AU282" s="181" t="s">
        <v>77</v>
      </c>
      <c r="AY282" s="19" t="s">
        <v>118</v>
      </c>
      <c r="BE282" s="182">
        <f>IF(N282="základní",J282,0)</f>
        <v>0</v>
      </c>
      <c r="BF282" s="182">
        <f>IF(N282="snížená",J282,0)</f>
        <v>0</v>
      </c>
      <c r="BG282" s="182">
        <f>IF(N282="zákl. přenesená",J282,0)</f>
        <v>0</v>
      </c>
      <c r="BH282" s="182">
        <f>IF(N282="sníž. přenesená",J282,0)</f>
        <v>0</v>
      </c>
      <c r="BI282" s="182">
        <f>IF(N282="nulová",J282,0)</f>
        <v>0</v>
      </c>
      <c r="BJ282" s="19" t="s">
        <v>75</v>
      </c>
      <c r="BK282" s="182">
        <f>ROUND(I282*H282,2)</f>
        <v>0</v>
      </c>
      <c r="BL282" s="19" t="s">
        <v>234</v>
      </c>
      <c r="BM282" s="181" t="s">
        <v>415</v>
      </c>
    </row>
    <row r="283" spans="1:65" s="2" customFormat="1" ht="33" customHeight="1">
      <c r="A283" s="36"/>
      <c r="B283" s="37"/>
      <c r="C283" s="170" t="s">
        <v>416</v>
      </c>
      <c r="D283" s="170" t="s">
        <v>120</v>
      </c>
      <c r="E283" s="171" t="s">
        <v>417</v>
      </c>
      <c r="F283" s="172" t="s">
        <v>418</v>
      </c>
      <c r="G283" s="173" t="s">
        <v>261</v>
      </c>
      <c r="H283" s="174">
        <v>99.475</v>
      </c>
      <c r="I283" s="175"/>
      <c r="J283" s="176">
        <f>ROUND(I283*H283,2)</f>
        <v>0</v>
      </c>
      <c r="K283" s="172" t="s">
        <v>19</v>
      </c>
      <c r="L283" s="41"/>
      <c r="M283" s="177" t="s">
        <v>19</v>
      </c>
      <c r="N283" s="178" t="s">
        <v>41</v>
      </c>
      <c r="O283" s="66"/>
      <c r="P283" s="179">
        <f>O283*H283</f>
        <v>0</v>
      </c>
      <c r="Q283" s="179">
        <v>0</v>
      </c>
      <c r="R283" s="179">
        <f>Q283*H283</f>
        <v>0</v>
      </c>
      <c r="S283" s="179">
        <v>0</v>
      </c>
      <c r="T283" s="180">
        <f>S283*H283</f>
        <v>0</v>
      </c>
      <c r="U283" s="36"/>
      <c r="V283" s="36"/>
      <c r="W283" s="36"/>
      <c r="X283" s="36"/>
      <c r="Y283" s="36"/>
      <c r="Z283" s="36"/>
      <c r="AA283" s="36"/>
      <c r="AB283" s="36"/>
      <c r="AC283" s="36"/>
      <c r="AD283" s="36"/>
      <c r="AE283" s="36"/>
      <c r="AR283" s="181" t="s">
        <v>234</v>
      </c>
      <c r="AT283" s="181" t="s">
        <v>120</v>
      </c>
      <c r="AU283" s="181" t="s">
        <v>77</v>
      </c>
      <c r="AY283" s="19" t="s">
        <v>118</v>
      </c>
      <c r="BE283" s="182">
        <f>IF(N283="základní",J283,0)</f>
        <v>0</v>
      </c>
      <c r="BF283" s="182">
        <f>IF(N283="snížená",J283,0)</f>
        <v>0</v>
      </c>
      <c r="BG283" s="182">
        <f>IF(N283="zákl. přenesená",J283,0)</f>
        <v>0</v>
      </c>
      <c r="BH283" s="182">
        <f>IF(N283="sníž. přenesená",J283,0)</f>
        <v>0</v>
      </c>
      <c r="BI283" s="182">
        <f>IF(N283="nulová",J283,0)</f>
        <v>0</v>
      </c>
      <c r="BJ283" s="19" t="s">
        <v>75</v>
      </c>
      <c r="BK283" s="182">
        <f>ROUND(I283*H283,2)</f>
        <v>0</v>
      </c>
      <c r="BL283" s="19" t="s">
        <v>234</v>
      </c>
      <c r="BM283" s="181" t="s">
        <v>419</v>
      </c>
    </row>
    <row r="284" spans="2:51" s="13" customFormat="1" ht="11.25">
      <c r="B284" s="188"/>
      <c r="C284" s="189"/>
      <c r="D284" s="190" t="s">
        <v>129</v>
      </c>
      <c r="E284" s="191" t="s">
        <v>19</v>
      </c>
      <c r="F284" s="192" t="s">
        <v>420</v>
      </c>
      <c r="G284" s="189"/>
      <c r="H284" s="191" t="s">
        <v>19</v>
      </c>
      <c r="I284" s="193"/>
      <c r="J284" s="189"/>
      <c r="K284" s="189"/>
      <c r="L284" s="194"/>
      <c r="M284" s="195"/>
      <c r="N284" s="196"/>
      <c r="O284" s="196"/>
      <c r="P284" s="196"/>
      <c r="Q284" s="196"/>
      <c r="R284" s="196"/>
      <c r="S284" s="196"/>
      <c r="T284" s="197"/>
      <c r="AT284" s="198" t="s">
        <v>129</v>
      </c>
      <c r="AU284" s="198" t="s">
        <v>77</v>
      </c>
      <c r="AV284" s="13" t="s">
        <v>75</v>
      </c>
      <c r="AW284" s="13" t="s">
        <v>31</v>
      </c>
      <c r="AX284" s="13" t="s">
        <v>70</v>
      </c>
      <c r="AY284" s="198" t="s">
        <v>118</v>
      </c>
    </row>
    <row r="285" spans="2:51" s="14" customFormat="1" ht="11.25">
      <c r="B285" s="199"/>
      <c r="C285" s="200"/>
      <c r="D285" s="190" t="s">
        <v>129</v>
      </c>
      <c r="E285" s="201" t="s">
        <v>19</v>
      </c>
      <c r="F285" s="202" t="s">
        <v>421</v>
      </c>
      <c r="G285" s="200"/>
      <c r="H285" s="203">
        <v>99.475</v>
      </c>
      <c r="I285" s="204"/>
      <c r="J285" s="200"/>
      <c r="K285" s="200"/>
      <c r="L285" s="205"/>
      <c r="M285" s="206"/>
      <c r="N285" s="207"/>
      <c r="O285" s="207"/>
      <c r="P285" s="207"/>
      <c r="Q285" s="207"/>
      <c r="R285" s="207"/>
      <c r="S285" s="207"/>
      <c r="T285" s="208"/>
      <c r="AT285" s="209" t="s">
        <v>129</v>
      </c>
      <c r="AU285" s="209" t="s">
        <v>77</v>
      </c>
      <c r="AV285" s="14" t="s">
        <v>77</v>
      </c>
      <c r="AW285" s="14" t="s">
        <v>31</v>
      </c>
      <c r="AX285" s="14" t="s">
        <v>75</v>
      </c>
      <c r="AY285" s="209" t="s">
        <v>118</v>
      </c>
    </row>
    <row r="286" spans="1:65" s="2" customFormat="1" ht="24.2" customHeight="1">
      <c r="A286" s="36"/>
      <c r="B286" s="37"/>
      <c r="C286" s="170" t="s">
        <v>422</v>
      </c>
      <c r="D286" s="170" t="s">
        <v>120</v>
      </c>
      <c r="E286" s="171" t="s">
        <v>423</v>
      </c>
      <c r="F286" s="172" t="s">
        <v>424</v>
      </c>
      <c r="G286" s="173" t="s">
        <v>143</v>
      </c>
      <c r="H286" s="174">
        <v>83.16</v>
      </c>
      <c r="I286" s="175"/>
      <c r="J286" s="176">
        <f>ROUND(I286*H286,2)</f>
        <v>0</v>
      </c>
      <c r="K286" s="172" t="s">
        <v>124</v>
      </c>
      <c r="L286" s="41"/>
      <c r="M286" s="177" t="s">
        <v>19</v>
      </c>
      <c r="N286" s="178" t="s">
        <v>41</v>
      </c>
      <c r="O286" s="66"/>
      <c r="P286" s="179">
        <f>O286*H286</f>
        <v>0</v>
      </c>
      <c r="Q286" s="179">
        <v>0.00028</v>
      </c>
      <c r="R286" s="179">
        <f>Q286*H286</f>
        <v>0.023284799999999998</v>
      </c>
      <c r="S286" s="179">
        <v>0</v>
      </c>
      <c r="T286" s="180">
        <f>S286*H286</f>
        <v>0</v>
      </c>
      <c r="U286" s="36"/>
      <c r="V286" s="36"/>
      <c r="W286" s="36"/>
      <c r="X286" s="36"/>
      <c r="Y286" s="36"/>
      <c r="Z286" s="36"/>
      <c r="AA286" s="36"/>
      <c r="AB286" s="36"/>
      <c r="AC286" s="36"/>
      <c r="AD286" s="36"/>
      <c r="AE286" s="36"/>
      <c r="AR286" s="181" t="s">
        <v>234</v>
      </c>
      <c r="AT286" s="181" t="s">
        <v>120</v>
      </c>
      <c r="AU286" s="181" t="s">
        <v>77</v>
      </c>
      <c r="AY286" s="19" t="s">
        <v>118</v>
      </c>
      <c r="BE286" s="182">
        <f>IF(N286="základní",J286,0)</f>
        <v>0</v>
      </c>
      <c r="BF286" s="182">
        <f>IF(N286="snížená",J286,0)</f>
        <v>0</v>
      </c>
      <c r="BG286" s="182">
        <f>IF(N286="zákl. přenesená",J286,0)</f>
        <v>0</v>
      </c>
      <c r="BH286" s="182">
        <f>IF(N286="sníž. přenesená",J286,0)</f>
        <v>0</v>
      </c>
      <c r="BI286" s="182">
        <f>IF(N286="nulová",J286,0)</f>
        <v>0</v>
      </c>
      <c r="BJ286" s="19" t="s">
        <v>75</v>
      </c>
      <c r="BK286" s="182">
        <f>ROUND(I286*H286,2)</f>
        <v>0</v>
      </c>
      <c r="BL286" s="19" t="s">
        <v>234</v>
      </c>
      <c r="BM286" s="181" t="s">
        <v>425</v>
      </c>
    </row>
    <row r="287" spans="1:47" s="2" customFormat="1" ht="11.25">
      <c r="A287" s="36"/>
      <c r="B287" s="37"/>
      <c r="C287" s="38"/>
      <c r="D287" s="183" t="s">
        <v>127</v>
      </c>
      <c r="E287" s="38"/>
      <c r="F287" s="184" t="s">
        <v>426</v>
      </c>
      <c r="G287" s="38"/>
      <c r="H287" s="38"/>
      <c r="I287" s="185"/>
      <c r="J287" s="38"/>
      <c r="K287" s="38"/>
      <c r="L287" s="41"/>
      <c r="M287" s="186"/>
      <c r="N287" s="187"/>
      <c r="O287" s="66"/>
      <c r="P287" s="66"/>
      <c r="Q287" s="66"/>
      <c r="R287" s="66"/>
      <c r="S287" s="66"/>
      <c r="T287" s="67"/>
      <c r="U287" s="36"/>
      <c r="V287" s="36"/>
      <c r="W287" s="36"/>
      <c r="X287" s="36"/>
      <c r="Y287" s="36"/>
      <c r="Z287" s="36"/>
      <c r="AA287" s="36"/>
      <c r="AB287" s="36"/>
      <c r="AC287" s="36"/>
      <c r="AD287" s="36"/>
      <c r="AE287" s="36"/>
      <c r="AT287" s="19" t="s">
        <v>127</v>
      </c>
      <c r="AU287" s="19" t="s">
        <v>77</v>
      </c>
    </row>
    <row r="288" spans="2:51" s="13" customFormat="1" ht="11.25">
      <c r="B288" s="188"/>
      <c r="C288" s="189"/>
      <c r="D288" s="190" t="s">
        <v>129</v>
      </c>
      <c r="E288" s="191" t="s">
        <v>19</v>
      </c>
      <c r="F288" s="192" t="s">
        <v>427</v>
      </c>
      <c r="G288" s="189"/>
      <c r="H288" s="191" t="s">
        <v>19</v>
      </c>
      <c r="I288" s="193"/>
      <c r="J288" s="189"/>
      <c r="K288" s="189"/>
      <c r="L288" s="194"/>
      <c r="M288" s="195"/>
      <c r="N288" s="196"/>
      <c r="O288" s="196"/>
      <c r="P288" s="196"/>
      <c r="Q288" s="196"/>
      <c r="R288" s="196"/>
      <c r="S288" s="196"/>
      <c r="T288" s="197"/>
      <c r="AT288" s="198" t="s">
        <v>129</v>
      </c>
      <c r="AU288" s="198" t="s">
        <v>77</v>
      </c>
      <c r="AV288" s="13" t="s">
        <v>75</v>
      </c>
      <c r="AW288" s="13" t="s">
        <v>31</v>
      </c>
      <c r="AX288" s="13" t="s">
        <v>70</v>
      </c>
      <c r="AY288" s="198" t="s">
        <v>118</v>
      </c>
    </row>
    <row r="289" spans="2:51" s="13" customFormat="1" ht="11.25">
      <c r="B289" s="188"/>
      <c r="C289" s="189"/>
      <c r="D289" s="190" t="s">
        <v>129</v>
      </c>
      <c r="E289" s="191" t="s">
        <v>19</v>
      </c>
      <c r="F289" s="192" t="s">
        <v>428</v>
      </c>
      <c r="G289" s="189"/>
      <c r="H289" s="191" t="s">
        <v>19</v>
      </c>
      <c r="I289" s="193"/>
      <c r="J289" s="189"/>
      <c r="K289" s="189"/>
      <c r="L289" s="194"/>
      <c r="M289" s="195"/>
      <c r="N289" s="196"/>
      <c r="O289" s="196"/>
      <c r="P289" s="196"/>
      <c r="Q289" s="196"/>
      <c r="R289" s="196"/>
      <c r="S289" s="196"/>
      <c r="T289" s="197"/>
      <c r="AT289" s="198" t="s">
        <v>129</v>
      </c>
      <c r="AU289" s="198" t="s">
        <v>77</v>
      </c>
      <c r="AV289" s="13" t="s">
        <v>75</v>
      </c>
      <c r="AW289" s="13" t="s">
        <v>31</v>
      </c>
      <c r="AX289" s="13" t="s">
        <v>70</v>
      </c>
      <c r="AY289" s="198" t="s">
        <v>118</v>
      </c>
    </row>
    <row r="290" spans="2:51" s="14" customFormat="1" ht="11.25">
      <c r="B290" s="199"/>
      <c r="C290" s="200"/>
      <c r="D290" s="190" t="s">
        <v>129</v>
      </c>
      <c r="E290" s="201" t="s">
        <v>19</v>
      </c>
      <c r="F290" s="202" t="s">
        <v>378</v>
      </c>
      <c r="G290" s="200"/>
      <c r="H290" s="203">
        <v>83.16</v>
      </c>
      <c r="I290" s="204"/>
      <c r="J290" s="200"/>
      <c r="K290" s="200"/>
      <c r="L290" s="205"/>
      <c r="M290" s="206"/>
      <c r="N290" s="207"/>
      <c r="O290" s="207"/>
      <c r="P290" s="207"/>
      <c r="Q290" s="207"/>
      <c r="R290" s="207"/>
      <c r="S290" s="207"/>
      <c r="T290" s="208"/>
      <c r="AT290" s="209" t="s">
        <v>129</v>
      </c>
      <c r="AU290" s="209" t="s">
        <v>77</v>
      </c>
      <c r="AV290" s="14" t="s">
        <v>77</v>
      </c>
      <c r="AW290" s="14" t="s">
        <v>31</v>
      </c>
      <c r="AX290" s="14" t="s">
        <v>75</v>
      </c>
      <c r="AY290" s="209" t="s">
        <v>118</v>
      </c>
    </row>
    <row r="291" spans="1:65" s="2" customFormat="1" ht="24.2" customHeight="1">
      <c r="A291" s="36"/>
      <c r="B291" s="37"/>
      <c r="C291" s="233" t="s">
        <v>429</v>
      </c>
      <c r="D291" s="233" t="s">
        <v>430</v>
      </c>
      <c r="E291" s="234" t="s">
        <v>431</v>
      </c>
      <c r="F291" s="235" t="s">
        <v>432</v>
      </c>
      <c r="G291" s="236" t="s">
        <v>143</v>
      </c>
      <c r="H291" s="237">
        <v>94.22</v>
      </c>
      <c r="I291" s="238"/>
      <c r="J291" s="239">
        <f>ROUND(I291*H291,2)</f>
        <v>0</v>
      </c>
      <c r="K291" s="235" t="s">
        <v>19</v>
      </c>
      <c r="L291" s="240"/>
      <c r="M291" s="241" t="s">
        <v>19</v>
      </c>
      <c r="N291" s="242" t="s">
        <v>41</v>
      </c>
      <c r="O291" s="66"/>
      <c r="P291" s="179">
        <f>O291*H291</f>
        <v>0</v>
      </c>
      <c r="Q291" s="179">
        <v>0</v>
      </c>
      <c r="R291" s="179">
        <f>Q291*H291</f>
        <v>0</v>
      </c>
      <c r="S291" s="179">
        <v>0</v>
      </c>
      <c r="T291" s="180">
        <f>S291*H291</f>
        <v>0</v>
      </c>
      <c r="U291" s="36"/>
      <c r="V291" s="36"/>
      <c r="W291" s="36"/>
      <c r="X291" s="36"/>
      <c r="Y291" s="36"/>
      <c r="Z291" s="36"/>
      <c r="AA291" s="36"/>
      <c r="AB291" s="36"/>
      <c r="AC291" s="36"/>
      <c r="AD291" s="36"/>
      <c r="AE291" s="36"/>
      <c r="AR291" s="181" t="s">
        <v>342</v>
      </c>
      <c r="AT291" s="181" t="s">
        <v>430</v>
      </c>
      <c r="AU291" s="181" t="s">
        <v>77</v>
      </c>
      <c r="AY291" s="19" t="s">
        <v>118</v>
      </c>
      <c r="BE291" s="182">
        <f>IF(N291="základní",J291,0)</f>
        <v>0</v>
      </c>
      <c r="BF291" s="182">
        <f>IF(N291="snížená",J291,0)</f>
        <v>0</v>
      </c>
      <c r="BG291" s="182">
        <f>IF(N291="zákl. přenesená",J291,0)</f>
        <v>0</v>
      </c>
      <c r="BH291" s="182">
        <f>IF(N291="sníž. přenesená",J291,0)</f>
        <v>0</v>
      </c>
      <c r="BI291" s="182">
        <f>IF(N291="nulová",J291,0)</f>
        <v>0</v>
      </c>
      <c r="BJ291" s="19" t="s">
        <v>75</v>
      </c>
      <c r="BK291" s="182">
        <f>ROUND(I291*H291,2)</f>
        <v>0</v>
      </c>
      <c r="BL291" s="19" t="s">
        <v>234</v>
      </c>
      <c r="BM291" s="181" t="s">
        <v>433</v>
      </c>
    </row>
    <row r="292" spans="2:51" s="14" customFormat="1" ht="11.25">
      <c r="B292" s="199"/>
      <c r="C292" s="200"/>
      <c r="D292" s="190" t="s">
        <v>129</v>
      </c>
      <c r="E292" s="200"/>
      <c r="F292" s="202" t="s">
        <v>434</v>
      </c>
      <c r="G292" s="200"/>
      <c r="H292" s="203">
        <v>94.22</v>
      </c>
      <c r="I292" s="204"/>
      <c r="J292" s="200"/>
      <c r="K292" s="200"/>
      <c r="L292" s="205"/>
      <c r="M292" s="206"/>
      <c r="N292" s="207"/>
      <c r="O292" s="207"/>
      <c r="P292" s="207"/>
      <c r="Q292" s="207"/>
      <c r="R292" s="207"/>
      <c r="S292" s="207"/>
      <c r="T292" s="208"/>
      <c r="AT292" s="209" t="s">
        <v>129</v>
      </c>
      <c r="AU292" s="209" t="s">
        <v>77</v>
      </c>
      <c r="AV292" s="14" t="s">
        <v>77</v>
      </c>
      <c r="AW292" s="14" t="s">
        <v>4</v>
      </c>
      <c r="AX292" s="14" t="s">
        <v>75</v>
      </c>
      <c r="AY292" s="209" t="s">
        <v>118</v>
      </c>
    </row>
    <row r="293" spans="1:65" s="2" customFormat="1" ht="24.2" customHeight="1">
      <c r="A293" s="36"/>
      <c r="B293" s="37"/>
      <c r="C293" s="170" t="s">
        <v>435</v>
      </c>
      <c r="D293" s="170" t="s">
        <v>120</v>
      </c>
      <c r="E293" s="171" t="s">
        <v>436</v>
      </c>
      <c r="F293" s="172" t="s">
        <v>437</v>
      </c>
      <c r="G293" s="173" t="s">
        <v>191</v>
      </c>
      <c r="H293" s="174">
        <v>1</v>
      </c>
      <c r="I293" s="175"/>
      <c r="J293" s="176">
        <f>ROUND(I293*H293,2)</f>
        <v>0</v>
      </c>
      <c r="K293" s="172" t="s">
        <v>19</v>
      </c>
      <c r="L293" s="41"/>
      <c r="M293" s="177" t="s">
        <v>19</v>
      </c>
      <c r="N293" s="178" t="s">
        <v>41</v>
      </c>
      <c r="O293" s="66"/>
      <c r="P293" s="179">
        <f>O293*H293</f>
        <v>0</v>
      </c>
      <c r="Q293" s="179">
        <v>0</v>
      </c>
      <c r="R293" s="179">
        <f>Q293*H293</f>
        <v>0</v>
      </c>
      <c r="S293" s="179">
        <v>0</v>
      </c>
      <c r="T293" s="180">
        <f>S293*H293</f>
        <v>0</v>
      </c>
      <c r="U293" s="36"/>
      <c r="V293" s="36"/>
      <c r="W293" s="36"/>
      <c r="X293" s="36"/>
      <c r="Y293" s="36"/>
      <c r="Z293" s="36"/>
      <c r="AA293" s="36"/>
      <c r="AB293" s="36"/>
      <c r="AC293" s="36"/>
      <c r="AD293" s="36"/>
      <c r="AE293" s="36"/>
      <c r="AR293" s="181" t="s">
        <v>234</v>
      </c>
      <c r="AT293" s="181" t="s">
        <v>120</v>
      </c>
      <c r="AU293" s="181" t="s">
        <v>77</v>
      </c>
      <c r="AY293" s="19" t="s">
        <v>118</v>
      </c>
      <c r="BE293" s="182">
        <f>IF(N293="základní",J293,0)</f>
        <v>0</v>
      </c>
      <c r="BF293" s="182">
        <f>IF(N293="snížená",J293,0)</f>
        <v>0</v>
      </c>
      <c r="BG293" s="182">
        <f>IF(N293="zákl. přenesená",J293,0)</f>
        <v>0</v>
      </c>
      <c r="BH293" s="182">
        <f>IF(N293="sníž. přenesená",J293,0)</f>
        <v>0</v>
      </c>
      <c r="BI293" s="182">
        <f>IF(N293="nulová",J293,0)</f>
        <v>0</v>
      </c>
      <c r="BJ293" s="19" t="s">
        <v>75</v>
      </c>
      <c r="BK293" s="182">
        <f>ROUND(I293*H293,2)</f>
        <v>0</v>
      </c>
      <c r="BL293" s="19" t="s">
        <v>234</v>
      </c>
      <c r="BM293" s="181" t="s">
        <v>438</v>
      </c>
    </row>
    <row r="294" spans="1:65" s="2" customFormat="1" ht="44.25" customHeight="1">
      <c r="A294" s="36"/>
      <c r="B294" s="37"/>
      <c r="C294" s="170" t="s">
        <v>439</v>
      </c>
      <c r="D294" s="170" t="s">
        <v>120</v>
      </c>
      <c r="E294" s="171" t="s">
        <v>440</v>
      </c>
      <c r="F294" s="172" t="s">
        <v>441</v>
      </c>
      <c r="G294" s="173" t="s">
        <v>183</v>
      </c>
      <c r="H294" s="174">
        <v>0.023</v>
      </c>
      <c r="I294" s="175"/>
      <c r="J294" s="176">
        <f>ROUND(I294*H294,2)</f>
        <v>0</v>
      </c>
      <c r="K294" s="172" t="s">
        <v>124</v>
      </c>
      <c r="L294" s="41"/>
      <c r="M294" s="177" t="s">
        <v>19</v>
      </c>
      <c r="N294" s="178" t="s">
        <v>41</v>
      </c>
      <c r="O294" s="66"/>
      <c r="P294" s="179">
        <f>O294*H294</f>
        <v>0</v>
      </c>
      <c r="Q294" s="179">
        <v>0</v>
      </c>
      <c r="R294" s="179">
        <f>Q294*H294</f>
        <v>0</v>
      </c>
      <c r="S294" s="179">
        <v>0</v>
      </c>
      <c r="T294" s="180">
        <f>S294*H294</f>
        <v>0</v>
      </c>
      <c r="U294" s="36"/>
      <c r="V294" s="36"/>
      <c r="W294" s="36"/>
      <c r="X294" s="36"/>
      <c r="Y294" s="36"/>
      <c r="Z294" s="36"/>
      <c r="AA294" s="36"/>
      <c r="AB294" s="36"/>
      <c r="AC294" s="36"/>
      <c r="AD294" s="36"/>
      <c r="AE294" s="36"/>
      <c r="AR294" s="181" t="s">
        <v>234</v>
      </c>
      <c r="AT294" s="181" t="s">
        <v>120</v>
      </c>
      <c r="AU294" s="181" t="s">
        <v>77</v>
      </c>
      <c r="AY294" s="19" t="s">
        <v>118</v>
      </c>
      <c r="BE294" s="182">
        <f>IF(N294="základní",J294,0)</f>
        <v>0</v>
      </c>
      <c r="BF294" s="182">
        <f>IF(N294="snížená",J294,0)</f>
        <v>0</v>
      </c>
      <c r="BG294" s="182">
        <f>IF(N294="zákl. přenesená",J294,0)</f>
        <v>0</v>
      </c>
      <c r="BH294" s="182">
        <f>IF(N294="sníž. přenesená",J294,0)</f>
        <v>0</v>
      </c>
      <c r="BI294" s="182">
        <f>IF(N294="nulová",J294,0)</f>
        <v>0</v>
      </c>
      <c r="BJ294" s="19" t="s">
        <v>75</v>
      </c>
      <c r="BK294" s="182">
        <f>ROUND(I294*H294,2)</f>
        <v>0</v>
      </c>
      <c r="BL294" s="19" t="s">
        <v>234</v>
      </c>
      <c r="BM294" s="181" t="s">
        <v>442</v>
      </c>
    </row>
    <row r="295" spans="1:47" s="2" customFormat="1" ht="11.25">
      <c r="A295" s="36"/>
      <c r="B295" s="37"/>
      <c r="C295" s="38"/>
      <c r="D295" s="183" t="s">
        <v>127</v>
      </c>
      <c r="E295" s="38"/>
      <c r="F295" s="184" t="s">
        <v>443</v>
      </c>
      <c r="G295" s="38"/>
      <c r="H295" s="38"/>
      <c r="I295" s="185"/>
      <c r="J295" s="38"/>
      <c r="K295" s="38"/>
      <c r="L295" s="41"/>
      <c r="M295" s="186"/>
      <c r="N295" s="187"/>
      <c r="O295" s="66"/>
      <c r="P295" s="66"/>
      <c r="Q295" s="66"/>
      <c r="R295" s="66"/>
      <c r="S295" s="66"/>
      <c r="T295" s="67"/>
      <c r="U295" s="36"/>
      <c r="V295" s="36"/>
      <c r="W295" s="36"/>
      <c r="X295" s="36"/>
      <c r="Y295" s="36"/>
      <c r="Z295" s="36"/>
      <c r="AA295" s="36"/>
      <c r="AB295" s="36"/>
      <c r="AC295" s="36"/>
      <c r="AD295" s="36"/>
      <c r="AE295" s="36"/>
      <c r="AT295" s="19" t="s">
        <v>127</v>
      </c>
      <c r="AU295" s="19" t="s">
        <v>77</v>
      </c>
    </row>
    <row r="296" spans="1:65" s="2" customFormat="1" ht="49.15" customHeight="1">
      <c r="A296" s="36"/>
      <c r="B296" s="37"/>
      <c r="C296" s="170" t="s">
        <v>444</v>
      </c>
      <c r="D296" s="170" t="s">
        <v>120</v>
      </c>
      <c r="E296" s="171" t="s">
        <v>445</v>
      </c>
      <c r="F296" s="172" t="s">
        <v>446</v>
      </c>
      <c r="G296" s="173" t="s">
        <v>183</v>
      </c>
      <c r="H296" s="174">
        <v>0.023</v>
      </c>
      <c r="I296" s="175"/>
      <c r="J296" s="176">
        <f>ROUND(I296*H296,2)</f>
        <v>0</v>
      </c>
      <c r="K296" s="172" t="s">
        <v>124</v>
      </c>
      <c r="L296" s="41"/>
      <c r="M296" s="177" t="s">
        <v>19</v>
      </c>
      <c r="N296" s="178" t="s">
        <v>41</v>
      </c>
      <c r="O296" s="66"/>
      <c r="P296" s="179">
        <f>O296*H296</f>
        <v>0</v>
      </c>
      <c r="Q296" s="179">
        <v>0</v>
      </c>
      <c r="R296" s="179">
        <f>Q296*H296</f>
        <v>0</v>
      </c>
      <c r="S296" s="179">
        <v>0</v>
      </c>
      <c r="T296" s="180">
        <f>S296*H296</f>
        <v>0</v>
      </c>
      <c r="U296" s="36"/>
      <c r="V296" s="36"/>
      <c r="W296" s="36"/>
      <c r="X296" s="36"/>
      <c r="Y296" s="36"/>
      <c r="Z296" s="36"/>
      <c r="AA296" s="36"/>
      <c r="AB296" s="36"/>
      <c r="AC296" s="36"/>
      <c r="AD296" s="36"/>
      <c r="AE296" s="36"/>
      <c r="AR296" s="181" t="s">
        <v>234</v>
      </c>
      <c r="AT296" s="181" t="s">
        <v>120</v>
      </c>
      <c r="AU296" s="181" t="s">
        <v>77</v>
      </c>
      <c r="AY296" s="19" t="s">
        <v>118</v>
      </c>
      <c r="BE296" s="182">
        <f>IF(N296="základní",J296,0)</f>
        <v>0</v>
      </c>
      <c r="BF296" s="182">
        <f>IF(N296="snížená",J296,0)</f>
        <v>0</v>
      </c>
      <c r="BG296" s="182">
        <f>IF(N296="zákl. přenesená",J296,0)</f>
        <v>0</v>
      </c>
      <c r="BH296" s="182">
        <f>IF(N296="sníž. přenesená",J296,0)</f>
        <v>0</v>
      </c>
      <c r="BI296" s="182">
        <f>IF(N296="nulová",J296,0)</f>
        <v>0</v>
      </c>
      <c r="BJ296" s="19" t="s">
        <v>75</v>
      </c>
      <c r="BK296" s="182">
        <f>ROUND(I296*H296,2)</f>
        <v>0</v>
      </c>
      <c r="BL296" s="19" t="s">
        <v>234</v>
      </c>
      <c r="BM296" s="181" t="s">
        <v>447</v>
      </c>
    </row>
    <row r="297" spans="1:47" s="2" customFormat="1" ht="11.25">
      <c r="A297" s="36"/>
      <c r="B297" s="37"/>
      <c r="C297" s="38"/>
      <c r="D297" s="183" t="s">
        <v>127</v>
      </c>
      <c r="E297" s="38"/>
      <c r="F297" s="184" t="s">
        <v>448</v>
      </c>
      <c r="G297" s="38"/>
      <c r="H297" s="38"/>
      <c r="I297" s="185"/>
      <c r="J297" s="38"/>
      <c r="K297" s="38"/>
      <c r="L297" s="41"/>
      <c r="M297" s="186"/>
      <c r="N297" s="187"/>
      <c r="O297" s="66"/>
      <c r="P297" s="66"/>
      <c r="Q297" s="66"/>
      <c r="R297" s="66"/>
      <c r="S297" s="66"/>
      <c r="T297" s="67"/>
      <c r="U297" s="36"/>
      <c r="V297" s="36"/>
      <c r="W297" s="36"/>
      <c r="X297" s="36"/>
      <c r="Y297" s="36"/>
      <c r="Z297" s="36"/>
      <c r="AA297" s="36"/>
      <c r="AB297" s="36"/>
      <c r="AC297" s="36"/>
      <c r="AD297" s="36"/>
      <c r="AE297" s="36"/>
      <c r="AT297" s="19" t="s">
        <v>127</v>
      </c>
      <c r="AU297" s="19" t="s">
        <v>77</v>
      </c>
    </row>
    <row r="298" spans="2:63" s="12" customFormat="1" ht="22.9" customHeight="1">
      <c r="B298" s="154"/>
      <c r="C298" s="155"/>
      <c r="D298" s="156" t="s">
        <v>69</v>
      </c>
      <c r="E298" s="168" t="s">
        <v>449</v>
      </c>
      <c r="F298" s="168" t="s">
        <v>450</v>
      </c>
      <c r="G298" s="155"/>
      <c r="H298" s="155"/>
      <c r="I298" s="158"/>
      <c r="J298" s="169">
        <f>BK298</f>
        <v>0</v>
      </c>
      <c r="K298" s="155"/>
      <c r="L298" s="160"/>
      <c r="M298" s="161"/>
      <c r="N298" s="162"/>
      <c r="O298" s="162"/>
      <c r="P298" s="163">
        <f>SUM(P299:P312)</f>
        <v>0</v>
      </c>
      <c r="Q298" s="162"/>
      <c r="R298" s="163">
        <f>SUM(R299:R312)</f>
        <v>0.09466524</v>
      </c>
      <c r="S298" s="162"/>
      <c r="T298" s="164">
        <f>SUM(T299:T312)</f>
        <v>0</v>
      </c>
      <c r="AR298" s="165" t="s">
        <v>77</v>
      </c>
      <c r="AT298" s="166" t="s">
        <v>69</v>
      </c>
      <c r="AU298" s="166" t="s">
        <v>75</v>
      </c>
      <c r="AY298" s="165" t="s">
        <v>118</v>
      </c>
      <c r="BK298" s="167">
        <f>SUM(BK299:BK312)</f>
        <v>0</v>
      </c>
    </row>
    <row r="299" spans="1:65" s="2" customFormat="1" ht="33" customHeight="1">
      <c r="A299" s="36"/>
      <c r="B299" s="37"/>
      <c r="C299" s="170" t="s">
        <v>451</v>
      </c>
      <c r="D299" s="170" t="s">
        <v>120</v>
      </c>
      <c r="E299" s="171" t="s">
        <v>452</v>
      </c>
      <c r="F299" s="172" t="s">
        <v>453</v>
      </c>
      <c r="G299" s="173" t="s">
        <v>143</v>
      </c>
      <c r="H299" s="174">
        <v>3.888</v>
      </c>
      <c r="I299" s="175"/>
      <c r="J299" s="176">
        <f>ROUND(I299*H299,2)</f>
        <v>0</v>
      </c>
      <c r="K299" s="172" t="s">
        <v>124</v>
      </c>
      <c r="L299" s="41"/>
      <c r="M299" s="177" t="s">
        <v>19</v>
      </c>
      <c r="N299" s="178" t="s">
        <v>41</v>
      </c>
      <c r="O299" s="66"/>
      <c r="P299" s="179">
        <f>O299*H299</f>
        <v>0</v>
      </c>
      <c r="Q299" s="179">
        <v>0.02373</v>
      </c>
      <c r="R299" s="179">
        <f>Q299*H299</f>
        <v>0.09226224</v>
      </c>
      <c r="S299" s="179">
        <v>0</v>
      </c>
      <c r="T299" s="180">
        <f>S299*H299</f>
        <v>0</v>
      </c>
      <c r="U299" s="36"/>
      <c r="V299" s="36"/>
      <c r="W299" s="36"/>
      <c r="X299" s="36"/>
      <c r="Y299" s="36"/>
      <c r="Z299" s="36"/>
      <c r="AA299" s="36"/>
      <c r="AB299" s="36"/>
      <c r="AC299" s="36"/>
      <c r="AD299" s="36"/>
      <c r="AE299" s="36"/>
      <c r="AR299" s="181" t="s">
        <v>234</v>
      </c>
      <c r="AT299" s="181" t="s">
        <v>120</v>
      </c>
      <c r="AU299" s="181" t="s">
        <v>77</v>
      </c>
      <c r="AY299" s="19" t="s">
        <v>118</v>
      </c>
      <c r="BE299" s="182">
        <f>IF(N299="základní",J299,0)</f>
        <v>0</v>
      </c>
      <c r="BF299" s="182">
        <f>IF(N299="snížená",J299,0)</f>
        <v>0</v>
      </c>
      <c r="BG299" s="182">
        <f>IF(N299="zákl. přenesená",J299,0)</f>
        <v>0</v>
      </c>
      <c r="BH299" s="182">
        <f>IF(N299="sníž. přenesená",J299,0)</f>
        <v>0</v>
      </c>
      <c r="BI299" s="182">
        <f>IF(N299="nulová",J299,0)</f>
        <v>0</v>
      </c>
      <c r="BJ299" s="19" t="s">
        <v>75</v>
      </c>
      <c r="BK299" s="182">
        <f>ROUND(I299*H299,2)</f>
        <v>0</v>
      </c>
      <c r="BL299" s="19" t="s">
        <v>234</v>
      </c>
      <c r="BM299" s="181" t="s">
        <v>454</v>
      </c>
    </row>
    <row r="300" spans="1:47" s="2" customFormat="1" ht="11.25">
      <c r="A300" s="36"/>
      <c r="B300" s="37"/>
      <c r="C300" s="38"/>
      <c r="D300" s="183" t="s">
        <v>127</v>
      </c>
      <c r="E300" s="38"/>
      <c r="F300" s="184" t="s">
        <v>455</v>
      </c>
      <c r="G300" s="38"/>
      <c r="H300" s="38"/>
      <c r="I300" s="185"/>
      <c r="J300" s="38"/>
      <c r="K300" s="38"/>
      <c r="L300" s="41"/>
      <c r="M300" s="186"/>
      <c r="N300" s="187"/>
      <c r="O300" s="66"/>
      <c r="P300" s="66"/>
      <c r="Q300" s="66"/>
      <c r="R300" s="66"/>
      <c r="S300" s="66"/>
      <c r="T300" s="67"/>
      <c r="U300" s="36"/>
      <c r="V300" s="36"/>
      <c r="W300" s="36"/>
      <c r="X300" s="36"/>
      <c r="Y300" s="36"/>
      <c r="Z300" s="36"/>
      <c r="AA300" s="36"/>
      <c r="AB300" s="36"/>
      <c r="AC300" s="36"/>
      <c r="AD300" s="36"/>
      <c r="AE300" s="36"/>
      <c r="AT300" s="19" t="s">
        <v>127</v>
      </c>
      <c r="AU300" s="19" t="s">
        <v>77</v>
      </c>
    </row>
    <row r="301" spans="2:51" s="13" customFormat="1" ht="22.5">
      <c r="B301" s="188"/>
      <c r="C301" s="189"/>
      <c r="D301" s="190" t="s">
        <v>129</v>
      </c>
      <c r="E301" s="191" t="s">
        <v>19</v>
      </c>
      <c r="F301" s="192" t="s">
        <v>456</v>
      </c>
      <c r="G301" s="189"/>
      <c r="H301" s="191" t="s">
        <v>19</v>
      </c>
      <c r="I301" s="193"/>
      <c r="J301" s="189"/>
      <c r="K301" s="189"/>
      <c r="L301" s="194"/>
      <c r="M301" s="195"/>
      <c r="N301" s="196"/>
      <c r="O301" s="196"/>
      <c r="P301" s="196"/>
      <c r="Q301" s="196"/>
      <c r="R301" s="196"/>
      <c r="S301" s="196"/>
      <c r="T301" s="197"/>
      <c r="AT301" s="198" t="s">
        <v>129</v>
      </c>
      <c r="AU301" s="198" t="s">
        <v>77</v>
      </c>
      <c r="AV301" s="13" t="s">
        <v>75</v>
      </c>
      <c r="AW301" s="13" t="s">
        <v>31</v>
      </c>
      <c r="AX301" s="13" t="s">
        <v>70</v>
      </c>
      <c r="AY301" s="198" t="s">
        <v>118</v>
      </c>
    </row>
    <row r="302" spans="2:51" s="13" customFormat="1" ht="11.25">
      <c r="B302" s="188"/>
      <c r="C302" s="189"/>
      <c r="D302" s="190" t="s">
        <v>129</v>
      </c>
      <c r="E302" s="191" t="s">
        <v>19</v>
      </c>
      <c r="F302" s="192" t="s">
        <v>457</v>
      </c>
      <c r="G302" s="189"/>
      <c r="H302" s="191" t="s">
        <v>19</v>
      </c>
      <c r="I302" s="193"/>
      <c r="J302" s="189"/>
      <c r="K302" s="189"/>
      <c r="L302" s="194"/>
      <c r="M302" s="195"/>
      <c r="N302" s="196"/>
      <c r="O302" s="196"/>
      <c r="P302" s="196"/>
      <c r="Q302" s="196"/>
      <c r="R302" s="196"/>
      <c r="S302" s="196"/>
      <c r="T302" s="197"/>
      <c r="AT302" s="198" t="s">
        <v>129</v>
      </c>
      <c r="AU302" s="198" t="s">
        <v>77</v>
      </c>
      <c r="AV302" s="13" t="s">
        <v>75</v>
      </c>
      <c r="AW302" s="13" t="s">
        <v>31</v>
      </c>
      <c r="AX302" s="13" t="s">
        <v>70</v>
      </c>
      <c r="AY302" s="198" t="s">
        <v>118</v>
      </c>
    </row>
    <row r="303" spans="2:51" s="14" customFormat="1" ht="11.25">
      <c r="B303" s="199"/>
      <c r="C303" s="200"/>
      <c r="D303" s="190" t="s">
        <v>129</v>
      </c>
      <c r="E303" s="201" t="s">
        <v>19</v>
      </c>
      <c r="F303" s="202" t="s">
        <v>458</v>
      </c>
      <c r="G303" s="200"/>
      <c r="H303" s="203">
        <v>3.888</v>
      </c>
      <c r="I303" s="204"/>
      <c r="J303" s="200"/>
      <c r="K303" s="200"/>
      <c r="L303" s="205"/>
      <c r="M303" s="206"/>
      <c r="N303" s="207"/>
      <c r="O303" s="207"/>
      <c r="P303" s="207"/>
      <c r="Q303" s="207"/>
      <c r="R303" s="207"/>
      <c r="S303" s="207"/>
      <c r="T303" s="208"/>
      <c r="AT303" s="209" t="s">
        <v>129</v>
      </c>
      <c r="AU303" s="209" t="s">
        <v>77</v>
      </c>
      <c r="AV303" s="14" t="s">
        <v>77</v>
      </c>
      <c r="AW303" s="14" t="s">
        <v>31</v>
      </c>
      <c r="AX303" s="14" t="s">
        <v>75</v>
      </c>
      <c r="AY303" s="209" t="s">
        <v>118</v>
      </c>
    </row>
    <row r="304" spans="1:65" s="2" customFormat="1" ht="24.2" customHeight="1">
      <c r="A304" s="36"/>
      <c r="B304" s="37"/>
      <c r="C304" s="170" t="s">
        <v>459</v>
      </c>
      <c r="D304" s="170" t="s">
        <v>120</v>
      </c>
      <c r="E304" s="171" t="s">
        <v>460</v>
      </c>
      <c r="F304" s="172" t="s">
        <v>461</v>
      </c>
      <c r="G304" s="173" t="s">
        <v>143</v>
      </c>
      <c r="H304" s="174">
        <v>3.888</v>
      </c>
      <c r="I304" s="175"/>
      <c r="J304" s="176">
        <f>ROUND(I304*H304,2)</f>
        <v>0</v>
      </c>
      <c r="K304" s="172" t="s">
        <v>124</v>
      </c>
      <c r="L304" s="41"/>
      <c r="M304" s="177" t="s">
        <v>19</v>
      </c>
      <c r="N304" s="178" t="s">
        <v>41</v>
      </c>
      <c r="O304" s="66"/>
      <c r="P304" s="179">
        <f>O304*H304</f>
        <v>0</v>
      </c>
      <c r="Q304" s="179">
        <v>0</v>
      </c>
      <c r="R304" s="179">
        <f>Q304*H304</f>
        <v>0</v>
      </c>
      <c r="S304" s="179">
        <v>0</v>
      </c>
      <c r="T304" s="180">
        <f>S304*H304</f>
        <v>0</v>
      </c>
      <c r="U304" s="36"/>
      <c r="V304" s="36"/>
      <c r="W304" s="36"/>
      <c r="X304" s="36"/>
      <c r="Y304" s="36"/>
      <c r="Z304" s="36"/>
      <c r="AA304" s="36"/>
      <c r="AB304" s="36"/>
      <c r="AC304" s="36"/>
      <c r="AD304" s="36"/>
      <c r="AE304" s="36"/>
      <c r="AR304" s="181" t="s">
        <v>234</v>
      </c>
      <c r="AT304" s="181" t="s">
        <v>120</v>
      </c>
      <c r="AU304" s="181" t="s">
        <v>77</v>
      </c>
      <c r="AY304" s="19" t="s">
        <v>118</v>
      </c>
      <c r="BE304" s="182">
        <f>IF(N304="základní",J304,0)</f>
        <v>0</v>
      </c>
      <c r="BF304" s="182">
        <f>IF(N304="snížená",J304,0)</f>
        <v>0</v>
      </c>
      <c r="BG304" s="182">
        <f>IF(N304="zákl. přenesená",J304,0)</f>
        <v>0</v>
      </c>
      <c r="BH304" s="182">
        <f>IF(N304="sníž. přenesená",J304,0)</f>
        <v>0</v>
      </c>
      <c r="BI304" s="182">
        <f>IF(N304="nulová",J304,0)</f>
        <v>0</v>
      </c>
      <c r="BJ304" s="19" t="s">
        <v>75</v>
      </c>
      <c r="BK304" s="182">
        <f>ROUND(I304*H304,2)</f>
        <v>0</v>
      </c>
      <c r="BL304" s="19" t="s">
        <v>234</v>
      </c>
      <c r="BM304" s="181" t="s">
        <v>462</v>
      </c>
    </row>
    <row r="305" spans="1:47" s="2" customFormat="1" ht="11.25">
      <c r="A305" s="36"/>
      <c r="B305" s="37"/>
      <c r="C305" s="38"/>
      <c r="D305" s="183" t="s">
        <v>127</v>
      </c>
      <c r="E305" s="38"/>
      <c r="F305" s="184" t="s">
        <v>463</v>
      </c>
      <c r="G305" s="38"/>
      <c r="H305" s="38"/>
      <c r="I305" s="185"/>
      <c r="J305" s="38"/>
      <c r="K305" s="38"/>
      <c r="L305" s="41"/>
      <c r="M305" s="186"/>
      <c r="N305" s="187"/>
      <c r="O305" s="66"/>
      <c r="P305" s="66"/>
      <c r="Q305" s="66"/>
      <c r="R305" s="66"/>
      <c r="S305" s="66"/>
      <c r="T305" s="67"/>
      <c r="U305" s="36"/>
      <c r="V305" s="36"/>
      <c r="W305" s="36"/>
      <c r="X305" s="36"/>
      <c r="Y305" s="36"/>
      <c r="Z305" s="36"/>
      <c r="AA305" s="36"/>
      <c r="AB305" s="36"/>
      <c r="AC305" s="36"/>
      <c r="AD305" s="36"/>
      <c r="AE305" s="36"/>
      <c r="AT305" s="19" t="s">
        <v>127</v>
      </c>
      <c r="AU305" s="19" t="s">
        <v>77</v>
      </c>
    </row>
    <row r="306" spans="1:65" s="2" customFormat="1" ht="16.5" customHeight="1">
      <c r="A306" s="36"/>
      <c r="B306" s="37"/>
      <c r="C306" s="233" t="s">
        <v>464</v>
      </c>
      <c r="D306" s="233" t="s">
        <v>430</v>
      </c>
      <c r="E306" s="234" t="s">
        <v>465</v>
      </c>
      <c r="F306" s="235" t="s">
        <v>466</v>
      </c>
      <c r="G306" s="236" t="s">
        <v>143</v>
      </c>
      <c r="H306" s="237">
        <v>4.005</v>
      </c>
      <c r="I306" s="238"/>
      <c r="J306" s="239">
        <f>ROUND(I306*H306,2)</f>
        <v>0</v>
      </c>
      <c r="K306" s="235" t="s">
        <v>124</v>
      </c>
      <c r="L306" s="240"/>
      <c r="M306" s="241" t="s">
        <v>19</v>
      </c>
      <c r="N306" s="242" t="s">
        <v>41</v>
      </c>
      <c r="O306" s="66"/>
      <c r="P306" s="179">
        <f>O306*H306</f>
        <v>0</v>
      </c>
      <c r="Q306" s="179">
        <v>0.0006</v>
      </c>
      <c r="R306" s="179">
        <f>Q306*H306</f>
        <v>0.0024029999999999998</v>
      </c>
      <c r="S306" s="179">
        <v>0</v>
      </c>
      <c r="T306" s="180">
        <f>S306*H306</f>
        <v>0</v>
      </c>
      <c r="U306" s="36"/>
      <c r="V306" s="36"/>
      <c r="W306" s="36"/>
      <c r="X306" s="36"/>
      <c r="Y306" s="36"/>
      <c r="Z306" s="36"/>
      <c r="AA306" s="36"/>
      <c r="AB306" s="36"/>
      <c r="AC306" s="36"/>
      <c r="AD306" s="36"/>
      <c r="AE306" s="36"/>
      <c r="AR306" s="181" t="s">
        <v>342</v>
      </c>
      <c r="AT306" s="181" t="s">
        <v>430</v>
      </c>
      <c r="AU306" s="181" t="s">
        <v>77</v>
      </c>
      <c r="AY306" s="19" t="s">
        <v>118</v>
      </c>
      <c r="BE306" s="182">
        <f>IF(N306="základní",J306,0)</f>
        <v>0</v>
      </c>
      <c r="BF306" s="182">
        <f>IF(N306="snížená",J306,0)</f>
        <v>0</v>
      </c>
      <c r="BG306" s="182">
        <f>IF(N306="zákl. přenesená",J306,0)</f>
        <v>0</v>
      </c>
      <c r="BH306" s="182">
        <f>IF(N306="sníž. přenesená",J306,0)</f>
        <v>0</v>
      </c>
      <c r="BI306" s="182">
        <f>IF(N306="nulová",J306,0)</f>
        <v>0</v>
      </c>
      <c r="BJ306" s="19" t="s">
        <v>75</v>
      </c>
      <c r="BK306" s="182">
        <f>ROUND(I306*H306,2)</f>
        <v>0</v>
      </c>
      <c r="BL306" s="19" t="s">
        <v>234</v>
      </c>
      <c r="BM306" s="181" t="s">
        <v>467</v>
      </c>
    </row>
    <row r="307" spans="2:51" s="14" customFormat="1" ht="11.25">
      <c r="B307" s="199"/>
      <c r="C307" s="200"/>
      <c r="D307" s="190" t="s">
        <v>129</v>
      </c>
      <c r="E307" s="200"/>
      <c r="F307" s="202" t="s">
        <v>468</v>
      </c>
      <c r="G307" s="200"/>
      <c r="H307" s="203">
        <v>4.005</v>
      </c>
      <c r="I307" s="204"/>
      <c r="J307" s="200"/>
      <c r="K307" s="200"/>
      <c r="L307" s="205"/>
      <c r="M307" s="206"/>
      <c r="N307" s="207"/>
      <c r="O307" s="207"/>
      <c r="P307" s="207"/>
      <c r="Q307" s="207"/>
      <c r="R307" s="207"/>
      <c r="S307" s="207"/>
      <c r="T307" s="208"/>
      <c r="AT307" s="209" t="s">
        <v>129</v>
      </c>
      <c r="AU307" s="209" t="s">
        <v>77</v>
      </c>
      <c r="AV307" s="14" t="s">
        <v>77</v>
      </c>
      <c r="AW307" s="14" t="s">
        <v>4</v>
      </c>
      <c r="AX307" s="14" t="s">
        <v>75</v>
      </c>
      <c r="AY307" s="209" t="s">
        <v>118</v>
      </c>
    </row>
    <row r="308" spans="1:65" s="2" customFormat="1" ht="49.15" customHeight="1">
      <c r="A308" s="36"/>
      <c r="B308" s="37"/>
      <c r="C308" s="170" t="s">
        <v>469</v>
      </c>
      <c r="D308" s="170" t="s">
        <v>120</v>
      </c>
      <c r="E308" s="171" t="s">
        <v>470</v>
      </c>
      <c r="F308" s="172" t="s">
        <v>471</v>
      </c>
      <c r="G308" s="173" t="s">
        <v>311</v>
      </c>
      <c r="H308" s="174">
        <v>18</v>
      </c>
      <c r="I308" s="175"/>
      <c r="J308" s="176">
        <f>ROUND(I308*H308,2)</f>
        <v>0</v>
      </c>
      <c r="K308" s="172" t="s">
        <v>19</v>
      </c>
      <c r="L308" s="41"/>
      <c r="M308" s="177" t="s">
        <v>19</v>
      </c>
      <c r="N308" s="178" t="s">
        <v>41</v>
      </c>
      <c r="O308" s="66"/>
      <c r="P308" s="179">
        <f>O308*H308</f>
        <v>0</v>
      </c>
      <c r="Q308" s="179">
        <v>0</v>
      </c>
      <c r="R308" s="179">
        <f>Q308*H308</f>
        <v>0</v>
      </c>
      <c r="S308" s="179">
        <v>0</v>
      </c>
      <c r="T308" s="180">
        <f>S308*H308</f>
        <v>0</v>
      </c>
      <c r="U308" s="36"/>
      <c r="V308" s="36"/>
      <c r="W308" s="36"/>
      <c r="X308" s="36"/>
      <c r="Y308" s="36"/>
      <c r="Z308" s="36"/>
      <c r="AA308" s="36"/>
      <c r="AB308" s="36"/>
      <c r="AC308" s="36"/>
      <c r="AD308" s="36"/>
      <c r="AE308" s="36"/>
      <c r="AR308" s="181" t="s">
        <v>234</v>
      </c>
      <c r="AT308" s="181" t="s">
        <v>120</v>
      </c>
      <c r="AU308" s="181" t="s">
        <v>77</v>
      </c>
      <c r="AY308" s="19" t="s">
        <v>118</v>
      </c>
      <c r="BE308" s="182">
        <f>IF(N308="základní",J308,0)</f>
        <v>0</v>
      </c>
      <c r="BF308" s="182">
        <f>IF(N308="snížená",J308,0)</f>
        <v>0</v>
      </c>
      <c r="BG308" s="182">
        <f>IF(N308="zákl. přenesená",J308,0)</f>
        <v>0</v>
      </c>
      <c r="BH308" s="182">
        <f>IF(N308="sníž. přenesená",J308,0)</f>
        <v>0</v>
      </c>
      <c r="BI308" s="182">
        <f>IF(N308="nulová",J308,0)</f>
        <v>0</v>
      </c>
      <c r="BJ308" s="19" t="s">
        <v>75</v>
      </c>
      <c r="BK308" s="182">
        <f>ROUND(I308*H308,2)</f>
        <v>0</v>
      </c>
      <c r="BL308" s="19" t="s">
        <v>234</v>
      </c>
      <c r="BM308" s="181" t="s">
        <v>472</v>
      </c>
    </row>
    <row r="309" spans="1:65" s="2" customFormat="1" ht="37.9" customHeight="1">
      <c r="A309" s="36"/>
      <c r="B309" s="37"/>
      <c r="C309" s="170" t="s">
        <v>473</v>
      </c>
      <c r="D309" s="170" t="s">
        <v>120</v>
      </c>
      <c r="E309" s="171" t="s">
        <v>474</v>
      </c>
      <c r="F309" s="172" t="s">
        <v>475</v>
      </c>
      <c r="G309" s="173" t="s">
        <v>183</v>
      </c>
      <c r="H309" s="174">
        <v>0.095</v>
      </c>
      <c r="I309" s="175"/>
      <c r="J309" s="176">
        <f>ROUND(I309*H309,2)</f>
        <v>0</v>
      </c>
      <c r="K309" s="172" t="s">
        <v>124</v>
      </c>
      <c r="L309" s="41"/>
      <c r="M309" s="177" t="s">
        <v>19</v>
      </c>
      <c r="N309" s="178" t="s">
        <v>41</v>
      </c>
      <c r="O309" s="66"/>
      <c r="P309" s="179">
        <f>O309*H309</f>
        <v>0</v>
      </c>
      <c r="Q309" s="179">
        <v>0</v>
      </c>
      <c r="R309" s="179">
        <f>Q309*H309</f>
        <v>0</v>
      </c>
      <c r="S309" s="179">
        <v>0</v>
      </c>
      <c r="T309" s="180">
        <f>S309*H309</f>
        <v>0</v>
      </c>
      <c r="U309" s="36"/>
      <c r="V309" s="36"/>
      <c r="W309" s="36"/>
      <c r="X309" s="36"/>
      <c r="Y309" s="36"/>
      <c r="Z309" s="36"/>
      <c r="AA309" s="36"/>
      <c r="AB309" s="36"/>
      <c r="AC309" s="36"/>
      <c r="AD309" s="36"/>
      <c r="AE309" s="36"/>
      <c r="AR309" s="181" t="s">
        <v>234</v>
      </c>
      <c r="AT309" s="181" t="s">
        <v>120</v>
      </c>
      <c r="AU309" s="181" t="s">
        <v>77</v>
      </c>
      <c r="AY309" s="19" t="s">
        <v>118</v>
      </c>
      <c r="BE309" s="182">
        <f>IF(N309="základní",J309,0)</f>
        <v>0</v>
      </c>
      <c r="BF309" s="182">
        <f>IF(N309="snížená",J309,0)</f>
        <v>0</v>
      </c>
      <c r="BG309" s="182">
        <f>IF(N309="zákl. přenesená",J309,0)</f>
        <v>0</v>
      </c>
      <c r="BH309" s="182">
        <f>IF(N309="sníž. přenesená",J309,0)</f>
        <v>0</v>
      </c>
      <c r="BI309" s="182">
        <f>IF(N309="nulová",J309,0)</f>
        <v>0</v>
      </c>
      <c r="BJ309" s="19" t="s">
        <v>75</v>
      </c>
      <c r="BK309" s="182">
        <f>ROUND(I309*H309,2)</f>
        <v>0</v>
      </c>
      <c r="BL309" s="19" t="s">
        <v>234</v>
      </c>
      <c r="BM309" s="181" t="s">
        <v>476</v>
      </c>
    </row>
    <row r="310" spans="1:47" s="2" customFormat="1" ht="11.25">
      <c r="A310" s="36"/>
      <c r="B310" s="37"/>
      <c r="C310" s="38"/>
      <c r="D310" s="183" t="s">
        <v>127</v>
      </c>
      <c r="E310" s="38"/>
      <c r="F310" s="184" t="s">
        <v>477</v>
      </c>
      <c r="G310" s="38"/>
      <c r="H310" s="38"/>
      <c r="I310" s="185"/>
      <c r="J310" s="38"/>
      <c r="K310" s="38"/>
      <c r="L310" s="41"/>
      <c r="M310" s="186"/>
      <c r="N310" s="187"/>
      <c r="O310" s="66"/>
      <c r="P310" s="66"/>
      <c r="Q310" s="66"/>
      <c r="R310" s="66"/>
      <c r="S310" s="66"/>
      <c r="T310" s="67"/>
      <c r="U310" s="36"/>
      <c r="V310" s="36"/>
      <c r="W310" s="36"/>
      <c r="X310" s="36"/>
      <c r="Y310" s="36"/>
      <c r="Z310" s="36"/>
      <c r="AA310" s="36"/>
      <c r="AB310" s="36"/>
      <c r="AC310" s="36"/>
      <c r="AD310" s="36"/>
      <c r="AE310" s="36"/>
      <c r="AT310" s="19" t="s">
        <v>127</v>
      </c>
      <c r="AU310" s="19" t="s">
        <v>77</v>
      </c>
    </row>
    <row r="311" spans="1:65" s="2" customFormat="1" ht="49.15" customHeight="1">
      <c r="A311" s="36"/>
      <c r="B311" s="37"/>
      <c r="C311" s="170" t="s">
        <v>478</v>
      </c>
      <c r="D311" s="170" t="s">
        <v>120</v>
      </c>
      <c r="E311" s="171" t="s">
        <v>479</v>
      </c>
      <c r="F311" s="172" t="s">
        <v>480</v>
      </c>
      <c r="G311" s="173" t="s">
        <v>183</v>
      </c>
      <c r="H311" s="174">
        <v>0.095</v>
      </c>
      <c r="I311" s="175"/>
      <c r="J311" s="176">
        <f>ROUND(I311*H311,2)</f>
        <v>0</v>
      </c>
      <c r="K311" s="172" t="s">
        <v>124</v>
      </c>
      <c r="L311" s="41"/>
      <c r="M311" s="177" t="s">
        <v>19</v>
      </c>
      <c r="N311" s="178" t="s">
        <v>41</v>
      </c>
      <c r="O311" s="66"/>
      <c r="P311" s="179">
        <f>O311*H311</f>
        <v>0</v>
      </c>
      <c r="Q311" s="179">
        <v>0</v>
      </c>
      <c r="R311" s="179">
        <f>Q311*H311</f>
        <v>0</v>
      </c>
      <c r="S311" s="179">
        <v>0</v>
      </c>
      <c r="T311" s="180">
        <f>S311*H311</f>
        <v>0</v>
      </c>
      <c r="U311" s="36"/>
      <c r="V311" s="36"/>
      <c r="W311" s="36"/>
      <c r="X311" s="36"/>
      <c r="Y311" s="36"/>
      <c r="Z311" s="36"/>
      <c r="AA311" s="36"/>
      <c r="AB311" s="36"/>
      <c r="AC311" s="36"/>
      <c r="AD311" s="36"/>
      <c r="AE311" s="36"/>
      <c r="AR311" s="181" t="s">
        <v>234</v>
      </c>
      <c r="AT311" s="181" t="s">
        <v>120</v>
      </c>
      <c r="AU311" s="181" t="s">
        <v>77</v>
      </c>
      <c r="AY311" s="19" t="s">
        <v>118</v>
      </c>
      <c r="BE311" s="182">
        <f>IF(N311="základní",J311,0)</f>
        <v>0</v>
      </c>
      <c r="BF311" s="182">
        <f>IF(N311="snížená",J311,0)</f>
        <v>0</v>
      </c>
      <c r="BG311" s="182">
        <f>IF(N311="zákl. přenesená",J311,0)</f>
        <v>0</v>
      </c>
      <c r="BH311" s="182">
        <f>IF(N311="sníž. přenesená",J311,0)</f>
        <v>0</v>
      </c>
      <c r="BI311" s="182">
        <f>IF(N311="nulová",J311,0)</f>
        <v>0</v>
      </c>
      <c r="BJ311" s="19" t="s">
        <v>75</v>
      </c>
      <c r="BK311" s="182">
        <f>ROUND(I311*H311,2)</f>
        <v>0</v>
      </c>
      <c r="BL311" s="19" t="s">
        <v>234</v>
      </c>
      <c r="BM311" s="181" t="s">
        <v>481</v>
      </c>
    </row>
    <row r="312" spans="1:47" s="2" customFormat="1" ht="11.25">
      <c r="A312" s="36"/>
      <c r="B312" s="37"/>
      <c r="C312" s="38"/>
      <c r="D312" s="183" t="s">
        <v>127</v>
      </c>
      <c r="E312" s="38"/>
      <c r="F312" s="184" t="s">
        <v>482</v>
      </c>
      <c r="G312" s="38"/>
      <c r="H312" s="38"/>
      <c r="I312" s="185"/>
      <c r="J312" s="38"/>
      <c r="K312" s="38"/>
      <c r="L312" s="41"/>
      <c r="M312" s="186"/>
      <c r="N312" s="187"/>
      <c r="O312" s="66"/>
      <c r="P312" s="66"/>
      <c r="Q312" s="66"/>
      <c r="R312" s="66"/>
      <c r="S312" s="66"/>
      <c r="T312" s="67"/>
      <c r="U312" s="36"/>
      <c r="V312" s="36"/>
      <c r="W312" s="36"/>
      <c r="X312" s="36"/>
      <c r="Y312" s="36"/>
      <c r="Z312" s="36"/>
      <c r="AA312" s="36"/>
      <c r="AB312" s="36"/>
      <c r="AC312" s="36"/>
      <c r="AD312" s="36"/>
      <c r="AE312" s="36"/>
      <c r="AT312" s="19" t="s">
        <v>127</v>
      </c>
      <c r="AU312" s="19" t="s">
        <v>77</v>
      </c>
    </row>
    <row r="313" spans="2:63" s="12" customFormat="1" ht="22.9" customHeight="1">
      <c r="B313" s="154"/>
      <c r="C313" s="155"/>
      <c r="D313" s="156" t="s">
        <v>69</v>
      </c>
      <c r="E313" s="168" t="s">
        <v>483</v>
      </c>
      <c r="F313" s="168" t="s">
        <v>484</v>
      </c>
      <c r="G313" s="155"/>
      <c r="H313" s="155"/>
      <c r="I313" s="158"/>
      <c r="J313" s="169">
        <f>BK313</f>
        <v>0</v>
      </c>
      <c r="K313" s="155"/>
      <c r="L313" s="160"/>
      <c r="M313" s="161"/>
      <c r="N313" s="162"/>
      <c r="O313" s="162"/>
      <c r="P313" s="163">
        <f>SUM(P314:P333)</f>
        <v>0</v>
      </c>
      <c r="Q313" s="162"/>
      <c r="R313" s="163">
        <f>SUM(R314:R333)</f>
        <v>2.7717277500000006</v>
      </c>
      <c r="S313" s="162"/>
      <c r="T313" s="164">
        <f>SUM(T314:T333)</f>
        <v>0</v>
      </c>
      <c r="AR313" s="165" t="s">
        <v>77</v>
      </c>
      <c r="AT313" s="166" t="s">
        <v>69</v>
      </c>
      <c r="AU313" s="166" t="s">
        <v>75</v>
      </c>
      <c r="AY313" s="165" t="s">
        <v>118</v>
      </c>
      <c r="BK313" s="167">
        <f>SUM(BK314:BK333)</f>
        <v>0</v>
      </c>
    </row>
    <row r="314" spans="1:65" s="2" customFormat="1" ht="37.9" customHeight="1">
      <c r="A314" s="36"/>
      <c r="B314" s="37"/>
      <c r="C314" s="170" t="s">
        <v>485</v>
      </c>
      <c r="D314" s="170" t="s">
        <v>120</v>
      </c>
      <c r="E314" s="171" t="s">
        <v>486</v>
      </c>
      <c r="F314" s="172" t="s">
        <v>487</v>
      </c>
      <c r="G314" s="173" t="s">
        <v>143</v>
      </c>
      <c r="H314" s="174">
        <v>144.575</v>
      </c>
      <c r="I314" s="175"/>
      <c r="J314" s="176">
        <f>ROUND(I314*H314,2)</f>
        <v>0</v>
      </c>
      <c r="K314" s="172" t="s">
        <v>124</v>
      </c>
      <c r="L314" s="41"/>
      <c r="M314" s="177" t="s">
        <v>19</v>
      </c>
      <c r="N314" s="178" t="s">
        <v>41</v>
      </c>
      <c r="O314" s="66"/>
      <c r="P314" s="179">
        <f>O314*H314</f>
        <v>0</v>
      </c>
      <c r="Q314" s="179">
        <v>0</v>
      </c>
      <c r="R314" s="179">
        <f>Q314*H314</f>
        <v>0</v>
      </c>
      <c r="S314" s="179">
        <v>0</v>
      </c>
      <c r="T314" s="180">
        <f>S314*H314</f>
        <v>0</v>
      </c>
      <c r="U314" s="36"/>
      <c r="V314" s="36"/>
      <c r="W314" s="36"/>
      <c r="X314" s="36"/>
      <c r="Y314" s="36"/>
      <c r="Z314" s="36"/>
      <c r="AA314" s="36"/>
      <c r="AB314" s="36"/>
      <c r="AC314" s="36"/>
      <c r="AD314" s="36"/>
      <c r="AE314" s="36"/>
      <c r="AR314" s="181" t="s">
        <v>234</v>
      </c>
      <c r="AT314" s="181" t="s">
        <v>120</v>
      </c>
      <c r="AU314" s="181" t="s">
        <v>77</v>
      </c>
      <c r="AY314" s="19" t="s">
        <v>118</v>
      </c>
      <c r="BE314" s="182">
        <f>IF(N314="základní",J314,0)</f>
        <v>0</v>
      </c>
      <c r="BF314" s="182">
        <f>IF(N314="snížená",J314,0)</f>
        <v>0</v>
      </c>
      <c r="BG314" s="182">
        <f>IF(N314="zákl. přenesená",J314,0)</f>
        <v>0</v>
      </c>
      <c r="BH314" s="182">
        <f>IF(N314="sníž. přenesená",J314,0)</f>
        <v>0</v>
      </c>
      <c r="BI314" s="182">
        <f>IF(N314="nulová",J314,0)</f>
        <v>0</v>
      </c>
      <c r="BJ314" s="19" t="s">
        <v>75</v>
      </c>
      <c r="BK314" s="182">
        <f>ROUND(I314*H314,2)</f>
        <v>0</v>
      </c>
      <c r="BL314" s="19" t="s">
        <v>234</v>
      </c>
      <c r="BM314" s="181" t="s">
        <v>488</v>
      </c>
    </row>
    <row r="315" spans="1:47" s="2" customFormat="1" ht="11.25">
      <c r="A315" s="36"/>
      <c r="B315" s="37"/>
      <c r="C315" s="38"/>
      <c r="D315" s="183" t="s">
        <v>127</v>
      </c>
      <c r="E315" s="38"/>
      <c r="F315" s="184" t="s">
        <v>489</v>
      </c>
      <c r="G315" s="38"/>
      <c r="H315" s="38"/>
      <c r="I315" s="185"/>
      <c r="J315" s="38"/>
      <c r="K315" s="38"/>
      <c r="L315" s="41"/>
      <c r="M315" s="186"/>
      <c r="N315" s="187"/>
      <c r="O315" s="66"/>
      <c r="P315" s="66"/>
      <c r="Q315" s="66"/>
      <c r="R315" s="66"/>
      <c r="S315" s="66"/>
      <c r="T315" s="67"/>
      <c r="U315" s="36"/>
      <c r="V315" s="36"/>
      <c r="W315" s="36"/>
      <c r="X315" s="36"/>
      <c r="Y315" s="36"/>
      <c r="Z315" s="36"/>
      <c r="AA315" s="36"/>
      <c r="AB315" s="36"/>
      <c r="AC315" s="36"/>
      <c r="AD315" s="36"/>
      <c r="AE315" s="36"/>
      <c r="AT315" s="19" t="s">
        <v>127</v>
      </c>
      <c r="AU315" s="19" t="s">
        <v>77</v>
      </c>
    </row>
    <row r="316" spans="2:51" s="13" customFormat="1" ht="11.25">
      <c r="B316" s="188"/>
      <c r="C316" s="189"/>
      <c r="D316" s="190" t="s">
        <v>129</v>
      </c>
      <c r="E316" s="191" t="s">
        <v>19</v>
      </c>
      <c r="F316" s="192" t="s">
        <v>490</v>
      </c>
      <c r="G316" s="189"/>
      <c r="H316" s="191" t="s">
        <v>19</v>
      </c>
      <c r="I316" s="193"/>
      <c r="J316" s="189"/>
      <c r="K316" s="189"/>
      <c r="L316" s="194"/>
      <c r="M316" s="195"/>
      <c r="N316" s="196"/>
      <c r="O316" s="196"/>
      <c r="P316" s="196"/>
      <c r="Q316" s="196"/>
      <c r="R316" s="196"/>
      <c r="S316" s="196"/>
      <c r="T316" s="197"/>
      <c r="AT316" s="198" t="s">
        <v>129</v>
      </c>
      <c r="AU316" s="198" t="s">
        <v>77</v>
      </c>
      <c r="AV316" s="13" t="s">
        <v>75</v>
      </c>
      <c r="AW316" s="13" t="s">
        <v>31</v>
      </c>
      <c r="AX316" s="13" t="s">
        <v>70</v>
      </c>
      <c r="AY316" s="198" t="s">
        <v>118</v>
      </c>
    </row>
    <row r="317" spans="2:51" s="13" customFormat="1" ht="11.25">
      <c r="B317" s="188"/>
      <c r="C317" s="189"/>
      <c r="D317" s="190" t="s">
        <v>129</v>
      </c>
      <c r="E317" s="191" t="s">
        <v>19</v>
      </c>
      <c r="F317" s="192" t="s">
        <v>491</v>
      </c>
      <c r="G317" s="189"/>
      <c r="H317" s="191" t="s">
        <v>19</v>
      </c>
      <c r="I317" s="193"/>
      <c r="J317" s="189"/>
      <c r="K317" s="189"/>
      <c r="L317" s="194"/>
      <c r="M317" s="195"/>
      <c r="N317" s="196"/>
      <c r="O317" s="196"/>
      <c r="P317" s="196"/>
      <c r="Q317" s="196"/>
      <c r="R317" s="196"/>
      <c r="S317" s="196"/>
      <c r="T317" s="197"/>
      <c r="AT317" s="198" t="s">
        <v>129</v>
      </c>
      <c r="AU317" s="198" t="s">
        <v>77</v>
      </c>
      <c r="AV317" s="13" t="s">
        <v>75</v>
      </c>
      <c r="AW317" s="13" t="s">
        <v>31</v>
      </c>
      <c r="AX317" s="13" t="s">
        <v>70</v>
      </c>
      <c r="AY317" s="198" t="s">
        <v>118</v>
      </c>
    </row>
    <row r="318" spans="2:51" s="13" customFormat="1" ht="11.25">
      <c r="B318" s="188"/>
      <c r="C318" s="189"/>
      <c r="D318" s="190" t="s">
        <v>129</v>
      </c>
      <c r="E318" s="191" t="s">
        <v>19</v>
      </c>
      <c r="F318" s="192" t="s">
        <v>492</v>
      </c>
      <c r="G318" s="189"/>
      <c r="H318" s="191" t="s">
        <v>19</v>
      </c>
      <c r="I318" s="193"/>
      <c r="J318" s="189"/>
      <c r="K318" s="189"/>
      <c r="L318" s="194"/>
      <c r="M318" s="195"/>
      <c r="N318" s="196"/>
      <c r="O318" s="196"/>
      <c r="P318" s="196"/>
      <c r="Q318" s="196"/>
      <c r="R318" s="196"/>
      <c r="S318" s="196"/>
      <c r="T318" s="197"/>
      <c r="AT318" s="198" t="s">
        <v>129</v>
      </c>
      <c r="AU318" s="198" t="s">
        <v>77</v>
      </c>
      <c r="AV318" s="13" t="s">
        <v>75</v>
      </c>
      <c r="AW318" s="13" t="s">
        <v>31</v>
      </c>
      <c r="AX318" s="13" t="s">
        <v>70</v>
      </c>
      <c r="AY318" s="198" t="s">
        <v>118</v>
      </c>
    </row>
    <row r="319" spans="2:51" s="14" customFormat="1" ht="11.25">
      <c r="B319" s="199"/>
      <c r="C319" s="200"/>
      <c r="D319" s="190" t="s">
        <v>129</v>
      </c>
      <c r="E319" s="201" t="s">
        <v>19</v>
      </c>
      <c r="F319" s="202" t="s">
        <v>493</v>
      </c>
      <c r="G319" s="200"/>
      <c r="H319" s="203">
        <v>144.575</v>
      </c>
      <c r="I319" s="204"/>
      <c r="J319" s="200"/>
      <c r="K319" s="200"/>
      <c r="L319" s="205"/>
      <c r="M319" s="206"/>
      <c r="N319" s="207"/>
      <c r="O319" s="207"/>
      <c r="P319" s="207"/>
      <c r="Q319" s="207"/>
      <c r="R319" s="207"/>
      <c r="S319" s="207"/>
      <c r="T319" s="208"/>
      <c r="AT319" s="209" t="s">
        <v>129</v>
      </c>
      <c r="AU319" s="209" t="s">
        <v>77</v>
      </c>
      <c r="AV319" s="14" t="s">
        <v>77</v>
      </c>
      <c r="AW319" s="14" t="s">
        <v>31</v>
      </c>
      <c r="AX319" s="14" t="s">
        <v>75</v>
      </c>
      <c r="AY319" s="209" t="s">
        <v>118</v>
      </c>
    </row>
    <row r="320" spans="1:65" s="2" customFormat="1" ht="16.5" customHeight="1">
      <c r="A320" s="36"/>
      <c r="B320" s="37"/>
      <c r="C320" s="233" t="s">
        <v>494</v>
      </c>
      <c r="D320" s="233" t="s">
        <v>430</v>
      </c>
      <c r="E320" s="234" t="s">
        <v>495</v>
      </c>
      <c r="F320" s="235" t="s">
        <v>496</v>
      </c>
      <c r="G320" s="236" t="s">
        <v>183</v>
      </c>
      <c r="H320" s="237">
        <v>2.458</v>
      </c>
      <c r="I320" s="238"/>
      <c r="J320" s="239">
        <f>ROUND(I320*H320,2)</f>
        <v>0</v>
      </c>
      <c r="K320" s="235" t="s">
        <v>124</v>
      </c>
      <c r="L320" s="240"/>
      <c r="M320" s="241" t="s">
        <v>19</v>
      </c>
      <c r="N320" s="242" t="s">
        <v>41</v>
      </c>
      <c r="O320" s="66"/>
      <c r="P320" s="179">
        <f>O320*H320</f>
        <v>0</v>
      </c>
      <c r="Q320" s="179">
        <v>1</v>
      </c>
      <c r="R320" s="179">
        <f>Q320*H320</f>
        <v>2.458</v>
      </c>
      <c r="S320" s="179">
        <v>0</v>
      </c>
      <c r="T320" s="180">
        <f>S320*H320</f>
        <v>0</v>
      </c>
      <c r="U320" s="36"/>
      <c r="V320" s="36"/>
      <c r="W320" s="36"/>
      <c r="X320" s="36"/>
      <c r="Y320" s="36"/>
      <c r="Z320" s="36"/>
      <c r="AA320" s="36"/>
      <c r="AB320" s="36"/>
      <c r="AC320" s="36"/>
      <c r="AD320" s="36"/>
      <c r="AE320" s="36"/>
      <c r="AR320" s="181" t="s">
        <v>342</v>
      </c>
      <c r="AT320" s="181" t="s">
        <v>430</v>
      </c>
      <c r="AU320" s="181" t="s">
        <v>77</v>
      </c>
      <c r="AY320" s="19" t="s">
        <v>118</v>
      </c>
      <c r="BE320" s="182">
        <f>IF(N320="základní",J320,0)</f>
        <v>0</v>
      </c>
      <c r="BF320" s="182">
        <f>IF(N320="snížená",J320,0)</f>
        <v>0</v>
      </c>
      <c r="BG320" s="182">
        <f>IF(N320="zákl. přenesená",J320,0)</f>
        <v>0</v>
      </c>
      <c r="BH320" s="182">
        <f>IF(N320="sníž. přenesená",J320,0)</f>
        <v>0</v>
      </c>
      <c r="BI320" s="182">
        <f>IF(N320="nulová",J320,0)</f>
        <v>0</v>
      </c>
      <c r="BJ320" s="19" t="s">
        <v>75</v>
      </c>
      <c r="BK320" s="182">
        <f>ROUND(I320*H320,2)</f>
        <v>0</v>
      </c>
      <c r="BL320" s="19" t="s">
        <v>234</v>
      </c>
      <c r="BM320" s="181" t="s">
        <v>497</v>
      </c>
    </row>
    <row r="321" spans="2:51" s="14" customFormat="1" ht="11.25">
      <c r="B321" s="199"/>
      <c r="C321" s="200"/>
      <c r="D321" s="190" t="s">
        <v>129</v>
      </c>
      <c r="E321" s="200"/>
      <c r="F321" s="202" t="s">
        <v>498</v>
      </c>
      <c r="G321" s="200"/>
      <c r="H321" s="203">
        <v>2.458</v>
      </c>
      <c r="I321" s="204"/>
      <c r="J321" s="200"/>
      <c r="K321" s="200"/>
      <c r="L321" s="205"/>
      <c r="M321" s="206"/>
      <c r="N321" s="207"/>
      <c r="O321" s="207"/>
      <c r="P321" s="207"/>
      <c r="Q321" s="207"/>
      <c r="R321" s="207"/>
      <c r="S321" s="207"/>
      <c r="T321" s="208"/>
      <c r="AT321" s="209" t="s">
        <v>129</v>
      </c>
      <c r="AU321" s="209" t="s">
        <v>77</v>
      </c>
      <c r="AV321" s="14" t="s">
        <v>77</v>
      </c>
      <c r="AW321" s="14" t="s">
        <v>4</v>
      </c>
      <c r="AX321" s="14" t="s">
        <v>75</v>
      </c>
      <c r="AY321" s="209" t="s">
        <v>118</v>
      </c>
    </row>
    <row r="322" spans="1:65" s="2" customFormat="1" ht="24.2" customHeight="1">
      <c r="A322" s="36"/>
      <c r="B322" s="37"/>
      <c r="C322" s="170" t="s">
        <v>499</v>
      </c>
      <c r="D322" s="170" t="s">
        <v>120</v>
      </c>
      <c r="E322" s="171" t="s">
        <v>500</v>
      </c>
      <c r="F322" s="172" t="s">
        <v>501</v>
      </c>
      <c r="G322" s="173" t="s">
        <v>143</v>
      </c>
      <c r="H322" s="174">
        <v>144.575</v>
      </c>
      <c r="I322" s="175"/>
      <c r="J322" s="176">
        <f>ROUND(I322*H322,2)</f>
        <v>0</v>
      </c>
      <c r="K322" s="172" t="s">
        <v>124</v>
      </c>
      <c r="L322" s="41"/>
      <c r="M322" s="177" t="s">
        <v>19</v>
      </c>
      <c r="N322" s="178" t="s">
        <v>41</v>
      </c>
      <c r="O322" s="66"/>
      <c r="P322" s="179">
        <f>O322*H322</f>
        <v>0</v>
      </c>
      <c r="Q322" s="179">
        <v>0</v>
      </c>
      <c r="R322" s="179">
        <f>Q322*H322</f>
        <v>0</v>
      </c>
      <c r="S322" s="179">
        <v>0</v>
      </c>
      <c r="T322" s="180">
        <f>S322*H322</f>
        <v>0</v>
      </c>
      <c r="U322" s="36"/>
      <c r="V322" s="36"/>
      <c r="W322" s="36"/>
      <c r="X322" s="36"/>
      <c r="Y322" s="36"/>
      <c r="Z322" s="36"/>
      <c r="AA322" s="36"/>
      <c r="AB322" s="36"/>
      <c r="AC322" s="36"/>
      <c r="AD322" s="36"/>
      <c r="AE322" s="36"/>
      <c r="AR322" s="181" t="s">
        <v>234</v>
      </c>
      <c r="AT322" s="181" t="s">
        <v>120</v>
      </c>
      <c r="AU322" s="181" t="s">
        <v>77</v>
      </c>
      <c r="AY322" s="19" t="s">
        <v>118</v>
      </c>
      <c r="BE322" s="182">
        <f>IF(N322="základní",J322,0)</f>
        <v>0</v>
      </c>
      <c r="BF322" s="182">
        <f>IF(N322="snížená",J322,0)</f>
        <v>0</v>
      </c>
      <c r="BG322" s="182">
        <f>IF(N322="zákl. přenesená",J322,0)</f>
        <v>0</v>
      </c>
      <c r="BH322" s="182">
        <f>IF(N322="sníž. přenesená",J322,0)</f>
        <v>0</v>
      </c>
      <c r="BI322" s="182">
        <f>IF(N322="nulová",J322,0)</f>
        <v>0</v>
      </c>
      <c r="BJ322" s="19" t="s">
        <v>75</v>
      </c>
      <c r="BK322" s="182">
        <f>ROUND(I322*H322,2)</f>
        <v>0</v>
      </c>
      <c r="BL322" s="19" t="s">
        <v>234</v>
      </c>
      <c r="BM322" s="181" t="s">
        <v>502</v>
      </c>
    </row>
    <row r="323" spans="1:47" s="2" customFormat="1" ht="11.25">
      <c r="A323" s="36"/>
      <c r="B323" s="37"/>
      <c r="C323" s="38"/>
      <c r="D323" s="183" t="s">
        <v>127</v>
      </c>
      <c r="E323" s="38"/>
      <c r="F323" s="184" t="s">
        <v>503</v>
      </c>
      <c r="G323" s="38"/>
      <c r="H323" s="38"/>
      <c r="I323" s="185"/>
      <c r="J323" s="38"/>
      <c r="K323" s="38"/>
      <c r="L323" s="41"/>
      <c r="M323" s="186"/>
      <c r="N323" s="187"/>
      <c r="O323" s="66"/>
      <c r="P323" s="66"/>
      <c r="Q323" s="66"/>
      <c r="R323" s="66"/>
      <c r="S323" s="66"/>
      <c r="T323" s="67"/>
      <c r="U323" s="36"/>
      <c r="V323" s="36"/>
      <c r="W323" s="36"/>
      <c r="X323" s="36"/>
      <c r="Y323" s="36"/>
      <c r="Z323" s="36"/>
      <c r="AA323" s="36"/>
      <c r="AB323" s="36"/>
      <c r="AC323" s="36"/>
      <c r="AD323" s="36"/>
      <c r="AE323" s="36"/>
      <c r="AT323" s="19" t="s">
        <v>127</v>
      </c>
      <c r="AU323" s="19" t="s">
        <v>77</v>
      </c>
    </row>
    <row r="324" spans="1:65" s="2" customFormat="1" ht="24.2" customHeight="1">
      <c r="A324" s="36"/>
      <c r="B324" s="37"/>
      <c r="C324" s="170" t="s">
        <v>504</v>
      </c>
      <c r="D324" s="170" t="s">
        <v>120</v>
      </c>
      <c r="E324" s="171" t="s">
        <v>505</v>
      </c>
      <c r="F324" s="172" t="s">
        <v>506</v>
      </c>
      <c r="G324" s="173" t="s">
        <v>143</v>
      </c>
      <c r="H324" s="174">
        <v>144.575</v>
      </c>
      <c r="I324" s="175"/>
      <c r="J324" s="176">
        <f>ROUND(I324*H324,2)</f>
        <v>0</v>
      </c>
      <c r="K324" s="172" t="s">
        <v>124</v>
      </c>
      <c r="L324" s="41"/>
      <c r="M324" s="177" t="s">
        <v>19</v>
      </c>
      <c r="N324" s="178" t="s">
        <v>41</v>
      </c>
      <c r="O324" s="66"/>
      <c r="P324" s="179">
        <f>O324*H324</f>
        <v>0</v>
      </c>
      <c r="Q324" s="179">
        <v>0.00011</v>
      </c>
      <c r="R324" s="179">
        <f>Q324*H324</f>
        <v>0.01590325</v>
      </c>
      <c r="S324" s="179">
        <v>0</v>
      </c>
      <c r="T324" s="180">
        <f>S324*H324</f>
        <v>0</v>
      </c>
      <c r="U324" s="36"/>
      <c r="V324" s="36"/>
      <c r="W324" s="36"/>
      <c r="X324" s="36"/>
      <c r="Y324" s="36"/>
      <c r="Z324" s="36"/>
      <c r="AA324" s="36"/>
      <c r="AB324" s="36"/>
      <c r="AC324" s="36"/>
      <c r="AD324" s="36"/>
      <c r="AE324" s="36"/>
      <c r="AR324" s="181" t="s">
        <v>234</v>
      </c>
      <c r="AT324" s="181" t="s">
        <v>120</v>
      </c>
      <c r="AU324" s="181" t="s">
        <v>77</v>
      </c>
      <c r="AY324" s="19" t="s">
        <v>118</v>
      </c>
      <c r="BE324" s="182">
        <f>IF(N324="základní",J324,0)</f>
        <v>0</v>
      </c>
      <c r="BF324" s="182">
        <f>IF(N324="snížená",J324,0)</f>
        <v>0</v>
      </c>
      <c r="BG324" s="182">
        <f>IF(N324="zákl. přenesená",J324,0)</f>
        <v>0</v>
      </c>
      <c r="BH324" s="182">
        <f>IF(N324="sníž. přenesená",J324,0)</f>
        <v>0</v>
      </c>
      <c r="BI324" s="182">
        <f>IF(N324="nulová",J324,0)</f>
        <v>0</v>
      </c>
      <c r="BJ324" s="19" t="s">
        <v>75</v>
      </c>
      <c r="BK324" s="182">
        <f>ROUND(I324*H324,2)</f>
        <v>0</v>
      </c>
      <c r="BL324" s="19" t="s">
        <v>234</v>
      </c>
      <c r="BM324" s="181" t="s">
        <v>507</v>
      </c>
    </row>
    <row r="325" spans="1:47" s="2" customFormat="1" ht="11.25">
      <c r="A325" s="36"/>
      <c r="B325" s="37"/>
      <c r="C325" s="38"/>
      <c r="D325" s="183" t="s">
        <v>127</v>
      </c>
      <c r="E325" s="38"/>
      <c r="F325" s="184" t="s">
        <v>508</v>
      </c>
      <c r="G325" s="38"/>
      <c r="H325" s="38"/>
      <c r="I325" s="185"/>
      <c r="J325" s="38"/>
      <c r="K325" s="38"/>
      <c r="L325" s="41"/>
      <c r="M325" s="186"/>
      <c r="N325" s="187"/>
      <c r="O325" s="66"/>
      <c r="P325" s="66"/>
      <c r="Q325" s="66"/>
      <c r="R325" s="66"/>
      <c r="S325" s="66"/>
      <c r="T325" s="67"/>
      <c r="U325" s="36"/>
      <c r="V325" s="36"/>
      <c r="W325" s="36"/>
      <c r="X325" s="36"/>
      <c r="Y325" s="36"/>
      <c r="Z325" s="36"/>
      <c r="AA325" s="36"/>
      <c r="AB325" s="36"/>
      <c r="AC325" s="36"/>
      <c r="AD325" s="36"/>
      <c r="AE325" s="36"/>
      <c r="AT325" s="19" t="s">
        <v>127</v>
      </c>
      <c r="AU325" s="19" t="s">
        <v>77</v>
      </c>
    </row>
    <row r="326" spans="1:65" s="2" customFormat="1" ht="24.2" customHeight="1">
      <c r="A326" s="36"/>
      <c r="B326" s="37"/>
      <c r="C326" s="170" t="s">
        <v>509</v>
      </c>
      <c r="D326" s="170" t="s">
        <v>120</v>
      </c>
      <c r="E326" s="171" t="s">
        <v>510</v>
      </c>
      <c r="F326" s="172" t="s">
        <v>511</v>
      </c>
      <c r="G326" s="173" t="s">
        <v>143</v>
      </c>
      <c r="H326" s="174">
        <v>289.15</v>
      </c>
      <c r="I326" s="175"/>
      <c r="J326" s="176">
        <f>ROUND(I326*H326,2)</f>
        <v>0</v>
      </c>
      <c r="K326" s="172" t="s">
        <v>124</v>
      </c>
      <c r="L326" s="41"/>
      <c r="M326" s="177" t="s">
        <v>19</v>
      </c>
      <c r="N326" s="178" t="s">
        <v>41</v>
      </c>
      <c r="O326" s="66"/>
      <c r="P326" s="179">
        <f>O326*H326</f>
        <v>0</v>
      </c>
      <c r="Q326" s="179">
        <v>0.00071</v>
      </c>
      <c r="R326" s="179">
        <f>Q326*H326</f>
        <v>0.2052965</v>
      </c>
      <c r="S326" s="179">
        <v>0</v>
      </c>
      <c r="T326" s="180">
        <f>S326*H326</f>
        <v>0</v>
      </c>
      <c r="U326" s="36"/>
      <c r="V326" s="36"/>
      <c r="W326" s="36"/>
      <c r="X326" s="36"/>
      <c r="Y326" s="36"/>
      <c r="Z326" s="36"/>
      <c r="AA326" s="36"/>
      <c r="AB326" s="36"/>
      <c r="AC326" s="36"/>
      <c r="AD326" s="36"/>
      <c r="AE326" s="36"/>
      <c r="AR326" s="181" t="s">
        <v>234</v>
      </c>
      <c r="AT326" s="181" t="s">
        <v>120</v>
      </c>
      <c r="AU326" s="181" t="s">
        <v>77</v>
      </c>
      <c r="AY326" s="19" t="s">
        <v>118</v>
      </c>
      <c r="BE326" s="182">
        <f>IF(N326="základní",J326,0)</f>
        <v>0</v>
      </c>
      <c r="BF326" s="182">
        <f>IF(N326="snížená",J326,0)</f>
        <v>0</v>
      </c>
      <c r="BG326" s="182">
        <f>IF(N326="zákl. přenesená",J326,0)</f>
        <v>0</v>
      </c>
      <c r="BH326" s="182">
        <f>IF(N326="sníž. přenesená",J326,0)</f>
        <v>0</v>
      </c>
      <c r="BI326" s="182">
        <f>IF(N326="nulová",J326,0)</f>
        <v>0</v>
      </c>
      <c r="BJ326" s="19" t="s">
        <v>75</v>
      </c>
      <c r="BK326" s="182">
        <f>ROUND(I326*H326,2)</f>
        <v>0</v>
      </c>
      <c r="BL326" s="19" t="s">
        <v>234</v>
      </c>
      <c r="BM326" s="181" t="s">
        <v>512</v>
      </c>
    </row>
    <row r="327" spans="1:47" s="2" customFormat="1" ht="11.25">
      <c r="A327" s="36"/>
      <c r="B327" s="37"/>
      <c r="C327" s="38"/>
      <c r="D327" s="183" t="s">
        <v>127</v>
      </c>
      <c r="E327" s="38"/>
      <c r="F327" s="184" t="s">
        <v>513</v>
      </c>
      <c r="G327" s="38"/>
      <c r="H327" s="38"/>
      <c r="I327" s="185"/>
      <c r="J327" s="38"/>
      <c r="K327" s="38"/>
      <c r="L327" s="41"/>
      <c r="M327" s="186"/>
      <c r="N327" s="187"/>
      <c r="O327" s="66"/>
      <c r="P327" s="66"/>
      <c r="Q327" s="66"/>
      <c r="R327" s="66"/>
      <c r="S327" s="66"/>
      <c r="T327" s="67"/>
      <c r="U327" s="36"/>
      <c r="V327" s="36"/>
      <c r="W327" s="36"/>
      <c r="X327" s="36"/>
      <c r="Y327" s="36"/>
      <c r="Z327" s="36"/>
      <c r="AA327" s="36"/>
      <c r="AB327" s="36"/>
      <c r="AC327" s="36"/>
      <c r="AD327" s="36"/>
      <c r="AE327" s="36"/>
      <c r="AT327" s="19" t="s">
        <v>127</v>
      </c>
      <c r="AU327" s="19" t="s">
        <v>77</v>
      </c>
    </row>
    <row r="328" spans="1:47" s="2" customFormat="1" ht="39">
      <c r="A328" s="36"/>
      <c r="B328" s="37"/>
      <c r="C328" s="38"/>
      <c r="D328" s="190" t="s">
        <v>186</v>
      </c>
      <c r="E328" s="38"/>
      <c r="F328" s="221" t="s">
        <v>514</v>
      </c>
      <c r="G328" s="38"/>
      <c r="H328" s="38"/>
      <c r="I328" s="185"/>
      <c r="J328" s="38"/>
      <c r="K328" s="38"/>
      <c r="L328" s="41"/>
      <c r="M328" s="186"/>
      <c r="N328" s="187"/>
      <c r="O328" s="66"/>
      <c r="P328" s="66"/>
      <c r="Q328" s="66"/>
      <c r="R328" s="66"/>
      <c r="S328" s="66"/>
      <c r="T328" s="67"/>
      <c r="U328" s="36"/>
      <c r="V328" s="36"/>
      <c r="W328" s="36"/>
      <c r="X328" s="36"/>
      <c r="Y328" s="36"/>
      <c r="Z328" s="36"/>
      <c r="AA328" s="36"/>
      <c r="AB328" s="36"/>
      <c r="AC328" s="36"/>
      <c r="AD328" s="36"/>
      <c r="AE328" s="36"/>
      <c r="AT328" s="19" t="s">
        <v>186</v>
      </c>
      <c r="AU328" s="19" t="s">
        <v>77</v>
      </c>
    </row>
    <row r="329" spans="2:51" s="14" customFormat="1" ht="11.25">
      <c r="B329" s="199"/>
      <c r="C329" s="200"/>
      <c r="D329" s="190" t="s">
        <v>129</v>
      </c>
      <c r="E329" s="200"/>
      <c r="F329" s="202" t="s">
        <v>515</v>
      </c>
      <c r="G329" s="200"/>
      <c r="H329" s="203">
        <v>289.15</v>
      </c>
      <c r="I329" s="204"/>
      <c r="J329" s="200"/>
      <c r="K329" s="200"/>
      <c r="L329" s="205"/>
      <c r="M329" s="206"/>
      <c r="N329" s="207"/>
      <c r="O329" s="207"/>
      <c r="P329" s="207"/>
      <c r="Q329" s="207"/>
      <c r="R329" s="207"/>
      <c r="S329" s="207"/>
      <c r="T329" s="208"/>
      <c r="AT329" s="209" t="s">
        <v>129</v>
      </c>
      <c r="AU329" s="209" t="s">
        <v>77</v>
      </c>
      <c r="AV329" s="14" t="s">
        <v>77</v>
      </c>
      <c r="AW329" s="14" t="s">
        <v>4</v>
      </c>
      <c r="AX329" s="14" t="s">
        <v>75</v>
      </c>
      <c r="AY329" s="209" t="s">
        <v>118</v>
      </c>
    </row>
    <row r="330" spans="1:65" s="2" customFormat="1" ht="24.2" customHeight="1">
      <c r="A330" s="36"/>
      <c r="B330" s="37"/>
      <c r="C330" s="170" t="s">
        <v>516</v>
      </c>
      <c r="D330" s="170" t="s">
        <v>120</v>
      </c>
      <c r="E330" s="171" t="s">
        <v>517</v>
      </c>
      <c r="F330" s="172" t="s">
        <v>518</v>
      </c>
      <c r="G330" s="173" t="s">
        <v>143</v>
      </c>
      <c r="H330" s="174">
        <v>289.15</v>
      </c>
      <c r="I330" s="175"/>
      <c r="J330" s="176">
        <f>ROUND(I330*H330,2)</f>
        <v>0</v>
      </c>
      <c r="K330" s="172" t="s">
        <v>124</v>
      </c>
      <c r="L330" s="41"/>
      <c r="M330" s="177" t="s">
        <v>19</v>
      </c>
      <c r="N330" s="178" t="s">
        <v>41</v>
      </c>
      <c r="O330" s="66"/>
      <c r="P330" s="179">
        <f>O330*H330</f>
        <v>0</v>
      </c>
      <c r="Q330" s="179">
        <v>0.00032</v>
      </c>
      <c r="R330" s="179">
        <f>Q330*H330</f>
        <v>0.092528</v>
      </c>
      <c r="S330" s="179">
        <v>0</v>
      </c>
      <c r="T330" s="180">
        <f>S330*H330</f>
        <v>0</v>
      </c>
      <c r="U330" s="36"/>
      <c r="V330" s="36"/>
      <c r="W330" s="36"/>
      <c r="X330" s="36"/>
      <c r="Y330" s="36"/>
      <c r="Z330" s="36"/>
      <c r="AA330" s="36"/>
      <c r="AB330" s="36"/>
      <c r="AC330" s="36"/>
      <c r="AD330" s="36"/>
      <c r="AE330" s="36"/>
      <c r="AR330" s="181" t="s">
        <v>234</v>
      </c>
      <c r="AT330" s="181" t="s">
        <v>120</v>
      </c>
      <c r="AU330" s="181" t="s">
        <v>77</v>
      </c>
      <c r="AY330" s="19" t="s">
        <v>118</v>
      </c>
      <c r="BE330" s="182">
        <f>IF(N330="základní",J330,0)</f>
        <v>0</v>
      </c>
      <c r="BF330" s="182">
        <f>IF(N330="snížená",J330,0)</f>
        <v>0</v>
      </c>
      <c r="BG330" s="182">
        <f>IF(N330="zákl. přenesená",J330,0)</f>
        <v>0</v>
      </c>
      <c r="BH330" s="182">
        <f>IF(N330="sníž. přenesená",J330,0)</f>
        <v>0</v>
      </c>
      <c r="BI330" s="182">
        <f>IF(N330="nulová",J330,0)</f>
        <v>0</v>
      </c>
      <c r="BJ330" s="19" t="s">
        <v>75</v>
      </c>
      <c r="BK330" s="182">
        <f>ROUND(I330*H330,2)</f>
        <v>0</v>
      </c>
      <c r="BL330" s="19" t="s">
        <v>234</v>
      </c>
      <c r="BM330" s="181" t="s">
        <v>519</v>
      </c>
    </row>
    <row r="331" spans="1:47" s="2" customFormat="1" ht="11.25">
      <c r="A331" s="36"/>
      <c r="B331" s="37"/>
      <c r="C331" s="38"/>
      <c r="D331" s="183" t="s">
        <v>127</v>
      </c>
      <c r="E331" s="38"/>
      <c r="F331" s="184" t="s">
        <v>520</v>
      </c>
      <c r="G331" s="38"/>
      <c r="H331" s="38"/>
      <c r="I331" s="185"/>
      <c r="J331" s="38"/>
      <c r="K331" s="38"/>
      <c r="L331" s="41"/>
      <c r="M331" s="186"/>
      <c r="N331" s="187"/>
      <c r="O331" s="66"/>
      <c r="P331" s="66"/>
      <c r="Q331" s="66"/>
      <c r="R331" s="66"/>
      <c r="S331" s="66"/>
      <c r="T331" s="67"/>
      <c r="U331" s="36"/>
      <c r="V331" s="36"/>
      <c r="W331" s="36"/>
      <c r="X331" s="36"/>
      <c r="Y331" s="36"/>
      <c r="Z331" s="36"/>
      <c r="AA331" s="36"/>
      <c r="AB331" s="36"/>
      <c r="AC331" s="36"/>
      <c r="AD331" s="36"/>
      <c r="AE331" s="36"/>
      <c r="AT331" s="19" t="s">
        <v>127</v>
      </c>
      <c r="AU331" s="19" t="s">
        <v>77</v>
      </c>
    </row>
    <row r="332" spans="1:47" s="2" customFormat="1" ht="48.75">
      <c r="A332" s="36"/>
      <c r="B332" s="37"/>
      <c r="C332" s="38"/>
      <c r="D332" s="190" t="s">
        <v>186</v>
      </c>
      <c r="E332" s="38"/>
      <c r="F332" s="221" t="s">
        <v>521</v>
      </c>
      <c r="G332" s="38"/>
      <c r="H332" s="38"/>
      <c r="I332" s="185"/>
      <c r="J332" s="38"/>
      <c r="K332" s="38"/>
      <c r="L332" s="41"/>
      <c r="M332" s="186"/>
      <c r="N332" s="187"/>
      <c r="O332" s="66"/>
      <c r="P332" s="66"/>
      <c r="Q332" s="66"/>
      <c r="R332" s="66"/>
      <c r="S332" s="66"/>
      <c r="T332" s="67"/>
      <c r="U332" s="36"/>
      <c r="V332" s="36"/>
      <c r="W332" s="36"/>
      <c r="X332" s="36"/>
      <c r="Y332" s="36"/>
      <c r="Z332" s="36"/>
      <c r="AA332" s="36"/>
      <c r="AB332" s="36"/>
      <c r="AC332" s="36"/>
      <c r="AD332" s="36"/>
      <c r="AE332" s="36"/>
      <c r="AT332" s="19" t="s">
        <v>186</v>
      </c>
      <c r="AU332" s="19" t="s">
        <v>77</v>
      </c>
    </row>
    <row r="333" spans="2:51" s="14" customFormat="1" ht="11.25">
      <c r="B333" s="199"/>
      <c r="C333" s="200"/>
      <c r="D333" s="190" t="s">
        <v>129</v>
      </c>
      <c r="E333" s="200"/>
      <c r="F333" s="202" t="s">
        <v>515</v>
      </c>
      <c r="G333" s="200"/>
      <c r="H333" s="203">
        <v>289.15</v>
      </c>
      <c r="I333" s="204"/>
      <c r="J333" s="200"/>
      <c r="K333" s="200"/>
      <c r="L333" s="205"/>
      <c r="M333" s="206"/>
      <c r="N333" s="207"/>
      <c r="O333" s="207"/>
      <c r="P333" s="207"/>
      <c r="Q333" s="207"/>
      <c r="R333" s="207"/>
      <c r="S333" s="207"/>
      <c r="T333" s="208"/>
      <c r="AT333" s="209" t="s">
        <v>129</v>
      </c>
      <c r="AU333" s="209" t="s">
        <v>77</v>
      </c>
      <c r="AV333" s="14" t="s">
        <v>77</v>
      </c>
      <c r="AW333" s="14" t="s">
        <v>4</v>
      </c>
      <c r="AX333" s="14" t="s">
        <v>75</v>
      </c>
      <c r="AY333" s="209" t="s">
        <v>118</v>
      </c>
    </row>
    <row r="334" spans="2:63" s="12" customFormat="1" ht="25.9" customHeight="1">
      <c r="B334" s="154"/>
      <c r="C334" s="155"/>
      <c r="D334" s="156" t="s">
        <v>69</v>
      </c>
      <c r="E334" s="157" t="s">
        <v>522</v>
      </c>
      <c r="F334" s="157" t="s">
        <v>523</v>
      </c>
      <c r="G334" s="155"/>
      <c r="H334" s="155"/>
      <c r="I334" s="158"/>
      <c r="J334" s="159">
        <f>BK334</f>
        <v>0</v>
      </c>
      <c r="K334" s="155"/>
      <c r="L334" s="160"/>
      <c r="M334" s="161"/>
      <c r="N334" s="162"/>
      <c r="O334" s="162"/>
      <c r="P334" s="163">
        <f>P335+P342+P352</f>
        <v>0</v>
      </c>
      <c r="Q334" s="162"/>
      <c r="R334" s="163">
        <f>R335+R342+R352</f>
        <v>0</v>
      </c>
      <c r="S334" s="162"/>
      <c r="T334" s="164">
        <f>T335+T342+T352</f>
        <v>0</v>
      </c>
      <c r="AR334" s="165" t="s">
        <v>155</v>
      </c>
      <c r="AT334" s="166" t="s">
        <v>69</v>
      </c>
      <c r="AU334" s="166" t="s">
        <v>70</v>
      </c>
      <c r="AY334" s="165" t="s">
        <v>118</v>
      </c>
      <c r="BK334" s="167">
        <f>BK335+BK342+BK352</f>
        <v>0</v>
      </c>
    </row>
    <row r="335" spans="2:63" s="12" customFormat="1" ht="22.9" customHeight="1">
      <c r="B335" s="154"/>
      <c r="C335" s="155"/>
      <c r="D335" s="156" t="s">
        <v>69</v>
      </c>
      <c r="E335" s="168" t="s">
        <v>524</v>
      </c>
      <c r="F335" s="168" t="s">
        <v>525</v>
      </c>
      <c r="G335" s="155"/>
      <c r="H335" s="155"/>
      <c r="I335" s="158"/>
      <c r="J335" s="169">
        <f>BK335</f>
        <v>0</v>
      </c>
      <c r="K335" s="155"/>
      <c r="L335" s="160"/>
      <c r="M335" s="161"/>
      <c r="N335" s="162"/>
      <c r="O335" s="162"/>
      <c r="P335" s="163">
        <f>SUM(P336:P341)</f>
        <v>0</v>
      </c>
      <c r="Q335" s="162"/>
      <c r="R335" s="163">
        <f>SUM(R336:R341)</f>
        <v>0</v>
      </c>
      <c r="S335" s="162"/>
      <c r="T335" s="164">
        <f>SUM(T336:T341)</f>
        <v>0</v>
      </c>
      <c r="AR335" s="165" t="s">
        <v>155</v>
      </c>
      <c r="AT335" s="166" t="s">
        <v>69</v>
      </c>
      <c r="AU335" s="166" t="s">
        <v>75</v>
      </c>
      <c r="AY335" s="165" t="s">
        <v>118</v>
      </c>
      <c r="BK335" s="167">
        <f>SUM(BK336:BK341)</f>
        <v>0</v>
      </c>
    </row>
    <row r="336" spans="1:65" s="2" customFormat="1" ht="16.5" customHeight="1">
      <c r="A336" s="36"/>
      <c r="B336" s="37"/>
      <c r="C336" s="170" t="s">
        <v>200</v>
      </c>
      <c r="D336" s="170" t="s">
        <v>120</v>
      </c>
      <c r="E336" s="171" t="s">
        <v>526</v>
      </c>
      <c r="F336" s="172" t="s">
        <v>527</v>
      </c>
      <c r="G336" s="173" t="s">
        <v>528</v>
      </c>
      <c r="H336" s="174">
        <v>1</v>
      </c>
      <c r="I336" s="175"/>
      <c r="J336" s="176">
        <f>ROUND(I336*H336,2)</f>
        <v>0</v>
      </c>
      <c r="K336" s="172" t="s">
        <v>124</v>
      </c>
      <c r="L336" s="41"/>
      <c r="M336" s="177" t="s">
        <v>19</v>
      </c>
      <c r="N336" s="178" t="s">
        <v>41</v>
      </c>
      <c r="O336" s="66"/>
      <c r="P336" s="179">
        <f>O336*H336</f>
        <v>0</v>
      </c>
      <c r="Q336" s="179">
        <v>0</v>
      </c>
      <c r="R336" s="179">
        <f>Q336*H336</f>
        <v>0</v>
      </c>
      <c r="S336" s="179">
        <v>0</v>
      </c>
      <c r="T336" s="180">
        <f>S336*H336</f>
        <v>0</v>
      </c>
      <c r="U336" s="36"/>
      <c r="V336" s="36"/>
      <c r="W336" s="36"/>
      <c r="X336" s="36"/>
      <c r="Y336" s="36"/>
      <c r="Z336" s="36"/>
      <c r="AA336" s="36"/>
      <c r="AB336" s="36"/>
      <c r="AC336" s="36"/>
      <c r="AD336" s="36"/>
      <c r="AE336" s="36"/>
      <c r="AR336" s="181" t="s">
        <v>529</v>
      </c>
      <c r="AT336" s="181" t="s">
        <v>120</v>
      </c>
      <c r="AU336" s="181" t="s">
        <v>77</v>
      </c>
      <c r="AY336" s="19" t="s">
        <v>118</v>
      </c>
      <c r="BE336" s="182">
        <f>IF(N336="základní",J336,0)</f>
        <v>0</v>
      </c>
      <c r="BF336" s="182">
        <f>IF(N336="snížená",J336,0)</f>
        <v>0</v>
      </c>
      <c r="BG336" s="182">
        <f>IF(N336="zákl. přenesená",J336,0)</f>
        <v>0</v>
      </c>
      <c r="BH336" s="182">
        <f>IF(N336="sníž. přenesená",J336,0)</f>
        <v>0</v>
      </c>
      <c r="BI336" s="182">
        <f>IF(N336="nulová",J336,0)</f>
        <v>0</v>
      </c>
      <c r="BJ336" s="19" t="s">
        <v>75</v>
      </c>
      <c r="BK336" s="182">
        <f>ROUND(I336*H336,2)</f>
        <v>0</v>
      </c>
      <c r="BL336" s="19" t="s">
        <v>529</v>
      </c>
      <c r="BM336" s="181" t="s">
        <v>530</v>
      </c>
    </row>
    <row r="337" spans="1:47" s="2" customFormat="1" ht="11.25">
      <c r="A337" s="36"/>
      <c r="B337" s="37"/>
      <c r="C337" s="38"/>
      <c r="D337" s="183" t="s">
        <v>127</v>
      </c>
      <c r="E337" s="38"/>
      <c r="F337" s="184" t="s">
        <v>531</v>
      </c>
      <c r="G337" s="38"/>
      <c r="H337" s="38"/>
      <c r="I337" s="185"/>
      <c r="J337" s="38"/>
      <c r="K337" s="38"/>
      <c r="L337" s="41"/>
      <c r="M337" s="186"/>
      <c r="N337" s="187"/>
      <c r="O337" s="66"/>
      <c r="P337" s="66"/>
      <c r="Q337" s="66"/>
      <c r="R337" s="66"/>
      <c r="S337" s="66"/>
      <c r="T337" s="67"/>
      <c r="U337" s="36"/>
      <c r="V337" s="36"/>
      <c r="W337" s="36"/>
      <c r="X337" s="36"/>
      <c r="Y337" s="36"/>
      <c r="Z337" s="36"/>
      <c r="AA337" s="36"/>
      <c r="AB337" s="36"/>
      <c r="AC337" s="36"/>
      <c r="AD337" s="36"/>
      <c r="AE337" s="36"/>
      <c r="AT337" s="19" t="s">
        <v>127</v>
      </c>
      <c r="AU337" s="19" t="s">
        <v>77</v>
      </c>
    </row>
    <row r="338" spans="2:51" s="14" customFormat="1" ht="22.5">
      <c r="B338" s="199"/>
      <c r="C338" s="200"/>
      <c r="D338" s="190" t="s">
        <v>129</v>
      </c>
      <c r="E338" s="201" t="s">
        <v>19</v>
      </c>
      <c r="F338" s="202" t="s">
        <v>532</v>
      </c>
      <c r="G338" s="200"/>
      <c r="H338" s="203">
        <v>1</v>
      </c>
      <c r="I338" s="204"/>
      <c r="J338" s="200"/>
      <c r="K338" s="200"/>
      <c r="L338" s="205"/>
      <c r="M338" s="206"/>
      <c r="N338" s="207"/>
      <c r="O338" s="207"/>
      <c r="P338" s="207"/>
      <c r="Q338" s="207"/>
      <c r="R338" s="207"/>
      <c r="S338" s="207"/>
      <c r="T338" s="208"/>
      <c r="AT338" s="209" t="s">
        <v>129</v>
      </c>
      <c r="AU338" s="209" t="s">
        <v>77</v>
      </c>
      <c r="AV338" s="14" t="s">
        <v>77</v>
      </c>
      <c r="AW338" s="14" t="s">
        <v>31</v>
      </c>
      <c r="AX338" s="14" t="s">
        <v>75</v>
      </c>
      <c r="AY338" s="209" t="s">
        <v>118</v>
      </c>
    </row>
    <row r="339" spans="2:51" s="13" customFormat="1" ht="22.5">
      <c r="B339" s="188"/>
      <c r="C339" s="189"/>
      <c r="D339" s="190" t="s">
        <v>129</v>
      </c>
      <c r="E339" s="191" t="s">
        <v>19</v>
      </c>
      <c r="F339" s="192" t="s">
        <v>533</v>
      </c>
      <c r="G339" s="189"/>
      <c r="H339" s="191" t="s">
        <v>19</v>
      </c>
      <c r="I339" s="193"/>
      <c r="J339" s="189"/>
      <c r="K339" s="189"/>
      <c r="L339" s="194"/>
      <c r="M339" s="195"/>
      <c r="N339" s="196"/>
      <c r="O339" s="196"/>
      <c r="P339" s="196"/>
      <c r="Q339" s="196"/>
      <c r="R339" s="196"/>
      <c r="S339" s="196"/>
      <c r="T339" s="197"/>
      <c r="AT339" s="198" t="s">
        <v>129</v>
      </c>
      <c r="AU339" s="198" t="s">
        <v>77</v>
      </c>
      <c r="AV339" s="13" t="s">
        <v>75</v>
      </c>
      <c r="AW339" s="13" t="s">
        <v>31</v>
      </c>
      <c r="AX339" s="13" t="s">
        <v>70</v>
      </c>
      <c r="AY339" s="198" t="s">
        <v>118</v>
      </c>
    </row>
    <row r="340" spans="1:65" s="2" customFormat="1" ht="16.5" customHeight="1">
      <c r="A340" s="36"/>
      <c r="B340" s="37"/>
      <c r="C340" s="170" t="s">
        <v>534</v>
      </c>
      <c r="D340" s="170" t="s">
        <v>120</v>
      </c>
      <c r="E340" s="171" t="s">
        <v>535</v>
      </c>
      <c r="F340" s="172" t="s">
        <v>536</v>
      </c>
      <c r="G340" s="173" t="s">
        <v>528</v>
      </c>
      <c r="H340" s="174">
        <v>1</v>
      </c>
      <c r="I340" s="175"/>
      <c r="J340" s="176">
        <f>ROUND(I340*H340,2)</f>
        <v>0</v>
      </c>
      <c r="K340" s="172" t="s">
        <v>124</v>
      </c>
      <c r="L340" s="41"/>
      <c r="M340" s="177" t="s">
        <v>19</v>
      </c>
      <c r="N340" s="178" t="s">
        <v>41</v>
      </c>
      <c r="O340" s="66"/>
      <c r="P340" s="179">
        <f>O340*H340</f>
        <v>0</v>
      </c>
      <c r="Q340" s="179">
        <v>0</v>
      </c>
      <c r="R340" s="179">
        <f>Q340*H340</f>
        <v>0</v>
      </c>
      <c r="S340" s="179">
        <v>0</v>
      </c>
      <c r="T340" s="180">
        <f>S340*H340</f>
        <v>0</v>
      </c>
      <c r="U340" s="36"/>
      <c r="V340" s="36"/>
      <c r="W340" s="36"/>
      <c r="X340" s="36"/>
      <c r="Y340" s="36"/>
      <c r="Z340" s="36"/>
      <c r="AA340" s="36"/>
      <c r="AB340" s="36"/>
      <c r="AC340" s="36"/>
      <c r="AD340" s="36"/>
      <c r="AE340" s="36"/>
      <c r="AR340" s="181" t="s">
        <v>529</v>
      </c>
      <c r="AT340" s="181" t="s">
        <v>120</v>
      </c>
      <c r="AU340" s="181" t="s">
        <v>77</v>
      </c>
      <c r="AY340" s="19" t="s">
        <v>118</v>
      </c>
      <c r="BE340" s="182">
        <f>IF(N340="základní",J340,0)</f>
        <v>0</v>
      </c>
      <c r="BF340" s="182">
        <f>IF(N340="snížená",J340,0)</f>
        <v>0</v>
      </c>
      <c r="BG340" s="182">
        <f>IF(N340="zákl. přenesená",J340,0)</f>
        <v>0</v>
      </c>
      <c r="BH340" s="182">
        <f>IF(N340="sníž. přenesená",J340,0)</f>
        <v>0</v>
      </c>
      <c r="BI340" s="182">
        <f>IF(N340="nulová",J340,0)</f>
        <v>0</v>
      </c>
      <c r="BJ340" s="19" t="s">
        <v>75</v>
      </c>
      <c r="BK340" s="182">
        <f>ROUND(I340*H340,2)</f>
        <v>0</v>
      </c>
      <c r="BL340" s="19" t="s">
        <v>529</v>
      </c>
      <c r="BM340" s="181" t="s">
        <v>537</v>
      </c>
    </row>
    <row r="341" spans="1:47" s="2" customFormat="1" ht="11.25">
      <c r="A341" s="36"/>
      <c r="B341" s="37"/>
      <c r="C341" s="38"/>
      <c r="D341" s="183" t="s">
        <v>127</v>
      </c>
      <c r="E341" s="38"/>
      <c r="F341" s="184" t="s">
        <v>538</v>
      </c>
      <c r="G341" s="38"/>
      <c r="H341" s="38"/>
      <c r="I341" s="185"/>
      <c r="J341" s="38"/>
      <c r="K341" s="38"/>
      <c r="L341" s="41"/>
      <c r="M341" s="186"/>
      <c r="N341" s="187"/>
      <c r="O341" s="66"/>
      <c r="P341" s="66"/>
      <c r="Q341" s="66"/>
      <c r="R341" s="66"/>
      <c r="S341" s="66"/>
      <c r="T341" s="67"/>
      <c r="U341" s="36"/>
      <c r="V341" s="36"/>
      <c r="W341" s="36"/>
      <c r="X341" s="36"/>
      <c r="Y341" s="36"/>
      <c r="Z341" s="36"/>
      <c r="AA341" s="36"/>
      <c r="AB341" s="36"/>
      <c r="AC341" s="36"/>
      <c r="AD341" s="36"/>
      <c r="AE341" s="36"/>
      <c r="AT341" s="19" t="s">
        <v>127</v>
      </c>
      <c r="AU341" s="19" t="s">
        <v>77</v>
      </c>
    </row>
    <row r="342" spans="2:63" s="12" customFormat="1" ht="22.9" customHeight="1">
      <c r="B342" s="154"/>
      <c r="C342" s="155"/>
      <c r="D342" s="156" t="s">
        <v>69</v>
      </c>
      <c r="E342" s="168" t="s">
        <v>539</v>
      </c>
      <c r="F342" s="168" t="s">
        <v>540</v>
      </c>
      <c r="G342" s="155"/>
      <c r="H342" s="155"/>
      <c r="I342" s="158"/>
      <c r="J342" s="169">
        <f>BK342</f>
        <v>0</v>
      </c>
      <c r="K342" s="155"/>
      <c r="L342" s="160"/>
      <c r="M342" s="161"/>
      <c r="N342" s="162"/>
      <c r="O342" s="162"/>
      <c r="P342" s="163">
        <f>SUM(P343:P351)</f>
        <v>0</v>
      </c>
      <c r="Q342" s="162"/>
      <c r="R342" s="163">
        <f>SUM(R343:R351)</f>
        <v>0</v>
      </c>
      <c r="S342" s="162"/>
      <c r="T342" s="164">
        <f>SUM(T343:T351)</f>
        <v>0</v>
      </c>
      <c r="AR342" s="165" t="s">
        <v>155</v>
      </c>
      <c r="AT342" s="166" t="s">
        <v>69</v>
      </c>
      <c r="AU342" s="166" t="s">
        <v>75</v>
      </c>
      <c r="AY342" s="165" t="s">
        <v>118</v>
      </c>
      <c r="BK342" s="167">
        <f>SUM(BK343:BK351)</f>
        <v>0</v>
      </c>
    </row>
    <row r="343" spans="1:65" s="2" customFormat="1" ht="16.5" customHeight="1">
      <c r="A343" s="36"/>
      <c r="B343" s="37"/>
      <c r="C343" s="170" t="s">
        <v>541</v>
      </c>
      <c r="D343" s="170" t="s">
        <v>120</v>
      </c>
      <c r="E343" s="171" t="s">
        <v>542</v>
      </c>
      <c r="F343" s="172" t="s">
        <v>540</v>
      </c>
      <c r="G343" s="173" t="s">
        <v>528</v>
      </c>
      <c r="H343" s="174">
        <v>1</v>
      </c>
      <c r="I343" s="175"/>
      <c r="J343" s="176">
        <f>ROUND(I343*H343,2)</f>
        <v>0</v>
      </c>
      <c r="K343" s="172" t="s">
        <v>124</v>
      </c>
      <c r="L343" s="41"/>
      <c r="M343" s="177" t="s">
        <v>19</v>
      </c>
      <c r="N343" s="178" t="s">
        <v>41</v>
      </c>
      <c r="O343" s="66"/>
      <c r="P343" s="179">
        <f>O343*H343</f>
        <v>0</v>
      </c>
      <c r="Q343" s="179">
        <v>0</v>
      </c>
      <c r="R343" s="179">
        <f>Q343*H343</f>
        <v>0</v>
      </c>
      <c r="S343" s="179">
        <v>0</v>
      </c>
      <c r="T343" s="180">
        <f>S343*H343</f>
        <v>0</v>
      </c>
      <c r="U343" s="36"/>
      <c r="V343" s="36"/>
      <c r="W343" s="36"/>
      <c r="X343" s="36"/>
      <c r="Y343" s="36"/>
      <c r="Z343" s="36"/>
      <c r="AA343" s="36"/>
      <c r="AB343" s="36"/>
      <c r="AC343" s="36"/>
      <c r="AD343" s="36"/>
      <c r="AE343" s="36"/>
      <c r="AR343" s="181" t="s">
        <v>529</v>
      </c>
      <c r="AT343" s="181" t="s">
        <v>120</v>
      </c>
      <c r="AU343" s="181" t="s">
        <v>77</v>
      </c>
      <c r="AY343" s="19" t="s">
        <v>118</v>
      </c>
      <c r="BE343" s="182">
        <f>IF(N343="základní",J343,0)</f>
        <v>0</v>
      </c>
      <c r="BF343" s="182">
        <f>IF(N343="snížená",J343,0)</f>
        <v>0</v>
      </c>
      <c r="BG343" s="182">
        <f>IF(N343="zákl. přenesená",J343,0)</f>
        <v>0</v>
      </c>
      <c r="BH343" s="182">
        <f>IF(N343="sníž. přenesená",J343,0)</f>
        <v>0</v>
      </c>
      <c r="BI343" s="182">
        <f>IF(N343="nulová",J343,0)</f>
        <v>0</v>
      </c>
      <c r="BJ343" s="19" t="s">
        <v>75</v>
      </c>
      <c r="BK343" s="182">
        <f>ROUND(I343*H343,2)</f>
        <v>0</v>
      </c>
      <c r="BL343" s="19" t="s">
        <v>529</v>
      </c>
      <c r="BM343" s="181" t="s">
        <v>543</v>
      </c>
    </row>
    <row r="344" spans="1:47" s="2" customFormat="1" ht="11.25">
      <c r="A344" s="36"/>
      <c r="B344" s="37"/>
      <c r="C344" s="38"/>
      <c r="D344" s="183" t="s">
        <v>127</v>
      </c>
      <c r="E344" s="38"/>
      <c r="F344" s="184" t="s">
        <v>544</v>
      </c>
      <c r="G344" s="38"/>
      <c r="H344" s="38"/>
      <c r="I344" s="185"/>
      <c r="J344" s="38"/>
      <c r="K344" s="38"/>
      <c r="L344" s="41"/>
      <c r="M344" s="186"/>
      <c r="N344" s="187"/>
      <c r="O344" s="66"/>
      <c r="P344" s="66"/>
      <c r="Q344" s="66"/>
      <c r="R344" s="66"/>
      <c r="S344" s="66"/>
      <c r="T344" s="67"/>
      <c r="U344" s="36"/>
      <c r="V344" s="36"/>
      <c r="W344" s="36"/>
      <c r="X344" s="36"/>
      <c r="Y344" s="36"/>
      <c r="Z344" s="36"/>
      <c r="AA344" s="36"/>
      <c r="AB344" s="36"/>
      <c r="AC344" s="36"/>
      <c r="AD344" s="36"/>
      <c r="AE344" s="36"/>
      <c r="AT344" s="19" t="s">
        <v>127</v>
      </c>
      <c r="AU344" s="19" t="s">
        <v>77</v>
      </c>
    </row>
    <row r="345" spans="2:51" s="14" customFormat="1" ht="33.75">
      <c r="B345" s="199"/>
      <c r="C345" s="200"/>
      <c r="D345" s="190" t="s">
        <v>129</v>
      </c>
      <c r="E345" s="201" t="s">
        <v>19</v>
      </c>
      <c r="F345" s="202" t="s">
        <v>545</v>
      </c>
      <c r="G345" s="200"/>
      <c r="H345" s="203">
        <v>1</v>
      </c>
      <c r="I345" s="204"/>
      <c r="J345" s="200"/>
      <c r="K345" s="200"/>
      <c r="L345" s="205"/>
      <c r="M345" s="206"/>
      <c r="N345" s="207"/>
      <c r="O345" s="207"/>
      <c r="P345" s="207"/>
      <c r="Q345" s="207"/>
      <c r="R345" s="207"/>
      <c r="S345" s="207"/>
      <c r="T345" s="208"/>
      <c r="AT345" s="209" t="s">
        <v>129</v>
      </c>
      <c r="AU345" s="209" t="s">
        <v>77</v>
      </c>
      <c r="AV345" s="14" t="s">
        <v>77</v>
      </c>
      <c r="AW345" s="14" t="s">
        <v>31</v>
      </c>
      <c r="AX345" s="14" t="s">
        <v>70</v>
      </c>
      <c r="AY345" s="209" t="s">
        <v>118</v>
      </c>
    </row>
    <row r="346" spans="2:51" s="13" customFormat="1" ht="33.75">
      <c r="B346" s="188"/>
      <c r="C346" s="189"/>
      <c r="D346" s="190" t="s">
        <v>129</v>
      </c>
      <c r="E346" s="191" t="s">
        <v>19</v>
      </c>
      <c r="F346" s="192" t="s">
        <v>546</v>
      </c>
      <c r="G346" s="189"/>
      <c r="H346" s="191" t="s">
        <v>19</v>
      </c>
      <c r="I346" s="193"/>
      <c r="J346" s="189"/>
      <c r="K346" s="189"/>
      <c r="L346" s="194"/>
      <c r="M346" s="195"/>
      <c r="N346" s="196"/>
      <c r="O346" s="196"/>
      <c r="P346" s="196"/>
      <c r="Q346" s="196"/>
      <c r="R346" s="196"/>
      <c r="S346" s="196"/>
      <c r="T346" s="197"/>
      <c r="AT346" s="198" t="s">
        <v>129</v>
      </c>
      <c r="AU346" s="198" t="s">
        <v>77</v>
      </c>
      <c r="AV346" s="13" t="s">
        <v>75</v>
      </c>
      <c r="AW346" s="13" t="s">
        <v>31</v>
      </c>
      <c r="AX346" s="13" t="s">
        <v>70</v>
      </c>
      <c r="AY346" s="198" t="s">
        <v>118</v>
      </c>
    </row>
    <row r="347" spans="2:51" s="13" customFormat="1" ht="11.25">
      <c r="B347" s="188"/>
      <c r="C347" s="189"/>
      <c r="D347" s="190" t="s">
        <v>129</v>
      </c>
      <c r="E347" s="191" t="s">
        <v>19</v>
      </c>
      <c r="F347" s="192" t="s">
        <v>547</v>
      </c>
      <c r="G347" s="189"/>
      <c r="H347" s="191" t="s">
        <v>19</v>
      </c>
      <c r="I347" s="193"/>
      <c r="J347" s="189"/>
      <c r="K347" s="189"/>
      <c r="L347" s="194"/>
      <c r="M347" s="195"/>
      <c r="N347" s="196"/>
      <c r="O347" s="196"/>
      <c r="P347" s="196"/>
      <c r="Q347" s="196"/>
      <c r="R347" s="196"/>
      <c r="S347" s="196"/>
      <c r="T347" s="197"/>
      <c r="AT347" s="198" t="s">
        <v>129</v>
      </c>
      <c r="AU347" s="198" t="s">
        <v>77</v>
      </c>
      <c r="AV347" s="13" t="s">
        <v>75</v>
      </c>
      <c r="AW347" s="13" t="s">
        <v>31</v>
      </c>
      <c r="AX347" s="13" t="s">
        <v>70</v>
      </c>
      <c r="AY347" s="198" t="s">
        <v>118</v>
      </c>
    </row>
    <row r="348" spans="2:51" s="13" customFormat="1" ht="33.75">
      <c r="B348" s="188"/>
      <c r="C348" s="189"/>
      <c r="D348" s="190" t="s">
        <v>129</v>
      </c>
      <c r="E348" s="191" t="s">
        <v>19</v>
      </c>
      <c r="F348" s="192" t="s">
        <v>548</v>
      </c>
      <c r="G348" s="189"/>
      <c r="H348" s="191" t="s">
        <v>19</v>
      </c>
      <c r="I348" s="193"/>
      <c r="J348" s="189"/>
      <c r="K348" s="189"/>
      <c r="L348" s="194"/>
      <c r="M348" s="195"/>
      <c r="N348" s="196"/>
      <c r="O348" s="196"/>
      <c r="P348" s="196"/>
      <c r="Q348" s="196"/>
      <c r="R348" s="196"/>
      <c r="S348" s="196"/>
      <c r="T348" s="197"/>
      <c r="AT348" s="198" t="s">
        <v>129</v>
      </c>
      <c r="AU348" s="198" t="s">
        <v>77</v>
      </c>
      <c r="AV348" s="13" t="s">
        <v>75</v>
      </c>
      <c r="AW348" s="13" t="s">
        <v>31</v>
      </c>
      <c r="AX348" s="13" t="s">
        <v>70</v>
      </c>
      <c r="AY348" s="198" t="s">
        <v>118</v>
      </c>
    </row>
    <row r="349" spans="2:51" s="13" customFormat="1" ht="11.25">
      <c r="B349" s="188"/>
      <c r="C349" s="189"/>
      <c r="D349" s="190" t="s">
        <v>129</v>
      </c>
      <c r="E349" s="191" t="s">
        <v>19</v>
      </c>
      <c r="F349" s="192" t="s">
        <v>549</v>
      </c>
      <c r="G349" s="189"/>
      <c r="H349" s="191" t="s">
        <v>19</v>
      </c>
      <c r="I349" s="193"/>
      <c r="J349" s="189"/>
      <c r="K349" s="189"/>
      <c r="L349" s="194"/>
      <c r="M349" s="195"/>
      <c r="N349" s="196"/>
      <c r="O349" s="196"/>
      <c r="P349" s="196"/>
      <c r="Q349" s="196"/>
      <c r="R349" s="196"/>
      <c r="S349" s="196"/>
      <c r="T349" s="197"/>
      <c r="AT349" s="198" t="s">
        <v>129</v>
      </c>
      <c r="AU349" s="198" t="s">
        <v>77</v>
      </c>
      <c r="AV349" s="13" t="s">
        <v>75</v>
      </c>
      <c r="AW349" s="13" t="s">
        <v>31</v>
      </c>
      <c r="AX349" s="13" t="s">
        <v>70</v>
      </c>
      <c r="AY349" s="198" t="s">
        <v>118</v>
      </c>
    </row>
    <row r="350" spans="2:51" s="13" customFormat="1" ht="11.25">
      <c r="B350" s="188"/>
      <c r="C350" s="189"/>
      <c r="D350" s="190" t="s">
        <v>129</v>
      </c>
      <c r="E350" s="191" t="s">
        <v>19</v>
      </c>
      <c r="F350" s="192" t="s">
        <v>550</v>
      </c>
      <c r="G350" s="189"/>
      <c r="H350" s="191" t="s">
        <v>19</v>
      </c>
      <c r="I350" s="193"/>
      <c r="J350" s="189"/>
      <c r="K350" s="189"/>
      <c r="L350" s="194"/>
      <c r="M350" s="195"/>
      <c r="N350" s="196"/>
      <c r="O350" s="196"/>
      <c r="P350" s="196"/>
      <c r="Q350" s="196"/>
      <c r="R350" s="196"/>
      <c r="S350" s="196"/>
      <c r="T350" s="197"/>
      <c r="AT350" s="198" t="s">
        <v>129</v>
      </c>
      <c r="AU350" s="198" t="s">
        <v>77</v>
      </c>
      <c r="AV350" s="13" t="s">
        <v>75</v>
      </c>
      <c r="AW350" s="13" t="s">
        <v>31</v>
      </c>
      <c r="AX350" s="13" t="s">
        <v>70</v>
      </c>
      <c r="AY350" s="198" t="s">
        <v>118</v>
      </c>
    </row>
    <row r="351" spans="2:51" s="15" customFormat="1" ht="11.25">
      <c r="B351" s="210"/>
      <c r="C351" s="211"/>
      <c r="D351" s="190" t="s">
        <v>129</v>
      </c>
      <c r="E351" s="212" t="s">
        <v>19</v>
      </c>
      <c r="F351" s="213" t="s">
        <v>135</v>
      </c>
      <c r="G351" s="211"/>
      <c r="H351" s="214">
        <v>1</v>
      </c>
      <c r="I351" s="215"/>
      <c r="J351" s="211"/>
      <c r="K351" s="211"/>
      <c r="L351" s="216"/>
      <c r="M351" s="217"/>
      <c r="N351" s="218"/>
      <c r="O351" s="218"/>
      <c r="P351" s="218"/>
      <c r="Q351" s="218"/>
      <c r="R351" s="218"/>
      <c r="S351" s="218"/>
      <c r="T351" s="219"/>
      <c r="AT351" s="220" t="s">
        <v>129</v>
      </c>
      <c r="AU351" s="220" t="s">
        <v>77</v>
      </c>
      <c r="AV351" s="15" t="s">
        <v>125</v>
      </c>
      <c r="AW351" s="15" t="s">
        <v>31</v>
      </c>
      <c r="AX351" s="15" t="s">
        <v>75</v>
      </c>
      <c r="AY351" s="220" t="s">
        <v>118</v>
      </c>
    </row>
    <row r="352" spans="2:63" s="12" customFormat="1" ht="22.9" customHeight="1">
      <c r="B352" s="154"/>
      <c r="C352" s="155"/>
      <c r="D352" s="156" t="s">
        <v>69</v>
      </c>
      <c r="E352" s="168" t="s">
        <v>551</v>
      </c>
      <c r="F352" s="168" t="s">
        <v>552</v>
      </c>
      <c r="G352" s="155"/>
      <c r="H352" s="155"/>
      <c r="I352" s="158"/>
      <c r="J352" s="169">
        <f>BK352</f>
        <v>0</v>
      </c>
      <c r="K352" s="155"/>
      <c r="L352" s="160"/>
      <c r="M352" s="161"/>
      <c r="N352" s="162"/>
      <c r="O352" s="162"/>
      <c r="P352" s="163">
        <f>SUM(P353:P361)</f>
        <v>0</v>
      </c>
      <c r="Q352" s="162"/>
      <c r="R352" s="163">
        <f>SUM(R353:R361)</f>
        <v>0</v>
      </c>
      <c r="S352" s="162"/>
      <c r="T352" s="164">
        <f>SUM(T353:T361)</f>
        <v>0</v>
      </c>
      <c r="AR352" s="165" t="s">
        <v>155</v>
      </c>
      <c r="AT352" s="166" t="s">
        <v>69</v>
      </c>
      <c r="AU352" s="166" t="s">
        <v>75</v>
      </c>
      <c r="AY352" s="165" t="s">
        <v>118</v>
      </c>
      <c r="BK352" s="167">
        <f>SUM(BK353:BK361)</f>
        <v>0</v>
      </c>
    </row>
    <row r="353" spans="1:65" s="2" customFormat="1" ht="16.5" customHeight="1">
      <c r="A353" s="36"/>
      <c r="B353" s="37"/>
      <c r="C353" s="170" t="s">
        <v>553</v>
      </c>
      <c r="D353" s="170" t="s">
        <v>120</v>
      </c>
      <c r="E353" s="171" t="s">
        <v>554</v>
      </c>
      <c r="F353" s="172" t="s">
        <v>555</v>
      </c>
      <c r="G353" s="173" t="s">
        <v>528</v>
      </c>
      <c r="H353" s="174">
        <v>1</v>
      </c>
      <c r="I353" s="175"/>
      <c r="J353" s="176">
        <f>ROUND(I353*H353,2)</f>
        <v>0</v>
      </c>
      <c r="K353" s="172" t="s">
        <v>124</v>
      </c>
      <c r="L353" s="41"/>
      <c r="M353" s="177" t="s">
        <v>19</v>
      </c>
      <c r="N353" s="178" t="s">
        <v>41</v>
      </c>
      <c r="O353" s="66"/>
      <c r="P353" s="179">
        <f>O353*H353</f>
        <v>0</v>
      </c>
      <c r="Q353" s="179">
        <v>0</v>
      </c>
      <c r="R353" s="179">
        <f>Q353*H353</f>
        <v>0</v>
      </c>
      <c r="S353" s="179">
        <v>0</v>
      </c>
      <c r="T353" s="180">
        <f>S353*H353</f>
        <v>0</v>
      </c>
      <c r="U353" s="36"/>
      <c r="V353" s="36"/>
      <c r="W353" s="36"/>
      <c r="X353" s="36"/>
      <c r="Y353" s="36"/>
      <c r="Z353" s="36"/>
      <c r="AA353" s="36"/>
      <c r="AB353" s="36"/>
      <c r="AC353" s="36"/>
      <c r="AD353" s="36"/>
      <c r="AE353" s="36"/>
      <c r="AR353" s="181" t="s">
        <v>529</v>
      </c>
      <c r="AT353" s="181" t="s">
        <v>120</v>
      </c>
      <c r="AU353" s="181" t="s">
        <v>77</v>
      </c>
      <c r="AY353" s="19" t="s">
        <v>118</v>
      </c>
      <c r="BE353" s="182">
        <f>IF(N353="základní",J353,0)</f>
        <v>0</v>
      </c>
      <c r="BF353" s="182">
        <f>IF(N353="snížená",J353,0)</f>
        <v>0</v>
      </c>
      <c r="BG353" s="182">
        <f>IF(N353="zákl. přenesená",J353,0)</f>
        <v>0</v>
      </c>
      <c r="BH353" s="182">
        <f>IF(N353="sníž. přenesená",J353,0)</f>
        <v>0</v>
      </c>
      <c r="BI353" s="182">
        <f>IF(N353="nulová",J353,0)</f>
        <v>0</v>
      </c>
      <c r="BJ353" s="19" t="s">
        <v>75</v>
      </c>
      <c r="BK353" s="182">
        <f>ROUND(I353*H353,2)</f>
        <v>0</v>
      </c>
      <c r="BL353" s="19" t="s">
        <v>529</v>
      </c>
      <c r="BM353" s="181" t="s">
        <v>556</v>
      </c>
    </row>
    <row r="354" spans="1:47" s="2" customFormat="1" ht="11.25">
      <c r="A354" s="36"/>
      <c r="B354" s="37"/>
      <c r="C354" s="38"/>
      <c r="D354" s="183" t="s">
        <v>127</v>
      </c>
      <c r="E354" s="38"/>
      <c r="F354" s="184" t="s">
        <v>557</v>
      </c>
      <c r="G354" s="38"/>
      <c r="H354" s="38"/>
      <c r="I354" s="185"/>
      <c r="J354" s="38"/>
      <c r="K354" s="38"/>
      <c r="L354" s="41"/>
      <c r="M354" s="186"/>
      <c r="N354" s="187"/>
      <c r="O354" s="66"/>
      <c r="P354" s="66"/>
      <c r="Q354" s="66"/>
      <c r="R354" s="66"/>
      <c r="S354" s="66"/>
      <c r="T354" s="67"/>
      <c r="U354" s="36"/>
      <c r="V354" s="36"/>
      <c r="W354" s="36"/>
      <c r="X354" s="36"/>
      <c r="Y354" s="36"/>
      <c r="Z354" s="36"/>
      <c r="AA354" s="36"/>
      <c r="AB354" s="36"/>
      <c r="AC354" s="36"/>
      <c r="AD354" s="36"/>
      <c r="AE354" s="36"/>
      <c r="AT354" s="19" t="s">
        <v>127</v>
      </c>
      <c r="AU354" s="19" t="s">
        <v>77</v>
      </c>
    </row>
    <row r="355" spans="2:51" s="14" customFormat="1" ht="22.5">
      <c r="B355" s="199"/>
      <c r="C355" s="200"/>
      <c r="D355" s="190" t="s">
        <v>129</v>
      </c>
      <c r="E355" s="201" t="s">
        <v>19</v>
      </c>
      <c r="F355" s="202" t="s">
        <v>558</v>
      </c>
      <c r="G355" s="200"/>
      <c r="H355" s="203">
        <v>1</v>
      </c>
      <c r="I355" s="204"/>
      <c r="J355" s="200"/>
      <c r="K355" s="200"/>
      <c r="L355" s="205"/>
      <c r="M355" s="206"/>
      <c r="N355" s="207"/>
      <c r="O355" s="207"/>
      <c r="P355" s="207"/>
      <c r="Q355" s="207"/>
      <c r="R355" s="207"/>
      <c r="S355" s="207"/>
      <c r="T355" s="208"/>
      <c r="AT355" s="209" t="s">
        <v>129</v>
      </c>
      <c r="AU355" s="209" t="s">
        <v>77</v>
      </c>
      <c r="AV355" s="14" t="s">
        <v>77</v>
      </c>
      <c r="AW355" s="14" t="s">
        <v>31</v>
      </c>
      <c r="AX355" s="14" t="s">
        <v>70</v>
      </c>
      <c r="AY355" s="209" t="s">
        <v>118</v>
      </c>
    </row>
    <row r="356" spans="2:51" s="13" customFormat="1" ht="22.5">
      <c r="B356" s="188"/>
      <c r="C356" s="189"/>
      <c r="D356" s="190" t="s">
        <v>129</v>
      </c>
      <c r="E356" s="191" t="s">
        <v>19</v>
      </c>
      <c r="F356" s="192" t="s">
        <v>559</v>
      </c>
      <c r="G356" s="189"/>
      <c r="H356" s="191" t="s">
        <v>19</v>
      </c>
      <c r="I356" s="193"/>
      <c r="J356" s="189"/>
      <c r="K356" s="189"/>
      <c r="L356" s="194"/>
      <c r="M356" s="195"/>
      <c r="N356" s="196"/>
      <c r="O356" s="196"/>
      <c r="P356" s="196"/>
      <c r="Q356" s="196"/>
      <c r="R356" s="196"/>
      <c r="S356" s="196"/>
      <c r="T356" s="197"/>
      <c r="AT356" s="198" t="s">
        <v>129</v>
      </c>
      <c r="AU356" s="198" t="s">
        <v>77</v>
      </c>
      <c r="AV356" s="13" t="s">
        <v>75</v>
      </c>
      <c r="AW356" s="13" t="s">
        <v>31</v>
      </c>
      <c r="AX356" s="13" t="s">
        <v>70</v>
      </c>
      <c r="AY356" s="198" t="s">
        <v>118</v>
      </c>
    </row>
    <row r="357" spans="2:51" s="13" customFormat="1" ht="11.25">
      <c r="B357" s="188"/>
      <c r="C357" s="189"/>
      <c r="D357" s="190" t="s">
        <v>129</v>
      </c>
      <c r="E357" s="191" t="s">
        <v>19</v>
      </c>
      <c r="F357" s="192" t="s">
        <v>560</v>
      </c>
      <c r="G357" s="189"/>
      <c r="H357" s="191" t="s">
        <v>19</v>
      </c>
      <c r="I357" s="193"/>
      <c r="J357" s="189"/>
      <c r="K357" s="189"/>
      <c r="L357" s="194"/>
      <c r="M357" s="195"/>
      <c r="N357" s="196"/>
      <c r="O357" s="196"/>
      <c r="P357" s="196"/>
      <c r="Q357" s="196"/>
      <c r="R357" s="196"/>
      <c r="S357" s="196"/>
      <c r="T357" s="197"/>
      <c r="AT357" s="198" t="s">
        <v>129</v>
      </c>
      <c r="AU357" s="198" t="s">
        <v>77</v>
      </c>
      <c r="AV357" s="13" t="s">
        <v>75</v>
      </c>
      <c r="AW357" s="13" t="s">
        <v>31</v>
      </c>
      <c r="AX357" s="13" t="s">
        <v>70</v>
      </c>
      <c r="AY357" s="198" t="s">
        <v>118</v>
      </c>
    </row>
    <row r="358" spans="2:51" s="13" customFormat="1" ht="11.25">
      <c r="B358" s="188"/>
      <c r="C358" s="189"/>
      <c r="D358" s="190" t="s">
        <v>129</v>
      </c>
      <c r="E358" s="191" t="s">
        <v>19</v>
      </c>
      <c r="F358" s="192" t="s">
        <v>561</v>
      </c>
      <c r="G358" s="189"/>
      <c r="H358" s="191" t="s">
        <v>19</v>
      </c>
      <c r="I358" s="193"/>
      <c r="J358" s="189"/>
      <c r="K358" s="189"/>
      <c r="L358" s="194"/>
      <c r="M358" s="195"/>
      <c r="N358" s="196"/>
      <c r="O358" s="196"/>
      <c r="P358" s="196"/>
      <c r="Q358" s="196"/>
      <c r="R358" s="196"/>
      <c r="S358" s="196"/>
      <c r="T358" s="197"/>
      <c r="AT358" s="198" t="s">
        <v>129</v>
      </c>
      <c r="AU358" s="198" t="s">
        <v>77</v>
      </c>
      <c r="AV358" s="13" t="s">
        <v>75</v>
      </c>
      <c r="AW358" s="13" t="s">
        <v>31</v>
      </c>
      <c r="AX358" s="13" t="s">
        <v>70</v>
      </c>
      <c r="AY358" s="198" t="s">
        <v>118</v>
      </c>
    </row>
    <row r="359" spans="2:51" s="13" customFormat="1" ht="11.25">
      <c r="B359" s="188"/>
      <c r="C359" s="189"/>
      <c r="D359" s="190" t="s">
        <v>129</v>
      </c>
      <c r="E359" s="191" t="s">
        <v>19</v>
      </c>
      <c r="F359" s="192" t="s">
        <v>562</v>
      </c>
      <c r="G359" s="189"/>
      <c r="H359" s="191" t="s">
        <v>19</v>
      </c>
      <c r="I359" s="193"/>
      <c r="J359" s="189"/>
      <c r="K359" s="189"/>
      <c r="L359" s="194"/>
      <c r="M359" s="195"/>
      <c r="N359" s="196"/>
      <c r="O359" s="196"/>
      <c r="P359" s="196"/>
      <c r="Q359" s="196"/>
      <c r="R359" s="196"/>
      <c r="S359" s="196"/>
      <c r="T359" s="197"/>
      <c r="AT359" s="198" t="s">
        <v>129</v>
      </c>
      <c r="AU359" s="198" t="s">
        <v>77</v>
      </c>
      <c r="AV359" s="13" t="s">
        <v>75</v>
      </c>
      <c r="AW359" s="13" t="s">
        <v>31</v>
      </c>
      <c r="AX359" s="13" t="s">
        <v>70</v>
      </c>
      <c r="AY359" s="198" t="s">
        <v>118</v>
      </c>
    </row>
    <row r="360" spans="2:51" s="13" customFormat="1" ht="11.25">
      <c r="B360" s="188"/>
      <c r="C360" s="189"/>
      <c r="D360" s="190" t="s">
        <v>129</v>
      </c>
      <c r="E360" s="191" t="s">
        <v>19</v>
      </c>
      <c r="F360" s="192" t="s">
        <v>563</v>
      </c>
      <c r="G360" s="189"/>
      <c r="H360" s="191" t="s">
        <v>19</v>
      </c>
      <c r="I360" s="193"/>
      <c r="J360" s="189"/>
      <c r="K360" s="189"/>
      <c r="L360" s="194"/>
      <c r="M360" s="195"/>
      <c r="N360" s="196"/>
      <c r="O360" s="196"/>
      <c r="P360" s="196"/>
      <c r="Q360" s="196"/>
      <c r="R360" s="196"/>
      <c r="S360" s="196"/>
      <c r="T360" s="197"/>
      <c r="AT360" s="198" t="s">
        <v>129</v>
      </c>
      <c r="AU360" s="198" t="s">
        <v>77</v>
      </c>
      <c r="AV360" s="13" t="s">
        <v>75</v>
      </c>
      <c r="AW360" s="13" t="s">
        <v>31</v>
      </c>
      <c r="AX360" s="13" t="s">
        <v>70</v>
      </c>
      <c r="AY360" s="198" t="s">
        <v>118</v>
      </c>
    </row>
    <row r="361" spans="2:51" s="15" customFormat="1" ht="11.25">
      <c r="B361" s="210"/>
      <c r="C361" s="211"/>
      <c r="D361" s="190" t="s">
        <v>129</v>
      </c>
      <c r="E361" s="212" t="s">
        <v>19</v>
      </c>
      <c r="F361" s="213" t="s">
        <v>135</v>
      </c>
      <c r="G361" s="211"/>
      <c r="H361" s="214">
        <v>1</v>
      </c>
      <c r="I361" s="215"/>
      <c r="J361" s="211"/>
      <c r="K361" s="211"/>
      <c r="L361" s="216"/>
      <c r="M361" s="243"/>
      <c r="N361" s="244"/>
      <c r="O361" s="244"/>
      <c r="P361" s="244"/>
      <c r="Q361" s="244"/>
      <c r="R361" s="244"/>
      <c r="S361" s="244"/>
      <c r="T361" s="245"/>
      <c r="AT361" s="220" t="s">
        <v>129</v>
      </c>
      <c r="AU361" s="220" t="s">
        <v>77</v>
      </c>
      <c r="AV361" s="15" t="s">
        <v>125</v>
      </c>
      <c r="AW361" s="15" t="s">
        <v>31</v>
      </c>
      <c r="AX361" s="15" t="s">
        <v>75</v>
      </c>
      <c r="AY361" s="220" t="s">
        <v>118</v>
      </c>
    </row>
    <row r="362" spans="1:31" s="2" customFormat="1" ht="6.95" customHeight="1">
      <c r="A362" s="36"/>
      <c r="B362" s="49"/>
      <c r="C362" s="50"/>
      <c r="D362" s="50"/>
      <c r="E362" s="50"/>
      <c r="F362" s="50"/>
      <c r="G362" s="50"/>
      <c r="H362" s="50"/>
      <c r="I362" s="50"/>
      <c r="J362" s="50"/>
      <c r="K362" s="50"/>
      <c r="L362" s="41"/>
      <c r="M362" s="36"/>
      <c r="O362" s="36"/>
      <c r="P362" s="36"/>
      <c r="Q362" s="36"/>
      <c r="R362" s="36"/>
      <c r="S362" s="36"/>
      <c r="T362" s="36"/>
      <c r="U362" s="36"/>
      <c r="V362" s="36"/>
      <c r="W362" s="36"/>
      <c r="X362" s="36"/>
      <c r="Y362" s="36"/>
      <c r="Z362" s="36"/>
      <c r="AA362" s="36"/>
      <c r="AB362" s="36"/>
      <c r="AC362" s="36"/>
      <c r="AD362" s="36"/>
      <c r="AE362" s="36"/>
    </row>
  </sheetData>
  <sheetProtection algorithmName="SHA-512" hashValue="QUQgMiFskNww2uXu4stkSRUlSE5deY1QKHk6eBg8DbUTOI3p1uEOMVQRIlQbmY2HytskYPDasz/J7/pLtjNvsA==" saltValue="e5XCvUs9bYCmqLCrfkCqVV3zF9uVhWHa6ZpH9ZvCSzOSTXDsTjPD+8X7ay8VtCOc/9tXr8i+8L4u92fSb1ciLQ==" spinCount="100000" sheet="1" objects="1" scenarios="1" formatColumns="0" formatRows="0" autoFilter="0"/>
  <autoFilter ref="C91:K361"/>
  <mergeCells count="6">
    <mergeCell ref="L2:V2"/>
    <mergeCell ref="E7:H7"/>
    <mergeCell ref="E16:H16"/>
    <mergeCell ref="E25:H25"/>
    <mergeCell ref="E46:H46"/>
    <mergeCell ref="E84:H84"/>
  </mergeCells>
  <hyperlinks>
    <hyperlink ref="F96" r:id="rId1" display="https://podminky.urs.cz/item/CS_URS_2022_01/631311125"/>
    <hyperlink ref="F104" r:id="rId2" display="https://podminky.urs.cz/item/CS_URS_2022_01/631319173"/>
    <hyperlink ref="F106" r:id="rId3" display="https://podminky.urs.cz/item/CS_URS_2022_01/632481111"/>
    <hyperlink ref="F113" r:id="rId4" display="https://podminky.urs.cz/item/CS_URS_2022_01/631351101"/>
    <hyperlink ref="F120" r:id="rId5" display="https://podminky.urs.cz/item/CS_URS_2022_01/631351102"/>
    <hyperlink ref="F122" r:id="rId6" display="https://podminky.urs.cz/item/CS_URS_2022_01/783826605"/>
    <hyperlink ref="F133" r:id="rId7" display="https://podminky.urs.cz/item/CS_URS_2022_01/113106123"/>
    <hyperlink ref="F137" r:id="rId8" display="https://podminky.urs.cz/item/CS_URS_2022_01/979054451"/>
    <hyperlink ref="F139" r:id="rId9" display="https://podminky.urs.cz/item/CS_URS_2022_01/997221612"/>
    <hyperlink ref="F143" r:id="rId10" display="https://podminky.urs.cz/item/CS_URS_2022_01/596211210"/>
    <hyperlink ref="F149" r:id="rId11" display="https://podminky.urs.cz/item/CS_URS_2022_01/629995101"/>
    <hyperlink ref="F168" r:id="rId12" display="https://podminky.urs.cz/item/CS_URS_2022_01/783801403"/>
    <hyperlink ref="F170" r:id="rId13" display="https://podminky.urs.cz/item/CS_URS_2022_01/783823135"/>
    <hyperlink ref="F172" r:id="rId14" display="https://podminky.urs.cz/item/CS_URS_2022_01/783827425"/>
    <hyperlink ref="F188" r:id="rId15" display="https://podminky.urs.cz/item/CS_URS_2022_01/783846523"/>
    <hyperlink ref="F192" r:id="rId16" display="https://podminky.urs.cz/item/CS_URS_2022_01/949101111"/>
    <hyperlink ref="F203" r:id="rId17" display="https://podminky.urs.cz/item/CS_URS_2022_01/783101401"/>
    <hyperlink ref="F205" r:id="rId18" display="https://podminky.urs.cz/item/CS_URS_2022_01/783118101"/>
    <hyperlink ref="F213" r:id="rId19" display="https://podminky.urs.cz/item/CS_URS_2022_01/965042121"/>
    <hyperlink ref="F220" r:id="rId20" display="https://podminky.urs.cz/item/CS_URS_2022_01/978015391"/>
    <hyperlink ref="F232" r:id="rId21" display="https://podminky.urs.cz/item/CS_URS_2022_01/787700801"/>
    <hyperlink ref="F240" r:id="rId22" display="https://podminky.urs.cz/item/CS_URS_2022_01/997013211"/>
    <hyperlink ref="F242" r:id="rId23" display="https://podminky.urs.cz/item/CS_URS_2022_01/997013501"/>
    <hyperlink ref="F244" r:id="rId24" display="https://podminky.urs.cz/item/CS_URS_2022_01/997013509"/>
    <hyperlink ref="F247" r:id="rId25" display="https://podminky.urs.cz/item/CS_URS_2022_01/997013869"/>
    <hyperlink ref="F250" r:id="rId26" display="https://podminky.urs.cz/item/CS_URS_2022_01/998018001"/>
    <hyperlink ref="F254" r:id="rId27" display="https://podminky.urs.cz/item/CS_URS_2022_01/764212634"/>
    <hyperlink ref="F259" r:id="rId28" display="https://podminky.urs.cz/item/CS_URS_2022_01/998764101"/>
    <hyperlink ref="F261" r:id="rId29" display="https://podminky.urs.cz/item/CS_URS_2022_01/998764181"/>
    <hyperlink ref="F264" r:id="rId30" display="https://podminky.urs.cz/item/CS_URS_2022_01/765131857"/>
    <hyperlink ref="F269" r:id="rId31" display="https://podminky.urs.cz/item/CS_URS_2022_01/997006014"/>
    <hyperlink ref="F271" r:id="rId32" display="https://podminky.urs.cz/item/CS_URS_2022_01/997006512"/>
    <hyperlink ref="F273" r:id="rId33" display="https://podminky.urs.cz/item/CS_URS_2022_01/997006519"/>
    <hyperlink ref="F276" r:id="rId34" display="https://podminky.urs.cz/item/CS_URS_2022_01/997013821"/>
    <hyperlink ref="F278" r:id="rId35" display="https://podminky.urs.cz/item/CS_URS_2022_01/998765101"/>
    <hyperlink ref="F280" r:id="rId36" display="https://podminky.urs.cz/item/CS_URS_2022_01/998765181"/>
    <hyperlink ref="F287" r:id="rId37" display="https://podminky.urs.cz/item/CS_URS_2022_01/767391112"/>
    <hyperlink ref="F295" r:id="rId38" display="https://podminky.urs.cz/item/CS_URS_2022_01/998767101"/>
    <hyperlink ref="F297" r:id="rId39" display="https://podminky.urs.cz/item/CS_URS_2022_01/998767181"/>
    <hyperlink ref="F300" r:id="rId40" display="https://podminky.urs.cz/item/CS_URS_2022_01/787792322"/>
    <hyperlink ref="F305" r:id="rId41" display="https://podminky.urs.cz/item/CS_URS_2022_01/787911111"/>
    <hyperlink ref="F310" r:id="rId42" display="https://podminky.urs.cz/item/CS_URS_2022_01/998787101"/>
    <hyperlink ref="F312" r:id="rId43" display="https://podminky.urs.cz/item/CS_URS_2022_01/998787181"/>
    <hyperlink ref="F315" r:id="rId44" display="https://podminky.urs.cz/item/CS_URS_2022_01/789223132"/>
    <hyperlink ref="F323" r:id="rId45" display="https://podminky.urs.cz/item/CS_URS_2022_01/789123220"/>
    <hyperlink ref="F325" r:id="rId46" display="https://podminky.urs.cz/item/CS_URS_2022_01/789123240"/>
    <hyperlink ref="F327" r:id="rId47" display="https://podminky.urs.cz/item/CS_URS_2022_01/789327211"/>
    <hyperlink ref="F331" r:id="rId48" display="https://podminky.urs.cz/item/CS_URS_2022_01/789327321"/>
    <hyperlink ref="F337" r:id="rId49" display="https://podminky.urs.cz/item/CS_URS_2022_01/013203000"/>
    <hyperlink ref="F341" r:id="rId50" display="https://podminky.urs.cz/item/CS_URS_2022_01/013254000"/>
    <hyperlink ref="F344" r:id="rId51" display="https://podminky.urs.cz/item/CS_URS_2022_01/030001000"/>
    <hyperlink ref="F354" r:id="rId52" display="https://podminky.urs.cz/item/CS_URS_2022_01/045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6" customWidth="1"/>
    <col min="2" max="2" width="1.7109375" style="246" customWidth="1"/>
    <col min="3" max="4" width="5.00390625" style="246" customWidth="1"/>
    <col min="5" max="5" width="11.7109375" style="246" customWidth="1"/>
    <col min="6" max="6" width="9.140625" style="246" customWidth="1"/>
    <col min="7" max="7" width="5.00390625" style="246" customWidth="1"/>
    <col min="8" max="8" width="77.8515625" style="246" customWidth="1"/>
    <col min="9" max="10" width="20.00390625" style="246" customWidth="1"/>
    <col min="11" max="11" width="1.7109375" style="246" customWidth="1"/>
  </cols>
  <sheetData>
    <row r="1" s="1" customFormat="1" ht="37.5" customHeight="1"/>
    <row r="2" spans="2:11" s="1" customFormat="1" ht="7.5" customHeight="1">
      <c r="B2" s="247"/>
      <c r="C2" s="248"/>
      <c r="D2" s="248"/>
      <c r="E2" s="248"/>
      <c r="F2" s="248"/>
      <c r="G2" s="248"/>
      <c r="H2" s="248"/>
      <c r="I2" s="248"/>
      <c r="J2" s="248"/>
      <c r="K2" s="249"/>
    </row>
    <row r="3" spans="2:11" s="17" customFormat="1" ht="45" customHeight="1">
      <c r="B3" s="250"/>
      <c r="C3" s="374" t="s">
        <v>564</v>
      </c>
      <c r="D3" s="374"/>
      <c r="E3" s="374"/>
      <c r="F3" s="374"/>
      <c r="G3" s="374"/>
      <c r="H3" s="374"/>
      <c r="I3" s="374"/>
      <c r="J3" s="374"/>
      <c r="K3" s="251"/>
    </row>
    <row r="4" spans="2:11" s="1" customFormat="1" ht="25.5" customHeight="1">
      <c r="B4" s="252"/>
      <c r="C4" s="379" t="s">
        <v>565</v>
      </c>
      <c r="D4" s="379"/>
      <c r="E4" s="379"/>
      <c r="F4" s="379"/>
      <c r="G4" s="379"/>
      <c r="H4" s="379"/>
      <c r="I4" s="379"/>
      <c r="J4" s="379"/>
      <c r="K4" s="253"/>
    </row>
    <row r="5" spans="2:11" s="1" customFormat="1" ht="5.25" customHeight="1">
      <c r="B5" s="252"/>
      <c r="C5" s="254"/>
      <c r="D5" s="254"/>
      <c r="E5" s="254"/>
      <c r="F5" s="254"/>
      <c r="G5" s="254"/>
      <c r="H5" s="254"/>
      <c r="I5" s="254"/>
      <c r="J5" s="254"/>
      <c r="K5" s="253"/>
    </row>
    <row r="6" spans="2:11" s="1" customFormat="1" ht="15" customHeight="1">
      <c r="B6" s="252"/>
      <c r="C6" s="378" t="s">
        <v>566</v>
      </c>
      <c r="D6" s="378"/>
      <c r="E6" s="378"/>
      <c r="F6" s="378"/>
      <c r="G6" s="378"/>
      <c r="H6" s="378"/>
      <c r="I6" s="378"/>
      <c r="J6" s="378"/>
      <c r="K6" s="253"/>
    </row>
    <row r="7" spans="2:11" s="1" customFormat="1" ht="15" customHeight="1">
      <c r="B7" s="256"/>
      <c r="C7" s="378" t="s">
        <v>567</v>
      </c>
      <c r="D7" s="378"/>
      <c r="E7" s="378"/>
      <c r="F7" s="378"/>
      <c r="G7" s="378"/>
      <c r="H7" s="378"/>
      <c r="I7" s="378"/>
      <c r="J7" s="378"/>
      <c r="K7" s="253"/>
    </row>
    <row r="8" spans="2:11" s="1" customFormat="1" ht="12.75" customHeight="1">
      <c r="B8" s="256"/>
      <c r="C8" s="255"/>
      <c r="D8" s="255"/>
      <c r="E8" s="255"/>
      <c r="F8" s="255"/>
      <c r="G8" s="255"/>
      <c r="H8" s="255"/>
      <c r="I8" s="255"/>
      <c r="J8" s="255"/>
      <c r="K8" s="253"/>
    </row>
    <row r="9" spans="2:11" s="1" customFormat="1" ht="15" customHeight="1">
      <c r="B9" s="256"/>
      <c r="C9" s="378" t="s">
        <v>568</v>
      </c>
      <c r="D9" s="378"/>
      <c r="E9" s="378"/>
      <c r="F9" s="378"/>
      <c r="G9" s="378"/>
      <c r="H9" s="378"/>
      <c r="I9" s="378"/>
      <c r="J9" s="378"/>
      <c r="K9" s="253"/>
    </row>
    <row r="10" spans="2:11" s="1" customFormat="1" ht="15" customHeight="1">
      <c r="B10" s="256"/>
      <c r="C10" s="255"/>
      <c r="D10" s="378" t="s">
        <v>569</v>
      </c>
      <c r="E10" s="378"/>
      <c r="F10" s="378"/>
      <c r="G10" s="378"/>
      <c r="H10" s="378"/>
      <c r="I10" s="378"/>
      <c r="J10" s="378"/>
      <c r="K10" s="253"/>
    </row>
    <row r="11" spans="2:11" s="1" customFormat="1" ht="15" customHeight="1">
      <c r="B11" s="256"/>
      <c r="C11" s="257"/>
      <c r="D11" s="378" t="s">
        <v>570</v>
      </c>
      <c r="E11" s="378"/>
      <c r="F11" s="378"/>
      <c r="G11" s="378"/>
      <c r="H11" s="378"/>
      <c r="I11" s="378"/>
      <c r="J11" s="378"/>
      <c r="K11" s="253"/>
    </row>
    <row r="12" spans="2:11" s="1" customFormat="1" ht="15" customHeight="1">
      <c r="B12" s="256"/>
      <c r="C12" s="257"/>
      <c r="D12" s="255"/>
      <c r="E12" s="255"/>
      <c r="F12" s="255"/>
      <c r="G12" s="255"/>
      <c r="H12" s="255"/>
      <c r="I12" s="255"/>
      <c r="J12" s="255"/>
      <c r="K12" s="253"/>
    </row>
    <row r="13" spans="2:11" s="1" customFormat="1" ht="15" customHeight="1">
      <c r="B13" s="256"/>
      <c r="C13" s="257"/>
      <c r="D13" s="258" t="s">
        <v>571</v>
      </c>
      <c r="E13" s="255"/>
      <c r="F13" s="255"/>
      <c r="G13" s="255"/>
      <c r="H13" s="255"/>
      <c r="I13" s="255"/>
      <c r="J13" s="255"/>
      <c r="K13" s="253"/>
    </row>
    <row r="14" spans="2:11" s="1" customFormat="1" ht="12.75" customHeight="1">
      <c r="B14" s="256"/>
      <c r="C14" s="257"/>
      <c r="D14" s="257"/>
      <c r="E14" s="257"/>
      <c r="F14" s="257"/>
      <c r="G14" s="257"/>
      <c r="H14" s="257"/>
      <c r="I14" s="257"/>
      <c r="J14" s="257"/>
      <c r="K14" s="253"/>
    </row>
    <row r="15" spans="2:11" s="1" customFormat="1" ht="15" customHeight="1">
      <c r="B15" s="256"/>
      <c r="C15" s="257"/>
      <c r="D15" s="378" t="s">
        <v>572</v>
      </c>
      <c r="E15" s="378"/>
      <c r="F15" s="378"/>
      <c r="G15" s="378"/>
      <c r="H15" s="378"/>
      <c r="I15" s="378"/>
      <c r="J15" s="378"/>
      <c r="K15" s="253"/>
    </row>
    <row r="16" spans="2:11" s="1" customFormat="1" ht="15" customHeight="1">
      <c r="B16" s="256"/>
      <c r="C16" s="257"/>
      <c r="D16" s="378" t="s">
        <v>573</v>
      </c>
      <c r="E16" s="378"/>
      <c r="F16" s="378"/>
      <c r="G16" s="378"/>
      <c r="H16" s="378"/>
      <c r="I16" s="378"/>
      <c r="J16" s="378"/>
      <c r="K16" s="253"/>
    </row>
    <row r="17" spans="2:11" s="1" customFormat="1" ht="15" customHeight="1">
      <c r="B17" s="256"/>
      <c r="C17" s="257"/>
      <c r="D17" s="378" t="s">
        <v>574</v>
      </c>
      <c r="E17" s="378"/>
      <c r="F17" s="378"/>
      <c r="G17" s="378"/>
      <c r="H17" s="378"/>
      <c r="I17" s="378"/>
      <c r="J17" s="378"/>
      <c r="K17" s="253"/>
    </row>
    <row r="18" spans="2:11" s="1" customFormat="1" ht="15" customHeight="1">
      <c r="B18" s="256"/>
      <c r="C18" s="257"/>
      <c r="D18" s="257"/>
      <c r="E18" s="259" t="s">
        <v>74</v>
      </c>
      <c r="F18" s="378" t="s">
        <v>575</v>
      </c>
      <c r="G18" s="378"/>
      <c r="H18" s="378"/>
      <c r="I18" s="378"/>
      <c r="J18" s="378"/>
      <c r="K18" s="253"/>
    </row>
    <row r="19" spans="2:11" s="1" customFormat="1" ht="15" customHeight="1">
      <c r="B19" s="256"/>
      <c r="C19" s="257"/>
      <c r="D19" s="257"/>
      <c r="E19" s="259" t="s">
        <v>576</v>
      </c>
      <c r="F19" s="378" t="s">
        <v>577</v>
      </c>
      <c r="G19" s="378"/>
      <c r="H19" s="378"/>
      <c r="I19" s="378"/>
      <c r="J19" s="378"/>
      <c r="K19" s="253"/>
    </row>
    <row r="20" spans="2:11" s="1" customFormat="1" ht="15" customHeight="1">
      <c r="B20" s="256"/>
      <c r="C20" s="257"/>
      <c r="D20" s="257"/>
      <c r="E20" s="259" t="s">
        <v>578</v>
      </c>
      <c r="F20" s="378" t="s">
        <v>579</v>
      </c>
      <c r="G20" s="378"/>
      <c r="H20" s="378"/>
      <c r="I20" s="378"/>
      <c r="J20" s="378"/>
      <c r="K20" s="253"/>
    </row>
    <row r="21" spans="2:11" s="1" customFormat="1" ht="15" customHeight="1">
      <c r="B21" s="256"/>
      <c r="C21" s="257"/>
      <c r="D21" s="257"/>
      <c r="E21" s="259" t="s">
        <v>580</v>
      </c>
      <c r="F21" s="378" t="s">
        <v>581</v>
      </c>
      <c r="G21" s="378"/>
      <c r="H21" s="378"/>
      <c r="I21" s="378"/>
      <c r="J21" s="378"/>
      <c r="K21" s="253"/>
    </row>
    <row r="22" spans="2:11" s="1" customFormat="1" ht="15" customHeight="1">
      <c r="B22" s="256"/>
      <c r="C22" s="257"/>
      <c r="D22" s="257"/>
      <c r="E22" s="259" t="s">
        <v>582</v>
      </c>
      <c r="F22" s="378" t="s">
        <v>583</v>
      </c>
      <c r="G22" s="378"/>
      <c r="H22" s="378"/>
      <c r="I22" s="378"/>
      <c r="J22" s="378"/>
      <c r="K22" s="253"/>
    </row>
    <row r="23" spans="2:11" s="1" customFormat="1" ht="15" customHeight="1">
      <c r="B23" s="256"/>
      <c r="C23" s="257"/>
      <c r="D23" s="257"/>
      <c r="E23" s="259" t="s">
        <v>584</v>
      </c>
      <c r="F23" s="378" t="s">
        <v>585</v>
      </c>
      <c r="G23" s="378"/>
      <c r="H23" s="378"/>
      <c r="I23" s="378"/>
      <c r="J23" s="378"/>
      <c r="K23" s="253"/>
    </row>
    <row r="24" spans="2:11" s="1" customFormat="1" ht="12.75" customHeight="1">
      <c r="B24" s="256"/>
      <c r="C24" s="257"/>
      <c r="D24" s="257"/>
      <c r="E24" s="257"/>
      <c r="F24" s="257"/>
      <c r="G24" s="257"/>
      <c r="H24" s="257"/>
      <c r="I24" s="257"/>
      <c r="J24" s="257"/>
      <c r="K24" s="253"/>
    </row>
    <row r="25" spans="2:11" s="1" customFormat="1" ht="15" customHeight="1">
      <c r="B25" s="256"/>
      <c r="C25" s="378" t="s">
        <v>586</v>
      </c>
      <c r="D25" s="378"/>
      <c r="E25" s="378"/>
      <c r="F25" s="378"/>
      <c r="G25" s="378"/>
      <c r="H25" s="378"/>
      <c r="I25" s="378"/>
      <c r="J25" s="378"/>
      <c r="K25" s="253"/>
    </row>
    <row r="26" spans="2:11" s="1" customFormat="1" ht="15" customHeight="1">
      <c r="B26" s="256"/>
      <c r="C26" s="378" t="s">
        <v>587</v>
      </c>
      <c r="D26" s="378"/>
      <c r="E26" s="378"/>
      <c r="F26" s="378"/>
      <c r="G26" s="378"/>
      <c r="H26" s="378"/>
      <c r="I26" s="378"/>
      <c r="J26" s="378"/>
      <c r="K26" s="253"/>
    </row>
    <row r="27" spans="2:11" s="1" customFormat="1" ht="15" customHeight="1">
      <c r="B27" s="256"/>
      <c r="C27" s="255"/>
      <c r="D27" s="378" t="s">
        <v>588</v>
      </c>
      <c r="E27" s="378"/>
      <c r="F27" s="378"/>
      <c r="G27" s="378"/>
      <c r="H27" s="378"/>
      <c r="I27" s="378"/>
      <c r="J27" s="378"/>
      <c r="K27" s="253"/>
    </row>
    <row r="28" spans="2:11" s="1" customFormat="1" ht="15" customHeight="1">
      <c r="B28" s="256"/>
      <c r="C28" s="257"/>
      <c r="D28" s="378" t="s">
        <v>589</v>
      </c>
      <c r="E28" s="378"/>
      <c r="F28" s="378"/>
      <c r="G28" s="378"/>
      <c r="H28" s="378"/>
      <c r="I28" s="378"/>
      <c r="J28" s="378"/>
      <c r="K28" s="253"/>
    </row>
    <row r="29" spans="2:11" s="1" customFormat="1" ht="12.75" customHeight="1">
      <c r="B29" s="256"/>
      <c r="C29" s="257"/>
      <c r="D29" s="257"/>
      <c r="E29" s="257"/>
      <c r="F29" s="257"/>
      <c r="G29" s="257"/>
      <c r="H29" s="257"/>
      <c r="I29" s="257"/>
      <c r="J29" s="257"/>
      <c r="K29" s="253"/>
    </row>
    <row r="30" spans="2:11" s="1" customFormat="1" ht="15" customHeight="1">
      <c r="B30" s="256"/>
      <c r="C30" s="257"/>
      <c r="D30" s="378" t="s">
        <v>590</v>
      </c>
      <c r="E30" s="378"/>
      <c r="F30" s="378"/>
      <c r="G30" s="378"/>
      <c r="H30" s="378"/>
      <c r="I30" s="378"/>
      <c r="J30" s="378"/>
      <c r="K30" s="253"/>
    </row>
    <row r="31" spans="2:11" s="1" customFormat="1" ht="15" customHeight="1">
      <c r="B31" s="256"/>
      <c r="C31" s="257"/>
      <c r="D31" s="378" t="s">
        <v>591</v>
      </c>
      <c r="E31" s="378"/>
      <c r="F31" s="378"/>
      <c r="G31" s="378"/>
      <c r="H31" s="378"/>
      <c r="I31" s="378"/>
      <c r="J31" s="378"/>
      <c r="K31" s="253"/>
    </row>
    <row r="32" spans="2:11" s="1" customFormat="1" ht="12.75" customHeight="1">
      <c r="B32" s="256"/>
      <c r="C32" s="257"/>
      <c r="D32" s="257"/>
      <c r="E32" s="257"/>
      <c r="F32" s="257"/>
      <c r="G32" s="257"/>
      <c r="H32" s="257"/>
      <c r="I32" s="257"/>
      <c r="J32" s="257"/>
      <c r="K32" s="253"/>
    </row>
    <row r="33" spans="2:11" s="1" customFormat="1" ht="15" customHeight="1">
      <c r="B33" s="256"/>
      <c r="C33" s="257"/>
      <c r="D33" s="378" t="s">
        <v>592</v>
      </c>
      <c r="E33" s="378"/>
      <c r="F33" s="378"/>
      <c r="G33" s="378"/>
      <c r="H33" s="378"/>
      <c r="I33" s="378"/>
      <c r="J33" s="378"/>
      <c r="K33" s="253"/>
    </row>
    <row r="34" spans="2:11" s="1" customFormat="1" ht="15" customHeight="1">
      <c r="B34" s="256"/>
      <c r="C34" s="257"/>
      <c r="D34" s="378" t="s">
        <v>593</v>
      </c>
      <c r="E34" s="378"/>
      <c r="F34" s="378"/>
      <c r="G34" s="378"/>
      <c r="H34" s="378"/>
      <c r="I34" s="378"/>
      <c r="J34" s="378"/>
      <c r="K34" s="253"/>
    </row>
    <row r="35" spans="2:11" s="1" customFormat="1" ht="15" customHeight="1">
      <c r="B35" s="256"/>
      <c r="C35" s="257"/>
      <c r="D35" s="378" t="s">
        <v>594</v>
      </c>
      <c r="E35" s="378"/>
      <c r="F35" s="378"/>
      <c r="G35" s="378"/>
      <c r="H35" s="378"/>
      <c r="I35" s="378"/>
      <c r="J35" s="378"/>
      <c r="K35" s="253"/>
    </row>
    <row r="36" spans="2:11" s="1" customFormat="1" ht="15" customHeight="1">
      <c r="B36" s="256"/>
      <c r="C36" s="257"/>
      <c r="D36" s="255"/>
      <c r="E36" s="258" t="s">
        <v>104</v>
      </c>
      <c r="F36" s="255"/>
      <c r="G36" s="378" t="s">
        <v>595</v>
      </c>
      <c r="H36" s="378"/>
      <c r="I36" s="378"/>
      <c r="J36" s="378"/>
      <c r="K36" s="253"/>
    </row>
    <row r="37" spans="2:11" s="1" customFormat="1" ht="30.75" customHeight="1">
      <c r="B37" s="256"/>
      <c r="C37" s="257"/>
      <c r="D37" s="255"/>
      <c r="E37" s="258" t="s">
        <v>596</v>
      </c>
      <c r="F37" s="255"/>
      <c r="G37" s="378" t="s">
        <v>597</v>
      </c>
      <c r="H37" s="378"/>
      <c r="I37" s="378"/>
      <c r="J37" s="378"/>
      <c r="K37" s="253"/>
    </row>
    <row r="38" spans="2:11" s="1" customFormat="1" ht="15" customHeight="1">
      <c r="B38" s="256"/>
      <c r="C38" s="257"/>
      <c r="D38" s="255"/>
      <c r="E38" s="258" t="s">
        <v>51</v>
      </c>
      <c r="F38" s="255"/>
      <c r="G38" s="378" t="s">
        <v>598</v>
      </c>
      <c r="H38" s="378"/>
      <c r="I38" s="378"/>
      <c r="J38" s="378"/>
      <c r="K38" s="253"/>
    </row>
    <row r="39" spans="2:11" s="1" customFormat="1" ht="15" customHeight="1">
      <c r="B39" s="256"/>
      <c r="C39" s="257"/>
      <c r="D39" s="255"/>
      <c r="E39" s="258" t="s">
        <v>52</v>
      </c>
      <c r="F39" s="255"/>
      <c r="G39" s="378" t="s">
        <v>599</v>
      </c>
      <c r="H39" s="378"/>
      <c r="I39" s="378"/>
      <c r="J39" s="378"/>
      <c r="K39" s="253"/>
    </row>
    <row r="40" spans="2:11" s="1" customFormat="1" ht="15" customHeight="1">
      <c r="B40" s="256"/>
      <c r="C40" s="257"/>
      <c r="D40" s="255"/>
      <c r="E40" s="258" t="s">
        <v>105</v>
      </c>
      <c r="F40" s="255"/>
      <c r="G40" s="378" t="s">
        <v>600</v>
      </c>
      <c r="H40" s="378"/>
      <c r="I40" s="378"/>
      <c r="J40" s="378"/>
      <c r="K40" s="253"/>
    </row>
    <row r="41" spans="2:11" s="1" customFormat="1" ht="15" customHeight="1">
      <c r="B41" s="256"/>
      <c r="C41" s="257"/>
      <c r="D41" s="255"/>
      <c r="E41" s="258" t="s">
        <v>106</v>
      </c>
      <c r="F41" s="255"/>
      <c r="G41" s="378" t="s">
        <v>601</v>
      </c>
      <c r="H41" s="378"/>
      <c r="I41" s="378"/>
      <c r="J41" s="378"/>
      <c r="K41" s="253"/>
    </row>
    <row r="42" spans="2:11" s="1" customFormat="1" ht="15" customHeight="1">
      <c r="B42" s="256"/>
      <c r="C42" s="257"/>
      <c r="D42" s="255"/>
      <c r="E42" s="258" t="s">
        <v>602</v>
      </c>
      <c r="F42" s="255"/>
      <c r="G42" s="378" t="s">
        <v>603</v>
      </c>
      <c r="H42" s="378"/>
      <c r="I42" s="378"/>
      <c r="J42" s="378"/>
      <c r="K42" s="253"/>
    </row>
    <row r="43" spans="2:11" s="1" customFormat="1" ht="15" customHeight="1">
      <c r="B43" s="256"/>
      <c r="C43" s="257"/>
      <c r="D43" s="255"/>
      <c r="E43" s="258"/>
      <c r="F43" s="255"/>
      <c r="G43" s="378" t="s">
        <v>604</v>
      </c>
      <c r="H43" s="378"/>
      <c r="I43" s="378"/>
      <c r="J43" s="378"/>
      <c r="K43" s="253"/>
    </row>
    <row r="44" spans="2:11" s="1" customFormat="1" ht="15" customHeight="1">
      <c r="B44" s="256"/>
      <c r="C44" s="257"/>
      <c r="D44" s="255"/>
      <c r="E44" s="258" t="s">
        <v>605</v>
      </c>
      <c r="F44" s="255"/>
      <c r="G44" s="378" t="s">
        <v>606</v>
      </c>
      <c r="H44" s="378"/>
      <c r="I44" s="378"/>
      <c r="J44" s="378"/>
      <c r="K44" s="253"/>
    </row>
    <row r="45" spans="2:11" s="1" customFormat="1" ht="15" customHeight="1">
      <c r="B45" s="256"/>
      <c r="C45" s="257"/>
      <c r="D45" s="255"/>
      <c r="E45" s="258" t="s">
        <v>108</v>
      </c>
      <c r="F45" s="255"/>
      <c r="G45" s="378" t="s">
        <v>607</v>
      </c>
      <c r="H45" s="378"/>
      <c r="I45" s="378"/>
      <c r="J45" s="378"/>
      <c r="K45" s="253"/>
    </row>
    <row r="46" spans="2:11" s="1" customFormat="1" ht="12.75" customHeight="1">
      <c r="B46" s="256"/>
      <c r="C46" s="257"/>
      <c r="D46" s="255"/>
      <c r="E46" s="255"/>
      <c r="F46" s="255"/>
      <c r="G46" s="255"/>
      <c r="H46" s="255"/>
      <c r="I46" s="255"/>
      <c r="J46" s="255"/>
      <c r="K46" s="253"/>
    </row>
    <row r="47" spans="2:11" s="1" customFormat="1" ht="15" customHeight="1">
      <c r="B47" s="256"/>
      <c r="C47" s="257"/>
      <c r="D47" s="378" t="s">
        <v>608</v>
      </c>
      <c r="E47" s="378"/>
      <c r="F47" s="378"/>
      <c r="G47" s="378"/>
      <c r="H47" s="378"/>
      <c r="I47" s="378"/>
      <c r="J47" s="378"/>
      <c r="K47" s="253"/>
    </row>
    <row r="48" spans="2:11" s="1" customFormat="1" ht="15" customHeight="1">
      <c r="B48" s="256"/>
      <c r="C48" s="257"/>
      <c r="D48" s="257"/>
      <c r="E48" s="378" t="s">
        <v>609</v>
      </c>
      <c r="F48" s="378"/>
      <c r="G48" s="378"/>
      <c r="H48" s="378"/>
      <c r="I48" s="378"/>
      <c r="J48" s="378"/>
      <c r="K48" s="253"/>
    </row>
    <row r="49" spans="2:11" s="1" customFormat="1" ht="15" customHeight="1">
      <c r="B49" s="256"/>
      <c r="C49" s="257"/>
      <c r="D49" s="257"/>
      <c r="E49" s="378" t="s">
        <v>610</v>
      </c>
      <c r="F49" s="378"/>
      <c r="G49" s="378"/>
      <c r="H49" s="378"/>
      <c r="I49" s="378"/>
      <c r="J49" s="378"/>
      <c r="K49" s="253"/>
    </row>
    <row r="50" spans="2:11" s="1" customFormat="1" ht="15" customHeight="1">
      <c r="B50" s="256"/>
      <c r="C50" s="257"/>
      <c r="D50" s="257"/>
      <c r="E50" s="378" t="s">
        <v>611</v>
      </c>
      <c r="F50" s="378"/>
      <c r="G50" s="378"/>
      <c r="H50" s="378"/>
      <c r="I50" s="378"/>
      <c r="J50" s="378"/>
      <c r="K50" s="253"/>
    </row>
    <row r="51" spans="2:11" s="1" customFormat="1" ht="15" customHeight="1">
      <c r="B51" s="256"/>
      <c r="C51" s="257"/>
      <c r="D51" s="378" t="s">
        <v>612</v>
      </c>
      <c r="E51" s="378"/>
      <c r="F51" s="378"/>
      <c r="G51" s="378"/>
      <c r="H51" s="378"/>
      <c r="I51" s="378"/>
      <c r="J51" s="378"/>
      <c r="K51" s="253"/>
    </row>
    <row r="52" spans="2:11" s="1" customFormat="1" ht="25.5" customHeight="1">
      <c r="B52" s="252"/>
      <c r="C52" s="379" t="s">
        <v>613</v>
      </c>
      <c r="D52" s="379"/>
      <c r="E52" s="379"/>
      <c r="F52" s="379"/>
      <c r="G52" s="379"/>
      <c r="H52" s="379"/>
      <c r="I52" s="379"/>
      <c r="J52" s="379"/>
      <c r="K52" s="253"/>
    </row>
    <row r="53" spans="2:11" s="1" customFormat="1" ht="5.25" customHeight="1">
      <c r="B53" s="252"/>
      <c r="C53" s="254"/>
      <c r="D53" s="254"/>
      <c r="E53" s="254"/>
      <c r="F53" s="254"/>
      <c r="G53" s="254"/>
      <c r="H53" s="254"/>
      <c r="I53" s="254"/>
      <c r="J53" s="254"/>
      <c r="K53" s="253"/>
    </row>
    <row r="54" spans="2:11" s="1" customFormat="1" ht="15" customHeight="1">
      <c r="B54" s="252"/>
      <c r="C54" s="378" t="s">
        <v>614</v>
      </c>
      <c r="D54" s="378"/>
      <c r="E54" s="378"/>
      <c r="F54" s="378"/>
      <c r="G54" s="378"/>
      <c r="H54" s="378"/>
      <c r="I54" s="378"/>
      <c r="J54" s="378"/>
      <c r="K54" s="253"/>
    </row>
    <row r="55" spans="2:11" s="1" customFormat="1" ht="15" customHeight="1">
      <c r="B55" s="252"/>
      <c r="C55" s="378" t="s">
        <v>615</v>
      </c>
      <c r="D55" s="378"/>
      <c r="E55" s="378"/>
      <c r="F55" s="378"/>
      <c r="G55" s="378"/>
      <c r="H55" s="378"/>
      <c r="I55" s="378"/>
      <c r="J55" s="378"/>
      <c r="K55" s="253"/>
    </row>
    <row r="56" spans="2:11" s="1" customFormat="1" ht="12.75" customHeight="1">
      <c r="B56" s="252"/>
      <c r="C56" s="255"/>
      <c r="D56" s="255"/>
      <c r="E56" s="255"/>
      <c r="F56" s="255"/>
      <c r="G56" s="255"/>
      <c r="H56" s="255"/>
      <c r="I56" s="255"/>
      <c r="J56" s="255"/>
      <c r="K56" s="253"/>
    </row>
    <row r="57" spans="2:11" s="1" customFormat="1" ht="15" customHeight="1">
      <c r="B57" s="252"/>
      <c r="C57" s="378" t="s">
        <v>616</v>
      </c>
      <c r="D57" s="378"/>
      <c r="E57" s="378"/>
      <c r="F57" s="378"/>
      <c r="G57" s="378"/>
      <c r="H57" s="378"/>
      <c r="I57" s="378"/>
      <c r="J57" s="378"/>
      <c r="K57" s="253"/>
    </row>
    <row r="58" spans="2:11" s="1" customFormat="1" ht="15" customHeight="1">
      <c r="B58" s="252"/>
      <c r="C58" s="257"/>
      <c r="D58" s="378" t="s">
        <v>617</v>
      </c>
      <c r="E58" s="378"/>
      <c r="F58" s="378"/>
      <c r="G58" s="378"/>
      <c r="H58" s="378"/>
      <c r="I58" s="378"/>
      <c r="J58" s="378"/>
      <c r="K58" s="253"/>
    </row>
    <row r="59" spans="2:11" s="1" customFormat="1" ht="15" customHeight="1">
      <c r="B59" s="252"/>
      <c r="C59" s="257"/>
      <c r="D59" s="378" t="s">
        <v>618</v>
      </c>
      <c r="E59" s="378"/>
      <c r="F59" s="378"/>
      <c r="G59" s="378"/>
      <c r="H59" s="378"/>
      <c r="I59" s="378"/>
      <c r="J59" s="378"/>
      <c r="K59" s="253"/>
    </row>
    <row r="60" spans="2:11" s="1" customFormat="1" ht="15" customHeight="1">
      <c r="B60" s="252"/>
      <c r="C60" s="257"/>
      <c r="D60" s="378" t="s">
        <v>619</v>
      </c>
      <c r="E60" s="378"/>
      <c r="F60" s="378"/>
      <c r="G60" s="378"/>
      <c r="H60" s="378"/>
      <c r="I60" s="378"/>
      <c r="J60" s="378"/>
      <c r="K60" s="253"/>
    </row>
    <row r="61" spans="2:11" s="1" customFormat="1" ht="15" customHeight="1">
      <c r="B61" s="252"/>
      <c r="C61" s="257"/>
      <c r="D61" s="378" t="s">
        <v>620</v>
      </c>
      <c r="E61" s="378"/>
      <c r="F61" s="378"/>
      <c r="G61" s="378"/>
      <c r="H61" s="378"/>
      <c r="I61" s="378"/>
      <c r="J61" s="378"/>
      <c r="K61" s="253"/>
    </row>
    <row r="62" spans="2:11" s="1" customFormat="1" ht="15" customHeight="1">
      <c r="B62" s="252"/>
      <c r="C62" s="257"/>
      <c r="D62" s="380" t="s">
        <v>621</v>
      </c>
      <c r="E62" s="380"/>
      <c r="F62" s="380"/>
      <c r="G62" s="380"/>
      <c r="H62" s="380"/>
      <c r="I62" s="380"/>
      <c r="J62" s="380"/>
      <c r="K62" s="253"/>
    </row>
    <row r="63" spans="2:11" s="1" customFormat="1" ht="15" customHeight="1">
      <c r="B63" s="252"/>
      <c r="C63" s="257"/>
      <c r="D63" s="378" t="s">
        <v>622</v>
      </c>
      <c r="E63" s="378"/>
      <c r="F63" s="378"/>
      <c r="G63" s="378"/>
      <c r="H63" s="378"/>
      <c r="I63" s="378"/>
      <c r="J63" s="378"/>
      <c r="K63" s="253"/>
    </row>
    <row r="64" spans="2:11" s="1" customFormat="1" ht="12.75" customHeight="1">
      <c r="B64" s="252"/>
      <c r="C64" s="257"/>
      <c r="D64" s="257"/>
      <c r="E64" s="260"/>
      <c r="F64" s="257"/>
      <c r="G64" s="257"/>
      <c r="H64" s="257"/>
      <c r="I64" s="257"/>
      <c r="J64" s="257"/>
      <c r="K64" s="253"/>
    </row>
    <row r="65" spans="2:11" s="1" customFormat="1" ht="15" customHeight="1">
      <c r="B65" s="252"/>
      <c r="C65" s="257"/>
      <c r="D65" s="378" t="s">
        <v>623</v>
      </c>
      <c r="E65" s="378"/>
      <c r="F65" s="378"/>
      <c r="G65" s="378"/>
      <c r="H65" s="378"/>
      <c r="I65" s="378"/>
      <c r="J65" s="378"/>
      <c r="K65" s="253"/>
    </row>
    <row r="66" spans="2:11" s="1" customFormat="1" ht="15" customHeight="1">
      <c r="B66" s="252"/>
      <c r="C66" s="257"/>
      <c r="D66" s="380" t="s">
        <v>624</v>
      </c>
      <c r="E66" s="380"/>
      <c r="F66" s="380"/>
      <c r="G66" s="380"/>
      <c r="H66" s="380"/>
      <c r="I66" s="380"/>
      <c r="J66" s="380"/>
      <c r="K66" s="253"/>
    </row>
    <row r="67" spans="2:11" s="1" customFormat="1" ht="15" customHeight="1">
      <c r="B67" s="252"/>
      <c r="C67" s="257"/>
      <c r="D67" s="378" t="s">
        <v>625</v>
      </c>
      <c r="E67" s="378"/>
      <c r="F67" s="378"/>
      <c r="G67" s="378"/>
      <c r="H67" s="378"/>
      <c r="I67" s="378"/>
      <c r="J67" s="378"/>
      <c r="K67" s="253"/>
    </row>
    <row r="68" spans="2:11" s="1" customFormat="1" ht="15" customHeight="1">
      <c r="B68" s="252"/>
      <c r="C68" s="257"/>
      <c r="D68" s="378" t="s">
        <v>626</v>
      </c>
      <c r="E68" s="378"/>
      <c r="F68" s="378"/>
      <c r="G68" s="378"/>
      <c r="H68" s="378"/>
      <c r="I68" s="378"/>
      <c r="J68" s="378"/>
      <c r="K68" s="253"/>
    </row>
    <row r="69" spans="2:11" s="1" customFormat="1" ht="15" customHeight="1">
      <c r="B69" s="252"/>
      <c r="C69" s="257"/>
      <c r="D69" s="378" t="s">
        <v>627</v>
      </c>
      <c r="E69" s="378"/>
      <c r="F69" s="378"/>
      <c r="G69" s="378"/>
      <c r="H69" s="378"/>
      <c r="I69" s="378"/>
      <c r="J69" s="378"/>
      <c r="K69" s="253"/>
    </row>
    <row r="70" spans="2:11" s="1" customFormat="1" ht="15" customHeight="1">
      <c r="B70" s="252"/>
      <c r="C70" s="257"/>
      <c r="D70" s="378" t="s">
        <v>628</v>
      </c>
      <c r="E70" s="378"/>
      <c r="F70" s="378"/>
      <c r="G70" s="378"/>
      <c r="H70" s="378"/>
      <c r="I70" s="378"/>
      <c r="J70" s="378"/>
      <c r="K70" s="253"/>
    </row>
    <row r="71" spans="2:11" s="1" customFormat="1" ht="12.75" customHeight="1">
      <c r="B71" s="261"/>
      <c r="C71" s="262"/>
      <c r="D71" s="262"/>
      <c r="E71" s="262"/>
      <c r="F71" s="262"/>
      <c r="G71" s="262"/>
      <c r="H71" s="262"/>
      <c r="I71" s="262"/>
      <c r="J71" s="262"/>
      <c r="K71" s="263"/>
    </row>
    <row r="72" spans="2:11" s="1" customFormat="1" ht="18.75" customHeight="1">
      <c r="B72" s="264"/>
      <c r="C72" s="264"/>
      <c r="D72" s="264"/>
      <c r="E72" s="264"/>
      <c r="F72" s="264"/>
      <c r="G72" s="264"/>
      <c r="H72" s="264"/>
      <c r="I72" s="264"/>
      <c r="J72" s="264"/>
      <c r="K72" s="265"/>
    </row>
    <row r="73" spans="2:11" s="1" customFormat="1" ht="18.75" customHeight="1">
      <c r="B73" s="265"/>
      <c r="C73" s="265"/>
      <c r="D73" s="265"/>
      <c r="E73" s="265"/>
      <c r="F73" s="265"/>
      <c r="G73" s="265"/>
      <c r="H73" s="265"/>
      <c r="I73" s="265"/>
      <c r="J73" s="265"/>
      <c r="K73" s="265"/>
    </row>
    <row r="74" spans="2:11" s="1" customFormat="1" ht="7.5" customHeight="1">
      <c r="B74" s="266"/>
      <c r="C74" s="267"/>
      <c r="D74" s="267"/>
      <c r="E74" s="267"/>
      <c r="F74" s="267"/>
      <c r="G74" s="267"/>
      <c r="H74" s="267"/>
      <c r="I74" s="267"/>
      <c r="J74" s="267"/>
      <c r="K74" s="268"/>
    </row>
    <row r="75" spans="2:11" s="1" customFormat="1" ht="45" customHeight="1">
      <c r="B75" s="269"/>
      <c r="C75" s="373" t="s">
        <v>629</v>
      </c>
      <c r="D75" s="373"/>
      <c r="E75" s="373"/>
      <c r="F75" s="373"/>
      <c r="G75" s="373"/>
      <c r="H75" s="373"/>
      <c r="I75" s="373"/>
      <c r="J75" s="373"/>
      <c r="K75" s="270"/>
    </row>
    <row r="76" spans="2:11" s="1" customFormat="1" ht="17.25" customHeight="1">
      <c r="B76" s="269"/>
      <c r="C76" s="271" t="s">
        <v>630</v>
      </c>
      <c r="D76" s="271"/>
      <c r="E76" s="271"/>
      <c r="F76" s="271" t="s">
        <v>631</v>
      </c>
      <c r="G76" s="272"/>
      <c r="H76" s="271" t="s">
        <v>52</v>
      </c>
      <c r="I76" s="271" t="s">
        <v>55</v>
      </c>
      <c r="J76" s="271" t="s">
        <v>632</v>
      </c>
      <c r="K76" s="270"/>
    </row>
    <row r="77" spans="2:11" s="1" customFormat="1" ht="17.25" customHeight="1">
      <c r="B77" s="269"/>
      <c r="C77" s="273" t="s">
        <v>633</v>
      </c>
      <c r="D77" s="273"/>
      <c r="E77" s="273"/>
      <c r="F77" s="274" t="s">
        <v>634</v>
      </c>
      <c r="G77" s="275"/>
      <c r="H77" s="273"/>
      <c r="I77" s="273"/>
      <c r="J77" s="273" t="s">
        <v>635</v>
      </c>
      <c r="K77" s="270"/>
    </row>
    <row r="78" spans="2:11" s="1" customFormat="1" ht="5.25" customHeight="1">
      <c r="B78" s="269"/>
      <c r="C78" s="276"/>
      <c r="D78" s="276"/>
      <c r="E78" s="276"/>
      <c r="F78" s="276"/>
      <c r="G78" s="277"/>
      <c r="H78" s="276"/>
      <c r="I78" s="276"/>
      <c r="J78" s="276"/>
      <c r="K78" s="270"/>
    </row>
    <row r="79" spans="2:11" s="1" customFormat="1" ht="15" customHeight="1">
      <c r="B79" s="269"/>
      <c r="C79" s="258" t="s">
        <v>51</v>
      </c>
      <c r="D79" s="278"/>
      <c r="E79" s="278"/>
      <c r="F79" s="279" t="s">
        <v>636</v>
      </c>
      <c r="G79" s="280"/>
      <c r="H79" s="258" t="s">
        <v>637</v>
      </c>
      <c r="I79" s="258" t="s">
        <v>638</v>
      </c>
      <c r="J79" s="258">
        <v>20</v>
      </c>
      <c r="K79" s="270"/>
    </row>
    <row r="80" spans="2:11" s="1" customFormat="1" ht="15" customHeight="1">
      <c r="B80" s="269"/>
      <c r="C80" s="258" t="s">
        <v>639</v>
      </c>
      <c r="D80" s="258"/>
      <c r="E80" s="258"/>
      <c r="F80" s="279" t="s">
        <v>636</v>
      </c>
      <c r="G80" s="280"/>
      <c r="H80" s="258" t="s">
        <v>640</v>
      </c>
      <c r="I80" s="258" t="s">
        <v>638</v>
      </c>
      <c r="J80" s="258">
        <v>120</v>
      </c>
      <c r="K80" s="270"/>
    </row>
    <row r="81" spans="2:11" s="1" customFormat="1" ht="15" customHeight="1">
      <c r="B81" s="281"/>
      <c r="C81" s="258" t="s">
        <v>641</v>
      </c>
      <c r="D81" s="258"/>
      <c r="E81" s="258"/>
      <c r="F81" s="279" t="s">
        <v>642</v>
      </c>
      <c r="G81" s="280"/>
      <c r="H81" s="258" t="s">
        <v>643</v>
      </c>
      <c r="I81" s="258" t="s">
        <v>638</v>
      </c>
      <c r="J81" s="258">
        <v>50</v>
      </c>
      <c r="K81" s="270"/>
    </row>
    <row r="82" spans="2:11" s="1" customFormat="1" ht="15" customHeight="1">
      <c r="B82" s="281"/>
      <c r="C82" s="258" t="s">
        <v>644</v>
      </c>
      <c r="D82" s="258"/>
      <c r="E82" s="258"/>
      <c r="F82" s="279" t="s">
        <v>636</v>
      </c>
      <c r="G82" s="280"/>
      <c r="H82" s="258" t="s">
        <v>645</v>
      </c>
      <c r="I82" s="258" t="s">
        <v>646</v>
      </c>
      <c r="J82" s="258"/>
      <c r="K82" s="270"/>
    </row>
    <row r="83" spans="2:11" s="1" customFormat="1" ht="15" customHeight="1">
      <c r="B83" s="281"/>
      <c r="C83" s="282" t="s">
        <v>647</v>
      </c>
      <c r="D83" s="282"/>
      <c r="E83" s="282"/>
      <c r="F83" s="283" t="s">
        <v>642</v>
      </c>
      <c r="G83" s="282"/>
      <c r="H83" s="282" t="s">
        <v>648</v>
      </c>
      <c r="I83" s="282" t="s">
        <v>638</v>
      </c>
      <c r="J83" s="282">
        <v>15</v>
      </c>
      <c r="K83" s="270"/>
    </row>
    <row r="84" spans="2:11" s="1" customFormat="1" ht="15" customHeight="1">
      <c r="B84" s="281"/>
      <c r="C84" s="282" t="s">
        <v>649</v>
      </c>
      <c r="D84" s="282"/>
      <c r="E84" s="282"/>
      <c r="F84" s="283" t="s">
        <v>642</v>
      </c>
      <c r="G84" s="282"/>
      <c r="H84" s="282" t="s">
        <v>650</v>
      </c>
      <c r="I84" s="282" t="s">
        <v>638</v>
      </c>
      <c r="J84" s="282">
        <v>15</v>
      </c>
      <c r="K84" s="270"/>
    </row>
    <row r="85" spans="2:11" s="1" customFormat="1" ht="15" customHeight="1">
      <c r="B85" s="281"/>
      <c r="C85" s="282" t="s">
        <v>651</v>
      </c>
      <c r="D85" s="282"/>
      <c r="E85" s="282"/>
      <c r="F85" s="283" t="s">
        <v>642</v>
      </c>
      <c r="G85" s="282"/>
      <c r="H85" s="282" t="s">
        <v>652</v>
      </c>
      <c r="I85" s="282" t="s">
        <v>638</v>
      </c>
      <c r="J85" s="282">
        <v>20</v>
      </c>
      <c r="K85" s="270"/>
    </row>
    <row r="86" spans="2:11" s="1" customFormat="1" ht="15" customHeight="1">
      <c r="B86" s="281"/>
      <c r="C86" s="282" t="s">
        <v>653</v>
      </c>
      <c r="D86" s="282"/>
      <c r="E86" s="282"/>
      <c r="F86" s="283" t="s">
        <v>642</v>
      </c>
      <c r="G86" s="282"/>
      <c r="H86" s="282" t="s">
        <v>654</v>
      </c>
      <c r="I86" s="282" t="s">
        <v>638</v>
      </c>
      <c r="J86" s="282">
        <v>20</v>
      </c>
      <c r="K86" s="270"/>
    </row>
    <row r="87" spans="2:11" s="1" customFormat="1" ht="15" customHeight="1">
      <c r="B87" s="281"/>
      <c r="C87" s="258" t="s">
        <v>655</v>
      </c>
      <c r="D87" s="258"/>
      <c r="E87" s="258"/>
      <c r="F87" s="279" t="s">
        <v>642</v>
      </c>
      <c r="G87" s="280"/>
      <c r="H87" s="258" t="s">
        <v>656</v>
      </c>
      <c r="I87" s="258" t="s">
        <v>638</v>
      </c>
      <c r="J87" s="258">
        <v>50</v>
      </c>
      <c r="K87" s="270"/>
    </row>
    <row r="88" spans="2:11" s="1" customFormat="1" ht="15" customHeight="1">
      <c r="B88" s="281"/>
      <c r="C88" s="258" t="s">
        <v>657</v>
      </c>
      <c r="D88" s="258"/>
      <c r="E88" s="258"/>
      <c r="F88" s="279" t="s">
        <v>642</v>
      </c>
      <c r="G88" s="280"/>
      <c r="H88" s="258" t="s">
        <v>658</v>
      </c>
      <c r="I88" s="258" t="s">
        <v>638</v>
      </c>
      <c r="J88" s="258">
        <v>20</v>
      </c>
      <c r="K88" s="270"/>
    </row>
    <row r="89" spans="2:11" s="1" customFormat="1" ht="15" customHeight="1">
      <c r="B89" s="281"/>
      <c r="C89" s="258" t="s">
        <v>659</v>
      </c>
      <c r="D89" s="258"/>
      <c r="E89" s="258"/>
      <c r="F89" s="279" t="s">
        <v>642</v>
      </c>
      <c r="G89" s="280"/>
      <c r="H89" s="258" t="s">
        <v>660</v>
      </c>
      <c r="I89" s="258" t="s">
        <v>638</v>
      </c>
      <c r="J89" s="258">
        <v>20</v>
      </c>
      <c r="K89" s="270"/>
    </row>
    <row r="90" spans="2:11" s="1" customFormat="1" ht="15" customHeight="1">
      <c r="B90" s="281"/>
      <c r="C90" s="258" t="s">
        <v>661</v>
      </c>
      <c r="D90" s="258"/>
      <c r="E90" s="258"/>
      <c r="F90" s="279" t="s">
        <v>642</v>
      </c>
      <c r="G90" s="280"/>
      <c r="H90" s="258" t="s">
        <v>662</v>
      </c>
      <c r="I90" s="258" t="s">
        <v>638</v>
      </c>
      <c r="J90" s="258">
        <v>50</v>
      </c>
      <c r="K90" s="270"/>
    </row>
    <row r="91" spans="2:11" s="1" customFormat="1" ht="15" customHeight="1">
      <c r="B91" s="281"/>
      <c r="C91" s="258" t="s">
        <v>663</v>
      </c>
      <c r="D91" s="258"/>
      <c r="E91" s="258"/>
      <c r="F91" s="279" t="s">
        <v>642</v>
      </c>
      <c r="G91" s="280"/>
      <c r="H91" s="258" t="s">
        <v>663</v>
      </c>
      <c r="I91" s="258" t="s">
        <v>638</v>
      </c>
      <c r="J91" s="258">
        <v>50</v>
      </c>
      <c r="K91" s="270"/>
    </row>
    <row r="92" spans="2:11" s="1" customFormat="1" ht="15" customHeight="1">
      <c r="B92" s="281"/>
      <c r="C92" s="258" t="s">
        <v>664</v>
      </c>
      <c r="D92" s="258"/>
      <c r="E92" s="258"/>
      <c r="F92" s="279" t="s">
        <v>642</v>
      </c>
      <c r="G92" s="280"/>
      <c r="H92" s="258" t="s">
        <v>665</v>
      </c>
      <c r="I92" s="258" t="s">
        <v>638</v>
      </c>
      <c r="J92" s="258">
        <v>255</v>
      </c>
      <c r="K92" s="270"/>
    </row>
    <row r="93" spans="2:11" s="1" customFormat="1" ht="15" customHeight="1">
      <c r="B93" s="281"/>
      <c r="C93" s="258" t="s">
        <v>666</v>
      </c>
      <c r="D93" s="258"/>
      <c r="E93" s="258"/>
      <c r="F93" s="279" t="s">
        <v>636</v>
      </c>
      <c r="G93" s="280"/>
      <c r="H93" s="258" t="s">
        <v>667</v>
      </c>
      <c r="I93" s="258" t="s">
        <v>668</v>
      </c>
      <c r="J93" s="258"/>
      <c r="K93" s="270"/>
    </row>
    <row r="94" spans="2:11" s="1" customFormat="1" ht="15" customHeight="1">
      <c r="B94" s="281"/>
      <c r="C94" s="258" t="s">
        <v>669</v>
      </c>
      <c r="D94" s="258"/>
      <c r="E94" s="258"/>
      <c r="F94" s="279" t="s">
        <v>636</v>
      </c>
      <c r="G94" s="280"/>
      <c r="H94" s="258" t="s">
        <v>670</v>
      </c>
      <c r="I94" s="258" t="s">
        <v>671</v>
      </c>
      <c r="J94" s="258"/>
      <c r="K94" s="270"/>
    </row>
    <row r="95" spans="2:11" s="1" customFormat="1" ht="15" customHeight="1">
      <c r="B95" s="281"/>
      <c r="C95" s="258" t="s">
        <v>672</v>
      </c>
      <c r="D95" s="258"/>
      <c r="E95" s="258"/>
      <c r="F95" s="279" t="s">
        <v>636</v>
      </c>
      <c r="G95" s="280"/>
      <c r="H95" s="258" t="s">
        <v>672</v>
      </c>
      <c r="I95" s="258" t="s">
        <v>671</v>
      </c>
      <c r="J95" s="258"/>
      <c r="K95" s="270"/>
    </row>
    <row r="96" spans="2:11" s="1" customFormat="1" ht="15" customHeight="1">
      <c r="B96" s="281"/>
      <c r="C96" s="258" t="s">
        <v>36</v>
      </c>
      <c r="D96" s="258"/>
      <c r="E96" s="258"/>
      <c r="F96" s="279" t="s">
        <v>636</v>
      </c>
      <c r="G96" s="280"/>
      <c r="H96" s="258" t="s">
        <v>673</v>
      </c>
      <c r="I96" s="258" t="s">
        <v>671</v>
      </c>
      <c r="J96" s="258"/>
      <c r="K96" s="270"/>
    </row>
    <row r="97" spans="2:11" s="1" customFormat="1" ht="15" customHeight="1">
      <c r="B97" s="281"/>
      <c r="C97" s="258" t="s">
        <v>46</v>
      </c>
      <c r="D97" s="258"/>
      <c r="E97" s="258"/>
      <c r="F97" s="279" t="s">
        <v>636</v>
      </c>
      <c r="G97" s="280"/>
      <c r="H97" s="258" t="s">
        <v>674</v>
      </c>
      <c r="I97" s="258" t="s">
        <v>671</v>
      </c>
      <c r="J97" s="258"/>
      <c r="K97" s="270"/>
    </row>
    <row r="98" spans="2:11" s="1" customFormat="1" ht="15" customHeight="1">
      <c r="B98" s="284"/>
      <c r="C98" s="285"/>
      <c r="D98" s="285"/>
      <c r="E98" s="285"/>
      <c r="F98" s="285"/>
      <c r="G98" s="285"/>
      <c r="H98" s="285"/>
      <c r="I98" s="285"/>
      <c r="J98" s="285"/>
      <c r="K98" s="286"/>
    </row>
    <row r="99" spans="2:11" s="1" customFormat="1" ht="18.75" customHeight="1">
      <c r="B99" s="287"/>
      <c r="C99" s="288"/>
      <c r="D99" s="288"/>
      <c r="E99" s="288"/>
      <c r="F99" s="288"/>
      <c r="G99" s="288"/>
      <c r="H99" s="288"/>
      <c r="I99" s="288"/>
      <c r="J99" s="288"/>
      <c r="K99" s="287"/>
    </row>
    <row r="100" spans="2:11" s="1" customFormat="1" ht="18.75" customHeight="1">
      <c r="B100" s="265"/>
      <c r="C100" s="265"/>
      <c r="D100" s="265"/>
      <c r="E100" s="265"/>
      <c r="F100" s="265"/>
      <c r="G100" s="265"/>
      <c r="H100" s="265"/>
      <c r="I100" s="265"/>
      <c r="J100" s="265"/>
      <c r="K100" s="265"/>
    </row>
    <row r="101" spans="2:11" s="1" customFormat="1" ht="7.5" customHeight="1">
      <c r="B101" s="266"/>
      <c r="C101" s="267"/>
      <c r="D101" s="267"/>
      <c r="E101" s="267"/>
      <c r="F101" s="267"/>
      <c r="G101" s="267"/>
      <c r="H101" s="267"/>
      <c r="I101" s="267"/>
      <c r="J101" s="267"/>
      <c r="K101" s="268"/>
    </row>
    <row r="102" spans="2:11" s="1" customFormat="1" ht="45" customHeight="1">
      <c r="B102" s="269"/>
      <c r="C102" s="373" t="s">
        <v>675</v>
      </c>
      <c r="D102" s="373"/>
      <c r="E102" s="373"/>
      <c r="F102" s="373"/>
      <c r="G102" s="373"/>
      <c r="H102" s="373"/>
      <c r="I102" s="373"/>
      <c r="J102" s="373"/>
      <c r="K102" s="270"/>
    </row>
    <row r="103" spans="2:11" s="1" customFormat="1" ht="17.25" customHeight="1">
      <c r="B103" s="269"/>
      <c r="C103" s="271" t="s">
        <v>630</v>
      </c>
      <c r="D103" s="271"/>
      <c r="E103" s="271"/>
      <c r="F103" s="271" t="s">
        <v>631</v>
      </c>
      <c r="G103" s="272"/>
      <c r="H103" s="271" t="s">
        <v>52</v>
      </c>
      <c r="I103" s="271" t="s">
        <v>55</v>
      </c>
      <c r="J103" s="271" t="s">
        <v>632</v>
      </c>
      <c r="K103" s="270"/>
    </row>
    <row r="104" spans="2:11" s="1" customFormat="1" ht="17.25" customHeight="1">
      <c r="B104" s="269"/>
      <c r="C104" s="273" t="s">
        <v>633</v>
      </c>
      <c r="D104" s="273"/>
      <c r="E104" s="273"/>
      <c r="F104" s="274" t="s">
        <v>634</v>
      </c>
      <c r="G104" s="275"/>
      <c r="H104" s="273"/>
      <c r="I104" s="273"/>
      <c r="J104" s="273" t="s">
        <v>635</v>
      </c>
      <c r="K104" s="270"/>
    </row>
    <row r="105" spans="2:11" s="1" customFormat="1" ht="5.25" customHeight="1">
      <c r="B105" s="269"/>
      <c r="C105" s="271"/>
      <c r="D105" s="271"/>
      <c r="E105" s="271"/>
      <c r="F105" s="271"/>
      <c r="G105" s="289"/>
      <c r="H105" s="271"/>
      <c r="I105" s="271"/>
      <c r="J105" s="271"/>
      <c r="K105" s="270"/>
    </row>
    <row r="106" spans="2:11" s="1" customFormat="1" ht="15" customHeight="1">
      <c r="B106" s="269"/>
      <c r="C106" s="258" t="s">
        <v>51</v>
      </c>
      <c r="D106" s="278"/>
      <c r="E106" s="278"/>
      <c r="F106" s="279" t="s">
        <v>636</v>
      </c>
      <c r="G106" s="258"/>
      <c r="H106" s="258" t="s">
        <v>676</v>
      </c>
      <c r="I106" s="258" t="s">
        <v>638</v>
      </c>
      <c r="J106" s="258">
        <v>20</v>
      </c>
      <c r="K106" s="270"/>
    </row>
    <row r="107" spans="2:11" s="1" customFormat="1" ht="15" customHeight="1">
      <c r="B107" s="269"/>
      <c r="C107" s="258" t="s">
        <v>639</v>
      </c>
      <c r="D107" s="258"/>
      <c r="E107" s="258"/>
      <c r="F107" s="279" t="s">
        <v>636</v>
      </c>
      <c r="G107" s="258"/>
      <c r="H107" s="258" t="s">
        <v>676</v>
      </c>
      <c r="I107" s="258" t="s">
        <v>638</v>
      </c>
      <c r="J107" s="258">
        <v>120</v>
      </c>
      <c r="K107" s="270"/>
    </row>
    <row r="108" spans="2:11" s="1" customFormat="1" ht="15" customHeight="1">
      <c r="B108" s="281"/>
      <c r="C108" s="258" t="s">
        <v>641</v>
      </c>
      <c r="D108" s="258"/>
      <c r="E108" s="258"/>
      <c r="F108" s="279" t="s">
        <v>642</v>
      </c>
      <c r="G108" s="258"/>
      <c r="H108" s="258" t="s">
        <v>676</v>
      </c>
      <c r="I108" s="258" t="s">
        <v>638</v>
      </c>
      <c r="J108" s="258">
        <v>50</v>
      </c>
      <c r="K108" s="270"/>
    </row>
    <row r="109" spans="2:11" s="1" customFormat="1" ht="15" customHeight="1">
      <c r="B109" s="281"/>
      <c r="C109" s="258" t="s">
        <v>644</v>
      </c>
      <c r="D109" s="258"/>
      <c r="E109" s="258"/>
      <c r="F109" s="279" t="s">
        <v>636</v>
      </c>
      <c r="G109" s="258"/>
      <c r="H109" s="258" t="s">
        <v>676</v>
      </c>
      <c r="I109" s="258" t="s">
        <v>646</v>
      </c>
      <c r="J109" s="258"/>
      <c r="K109" s="270"/>
    </row>
    <row r="110" spans="2:11" s="1" customFormat="1" ht="15" customHeight="1">
      <c r="B110" s="281"/>
      <c r="C110" s="258" t="s">
        <v>655</v>
      </c>
      <c r="D110" s="258"/>
      <c r="E110" s="258"/>
      <c r="F110" s="279" t="s">
        <v>642</v>
      </c>
      <c r="G110" s="258"/>
      <c r="H110" s="258" t="s">
        <v>676</v>
      </c>
      <c r="I110" s="258" t="s">
        <v>638</v>
      </c>
      <c r="J110" s="258">
        <v>50</v>
      </c>
      <c r="K110" s="270"/>
    </row>
    <row r="111" spans="2:11" s="1" customFormat="1" ht="15" customHeight="1">
      <c r="B111" s="281"/>
      <c r="C111" s="258" t="s">
        <v>663</v>
      </c>
      <c r="D111" s="258"/>
      <c r="E111" s="258"/>
      <c r="F111" s="279" t="s">
        <v>642</v>
      </c>
      <c r="G111" s="258"/>
      <c r="H111" s="258" t="s">
        <v>676</v>
      </c>
      <c r="I111" s="258" t="s">
        <v>638</v>
      </c>
      <c r="J111" s="258">
        <v>50</v>
      </c>
      <c r="K111" s="270"/>
    </row>
    <row r="112" spans="2:11" s="1" customFormat="1" ht="15" customHeight="1">
      <c r="B112" s="281"/>
      <c r="C112" s="258" t="s">
        <v>661</v>
      </c>
      <c r="D112" s="258"/>
      <c r="E112" s="258"/>
      <c r="F112" s="279" t="s">
        <v>642</v>
      </c>
      <c r="G112" s="258"/>
      <c r="H112" s="258" t="s">
        <v>676</v>
      </c>
      <c r="I112" s="258" t="s">
        <v>638</v>
      </c>
      <c r="J112" s="258">
        <v>50</v>
      </c>
      <c r="K112" s="270"/>
    </row>
    <row r="113" spans="2:11" s="1" customFormat="1" ht="15" customHeight="1">
      <c r="B113" s="281"/>
      <c r="C113" s="258" t="s">
        <v>51</v>
      </c>
      <c r="D113" s="258"/>
      <c r="E113" s="258"/>
      <c r="F113" s="279" t="s">
        <v>636</v>
      </c>
      <c r="G113" s="258"/>
      <c r="H113" s="258" t="s">
        <v>677</v>
      </c>
      <c r="I113" s="258" t="s">
        <v>638</v>
      </c>
      <c r="J113" s="258">
        <v>20</v>
      </c>
      <c r="K113" s="270"/>
    </row>
    <row r="114" spans="2:11" s="1" customFormat="1" ht="15" customHeight="1">
      <c r="B114" s="281"/>
      <c r="C114" s="258" t="s">
        <v>678</v>
      </c>
      <c r="D114" s="258"/>
      <c r="E114" s="258"/>
      <c r="F114" s="279" t="s">
        <v>636</v>
      </c>
      <c r="G114" s="258"/>
      <c r="H114" s="258" t="s">
        <v>679</v>
      </c>
      <c r="I114" s="258" t="s">
        <v>638</v>
      </c>
      <c r="J114" s="258">
        <v>120</v>
      </c>
      <c r="K114" s="270"/>
    </row>
    <row r="115" spans="2:11" s="1" customFormat="1" ht="15" customHeight="1">
      <c r="B115" s="281"/>
      <c r="C115" s="258" t="s">
        <v>36</v>
      </c>
      <c r="D115" s="258"/>
      <c r="E115" s="258"/>
      <c r="F115" s="279" t="s">
        <v>636</v>
      </c>
      <c r="G115" s="258"/>
      <c r="H115" s="258" t="s">
        <v>680</v>
      </c>
      <c r="I115" s="258" t="s">
        <v>671</v>
      </c>
      <c r="J115" s="258"/>
      <c r="K115" s="270"/>
    </row>
    <row r="116" spans="2:11" s="1" customFormat="1" ht="15" customHeight="1">
      <c r="B116" s="281"/>
      <c r="C116" s="258" t="s">
        <v>46</v>
      </c>
      <c r="D116" s="258"/>
      <c r="E116" s="258"/>
      <c r="F116" s="279" t="s">
        <v>636</v>
      </c>
      <c r="G116" s="258"/>
      <c r="H116" s="258" t="s">
        <v>681</v>
      </c>
      <c r="I116" s="258" t="s">
        <v>671</v>
      </c>
      <c r="J116" s="258"/>
      <c r="K116" s="270"/>
    </row>
    <row r="117" spans="2:11" s="1" customFormat="1" ht="15" customHeight="1">
      <c r="B117" s="281"/>
      <c r="C117" s="258" t="s">
        <v>55</v>
      </c>
      <c r="D117" s="258"/>
      <c r="E117" s="258"/>
      <c r="F117" s="279" t="s">
        <v>636</v>
      </c>
      <c r="G117" s="258"/>
      <c r="H117" s="258" t="s">
        <v>682</v>
      </c>
      <c r="I117" s="258" t="s">
        <v>683</v>
      </c>
      <c r="J117" s="258"/>
      <c r="K117" s="270"/>
    </row>
    <row r="118" spans="2:11" s="1" customFormat="1" ht="15" customHeight="1">
      <c r="B118" s="284"/>
      <c r="C118" s="290"/>
      <c r="D118" s="290"/>
      <c r="E118" s="290"/>
      <c r="F118" s="290"/>
      <c r="G118" s="290"/>
      <c r="H118" s="290"/>
      <c r="I118" s="290"/>
      <c r="J118" s="290"/>
      <c r="K118" s="286"/>
    </row>
    <row r="119" spans="2:11" s="1" customFormat="1" ht="18.75" customHeight="1">
      <c r="B119" s="291"/>
      <c r="C119" s="292"/>
      <c r="D119" s="292"/>
      <c r="E119" s="292"/>
      <c r="F119" s="293"/>
      <c r="G119" s="292"/>
      <c r="H119" s="292"/>
      <c r="I119" s="292"/>
      <c r="J119" s="292"/>
      <c r="K119" s="291"/>
    </row>
    <row r="120" spans="2:11" s="1" customFormat="1" ht="18.75" customHeight="1">
      <c r="B120" s="265"/>
      <c r="C120" s="265"/>
      <c r="D120" s="265"/>
      <c r="E120" s="265"/>
      <c r="F120" s="265"/>
      <c r="G120" s="265"/>
      <c r="H120" s="265"/>
      <c r="I120" s="265"/>
      <c r="J120" s="265"/>
      <c r="K120" s="265"/>
    </row>
    <row r="121" spans="2:11" s="1" customFormat="1" ht="7.5" customHeight="1">
      <c r="B121" s="294"/>
      <c r="C121" s="295"/>
      <c r="D121" s="295"/>
      <c r="E121" s="295"/>
      <c r="F121" s="295"/>
      <c r="G121" s="295"/>
      <c r="H121" s="295"/>
      <c r="I121" s="295"/>
      <c r="J121" s="295"/>
      <c r="K121" s="296"/>
    </row>
    <row r="122" spans="2:11" s="1" customFormat="1" ht="45" customHeight="1">
      <c r="B122" s="297"/>
      <c r="C122" s="374" t="s">
        <v>684</v>
      </c>
      <c r="D122" s="374"/>
      <c r="E122" s="374"/>
      <c r="F122" s="374"/>
      <c r="G122" s="374"/>
      <c r="H122" s="374"/>
      <c r="I122" s="374"/>
      <c r="J122" s="374"/>
      <c r="K122" s="298"/>
    </row>
    <row r="123" spans="2:11" s="1" customFormat="1" ht="17.25" customHeight="1">
      <c r="B123" s="299"/>
      <c r="C123" s="271" t="s">
        <v>630</v>
      </c>
      <c r="D123" s="271"/>
      <c r="E123" s="271"/>
      <c r="F123" s="271" t="s">
        <v>631</v>
      </c>
      <c r="G123" s="272"/>
      <c r="H123" s="271" t="s">
        <v>52</v>
      </c>
      <c r="I123" s="271" t="s">
        <v>55</v>
      </c>
      <c r="J123" s="271" t="s">
        <v>632</v>
      </c>
      <c r="K123" s="300"/>
    </row>
    <row r="124" spans="2:11" s="1" customFormat="1" ht="17.25" customHeight="1">
      <c r="B124" s="299"/>
      <c r="C124" s="273" t="s">
        <v>633</v>
      </c>
      <c r="D124" s="273"/>
      <c r="E124" s="273"/>
      <c r="F124" s="274" t="s">
        <v>634</v>
      </c>
      <c r="G124" s="275"/>
      <c r="H124" s="273"/>
      <c r="I124" s="273"/>
      <c r="J124" s="273" t="s">
        <v>635</v>
      </c>
      <c r="K124" s="300"/>
    </row>
    <row r="125" spans="2:11" s="1" customFormat="1" ht="5.25" customHeight="1">
      <c r="B125" s="301"/>
      <c r="C125" s="276"/>
      <c r="D125" s="276"/>
      <c r="E125" s="276"/>
      <c r="F125" s="276"/>
      <c r="G125" s="302"/>
      <c r="H125" s="276"/>
      <c r="I125" s="276"/>
      <c r="J125" s="276"/>
      <c r="K125" s="303"/>
    </row>
    <row r="126" spans="2:11" s="1" customFormat="1" ht="15" customHeight="1">
      <c r="B126" s="301"/>
      <c r="C126" s="258" t="s">
        <v>639</v>
      </c>
      <c r="D126" s="278"/>
      <c r="E126" s="278"/>
      <c r="F126" s="279" t="s">
        <v>636</v>
      </c>
      <c r="G126" s="258"/>
      <c r="H126" s="258" t="s">
        <v>676</v>
      </c>
      <c r="I126" s="258" t="s">
        <v>638</v>
      </c>
      <c r="J126" s="258">
        <v>120</v>
      </c>
      <c r="K126" s="304"/>
    </row>
    <row r="127" spans="2:11" s="1" customFormat="1" ht="15" customHeight="1">
      <c r="B127" s="301"/>
      <c r="C127" s="258" t="s">
        <v>685</v>
      </c>
      <c r="D127" s="258"/>
      <c r="E127" s="258"/>
      <c r="F127" s="279" t="s">
        <v>636</v>
      </c>
      <c r="G127" s="258"/>
      <c r="H127" s="258" t="s">
        <v>686</v>
      </c>
      <c r="I127" s="258" t="s">
        <v>638</v>
      </c>
      <c r="J127" s="258" t="s">
        <v>687</v>
      </c>
      <c r="K127" s="304"/>
    </row>
    <row r="128" spans="2:11" s="1" customFormat="1" ht="15" customHeight="1">
      <c r="B128" s="301"/>
      <c r="C128" s="258" t="s">
        <v>584</v>
      </c>
      <c r="D128" s="258"/>
      <c r="E128" s="258"/>
      <c r="F128" s="279" t="s">
        <v>636</v>
      </c>
      <c r="G128" s="258"/>
      <c r="H128" s="258" t="s">
        <v>688</v>
      </c>
      <c r="I128" s="258" t="s">
        <v>638</v>
      </c>
      <c r="J128" s="258" t="s">
        <v>687</v>
      </c>
      <c r="K128" s="304"/>
    </row>
    <row r="129" spans="2:11" s="1" customFormat="1" ht="15" customHeight="1">
      <c r="B129" s="301"/>
      <c r="C129" s="258" t="s">
        <v>647</v>
      </c>
      <c r="D129" s="258"/>
      <c r="E129" s="258"/>
      <c r="F129" s="279" t="s">
        <v>642</v>
      </c>
      <c r="G129" s="258"/>
      <c r="H129" s="258" t="s">
        <v>648</v>
      </c>
      <c r="I129" s="258" t="s">
        <v>638</v>
      </c>
      <c r="J129" s="258">
        <v>15</v>
      </c>
      <c r="K129" s="304"/>
    </row>
    <row r="130" spans="2:11" s="1" customFormat="1" ht="15" customHeight="1">
      <c r="B130" s="301"/>
      <c r="C130" s="282" t="s">
        <v>649</v>
      </c>
      <c r="D130" s="282"/>
      <c r="E130" s="282"/>
      <c r="F130" s="283" t="s">
        <v>642</v>
      </c>
      <c r="G130" s="282"/>
      <c r="H130" s="282" t="s">
        <v>650</v>
      </c>
      <c r="I130" s="282" t="s">
        <v>638</v>
      </c>
      <c r="J130" s="282">
        <v>15</v>
      </c>
      <c r="K130" s="304"/>
    </row>
    <row r="131" spans="2:11" s="1" customFormat="1" ht="15" customHeight="1">
      <c r="B131" s="301"/>
      <c r="C131" s="282" t="s">
        <v>651</v>
      </c>
      <c r="D131" s="282"/>
      <c r="E131" s="282"/>
      <c r="F131" s="283" t="s">
        <v>642</v>
      </c>
      <c r="G131" s="282"/>
      <c r="H131" s="282" t="s">
        <v>652</v>
      </c>
      <c r="I131" s="282" t="s">
        <v>638</v>
      </c>
      <c r="J131" s="282">
        <v>20</v>
      </c>
      <c r="K131" s="304"/>
    </row>
    <row r="132" spans="2:11" s="1" customFormat="1" ht="15" customHeight="1">
      <c r="B132" s="301"/>
      <c r="C132" s="282" t="s">
        <v>653</v>
      </c>
      <c r="D132" s="282"/>
      <c r="E132" s="282"/>
      <c r="F132" s="283" t="s">
        <v>642</v>
      </c>
      <c r="G132" s="282"/>
      <c r="H132" s="282" t="s">
        <v>654</v>
      </c>
      <c r="I132" s="282" t="s">
        <v>638</v>
      </c>
      <c r="J132" s="282">
        <v>20</v>
      </c>
      <c r="K132" s="304"/>
    </row>
    <row r="133" spans="2:11" s="1" customFormat="1" ht="15" customHeight="1">
      <c r="B133" s="301"/>
      <c r="C133" s="258" t="s">
        <v>641</v>
      </c>
      <c r="D133" s="258"/>
      <c r="E133" s="258"/>
      <c r="F133" s="279" t="s">
        <v>642</v>
      </c>
      <c r="G133" s="258"/>
      <c r="H133" s="258" t="s">
        <v>676</v>
      </c>
      <c r="I133" s="258" t="s">
        <v>638</v>
      </c>
      <c r="J133" s="258">
        <v>50</v>
      </c>
      <c r="K133" s="304"/>
    </row>
    <row r="134" spans="2:11" s="1" customFormat="1" ht="15" customHeight="1">
      <c r="B134" s="301"/>
      <c r="C134" s="258" t="s">
        <v>655</v>
      </c>
      <c r="D134" s="258"/>
      <c r="E134" s="258"/>
      <c r="F134" s="279" t="s">
        <v>642</v>
      </c>
      <c r="G134" s="258"/>
      <c r="H134" s="258" t="s">
        <v>676</v>
      </c>
      <c r="I134" s="258" t="s">
        <v>638</v>
      </c>
      <c r="J134" s="258">
        <v>50</v>
      </c>
      <c r="K134" s="304"/>
    </row>
    <row r="135" spans="2:11" s="1" customFormat="1" ht="15" customHeight="1">
      <c r="B135" s="301"/>
      <c r="C135" s="258" t="s">
        <v>661</v>
      </c>
      <c r="D135" s="258"/>
      <c r="E135" s="258"/>
      <c r="F135" s="279" t="s">
        <v>642</v>
      </c>
      <c r="G135" s="258"/>
      <c r="H135" s="258" t="s">
        <v>676</v>
      </c>
      <c r="I135" s="258" t="s">
        <v>638</v>
      </c>
      <c r="J135" s="258">
        <v>50</v>
      </c>
      <c r="K135" s="304"/>
    </row>
    <row r="136" spans="2:11" s="1" customFormat="1" ht="15" customHeight="1">
      <c r="B136" s="301"/>
      <c r="C136" s="258" t="s">
        <v>663</v>
      </c>
      <c r="D136" s="258"/>
      <c r="E136" s="258"/>
      <c r="F136" s="279" t="s">
        <v>642</v>
      </c>
      <c r="G136" s="258"/>
      <c r="H136" s="258" t="s">
        <v>676</v>
      </c>
      <c r="I136" s="258" t="s">
        <v>638</v>
      </c>
      <c r="J136" s="258">
        <v>50</v>
      </c>
      <c r="K136" s="304"/>
    </row>
    <row r="137" spans="2:11" s="1" customFormat="1" ht="15" customHeight="1">
      <c r="B137" s="301"/>
      <c r="C137" s="258" t="s">
        <v>664</v>
      </c>
      <c r="D137" s="258"/>
      <c r="E137" s="258"/>
      <c r="F137" s="279" t="s">
        <v>642</v>
      </c>
      <c r="G137" s="258"/>
      <c r="H137" s="258" t="s">
        <v>689</v>
      </c>
      <c r="I137" s="258" t="s">
        <v>638</v>
      </c>
      <c r="J137" s="258">
        <v>255</v>
      </c>
      <c r="K137" s="304"/>
    </row>
    <row r="138" spans="2:11" s="1" customFormat="1" ht="15" customHeight="1">
      <c r="B138" s="301"/>
      <c r="C138" s="258" t="s">
        <v>666</v>
      </c>
      <c r="D138" s="258"/>
      <c r="E138" s="258"/>
      <c r="F138" s="279" t="s">
        <v>636</v>
      </c>
      <c r="G138" s="258"/>
      <c r="H138" s="258" t="s">
        <v>690</v>
      </c>
      <c r="I138" s="258" t="s">
        <v>668</v>
      </c>
      <c r="J138" s="258"/>
      <c r="K138" s="304"/>
    </row>
    <row r="139" spans="2:11" s="1" customFormat="1" ht="15" customHeight="1">
      <c r="B139" s="301"/>
      <c r="C139" s="258" t="s">
        <v>669</v>
      </c>
      <c r="D139" s="258"/>
      <c r="E139" s="258"/>
      <c r="F139" s="279" t="s">
        <v>636</v>
      </c>
      <c r="G139" s="258"/>
      <c r="H139" s="258" t="s">
        <v>691</v>
      </c>
      <c r="I139" s="258" t="s">
        <v>671</v>
      </c>
      <c r="J139" s="258"/>
      <c r="K139" s="304"/>
    </row>
    <row r="140" spans="2:11" s="1" customFormat="1" ht="15" customHeight="1">
      <c r="B140" s="301"/>
      <c r="C140" s="258" t="s">
        <v>672</v>
      </c>
      <c r="D140" s="258"/>
      <c r="E140" s="258"/>
      <c r="F140" s="279" t="s">
        <v>636</v>
      </c>
      <c r="G140" s="258"/>
      <c r="H140" s="258" t="s">
        <v>672</v>
      </c>
      <c r="I140" s="258" t="s">
        <v>671</v>
      </c>
      <c r="J140" s="258"/>
      <c r="K140" s="304"/>
    </row>
    <row r="141" spans="2:11" s="1" customFormat="1" ht="15" customHeight="1">
      <c r="B141" s="301"/>
      <c r="C141" s="258" t="s">
        <v>36</v>
      </c>
      <c r="D141" s="258"/>
      <c r="E141" s="258"/>
      <c r="F141" s="279" t="s">
        <v>636</v>
      </c>
      <c r="G141" s="258"/>
      <c r="H141" s="258" t="s">
        <v>692</v>
      </c>
      <c r="I141" s="258" t="s">
        <v>671</v>
      </c>
      <c r="J141" s="258"/>
      <c r="K141" s="304"/>
    </row>
    <row r="142" spans="2:11" s="1" customFormat="1" ht="15" customHeight="1">
      <c r="B142" s="301"/>
      <c r="C142" s="258" t="s">
        <v>693</v>
      </c>
      <c r="D142" s="258"/>
      <c r="E142" s="258"/>
      <c r="F142" s="279" t="s">
        <v>636</v>
      </c>
      <c r="G142" s="258"/>
      <c r="H142" s="258" t="s">
        <v>694</v>
      </c>
      <c r="I142" s="258" t="s">
        <v>671</v>
      </c>
      <c r="J142" s="258"/>
      <c r="K142" s="304"/>
    </row>
    <row r="143" spans="2:11" s="1" customFormat="1" ht="15" customHeight="1">
      <c r="B143" s="305"/>
      <c r="C143" s="306"/>
      <c r="D143" s="306"/>
      <c r="E143" s="306"/>
      <c r="F143" s="306"/>
      <c r="G143" s="306"/>
      <c r="H143" s="306"/>
      <c r="I143" s="306"/>
      <c r="J143" s="306"/>
      <c r="K143" s="307"/>
    </row>
    <row r="144" spans="2:11" s="1" customFormat="1" ht="18.75" customHeight="1">
      <c r="B144" s="292"/>
      <c r="C144" s="292"/>
      <c r="D144" s="292"/>
      <c r="E144" s="292"/>
      <c r="F144" s="293"/>
      <c r="G144" s="292"/>
      <c r="H144" s="292"/>
      <c r="I144" s="292"/>
      <c r="J144" s="292"/>
      <c r="K144" s="292"/>
    </row>
    <row r="145" spans="2:11" s="1" customFormat="1" ht="18.75" customHeight="1">
      <c r="B145" s="265"/>
      <c r="C145" s="265"/>
      <c r="D145" s="265"/>
      <c r="E145" s="265"/>
      <c r="F145" s="265"/>
      <c r="G145" s="265"/>
      <c r="H145" s="265"/>
      <c r="I145" s="265"/>
      <c r="J145" s="265"/>
      <c r="K145" s="265"/>
    </row>
    <row r="146" spans="2:11" s="1" customFormat="1" ht="7.5" customHeight="1">
      <c r="B146" s="266"/>
      <c r="C146" s="267"/>
      <c r="D146" s="267"/>
      <c r="E146" s="267"/>
      <c r="F146" s="267"/>
      <c r="G146" s="267"/>
      <c r="H146" s="267"/>
      <c r="I146" s="267"/>
      <c r="J146" s="267"/>
      <c r="K146" s="268"/>
    </row>
    <row r="147" spans="2:11" s="1" customFormat="1" ht="45" customHeight="1">
      <c r="B147" s="269"/>
      <c r="C147" s="373" t="s">
        <v>695</v>
      </c>
      <c r="D147" s="373"/>
      <c r="E147" s="373"/>
      <c r="F147" s="373"/>
      <c r="G147" s="373"/>
      <c r="H147" s="373"/>
      <c r="I147" s="373"/>
      <c r="J147" s="373"/>
      <c r="K147" s="270"/>
    </row>
    <row r="148" spans="2:11" s="1" customFormat="1" ht="17.25" customHeight="1">
      <c r="B148" s="269"/>
      <c r="C148" s="271" t="s">
        <v>630</v>
      </c>
      <c r="D148" s="271"/>
      <c r="E148" s="271"/>
      <c r="F148" s="271" t="s">
        <v>631</v>
      </c>
      <c r="G148" s="272"/>
      <c r="H148" s="271" t="s">
        <v>52</v>
      </c>
      <c r="I148" s="271" t="s">
        <v>55</v>
      </c>
      <c r="J148" s="271" t="s">
        <v>632</v>
      </c>
      <c r="K148" s="270"/>
    </row>
    <row r="149" spans="2:11" s="1" customFormat="1" ht="17.25" customHeight="1">
      <c r="B149" s="269"/>
      <c r="C149" s="273" t="s">
        <v>633</v>
      </c>
      <c r="D149" s="273"/>
      <c r="E149" s="273"/>
      <c r="F149" s="274" t="s">
        <v>634</v>
      </c>
      <c r="G149" s="275"/>
      <c r="H149" s="273"/>
      <c r="I149" s="273"/>
      <c r="J149" s="273" t="s">
        <v>635</v>
      </c>
      <c r="K149" s="270"/>
    </row>
    <row r="150" spans="2:11" s="1" customFormat="1" ht="5.25" customHeight="1">
      <c r="B150" s="281"/>
      <c r="C150" s="276"/>
      <c r="D150" s="276"/>
      <c r="E150" s="276"/>
      <c r="F150" s="276"/>
      <c r="G150" s="277"/>
      <c r="H150" s="276"/>
      <c r="I150" s="276"/>
      <c r="J150" s="276"/>
      <c r="K150" s="304"/>
    </row>
    <row r="151" spans="2:11" s="1" customFormat="1" ht="15" customHeight="1">
      <c r="B151" s="281"/>
      <c r="C151" s="308" t="s">
        <v>639</v>
      </c>
      <c r="D151" s="258"/>
      <c r="E151" s="258"/>
      <c r="F151" s="309" t="s">
        <v>636</v>
      </c>
      <c r="G151" s="258"/>
      <c r="H151" s="308" t="s">
        <v>676</v>
      </c>
      <c r="I151" s="308" t="s">
        <v>638</v>
      </c>
      <c r="J151" s="308">
        <v>120</v>
      </c>
      <c r="K151" s="304"/>
    </row>
    <row r="152" spans="2:11" s="1" customFormat="1" ht="15" customHeight="1">
      <c r="B152" s="281"/>
      <c r="C152" s="308" t="s">
        <v>685</v>
      </c>
      <c r="D152" s="258"/>
      <c r="E152" s="258"/>
      <c r="F152" s="309" t="s">
        <v>636</v>
      </c>
      <c r="G152" s="258"/>
      <c r="H152" s="308" t="s">
        <v>696</v>
      </c>
      <c r="I152" s="308" t="s">
        <v>638</v>
      </c>
      <c r="J152" s="308" t="s">
        <v>687</v>
      </c>
      <c r="K152" s="304"/>
    </row>
    <row r="153" spans="2:11" s="1" customFormat="1" ht="15" customHeight="1">
      <c r="B153" s="281"/>
      <c r="C153" s="308" t="s">
        <v>584</v>
      </c>
      <c r="D153" s="258"/>
      <c r="E153" s="258"/>
      <c r="F153" s="309" t="s">
        <v>636</v>
      </c>
      <c r="G153" s="258"/>
      <c r="H153" s="308" t="s">
        <v>697</v>
      </c>
      <c r="I153" s="308" t="s">
        <v>638</v>
      </c>
      <c r="J153" s="308" t="s">
        <v>687</v>
      </c>
      <c r="K153" s="304"/>
    </row>
    <row r="154" spans="2:11" s="1" customFormat="1" ht="15" customHeight="1">
      <c r="B154" s="281"/>
      <c r="C154" s="308" t="s">
        <v>641</v>
      </c>
      <c r="D154" s="258"/>
      <c r="E154" s="258"/>
      <c r="F154" s="309" t="s">
        <v>642</v>
      </c>
      <c r="G154" s="258"/>
      <c r="H154" s="308" t="s">
        <v>676</v>
      </c>
      <c r="I154" s="308" t="s">
        <v>638</v>
      </c>
      <c r="J154" s="308">
        <v>50</v>
      </c>
      <c r="K154" s="304"/>
    </row>
    <row r="155" spans="2:11" s="1" customFormat="1" ht="15" customHeight="1">
      <c r="B155" s="281"/>
      <c r="C155" s="308" t="s">
        <v>644</v>
      </c>
      <c r="D155" s="258"/>
      <c r="E155" s="258"/>
      <c r="F155" s="309" t="s">
        <v>636</v>
      </c>
      <c r="G155" s="258"/>
      <c r="H155" s="308" t="s">
        <v>676</v>
      </c>
      <c r="I155" s="308" t="s">
        <v>646</v>
      </c>
      <c r="J155" s="308"/>
      <c r="K155" s="304"/>
    </row>
    <row r="156" spans="2:11" s="1" customFormat="1" ht="15" customHeight="1">
      <c r="B156" s="281"/>
      <c r="C156" s="308" t="s">
        <v>655</v>
      </c>
      <c r="D156" s="258"/>
      <c r="E156" s="258"/>
      <c r="F156" s="309" t="s">
        <v>642</v>
      </c>
      <c r="G156" s="258"/>
      <c r="H156" s="308" t="s">
        <v>676</v>
      </c>
      <c r="I156" s="308" t="s">
        <v>638</v>
      </c>
      <c r="J156" s="308">
        <v>50</v>
      </c>
      <c r="K156" s="304"/>
    </row>
    <row r="157" spans="2:11" s="1" customFormat="1" ht="15" customHeight="1">
      <c r="B157" s="281"/>
      <c r="C157" s="308" t="s">
        <v>663</v>
      </c>
      <c r="D157" s="258"/>
      <c r="E157" s="258"/>
      <c r="F157" s="309" t="s">
        <v>642</v>
      </c>
      <c r="G157" s="258"/>
      <c r="H157" s="308" t="s">
        <v>676</v>
      </c>
      <c r="I157" s="308" t="s">
        <v>638</v>
      </c>
      <c r="J157" s="308">
        <v>50</v>
      </c>
      <c r="K157" s="304"/>
    </row>
    <row r="158" spans="2:11" s="1" customFormat="1" ht="15" customHeight="1">
      <c r="B158" s="281"/>
      <c r="C158" s="308" t="s">
        <v>661</v>
      </c>
      <c r="D158" s="258"/>
      <c r="E158" s="258"/>
      <c r="F158" s="309" t="s">
        <v>642</v>
      </c>
      <c r="G158" s="258"/>
      <c r="H158" s="308" t="s">
        <v>676</v>
      </c>
      <c r="I158" s="308" t="s">
        <v>638</v>
      </c>
      <c r="J158" s="308">
        <v>50</v>
      </c>
      <c r="K158" s="304"/>
    </row>
    <row r="159" spans="2:11" s="1" customFormat="1" ht="15" customHeight="1">
      <c r="B159" s="281"/>
      <c r="C159" s="308" t="s">
        <v>81</v>
      </c>
      <c r="D159" s="258"/>
      <c r="E159" s="258"/>
      <c r="F159" s="309" t="s">
        <v>636</v>
      </c>
      <c r="G159" s="258"/>
      <c r="H159" s="308" t="s">
        <v>698</v>
      </c>
      <c r="I159" s="308" t="s">
        <v>638</v>
      </c>
      <c r="J159" s="308" t="s">
        <v>699</v>
      </c>
      <c r="K159" s="304"/>
    </row>
    <row r="160" spans="2:11" s="1" customFormat="1" ht="15" customHeight="1">
      <c r="B160" s="281"/>
      <c r="C160" s="308" t="s">
        <v>700</v>
      </c>
      <c r="D160" s="258"/>
      <c r="E160" s="258"/>
      <c r="F160" s="309" t="s">
        <v>636</v>
      </c>
      <c r="G160" s="258"/>
      <c r="H160" s="308" t="s">
        <v>701</v>
      </c>
      <c r="I160" s="308" t="s">
        <v>671</v>
      </c>
      <c r="J160" s="308"/>
      <c r="K160" s="304"/>
    </row>
    <row r="161" spans="2:11" s="1" customFormat="1" ht="15" customHeight="1">
      <c r="B161" s="310"/>
      <c r="C161" s="290"/>
      <c r="D161" s="290"/>
      <c r="E161" s="290"/>
      <c r="F161" s="290"/>
      <c r="G161" s="290"/>
      <c r="H161" s="290"/>
      <c r="I161" s="290"/>
      <c r="J161" s="290"/>
      <c r="K161" s="311"/>
    </row>
    <row r="162" spans="2:11" s="1" customFormat="1" ht="18.75" customHeight="1">
      <c r="B162" s="292"/>
      <c r="C162" s="302"/>
      <c r="D162" s="302"/>
      <c r="E162" s="302"/>
      <c r="F162" s="312"/>
      <c r="G162" s="302"/>
      <c r="H162" s="302"/>
      <c r="I162" s="302"/>
      <c r="J162" s="302"/>
      <c r="K162" s="292"/>
    </row>
    <row r="163" spans="2:11" s="1" customFormat="1" ht="18.75" customHeight="1">
      <c r="B163" s="265"/>
      <c r="C163" s="265"/>
      <c r="D163" s="265"/>
      <c r="E163" s="265"/>
      <c r="F163" s="265"/>
      <c r="G163" s="265"/>
      <c r="H163" s="265"/>
      <c r="I163" s="265"/>
      <c r="J163" s="265"/>
      <c r="K163" s="265"/>
    </row>
    <row r="164" spans="2:11" s="1" customFormat="1" ht="7.5" customHeight="1">
      <c r="B164" s="247"/>
      <c r="C164" s="248"/>
      <c r="D164" s="248"/>
      <c r="E164" s="248"/>
      <c r="F164" s="248"/>
      <c r="G164" s="248"/>
      <c r="H164" s="248"/>
      <c r="I164" s="248"/>
      <c r="J164" s="248"/>
      <c r="K164" s="249"/>
    </row>
    <row r="165" spans="2:11" s="1" customFormat="1" ht="45" customHeight="1">
      <c r="B165" s="250"/>
      <c r="C165" s="374" t="s">
        <v>702</v>
      </c>
      <c r="D165" s="374"/>
      <c r="E165" s="374"/>
      <c r="F165" s="374"/>
      <c r="G165" s="374"/>
      <c r="H165" s="374"/>
      <c r="I165" s="374"/>
      <c r="J165" s="374"/>
      <c r="K165" s="251"/>
    </row>
    <row r="166" spans="2:11" s="1" customFormat="1" ht="17.25" customHeight="1">
      <c r="B166" s="250"/>
      <c r="C166" s="271" t="s">
        <v>630</v>
      </c>
      <c r="D166" s="271"/>
      <c r="E166" s="271"/>
      <c r="F166" s="271" t="s">
        <v>631</v>
      </c>
      <c r="G166" s="313"/>
      <c r="H166" s="314" t="s">
        <v>52</v>
      </c>
      <c r="I166" s="314" t="s">
        <v>55</v>
      </c>
      <c r="J166" s="271" t="s">
        <v>632</v>
      </c>
      <c r="K166" s="251"/>
    </row>
    <row r="167" spans="2:11" s="1" customFormat="1" ht="17.25" customHeight="1">
      <c r="B167" s="252"/>
      <c r="C167" s="273" t="s">
        <v>633</v>
      </c>
      <c r="D167" s="273"/>
      <c r="E167" s="273"/>
      <c r="F167" s="274" t="s">
        <v>634</v>
      </c>
      <c r="G167" s="315"/>
      <c r="H167" s="316"/>
      <c r="I167" s="316"/>
      <c r="J167" s="273" t="s">
        <v>635</v>
      </c>
      <c r="K167" s="253"/>
    </row>
    <row r="168" spans="2:11" s="1" customFormat="1" ht="5.25" customHeight="1">
      <c r="B168" s="281"/>
      <c r="C168" s="276"/>
      <c r="D168" s="276"/>
      <c r="E168" s="276"/>
      <c r="F168" s="276"/>
      <c r="G168" s="277"/>
      <c r="H168" s="276"/>
      <c r="I168" s="276"/>
      <c r="J168" s="276"/>
      <c r="K168" s="304"/>
    </row>
    <row r="169" spans="2:11" s="1" customFormat="1" ht="15" customHeight="1">
      <c r="B169" s="281"/>
      <c r="C169" s="258" t="s">
        <v>639</v>
      </c>
      <c r="D169" s="258"/>
      <c r="E169" s="258"/>
      <c r="F169" s="279" t="s">
        <v>636</v>
      </c>
      <c r="G169" s="258"/>
      <c r="H169" s="258" t="s">
        <v>676</v>
      </c>
      <c r="I169" s="258" t="s">
        <v>638</v>
      </c>
      <c r="J169" s="258">
        <v>120</v>
      </c>
      <c r="K169" s="304"/>
    </row>
    <row r="170" spans="2:11" s="1" customFormat="1" ht="15" customHeight="1">
      <c r="B170" s="281"/>
      <c r="C170" s="258" t="s">
        <v>685</v>
      </c>
      <c r="D170" s="258"/>
      <c r="E170" s="258"/>
      <c r="F170" s="279" t="s">
        <v>636</v>
      </c>
      <c r="G170" s="258"/>
      <c r="H170" s="258" t="s">
        <v>686</v>
      </c>
      <c r="I170" s="258" t="s">
        <v>638</v>
      </c>
      <c r="J170" s="258" t="s">
        <v>687</v>
      </c>
      <c r="K170" s="304"/>
    </row>
    <row r="171" spans="2:11" s="1" customFormat="1" ht="15" customHeight="1">
      <c r="B171" s="281"/>
      <c r="C171" s="258" t="s">
        <v>584</v>
      </c>
      <c r="D171" s="258"/>
      <c r="E171" s="258"/>
      <c r="F171" s="279" t="s">
        <v>636</v>
      </c>
      <c r="G171" s="258"/>
      <c r="H171" s="258" t="s">
        <v>703</v>
      </c>
      <c r="I171" s="258" t="s">
        <v>638</v>
      </c>
      <c r="J171" s="258" t="s">
        <v>687</v>
      </c>
      <c r="K171" s="304"/>
    </row>
    <row r="172" spans="2:11" s="1" customFormat="1" ht="15" customHeight="1">
      <c r="B172" s="281"/>
      <c r="C172" s="258" t="s">
        <v>641</v>
      </c>
      <c r="D172" s="258"/>
      <c r="E172" s="258"/>
      <c r="F172" s="279" t="s">
        <v>642</v>
      </c>
      <c r="G172" s="258"/>
      <c r="H172" s="258" t="s">
        <v>703</v>
      </c>
      <c r="I172" s="258" t="s">
        <v>638</v>
      </c>
      <c r="J172" s="258">
        <v>50</v>
      </c>
      <c r="K172" s="304"/>
    </row>
    <row r="173" spans="2:11" s="1" customFormat="1" ht="15" customHeight="1">
      <c r="B173" s="281"/>
      <c r="C173" s="258" t="s">
        <v>644</v>
      </c>
      <c r="D173" s="258"/>
      <c r="E173" s="258"/>
      <c r="F173" s="279" t="s">
        <v>636</v>
      </c>
      <c r="G173" s="258"/>
      <c r="H173" s="258" t="s">
        <v>703</v>
      </c>
      <c r="I173" s="258" t="s">
        <v>646</v>
      </c>
      <c r="J173" s="258"/>
      <c r="K173" s="304"/>
    </row>
    <row r="174" spans="2:11" s="1" customFormat="1" ht="15" customHeight="1">
      <c r="B174" s="281"/>
      <c r="C174" s="258" t="s">
        <v>655</v>
      </c>
      <c r="D174" s="258"/>
      <c r="E174" s="258"/>
      <c r="F174" s="279" t="s">
        <v>642</v>
      </c>
      <c r="G174" s="258"/>
      <c r="H174" s="258" t="s">
        <v>703</v>
      </c>
      <c r="I174" s="258" t="s">
        <v>638</v>
      </c>
      <c r="J174" s="258">
        <v>50</v>
      </c>
      <c r="K174" s="304"/>
    </row>
    <row r="175" spans="2:11" s="1" customFormat="1" ht="15" customHeight="1">
      <c r="B175" s="281"/>
      <c r="C175" s="258" t="s">
        <v>663</v>
      </c>
      <c r="D175" s="258"/>
      <c r="E175" s="258"/>
      <c r="F175" s="279" t="s">
        <v>642</v>
      </c>
      <c r="G175" s="258"/>
      <c r="H175" s="258" t="s">
        <v>703</v>
      </c>
      <c r="I175" s="258" t="s">
        <v>638</v>
      </c>
      <c r="J175" s="258">
        <v>50</v>
      </c>
      <c r="K175" s="304"/>
    </row>
    <row r="176" spans="2:11" s="1" customFormat="1" ht="15" customHeight="1">
      <c r="B176" s="281"/>
      <c r="C176" s="258" t="s">
        <v>661</v>
      </c>
      <c r="D176" s="258"/>
      <c r="E176" s="258"/>
      <c r="F176" s="279" t="s">
        <v>642</v>
      </c>
      <c r="G176" s="258"/>
      <c r="H176" s="258" t="s">
        <v>703</v>
      </c>
      <c r="I176" s="258" t="s">
        <v>638</v>
      </c>
      <c r="J176" s="258">
        <v>50</v>
      </c>
      <c r="K176" s="304"/>
    </row>
    <row r="177" spans="2:11" s="1" customFormat="1" ht="15" customHeight="1">
      <c r="B177" s="281"/>
      <c r="C177" s="258" t="s">
        <v>104</v>
      </c>
      <c r="D177" s="258"/>
      <c r="E177" s="258"/>
      <c r="F177" s="279" t="s">
        <v>636</v>
      </c>
      <c r="G177" s="258"/>
      <c r="H177" s="258" t="s">
        <v>704</v>
      </c>
      <c r="I177" s="258" t="s">
        <v>705</v>
      </c>
      <c r="J177" s="258"/>
      <c r="K177" s="304"/>
    </row>
    <row r="178" spans="2:11" s="1" customFormat="1" ht="15" customHeight="1">
      <c r="B178" s="281"/>
      <c r="C178" s="258" t="s">
        <v>55</v>
      </c>
      <c r="D178" s="258"/>
      <c r="E178" s="258"/>
      <c r="F178" s="279" t="s">
        <v>636</v>
      </c>
      <c r="G178" s="258"/>
      <c r="H178" s="258" t="s">
        <v>706</v>
      </c>
      <c r="I178" s="258" t="s">
        <v>707</v>
      </c>
      <c r="J178" s="258">
        <v>1</v>
      </c>
      <c r="K178" s="304"/>
    </row>
    <row r="179" spans="2:11" s="1" customFormat="1" ht="15" customHeight="1">
      <c r="B179" s="281"/>
      <c r="C179" s="258" t="s">
        <v>51</v>
      </c>
      <c r="D179" s="258"/>
      <c r="E179" s="258"/>
      <c r="F179" s="279" t="s">
        <v>636</v>
      </c>
      <c r="G179" s="258"/>
      <c r="H179" s="258" t="s">
        <v>708</v>
      </c>
      <c r="I179" s="258" t="s">
        <v>638</v>
      </c>
      <c r="J179" s="258">
        <v>20</v>
      </c>
      <c r="K179" s="304"/>
    </row>
    <row r="180" spans="2:11" s="1" customFormat="1" ht="15" customHeight="1">
      <c r="B180" s="281"/>
      <c r="C180" s="258" t="s">
        <v>52</v>
      </c>
      <c r="D180" s="258"/>
      <c r="E180" s="258"/>
      <c r="F180" s="279" t="s">
        <v>636</v>
      </c>
      <c r="G180" s="258"/>
      <c r="H180" s="258" t="s">
        <v>709</v>
      </c>
      <c r="I180" s="258" t="s">
        <v>638</v>
      </c>
      <c r="J180" s="258">
        <v>255</v>
      </c>
      <c r="K180" s="304"/>
    </row>
    <row r="181" spans="2:11" s="1" customFormat="1" ht="15" customHeight="1">
      <c r="B181" s="281"/>
      <c r="C181" s="258" t="s">
        <v>105</v>
      </c>
      <c r="D181" s="258"/>
      <c r="E181" s="258"/>
      <c r="F181" s="279" t="s">
        <v>636</v>
      </c>
      <c r="G181" s="258"/>
      <c r="H181" s="258" t="s">
        <v>600</v>
      </c>
      <c r="I181" s="258" t="s">
        <v>638</v>
      </c>
      <c r="J181" s="258">
        <v>10</v>
      </c>
      <c r="K181" s="304"/>
    </row>
    <row r="182" spans="2:11" s="1" customFormat="1" ht="15" customHeight="1">
      <c r="B182" s="281"/>
      <c r="C182" s="258" t="s">
        <v>106</v>
      </c>
      <c r="D182" s="258"/>
      <c r="E182" s="258"/>
      <c r="F182" s="279" t="s">
        <v>636</v>
      </c>
      <c r="G182" s="258"/>
      <c r="H182" s="258" t="s">
        <v>710</v>
      </c>
      <c r="I182" s="258" t="s">
        <v>671</v>
      </c>
      <c r="J182" s="258"/>
      <c r="K182" s="304"/>
    </row>
    <row r="183" spans="2:11" s="1" customFormat="1" ht="15" customHeight="1">
      <c r="B183" s="281"/>
      <c r="C183" s="258" t="s">
        <v>711</v>
      </c>
      <c r="D183" s="258"/>
      <c r="E183" s="258"/>
      <c r="F183" s="279" t="s">
        <v>636</v>
      </c>
      <c r="G183" s="258"/>
      <c r="H183" s="258" t="s">
        <v>712</v>
      </c>
      <c r="I183" s="258" t="s">
        <v>671</v>
      </c>
      <c r="J183" s="258"/>
      <c r="K183" s="304"/>
    </row>
    <row r="184" spans="2:11" s="1" customFormat="1" ht="15" customHeight="1">
      <c r="B184" s="281"/>
      <c r="C184" s="258" t="s">
        <v>700</v>
      </c>
      <c r="D184" s="258"/>
      <c r="E184" s="258"/>
      <c r="F184" s="279" t="s">
        <v>636</v>
      </c>
      <c r="G184" s="258"/>
      <c r="H184" s="258" t="s">
        <v>713</v>
      </c>
      <c r="I184" s="258" t="s">
        <v>671</v>
      </c>
      <c r="J184" s="258"/>
      <c r="K184" s="304"/>
    </row>
    <row r="185" spans="2:11" s="1" customFormat="1" ht="15" customHeight="1">
      <c r="B185" s="281"/>
      <c r="C185" s="258" t="s">
        <v>108</v>
      </c>
      <c r="D185" s="258"/>
      <c r="E185" s="258"/>
      <c r="F185" s="279" t="s">
        <v>642</v>
      </c>
      <c r="G185" s="258"/>
      <c r="H185" s="258" t="s">
        <v>714</v>
      </c>
      <c r="I185" s="258" t="s">
        <v>638</v>
      </c>
      <c r="J185" s="258">
        <v>50</v>
      </c>
      <c r="K185" s="304"/>
    </row>
    <row r="186" spans="2:11" s="1" customFormat="1" ht="15" customHeight="1">
      <c r="B186" s="281"/>
      <c r="C186" s="258" t="s">
        <v>715</v>
      </c>
      <c r="D186" s="258"/>
      <c r="E186" s="258"/>
      <c r="F186" s="279" t="s">
        <v>642</v>
      </c>
      <c r="G186" s="258"/>
      <c r="H186" s="258" t="s">
        <v>716</v>
      </c>
      <c r="I186" s="258" t="s">
        <v>717</v>
      </c>
      <c r="J186" s="258"/>
      <c r="K186" s="304"/>
    </row>
    <row r="187" spans="2:11" s="1" customFormat="1" ht="15" customHeight="1">
      <c r="B187" s="281"/>
      <c r="C187" s="258" t="s">
        <v>718</v>
      </c>
      <c r="D187" s="258"/>
      <c r="E187" s="258"/>
      <c r="F187" s="279" t="s">
        <v>642</v>
      </c>
      <c r="G187" s="258"/>
      <c r="H187" s="258" t="s">
        <v>719</v>
      </c>
      <c r="I187" s="258" t="s">
        <v>717</v>
      </c>
      <c r="J187" s="258"/>
      <c r="K187" s="304"/>
    </row>
    <row r="188" spans="2:11" s="1" customFormat="1" ht="15" customHeight="1">
      <c r="B188" s="281"/>
      <c r="C188" s="258" t="s">
        <v>720</v>
      </c>
      <c r="D188" s="258"/>
      <c r="E188" s="258"/>
      <c r="F188" s="279" t="s">
        <v>642</v>
      </c>
      <c r="G188" s="258"/>
      <c r="H188" s="258" t="s">
        <v>721</v>
      </c>
      <c r="I188" s="258" t="s">
        <v>717</v>
      </c>
      <c r="J188" s="258"/>
      <c r="K188" s="304"/>
    </row>
    <row r="189" spans="2:11" s="1" customFormat="1" ht="15" customHeight="1">
      <c r="B189" s="281"/>
      <c r="C189" s="317" t="s">
        <v>722</v>
      </c>
      <c r="D189" s="258"/>
      <c r="E189" s="258"/>
      <c r="F189" s="279" t="s">
        <v>642</v>
      </c>
      <c r="G189" s="258"/>
      <c r="H189" s="258" t="s">
        <v>723</v>
      </c>
      <c r="I189" s="258" t="s">
        <v>724</v>
      </c>
      <c r="J189" s="318" t="s">
        <v>725</v>
      </c>
      <c r="K189" s="304"/>
    </row>
    <row r="190" spans="2:11" s="1" customFormat="1" ht="15" customHeight="1">
      <c r="B190" s="281"/>
      <c r="C190" s="317" t="s">
        <v>40</v>
      </c>
      <c r="D190" s="258"/>
      <c r="E190" s="258"/>
      <c r="F190" s="279" t="s">
        <v>636</v>
      </c>
      <c r="G190" s="258"/>
      <c r="H190" s="255" t="s">
        <v>726</v>
      </c>
      <c r="I190" s="258" t="s">
        <v>727</v>
      </c>
      <c r="J190" s="258"/>
      <c r="K190" s="304"/>
    </row>
    <row r="191" spans="2:11" s="1" customFormat="1" ht="15" customHeight="1">
      <c r="B191" s="281"/>
      <c r="C191" s="317" t="s">
        <v>728</v>
      </c>
      <c r="D191" s="258"/>
      <c r="E191" s="258"/>
      <c r="F191" s="279" t="s">
        <v>636</v>
      </c>
      <c r="G191" s="258"/>
      <c r="H191" s="258" t="s">
        <v>729</v>
      </c>
      <c r="I191" s="258" t="s">
        <v>671</v>
      </c>
      <c r="J191" s="258"/>
      <c r="K191" s="304"/>
    </row>
    <row r="192" spans="2:11" s="1" customFormat="1" ht="15" customHeight="1">
      <c r="B192" s="281"/>
      <c r="C192" s="317" t="s">
        <v>730</v>
      </c>
      <c r="D192" s="258"/>
      <c r="E192" s="258"/>
      <c r="F192" s="279" t="s">
        <v>636</v>
      </c>
      <c r="G192" s="258"/>
      <c r="H192" s="258" t="s">
        <v>731</v>
      </c>
      <c r="I192" s="258" t="s">
        <v>671</v>
      </c>
      <c r="J192" s="258"/>
      <c r="K192" s="304"/>
    </row>
    <row r="193" spans="2:11" s="1" customFormat="1" ht="15" customHeight="1">
      <c r="B193" s="281"/>
      <c r="C193" s="317" t="s">
        <v>732</v>
      </c>
      <c r="D193" s="258"/>
      <c r="E193" s="258"/>
      <c r="F193" s="279" t="s">
        <v>642</v>
      </c>
      <c r="G193" s="258"/>
      <c r="H193" s="258" t="s">
        <v>733</v>
      </c>
      <c r="I193" s="258" t="s">
        <v>671</v>
      </c>
      <c r="J193" s="258"/>
      <c r="K193" s="304"/>
    </row>
    <row r="194" spans="2:11" s="1" customFormat="1" ht="15" customHeight="1">
      <c r="B194" s="310"/>
      <c r="C194" s="319"/>
      <c r="D194" s="290"/>
      <c r="E194" s="290"/>
      <c r="F194" s="290"/>
      <c r="G194" s="290"/>
      <c r="H194" s="290"/>
      <c r="I194" s="290"/>
      <c r="J194" s="290"/>
      <c r="K194" s="311"/>
    </row>
    <row r="195" spans="2:11" s="1" customFormat="1" ht="18.75" customHeight="1">
      <c r="B195" s="292"/>
      <c r="C195" s="302"/>
      <c r="D195" s="302"/>
      <c r="E195" s="302"/>
      <c r="F195" s="312"/>
      <c r="G195" s="302"/>
      <c r="H195" s="302"/>
      <c r="I195" s="302"/>
      <c r="J195" s="302"/>
      <c r="K195" s="292"/>
    </row>
    <row r="196" spans="2:11" s="1" customFormat="1" ht="18.75" customHeight="1">
      <c r="B196" s="292"/>
      <c r="C196" s="302"/>
      <c r="D196" s="302"/>
      <c r="E196" s="302"/>
      <c r="F196" s="312"/>
      <c r="G196" s="302"/>
      <c r="H196" s="302"/>
      <c r="I196" s="302"/>
      <c r="J196" s="302"/>
      <c r="K196" s="292"/>
    </row>
    <row r="197" spans="2:11" s="1" customFormat="1" ht="18.75" customHeight="1">
      <c r="B197" s="265"/>
      <c r="C197" s="265"/>
      <c r="D197" s="265"/>
      <c r="E197" s="265"/>
      <c r="F197" s="265"/>
      <c r="G197" s="265"/>
      <c r="H197" s="265"/>
      <c r="I197" s="265"/>
      <c r="J197" s="265"/>
      <c r="K197" s="265"/>
    </row>
    <row r="198" spans="2:11" s="1" customFormat="1" ht="13.5">
      <c r="B198" s="247"/>
      <c r="C198" s="248"/>
      <c r="D198" s="248"/>
      <c r="E198" s="248"/>
      <c r="F198" s="248"/>
      <c r="G198" s="248"/>
      <c r="H198" s="248"/>
      <c r="I198" s="248"/>
      <c r="J198" s="248"/>
      <c r="K198" s="249"/>
    </row>
    <row r="199" spans="2:11" s="1" customFormat="1" ht="21">
      <c r="B199" s="250"/>
      <c r="C199" s="374" t="s">
        <v>734</v>
      </c>
      <c r="D199" s="374"/>
      <c r="E199" s="374"/>
      <c r="F199" s="374"/>
      <c r="G199" s="374"/>
      <c r="H199" s="374"/>
      <c r="I199" s="374"/>
      <c r="J199" s="374"/>
      <c r="K199" s="251"/>
    </row>
    <row r="200" spans="2:11" s="1" customFormat="1" ht="25.5" customHeight="1">
      <c r="B200" s="250"/>
      <c r="C200" s="320" t="s">
        <v>735</v>
      </c>
      <c r="D200" s="320"/>
      <c r="E200" s="320"/>
      <c r="F200" s="320" t="s">
        <v>736</v>
      </c>
      <c r="G200" s="321"/>
      <c r="H200" s="375" t="s">
        <v>737</v>
      </c>
      <c r="I200" s="375"/>
      <c r="J200" s="375"/>
      <c r="K200" s="251"/>
    </row>
    <row r="201" spans="2:11" s="1" customFormat="1" ht="5.25" customHeight="1">
      <c r="B201" s="281"/>
      <c r="C201" s="276"/>
      <c r="D201" s="276"/>
      <c r="E201" s="276"/>
      <c r="F201" s="276"/>
      <c r="G201" s="302"/>
      <c r="H201" s="276"/>
      <c r="I201" s="276"/>
      <c r="J201" s="276"/>
      <c r="K201" s="304"/>
    </row>
    <row r="202" spans="2:11" s="1" customFormat="1" ht="15" customHeight="1">
      <c r="B202" s="281"/>
      <c r="C202" s="258" t="s">
        <v>727</v>
      </c>
      <c r="D202" s="258"/>
      <c r="E202" s="258"/>
      <c r="F202" s="279" t="s">
        <v>41</v>
      </c>
      <c r="G202" s="258"/>
      <c r="H202" s="376" t="s">
        <v>738</v>
      </c>
      <c r="I202" s="376"/>
      <c r="J202" s="376"/>
      <c r="K202" s="304"/>
    </row>
    <row r="203" spans="2:11" s="1" customFormat="1" ht="15" customHeight="1">
      <c r="B203" s="281"/>
      <c r="C203" s="258"/>
      <c r="D203" s="258"/>
      <c r="E203" s="258"/>
      <c r="F203" s="279" t="s">
        <v>42</v>
      </c>
      <c r="G203" s="258"/>
      <c r="H203" s="376" t="s">
        <v>739</v>
      </c>
      <c r="I203" s="376"/>
      <c r="J203" s="376"/>
      <c r="K203" s="304"/>
    </row>
    <row r="204" spans="2:11" s="1" customFormat="1" ht="15" customHeight="1">
      <c r="B204" s="281"/>
      <c r="C204" s="258"/>
      <c r="D204" s="258"/>
      <c r="E204" s="258"/>
      <c r="F204" s="279" t="s">
        <v>45</v>
      </c>
      <c r="G204" s="258"/>
      <c r="H204" s="376" t="s">
        <v>740</v>
      </c>
      <c r="I204" s="376"/>
      <c r="J204" s="376"/>
      <c r="K204" s="304"/>
    </row>
    <row r="205" spans="2:11" s="1" customFormat="1" ht="15" customHeight="1">
      <c r="B205" s="281"/>
      <c r="C205" s="258"/>
      <c r="D205" s="258"/>
      <c r="E205" s="258"/>
      <c r="F205" s="279" t="s">
        <v>43</v>
      </c>
      <c r="G205" s="258"/>
      <c r="H205" s="376" t="s">
        <v>741</v>
      </c>
      <c r="I205" s="376"/>
      <c r="J205" s="376"/>
      <c r="K205" s="304"/>
    </row>
    <row r="206" spans="2:11" s="1" customFormat="1" ht="15" customHeight="1">
      <c r="B206" s="281"/>
      <c r="C206" s="258"/>
      <c r="D206" s="258"/>
      <c r="E206" s="258"/>
      <c r="F206" s="279" t="s">
        <v>44</v>
      </c>
      <c r="G206" s="258"/>
      <c r="H206" s="376" t="s">
        <v>742</v>
      </c>
      <c r="I206" s="376"/>
      <c r="J206" s="376"/>
      <c r="K206" s="304"/>
    </row>
    <row r="207" spans="2:11" s="1" customFormat="1" ht="15" customHeight="1">
      <c r="B207" s="281"/>
      <c r="C207" s="258"/>
      <c r="D207" s="258"/>
      <c r="E207" s="258"/>
      <c r="F207" s="279"/>
      <c r="G207" s="258"/>
      <c r="H207" s="258"/>
      <c r="I207" s="258"/>
      <c r="J207" s="258"/>
      <c r="K207" s="304"/>
    </row>
    <row r="208" spans="2:11" s="1" customFormat="1" ht="15" customHeight="1">
      <c r="B208" s="281"/>
      <c r="C208" s="258" t="s">
        <v>683</v>
      </c>
      <c r="D208" s="258"/>
      <c r="E208" s="258"/>
      <c r="F208" s="279" t="s">
        <v>74</v>
      </c>
      <c r="G208" s="258"/>
      <c r="H208" s="376" t="s">
        <v>743</v>
      </c>
      <c r="I208" s="376"/>
      <c r="J208" s="376"/>
      <c r="K208" s="304"/>
    </row>
    <row r="209" spans="2:11" s="1" customFormat="1" ht="15" customHeight="1">
      <c r="B209" s="281"/>
      <c r="C209" s="258"/>
      <c r="D209" s="258"/>
      <c r="E209" s="258"/>
      <c r="F209" s="279" t="s">
        <v>578</v>
      </c>
      <c r="G209" s="258"/>
      <c r="H209" s="376" t="s">
        <v>579</v>
      </c>
      <c r="I209" s="376"/>
      <c r="J209" s="376"/>
      <c r="K209" s="304"/>
    </row>
    <row r="210" spans="2:11" s="1" customFormat="1" ht="15" customHeight="1">
      <c r="B210" s="281"/>
      <c r="C210" s="258"/>
      <c r="D210" s="258"/>
      <c r="E210" s="258"/>
      <c r="F210" s="279" t="s">
        <v>576</v>
      </c>
      <c r="G210" s="258"/>
      <c r="H210" s="376" t="s">
        <v>744</v>
      </c>
      <c r="I210" s="376"/>
      <c r="J210" s="376"/>
      <c r="K210" s="304"/>
    </row>
    <row r="211" spans="2:11" s="1" customFormat="1" ht="15" customHeight="1">
      <c r="B211" s="322"/>
      <c r="C211" s="258"/>
      <c r="D211" s="258"/>
      <c r="E211" s="258"/>
      <c r="F211" s="279" t="s">
        <v>580</v>
      </c>
      <c r="G211" s="317"/>
      <c r="H211" s="377" t="s">
        <v>581</v>
      </c>
      <c r="I211" s="377"/>
      <c r="J211" s="377"/>
      <c r="K211" s="323"/>
    </row>
    <row r="212" spans="2:11" s="1" customFormat="1" ht="15" customHeight="1">
      <c r="B212" s="322"/>
      <c r="C212" s="258"/>
      <c r="D212" s="258"/>
      <c r="E212" s="258"/>
      <c r="F212" s="279" t="s">
        <v>582</v>
      </c>
      <c r="G212" s="317"/>
      <c r="H212" s="377" t="s">
        <v>745</v>
      </c>
      <c r="I212" s="377"/>
      <c r="J212" s="377"/>
      <c r="K212" s="323"/>
    </row>
    <row r="213" spans="2:11" s="1" customFormat="1" ht="15" customHeight="1">
      <c r="B213" s="322"/>
      <c r="C213" s="258"/>
      <c r="D213" s="258"/>
      <c r="E213" s="258"/>
      <c r="F213" s="279"/>
      <c r="G213" s="317"/>
      <c r="H213" s="308"/>
      <c r="I213" s="308"/>
      <c r="J213" s="308"/>
      <c r="K213" s="323"/>
    </row>
    <row r="214" spans="2:11" s="1" customFormat="1" ht="15" customHeight="1">
      <c r="B214" s="322"/>
      <c r="C214" s="258" t="s">
        <v>707</v>
      </c>
      <c r="D214" s="258"/>
      <c r="E214" s="258"/>
      <c r="F214" s="279">
        <v>1</v>
      </c>
      <c r="G214" s="317"/>
      <c r="H214" s="377" t="s">
        <v>746</v>
      </c>
      <c r="I214" s="377"/>
      <c r="J214" s="377"/>
      <c r="K214" s="323"/>
    </row>
    <row r="215" spans="2:11" s="1" customFormat="1" ht="15" customHeight="1">
      <c r="B215" s="322"/>
      <c r="C215" s="258"/>
      <c r="D215" s="258"/>
      <c r="E215" s="258"/>
      <c r="F215" s="279">
        <v>2</v>
      </c>
      <c r="G215" s="317"/>
      <c r="H215" s="377" t="s">
        <v>747</v>
      </c>
      <c r="I215" s="377"/>
      <c r="J215" s="377"/>
      <c r="K215" s="323"/>
    </row>
    <row r="216" spans="2:11" s="1" customFormat="1" ht="15" customHeight="1">
      <c r="B216" s="322"/>
      <c r="C216" s="258"/>
      <c r="D216" s="258"/>
      <c r="E216" s="258"/>
      <c r="F216" s="279">
        <v>3</v>
      </c>
      <c r="G216" s="317"/>
      <c r="H216" s="377" t="s">
        <v>748</v>
      </c>
      <c r="I216" s="377"/>
      <c r="J216" s="377"/>
      <c r="K216" s="323"/>
    </row>
    <row r="217" spans="2:11" s="1" customFormat="1" ht="15" customHeight="1">
      <c r="B217" s="322"/>
      <c r="C217" s="258"/>
      <c r="D217" s="258"/>
      <c r="E217" s="258"/>
      <c r="F217" s="279">
        <v>4</v>
      </c>
      <c r="G217" s="317"/>
      <c r="H217" s="377" t="s">
        <v>749</v>
      </c>
      <c r="I217" s="377"/>
      <c r="J217" s="377"/>
      <c r="K217" s="323"/>
    </row>
    <row r="218" spans="2:11" s="1" customFormat="1" ht="12.75" customHeight="1">
      <c r="B218" s="324"/>
      <c r="C218" s="325"/>
      <c r="D218" s="325"/>
      <c r="E218" s="325"/>
      <c r="F218" s="325"/>
      <c r="G218" s="325"/>
      <c r="H218" s="325"/>
      <c r="I218" s="325"/>
      <c r="J218" s="325"/>
      <c r="K218" s="32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DESKTOP-9FC8ANO\Comfor</dc:creator>
  <cp:keywords/>
  <dc:description/>
  <cp:lastModifiedBy>Adéla Marková</cp:lastModifiedBy>
  <dcterms:created xsi:type="dcterms:W3CDTF">2022-05-25T09:16:06Z</dcterms:created>
  <dcterms:modified xsi:type="dcterms:W3CDTF">2023-03-06T15:12:49Z</dcterms:modified>
  <cp:category/>
  <cp:version/>
  <cp:contentType/>
  <cp:contentStatus/>
</cp:coreProperties>
</file>