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8800" windowHeight="12225" activeTab="0"/>
  </bookViews>
  <sheets>
    <sheet name="Rekapitulace stavby" sheetId="1" r:id="rId1"/>
    <sheet name="067-2022_1 - Uznatelné ná..." sheetId="2" r:id="rId2"/>
    <sheet name="067-2022_2 - Vyvolané nák..." sheetId="3" r:id="rId3"/>
    <sheet name="067-2022_3 - Neuznatelné ..." sheetId="4" r:id="rId4"/>
    <sheet name="067-2022_4 - Vedlejší roz..." sheetId="5" r:id="rId5"/>
    <sheet name="067-2022_5 - Vedlejší roz..." sheetId="6" r:id="rId6"/>
    <sheet name="Pokyny pro vyplnění" sheetId="7" r:id="rId7"/>
  </sheets>
  <definedNames>
    <definedName name="_xlnm._FilterDatabase" localSheetId="1" hidden="1">'067-2022_1 - Uznatelné ná...'!$C$84:$K$297</definedName>
    <definedName name="_xlnm._FilterDatabase" localSheetId="2" hidden="1">'067-2022_2 - Vyvolané nák...'!$C$85:$K$180</definedName>
    <definedName name="_xlnm._FilterDatabase" localSheetId="3" hidden="1">'067-2022_3 - Neuznatelné ...'!$C$86:$K$262</definedName>
    <definedName name="_xlnm._FilterDatabase" localSheetId="4" hidden="1">'067-2022_4 - Vedlejší roz...'!$C$79:$K$89</definedName>
    <definedName name="_xlnm._FilterDatabase" localSheetId="5" hidden="1">'067-2022_5 - Vedlejší roz...'!$C$79:$K$89</definedName>
    <definedName name="_xlnm.Print_Area" localSheetId="1">'067-2022_1 - Uznatelné ná...'!$C$4:$J$39,'067-2022_1 - Uznatelné ná...'!$C$45:$J$66,'067-2022_1 - Uznatelné ná...'!$C$72:$K$297</definedName>
    <definedName name="_xlnm.Print_Area" localSheetId="2">'067-2022_2 - Vyvolané nák...'!$C$4:$J$39,'067-2022_2 - Vyvolané nák...'!$C$45:$J$67,'067-2022_2 - Vyvolané nák...'!$C$73:$K$180</definedName>
    <definedName name="_xlnm.Print_Area" localSheetId="3">'067-2022_3 - Neuznatelné ...'!$C$4:$J$39,'067-2022_3 - Neuznatelné ...'!$C$45:$J$68,'067-2022_3 - Neuznatelné ...'!$C$74:$K$262</definedName>
    <definedName name="_xlnm.Print_Area" localSheetId="4">'067-2022_4 - Vedlejší roz...'!$C$4:$J$39,'067-2022_4 - Vedlejší roz...'!$C$45:$J$61,'067-2022_4 - Vedlejší roz...'!$C$67:$K$89</definedName>
    <definedName name="_xlnm.Print_Area" localSheetId="5">'067-2022_5 - Vedlejší roz...'!$C$4:$J$39,'067-2022_5 - Vedlejší roz...'!$C$45:$J$61,'067-2022_5 - Vedlejší roz...'!$C$67:$K$89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'067-2022_1 - Uznatelné ná...'!$84:$84</definedName>
    <definedName name="_xlnm.Print_Titles" localSheetId="2">'067-2022_2 - Vyvolané nák...'!$85:$85</definedName>
    <definedName name="_xlnm.Print_Titles" localSheetId="3">'067-2022_3 - Neuznatelné ...'!$86:$86</definedName>
    <definedName name="_xlnm.Print_Titles" localSheetId="4">'067-2022_4 - Vedlejší roz...'!$79:$79</definedName>
    <definedName name="_xlnm.Print_Titles" localSheetId="5">'067-2022_5 - Vedlejší roz...'!$79:$79</definedName>
  </definedNames>
  <calcPr calcId="191029"/>
</workbook>
</file>

<file path=xl/sharedStrings.xml><?xml version="1.0" encoding="utf-8"?>
<sst xmlns="http://schemas.openxmlformats.org/spreadsheetml/2006/main" count="6022" uniqueCount="955">
  <si>
    <t>Export Komplet</t>
  </si>
  <si>
    <t>VZ</t>
  </si>
  <si>
    <t>2.0</t>
  </si>
  <si>
    <t>ZAMOK</t>
  </si>
  <si>
    <t>False</t>
  </si>
  <si>
    <t>{550b0fbd-a5d3-43f5-983c-a48904fc6673}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</si>
  <si>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</si>
  <si>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</si>
  <si>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</si>
  <si>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</si>
  <si>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</si>
  <si>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</si>
  <si>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</si>
  <si>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</si>
  <si>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067/2022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</si>
  <si>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</si>
  <si>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</si>
  <si>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Autobusový záliv v ulici Čáslavská, Markovice</t>
  </si>
  <si>
    <t>KSO:</t>
  </si>
  <si>
    <t/>
  </si>
  <si>
    <t>CC-CZ:</t>
  </si>
  <si>
    <t>Místo:</t>
  </si>
  <si>
    <t>Markovice</t>
  </si>
  <si>
    <t>Datum:</t>
  </si>
  <si>
    <t>10. 5. 2023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</si>
  <si>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</si>
  <si>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</si>
  <si>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</si>
  <si>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</si>
  <si>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</si>
  <si>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</si>
  <si>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</si>
  <si>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</si>
  <si>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</si>
  <si>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</si>
  <si>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</si>
  <si>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</si>
  <si>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</si>
  <si>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</si>
  <si>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</si>
  <si>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</si>
  <si>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</si>
  <si>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</si>
  <si>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</si>
  <si>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</si>
  <si>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</si>
  <si>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</si>
  <si>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</si>
  <si>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</si>
  <si>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</si>
  <si>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</si>
  <si>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</si>
  <si>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</si>
  <si>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</si>
  <si>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</si>
  <si>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</si>
  <si>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</si>
  <si>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</si>
  <si>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</si>
  <si>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</si>
  <si>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</si>
  <si>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</si>
  <si>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</si>
  <si>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</si>
  <si>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</si>
  <si>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</si>
  <si>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</si>
  <si>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</si>
  <si>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</si>
  <si>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</si>
  <si>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</si>
  <si>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</si>
  <si>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</si>
  <si>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</si>
  <si>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</si>
  <si>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</si>
  <si>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</si>
  <si>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</si>
  <si>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</si>
  <si>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</si>
  <si>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067/2022_1</t>
  </si>
  <si>
    <t>Uznatelné náklady</t>
  </si>
  <si>
    <t>STA</t>
  </si>
  <si>
    <t>1</t>
  </si>
  <si>
    <t>{8cf908d5-f7f0-42b7-bc8f-f8adeda9df04}</t>
  </si>
  <si>
    <t>2</t>
  </si>
  <si>
    <t>067/2022_2</t>
  </si>
  <si>
    <t>Vyvolané náklady</t>
  </si>
  <si>
    <t>{6326f768-87bf-4756-bcbd-4fb9556a4b0e}</t>
  </si>
  <si>
    <t>067/2022_3</t>
  </si>
  <si>
    <t>Neuznatelné náklady</t>
  </si>
  <si>
    <t>{9599aec9-0f2f-4f73-b37e-8de7f9e081db}</t>
  </si>
  <si>
    <t>067/2022_4</t>
  </si>
  <si>
    <t>Vedlejší rozpočtové náklady_uznatelné</t>
  </si>
  <si>
    <t>{6208f147-f136-47fe-b530-20a5acf2b8b1}</t>
  </si>
  <si>
    <t>067/2022_5</t>
  </si>
  <si>
    <t>Vedlejší rozpočtové náklady_neuznatelné</t>
  </si>
  <si>
    <t>{fe096022-d296-4514-8e01-4f7019068b64}</t>
  </si>
  <si>
    <t>KRYCÍ LIST SOUPISU PRACÍ</t>
  </si>
  <si>
    <t>Objekt:</t>
  </si>
  <si>
    <t>067/2022_1 -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</si>
  <si>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</si>
  <si>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</si>
  <si>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</si>
  <si>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</si>
  <si>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</si>
  <si>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</si>
  <si>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</si>
  <si>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</si>
  <si>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</si>
  <si>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</si>
  <si>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</si>
  <si>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</si>
  <si>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</si>
  <si>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</si>
  <si>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</si>
  <si>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</si>
  <si>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</si>
  <si>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</si>
  <si>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</si>
  <si>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</si>
  <si>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</si>
  <si>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</si>
  <si>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</si>
  <si>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</si>
  <si>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</si>
  <si>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</si>
  <si>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</si>
  <si>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</si>
  <si>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</si>
  <si>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</si>
  <si>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</si>
  <si>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2023 01</t>
  </si>
  <si>
    <t>4</t>
  </si>
  <si>
    <t>1770555768</t>
  </si>
  <si>
    <t>Online PSC</t>
  </si>
  <si>
    <t>https://podminky.urs.cz/item/CS_URS_2023_01/111301111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</si>
  <si>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</si>
  <si>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</si>
  <si>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161098392</t>
  </si>
  <si>
    <t>https://podminky.urs.cz/item/CS_URS_2023_01/113107343</t>
  </si>
  <si>
    <t>VV</t>
  </si>
  <si>
    <t>"dle přílohy D.1.1.1.2"</t>
  </si>
  <si>
    <t>"asf. kryt"19</t>
  </si>
  <si>
    <t>3</t>
  </si>
  <si>
    <t>122251101</t>
  </si>
  <si>
    <t>Odkopávky a prokopávky nezapažené strojně v hornině třídy těžitelnosti I skupiny 3 do 20 m3</t>
  </si>
  <si>
    <t>m3</t>
  </si>
  <si>
    <t>-164298735</t>
  </si>
  <si>
    <t>https://podminky.urs.cz/item/CS_URS_2023_01/122251101</t>
  </si>
  <si>
    <t>"odkopávky"</t>
  </si>
  <si>
    <t>"pro BUS záliv"(0,55*52)+(3*0,6*1)</t>
  </si>
  <si>
    <t>"krajnice"55*0,15*0,5</t>
  </si>
  <si>
    <t>Mezisoučet</t>
  </si>
  <si>
    <t>"sanace"</t>
  </si>
  <si>
    <t>"BUS v případě potřebvy dle PD"(0,35*40)+(0,35/2*5)+(0,35/2*9)</t>
  </si>
  <si>
    <t>Součet</t>
  </si>
  <si>
    <t>129911103</t>
  </si>
  <si>
    <t>Bourání konstrukcí v odkopávkách a prokopávkách ručně s přemístěním suti na hromady na vzdálenost do 20 m nebo s naložením na dopravní prostředek ze zdiva cihelného nebo smíšeného na maltu cementovou</t>
  </si>
  <si>
    <t>978756353</t>
  </si>
  <si>
    <t>https://podminky.urs.cz/item/CS_URS_2023_01/129911103</t>
  </si>
  <si>
    <t>"bourání BUs přístřešku"12*2,2*0,3</t>
  </si>
  <si>
    <t>5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</si>
  <si>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</si>
  <si>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</si>
  <si>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-943972226</t>
  </si>
  <si>
    <t>https://podminky.urs.cz/item/CS_URS_2023_01/129951123</t>
  </si>
  <si>
    <t>"bourání BUs přístřešku - STROPNÍ DESKA VČ. PŘEKLADŮ A SLOUPKŮ A STŘEŠNÍ KRYTINY"6,4*4,25*0,15</t>
  </si>
  <si>
    <t>"ZÁKLADOVÁ DESKA"5,9*3*0,2</t>
  </si>
  <si>
    <t>"ZÁKLADOVÉ PASY"(5+5+3+3)*0,5*1,5</t>
  </si>
  <si>
    <t>"ZÁKLADOVÁ DESKA BUS PLOCHY"4*2,1*0,2</t>
  </si>
  <si>
    <t>"PASY BUS PLOCHY"(3+3+2,1)*0,5*1,5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</si>
  <si>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</si>
  <si>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</si>
  <si>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</si>
  <si>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-441777699</t>
  </si>
  <si>
    <t>https://podminky.urs.cz/item/CS_URS_2023_01/162751117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</si>
  <si>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</si>
  <si>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</si>
  <si>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</si>
  <si>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-1969410843</t>
  </si>
  <si>
    <t>https://podminky.urs.cz/item/CS_URS_2023_01/162751119</t>
  </si>
  <si>
    <t>"na skládku do 13km"</t>
  </si>
  <si>
    <t>"odkopávky"34,525*3</t>
  </si>
  <si>
    <t>"sanace"16,45*3</t>
  </si>
  <si>
    <t>8</t>
  </si>
  <si>
    <t>171151103</t>
  </si>
  <si>
    <t>Uložení sypanin do násypů strojně s rozprostřením sypaniny ve vrstvách a s hrubým urovnáním zhutněných z hornin soudržných jakékoliv třídy těžitelnosti</t>
  </si>
  <si>
    <t>761738907</t>
  </si>
  <si>
    <t>https://podminky.urs.cz/item/CS_URS_2023_01/171151103</t>
  </si>
  <si>
    <t>"násyp tělesa hutnění po vrstvách max 30cm"0,25*56+2,9*15+2*12,5</t>
  </si>
  <si>
    <t>"násyp v případě neprovádění sanace"2,8*54</t>
  </si>
  <si>
    <t>9</t>
  </si>
  <si>
    <t>M</t>
  </si>
  <si>
    <t>58344197</t>
  </si>
  <si>
    <t>štěrkodrť frakce 0/63</t>
  </si>
  <si>
    <t>t</t>
  </si>
  <si>
    <t>1096709142</t>
  </si>
  <si>
    <t>"násyp tělesa hutnění po vrstvách max 30cm"(0,25*56+2,9*15+2*12,5)*2</t>
  </si>
  <si>
    <t>"násyp v případě neprovádění sanace"2,8*54*2</t>
  </si>
  <si>
    <t>10</t>
  </si>
  <si>
    <t>171201231</t>
  </si>
  <si>
    <t>Poplatek za uložení stavebního odpadu na recyklační skládce (skládkovné) zeminy a kamení zatříděného do Katalogu odpadů pod kódem 17 05 04</t>
  </si>
  <si>
    <t>72075712</t>
  </si>
  <si>
    <t>https://podminky.urs.cz/item/CS_URS_2023_01/171201231</t>
  </si>
  <si>
    <t>"odkopávky"34,525*2</t>
  </si>
  <si>
    <t>"sanace"16,45*2</t>
  </si>
  <si>
    <t>11</t>
  </si>
  <si>
    <t>171251201</t>
  </si>
  <si>
    <t>Uložení sypaniny na skládky nebo meziskládky bez hutnění s upravením uložené sypaniny do předepsaného tvaru</t>
  </si>
  <si>
    <t>1017690475</t>
  </si>
  <si>
    <t>https://podminky.urs.cz/item/CS_URS_2023_01/171251201</t>
  </si>
  <si>
    <t>"odkopávky"34,525</t>
  </si>
  <si>
    <t>"sanace"16,45</t>
  </si>
  <si>
    <t>12</t>
  </si>
  <si>
    <t>181951114</t>
  </si>
  <si>
    <t>Úprava pláně vyrovnáním výškových rozdílů strojně v hornině třídy těžitelnosti II, skupiny 4 a 5 se zhutněním</t>
  </si>
  <si>
    <t>-1288037384</t>
  </si>
  <si>
    <t>https://podminky.urs.cz/item/CS_URS_2023_01/181951114</t>
  </si>
  <si>
    <t>"dle přílohy Situace stavby Vzorové příčné řezy"</t>
  </si>
  <si>
    <t>"BUS"95</t>
  </si>
  <si>
    <t>"chodník"50</t>
  </si>
  <si>
    <t>Komunikace pozemní</t>
  </si>
  <si>
    <t>13</t>
  </si>
  <si>
    <t>564851011</t>
  </si>
  <si>
    <t>Podklad ze štěrkodrti ŠD s rozprostřením a zhutněním plochy jednotlivě do 100 m2, po zhutnění tl. 150 mm</t>
  </si>
  <si>
    <t>-932428710</t>
  </si>
  <si>
    <t>https://podminky.urs.cz/item/CS_URS_2023_01/564851011</t>
  </si>
  <si>
    <t>14</t>
  </si>
  <si>
    <t>564871111</t>
  </si>
  <si>
    <t>Podklad ze štěrkodrti ŠD s rozprostřením a zhutněním plochy přes 100 m2, po zhutnění tl. 250 mm</t>
  </si>
  <si>
    <t>-1920701700</t>
  </si>
  <si>
    <t>https://podminky.urs.cz/item/CS_URS_2023_01/564871111</t>
  </si>
  <si>
    <t>"bus"95+(0,7*54)</t>
  </si>
  <si>
    <t>565145101</t>
  </si>
  <si>
    <t>Asfaltový beton vrstva podkladní ACP 16 (obalované kamenivo střednězrnné - OKS) s rozprostřením a zhutněním v pruhu šířky do 1,5 m, po zhutnění tl. 60 mm</t>
  </si>
  <si>
    <t>-249013644</t>
  </si>
  <si>
    <t>https://podminky.urs.cz/item/CS_URS_2023_01/565145101</t>
  </si>
  <si>
    <t>"podkladní vrstva ACP 16+"95</t>
  </si>
  <si>
    <t>16</t>
  </si>
  <si>
    <t>567132111</t>
  </si>
  <si>
    <t>Podklad ze směsi stmelené cementem SC bez dilatačních spár, s rozprostřením a zhutněním SC C 8/10 (KSC I), po zhutnění tl. 160 mm</t>
  </si>
  <si>
    <t>868298039</t>
  </si>
  <si>
    <t>https://podminky.urs.cz/item/CS_URS_2023_01/567132111</t>
  </si>
  <si>
    <t>17</t>
  </si>
  <si>
    <t>567132115</t>
  </si>
  <si>
    <t>Podklad ze směsi stmelené cementem SC bez dilatačních spár, s rozprostřením a zhutněním SC C 8/10 (KSC I), po zhutnění tl. 200 mm</t>
  </si>
  <si>
    <t>-2051614510</t>
  </si>
  <si>
    <t>https://podminky.urs.cz/item/CS_URS_2023_01/567132115</t>
  </si>
  <si>
    <t>"sanace v případě neúnosného podloží dle PD"</t>
  </si>
  <si>
    <t>"případná sanace"95+(0,7*54)</t>
  </si>
  <si>
    <t>18</t>
  </si>
  <si>
    <t>573191111</t>
  </si>
  <si>
    <t>Postřik infiltrační kationaktivní emulzí v množství 1,00 kg/m2</t>
  </si>
  <si>
    <t>-1558301067</t>
  </si>
  <si>
    <t>https://podminky.urs.cz/item/CS_URS_2023_01/573191111</t>
  </si>
  <si>
    <t>19</t>
  </si>
  <si>
    <t>573211107</t>
  </si>
  <si>
    <t>Postřik spojovací PS bez posypu kamenivem z asfaltu silničního, v množství 0,30 kg/m2</t>
  </si>
  <si>
    <t>907787815</t>
  </si>
  <si>
    <t>https://podminky.urs.cz/item/CS_URS_2023_01/573211107</t>
  </si>
  <si>
    <t>"spojobací postřik pod obrusnou vrStvu"95</t>
  </si>
  <si>
    <t>20</t>
  </si>
  <si>
    <t>573211111</t>
  </si>
  <si>
    <t>Postřik spojovací PS bez posypu kamenivem z asfaltu silničního, v množství 0,60 kg/m2</t>
  </si>
  <si>
    <t>-1354780985</t>
  </si>
  <si>
    <t>https://podminky.urs.cz/item/CS_URS_2023_01/573211111</t>
  </si>
  <si>
    <t>"spojovací postřik pod ložnou vrstvu"95</t>
  </si>
  <si>
    <t>576133211</t>
  </si>
  <si>
    <t>Asfaltový koberec mastixový SMA 11 (AKMS) s rozprostřením a se zhutněním v pruhu šířky do 3 m, po zhutnění tl. 40 mm</t>
  </si>
  <si>
    <t>-1502003680</t>
  </si>
  <si>
    <t>https://podminky.urs.cz/item/CS_URS_2023_01/576133211</t>
  </si>
  <si>
    <t>"obrusná vrstva"95</t>
  </si>
  <si>
    <t>22</t>
  </si>
  <si>
    <t>577155032</t>
  </si>
  <si>
    <t>Asfaltový beton vrstva ložní ACL 16 (ABH) s rozprostřením a zhutněním z modifikovaného asfaltu v pruhu šířky do 1,5 m, po zhutnění tl. 60 mm</t>
  </si>
  <si>
    <t>1496456598</t>
  </si>
  <si>
    <t>https://podminky.urs.cz/item/CS_URS_2023_01/577155032</t>
  </si>
  <si>
    <t>"ložná vrtsva ACL 16S"95</t>
  </si>
  <si>
    <t>23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</si>
  <si>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</si>
  <si>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</si>
  <si>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-658244859</t>
  </si>
  <si>
    <t>https://podminky.urs.cz/item/CS_URS_2023_01/596211113</t>
  </si>
  <si>
    <t>"chodník reliéfní"2*0,8</t>
  </si>
  <si>
    <t>"chodník šedá"23+22-(2*0,3*2)</t>
  </si>
  <si>
    <t>"kontrastní pás"4</t>
  </si>
  <si>
    <t>"chodník šedá rovné hrany"2*0,3*2</t>
  </si>
  <si>
    <t>24</t>
  </si>
  <si>
    <t>59245018</t>
  </si>
  <si>
    <t>dlažba tvar obdélník betonová 200x100x60mm přírodní</t>
  </si>
  <si>
    <t>-2063301312</t>
  </si>
  <si>
    <t>"dle přílohy Situace stavby a Vzorové příčné řezy"</t>
  </si>
  <si>
    <t>43,8*1,02</t>
  </si>
  <si>
    <t>25</t>
  </si>
  <si>
    <t>59245018R</t>
  </si>
  <si>
    <t>dlažba tvar obdélník betonová 200x100x60mm přírodní ROVNÉ HRANY</t>
  </si>
  <si>
    <t>-1440155986</t>
  </si>
  <si>
    <t>1,2*1,02</t>
  </si>
  <si>
    <t>26</t>
  </si>
  <si>
    <t>59245008</t>
  </si>
  <si>
    <t>dlažba tvar obdélník betonová 200x100x60mm barevná</t>
  </si>
  <si>
    <t>-584895042</t>
  </si>
  <si>
    <t>"kontrastní pás červená"4*1,02</t>
  </si>
  <si>
    <t>27</t>
  </si>
  <si>
    <t>59245006</t>
  </si>
  <si>
    <t>dlažba tvar obdélník betonová pro nevidomé 200x100x60mm barevná</t>
  </si>
  <si>
    <t>198202171</t>
  </si>
  <si>
    <t>1,6*1,02</t>
  </si>
  <si>
    <t>Ostatní konstrukce a práce, bourání</t>
  </si>
  <si>
    <t>28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</si>
  <si>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</si>
  <si>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</si>
  <si>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m</t>
  </si>
  <si>
    <t>626373557</t>
  </si>
  <si>
    <t>https://podminky.urs.cz/item/CS_URS_2023_01/916131213</t>
  </si>
  <si>
    <t>"dle přílohy situace pozemní komunikace a vzorové příčné řezy"</t>
  </si>
  <si>
    <t>"15/15"6,5+4</t>
  </si>
  <si>
    <t>"15/25-15"2+2</t>
  </si>
  <si>
    <t>"15/25"4,5+6+1+16,5</t>
  </si>
  <si>
    <t>29</t>
  </si>
  <si>
    <t>59217031</t>
  </si>
  <si>
    <t>obrubník betonový silniční 1000x150x250mm</t>
  </si>
  <si>
    <t>-332562842</t>
  </si>
  <si>
    <t>28*1,02 "Přepočtené koeficientem množství</t>
  </si>
  <si>
    <t>30</t>
  </si>
  <si>
    <t>59217029</t>
  </si>
  <si>
    <t>obrubník betonový silniční nájezdový 1000x150x150mm</t>
  </si>
  <si>
    <t>-165736071</t>
  </si>
  <si>
    <t>10,5*1,02</t>
  </si>
  <si>
    <t>31</t>
  </si>
  <si>
    <t>59217030</t>
  </si>
  <si>
    <t>obrubník betonový silniční přechodový 1000x150x150-250mm</t>
  </si>
  <si>
    <t>-983849760</t>
  </si>
  <si>
    <t>"15/25-15"4</t>
  </si>
  <si>
    <t>32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</si>
  <si>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</si>
  <si>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</si>
  <si>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-2097260702</t>
  </si>
  <si>
    <t>https://podminky.urs.cz/item/CS_URS_2023_01/916231213</t>
  </si>
  <si>
    <t>"8/20"26</t>
  </si>
  <si>
    <t>33</t>
  </si>
  <si>
    <t>59217018</t>
  </si>
  <si>
    <t>obrubník betonový chodníkový 1000x80x200mm</t>
  </si>
  <si>
    <t>1257654710</t>
  </si>
  <si>
    <t>26*1,02 "Přepočtené koeficientem množství</t>
  </si>
  <si>
    <t>34</t>
  </si>
  <si>
    <t>916431112</t>
  </si>
  <si>
    <t>Osazení betonového bezbariérového obrubníku s ložem betonovým tl. 150 mm úložná šířka do 400 mm s boční opěrou</t>
  </si>
  <si>
    <t>929984479</t>
  </si>
  <si>
    <t>https://podminky.urs.cz/item/CS_URS_2023_01/916431112</t>
  </si>
  <si>
    <t>"nástupní hrany"11</t>
  </si>
  <si>
    <t>"náběhy"1+1</t>
  </si>
  <si>
    <t>35</t>
  </si>
  <si>
    <t>59217040</t>
  </si>
  <si>
    <t>obrubník betonový bezbariérový náběhový</t>
  </si>
  <si>
    <t>-490043218</t>
  </si>
  <si>
    <t>2*1,02 'Přepočtené koeficientem množství</t>
  </si>
  <si>
    <t>36</t>
  </si>
  <si>
    <t>59217041</t>
  </si>
  <si>
    <t>obrubník betonový bezbariérový přímý</t>
  </si>
  <si>
    <t>441641464</t>
  </si>
  <si>
    <t>11*1,02 'Přepočtené koeficientem množství</t>
  </si>
  <si>
    <t>37</t>
  </si>
  <si>
    <t>916991121</t>
  </si>
  <si>
    <t>Lože pod obrubníky, krajníky nebo obruby z dlažebních kostek z betonu prostého</t>
  </si>
  <si>
    <t>-1668463794</t>
  </si>
  <si>
    <t>https://podminky.urs.cz/item/CS_URS_2023_01/916991121</t>
  </si>
  <si>
    <t>"dle přílohy Situace stavby a vzorové příčné řezy"</t>
  </si>
  <si>
    <t>"betonový obrubník 8"26*0,28*0,1</t>
  </si>
  <si>
    <t>"obrubník silniční 15"42,5*0,35*0,1</t>
  </si>
  <si>
    <t>38</t>
  </si>
  <si>
    <t>919111213</t>
  </si>
  <si>
    <t>Řezání dilatačních spár v čerstvém cementobetonovém krytu vytvoření komůrky pro těsnící zálivku šířky 10 mm, hloubky 25 mm</t>
  </si>
  <si>
    <t>-1908529678</t>
  </si>
  <si>
    <t>https://podminky.urs.cz/item/CS_URS_2023_01/919111213</t>
  </si>
  <si>
    <t>"proříznutí spáry"53</t>
  </si>
  <si>
    <t>39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</si>
  <si>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</si>
  <si>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</si>
  <si>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-1487797806</t>
  </si>
  <si>
    <t>https://podminky.urs.cz/item/CS_URS_2023_01/919121112</t>
  </si>
  <si>
    <t>40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</si>
  <si>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</si>
  <si>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</si>
  <si>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1720795377</t>
  </si>
  <si>
    <t>https://podminky.urs.cz/item/CS_URS_2023_01/966005211</t>
  </si>
  <si>
    <t>4+2,1</t>
  </si>
  <si>
    <t>41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</si>
  <si>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</si>
  <si>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</si>
  <si>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1636913638</t>
  </si>
  <si>
    <t>https://podminky.urs.cz/item/CS_URS_2023_01/966008113</t>
  </si>
  <si>
    <t>"propsutek DN600"10</t>
  </si>
  <si>
    <t>997</t>
  </si>
  <si>
    <t>Přesun sutě</t>
  </si>
  <si>
    <t>42</t>
  </si>
  <si>
    <t>997221561</t>
  </si>
  <si>
    <t>Vodorovná doprava suti bez naložení, ale se složením a s hrubým urovnáním z kusových materiálů, na vzdálenost do 1 km</t>
  </si>
  <si>
    <t>-546450049</t>
  </si>
  <si>
    <t>https://podminky.urs.cz/item/CS_URS_2023_01/997221561</t>
  </si>
  <si>
    <t>"beton"0,153+20,55</t>
  </si>
  <si>
    <t>"živice"6,004</t>
  </si>
  <si>
    <t>43</t>
  </si>
  <si>
    <t>997221569</t>
  </si>
  <si>
    <t>Vodorovná doprava suti bez naložení, ale se složením a s hrubým urovnáním Příplatek k ceně za každý další i započatý 1 km přes 1 km</t>
  </si>
  <si>
    <t>-1383083668</t>
  </si>
  <si>
    <t>https://podminky.urs.cz/item/CS_URS_2023_01/997221569</t>
  </si>
  <si>
    <t>"beton"(0,153+20,55)*12</t>
  </si>
  <si>
    <t>"živice"6,004*12</t>
  </si>
  <si>
    <t>44</t>
  </si>
  <si>
    <t>997221611</t>
  </si>
  <si>
    <t>Nakládání na dopravní prostředky pro vodorovnou dopravu suti</t>
  </si>
  <si>
    <t>656474199</t>
  </si>
  <si>
    <t>https://podminky.urs.cz/item/CS_URS_2023_01/997221611</t>
  </si>
  <si>
    <t>45</t>
  </si>
  <si>
    <t>997221861</t>
  </si>
  <si>
    <t>Poplatek za uložení stavebního odpadu na recyklační skládce (skládkovné) z prostého betonu zatříděného do Katalogu odpadů pod kódem 17 01 01</t>
  </si>
  <si>
    <t>-1617430691</t>
  </si>
  <si>
    <t>https://podminky.urs.cz/item/CS_URS_2023_01/997221861</t>
  </si>
  <si>
    <t>46</t>
  </si>
  <si>
    <t>997221875</t>
  </si>
  <si>
    <t>Poplatek za uložení stavebního odpadu na recyklační skládce (skládkovné) asfaltového bez obsahu dehtu zatříděného do Katalogu odpadů pod kódem 17 03 02</t>
  </si>
  <si>
    <t>-87002042</t>
  </si>
  <si>
    <t>https://podminky.urs.cz/item/CS_URS_2023_01/997221875</t>
  </si>
  <si>
    <t>998</t>
  </si>
  <si>
    <t>Přesun hmot</t>
  </si>
  <si>
    <t>47</t>
  </si>
  <si>
    <t>998225111</t>
  </si>
  <si>
    <t>Přesun hmot pro komunikace s krytem z kameniva, monolitickým betonovým nebo živičným dopravní vzdálenost do 200 m jakékoliv délky objektu</t>
  </si>
  <si>
    <t>-1508925602</t>
  </si>
  <si>
    <t>https://podminky.urs.cz/item/CS_URS_2023_01/998225111</t>
  </si>
  <si>
    <t>067/2022_2 - Vyvolané náklady</t>
  </si>
  <si>
    <t xml:space="preserve">    4 - Vodorovné konstrukce</t>
  </si>
  <si>
    <t xml:space="preserve">    8 - Trubní vedení</t>
  </si>
  <si>
    <t>132251101</t>
  </si>
  <si>
    <t>Hloubení nezapažených rýh šířky do 800 mm strojně s urovnáním dna do předepsaného profilu a spádu v hornině třídy těžitelnosti I skupiny 3 do 20 m3</t>
  </si>
  <si>
    <t>1361019910</t>
  </si>
  <si>
    <t>https://podminky.urs.cz/item/CS_URS_2023_01/132251101</t>
  </si>
  <si>
    <t>"hloubení rýhy pro zatrubnění a šachtu"(0,23*26)+(1*0,1*26)</t>
  </si>
  <si>
    <t>-1458332934</t>
  </si>
  <si>
    <t>"rýhy"8,58</t>
  </si>
  <si>
    <t>-1039654476</t>
  </si>
  <si>
    <t>"rýhy"8,58*3</t>
  </si>
  <si>
    <t>-804648232</t>
  </si>
  <si>
    <t>"rýhy"8,58*2</t>
  </si>
  <si>
    <t>-1581290011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</si>
  <si>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</si>
  <si>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</si>
  <si>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-600049265</t>
  </si>
  <si>
    <t>https://podminky.urs.cz/item/CS_URS_2023_01/175151101</t>
  </si>
  <si>
    <t>"obsyp potrubí"0,3*26</t>
  </si>
  <si>
    <t>58331200</t>
  </si>
  <si>
    <t>štěrkopísek netříděný</t>
  </si>
  <si>
    <t>-1409813313</t>
  </si>
  <si>
    <t>"obsyp šachty"(1*1*0,5*2)+(1,5*1,5*0,5)</t>
  </si>
  <si>
    <t>9,925*2 'Přepočtené koeficientem množství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</si>
  <si>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</si>
  <si>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</si>
  <si>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-116250442</t>
  </si>
  <si>
    <t>https://podminky.urs.cz/item/CS_URS_2023_01/175151201</t>
  </si>
  <si>
    <t>Vodorovné konstrukce</t>
  </si>
  <si>
    <t>451573111</t>
  </si>
  <si>
    <t>Lože pod potrubí, stoky a drobné objekty v otevřeném výkopu z písku a štěrkopísku do 63 mm</t>
  </si>
  <si>
    <t>280254874</t>
  </si>
  <si>
    <t>https://podminky.urs.cz/item/CS_URS_2023_01/451573111</t>
  </si>
  <si>
    <t>"lože potrubí"1*0,1*26</t>
  </si>
  <si>
    <t>452111111</t>
  </si>
  <si>
    <t>Osazení betonových dílců pražců pod potrubí v otevřeném výkopu, průřezové plochy do 25000 mm2</t>
  </si>
  <si>
    <t>kus</t>
  </si>
  <si>
    <t>352945555</t>
  </si>
  <si>
    <t>https://podminky.urs.cz/item/CS_URS_2023_01/452111111</t>
  </si>
  <si>
    <t>"podkladní prahy"12</t>
  </si>
  <si>
    <t>11052023R</t>
  </si>
  <si>
    <t>Podkladní práh betonový 570/110</t>
  </si>
  <si>
    <t>-876476675</t>
  </si>
  <si>
    <t>452311151</t>
  </si>
  <si>
    <t>Podkladní a zajišťovací konstrukce z betonu prostého v otevřeném výkopu bez zvýšených nároků na prostředí desky pod potrubí, stoky a drobné objekty z betonu tř. C 20/25</t>
  </si>
  <si>
    <t>437496862</t>
  </si>
  <si>
    <t>https://podminky.urs.cz/item/CS_URS_2023_01/452311151</t>
  </si>
  <si>
    <t>"podkladní deska šachty DN1200"1,2*1,2*0,15</t>
  </si>
  <si>
    <t>Trubní vedení</t>
  </si>
  <si>
    <t>894414111</t>
  </si>
  <si>
    <t>Osazení betonových nebo železobetonových dílců pro šachty skruží základových (dno)</t>
  </si>
  <si>
    <t>-853108636</t>
  </si>
  <si>
    <t>https://podminky.urs.cz/item/CS_URS_2023_01/894414111</t>
  </si>
  <si>
    <t>"šachta DN1200"1</t>
  </si>
  <si>
    <t>59224357</t>
  </si>
  <si>
    <t>dno betonové šachty kanalizační jednolité 120x113x80cm</t>
  </si>
  <si>
    <t>-1107256618</t>
  </si>
  <si>
    <t>"šachta s průtočným dnem DN1200"1</t>
  </si>
  <si>
    <t>894414211</t>
  </si>
  <si>
    <t>Osazení betonových nebo železobetonových dílců pro šachty desek zákrytových</t>
  </si>
  <si>
    <t>-1073769358</t>
  </si>
  <si>
    <t>https://podminky.urs.cz/item/CS_URS_2023_01/894414211</t>
  </si>
  <si>
    <t>59224422</t>
  </si>
  <si>
    <t>deska betonová zákrytová šachty DN 1200 kanalizační 147/62,5x16,5cm</t>
  </si>
  <si>
    <t>1136455269</t>
  </si>
  <si>
    <t>899104112</t>
  </si>
  <si>
    <t>Osazení poklopů litinových a ocelových včetně rámů pro třídu zatížení D400, E600</t>
  </si>
  <si>
    <t>2047788113</t>
  </si>
  <si>
    <t>https://podminky.urs.cz/item/CS_URS_2023_01/899104112</t>
  </si>
  <si>
    <t>55241003</t>
  </si>
  <si>
    <t>poklop kanalizační betonový, litinový rám 160mm, D 400 bez odvětrání</t>
  </si>
  <si>
    <t>-41274193</t>
  </si>
  <si>
    <t>919521130</t>
  </si>
  <si>
    <t>Zřízení silničního propustku z trub betonových nebo železobetonových DN 500 mm</t>
  </si>
  <si>
    <t>-2129518745</t>
  </si>
  <si>
    <t>https://podminky.urs.cz/item/CS_URS_2023_01/919521130</t>
  </si>
  <si>
    <t>"potrubí  DN500 prodloužení zatrubnění pod zastávkou"26</t>
  </si>
  <si>
    <t>59222024</t>
  </si>
  <si>
    <t>trouba ŽB hrdlová DN 500</t>
  </si>
  <si>
    <t>-1543554915</t>
  </si>
  <si>
    <t>26*1,01 'Přepočtené koeficientem množství</t>
  </si>
  <si>
    <t>919535558</t>
  </si>
  <si>
    <t>Obetonování trubního propustku betonem prostým bez zvýšených nároků na prostředí tř. C 20/25</t>
  </si>
  <si>
    <t>-1164122924</t>
  </si>
  <si>
    <t>https://podminky.urs.cz/item/CS_URS_2023_01/919535558</t>
  </si>
  <si>
    <t>"obetonování potrubí"0,8*26</t>
  </si>
  <si>
    <t>-155413137</t>
  </si>
  <si>
    <t>"bourání trubního propustku DN600"10</t>
  </si>
  <si>
    <t>966008311</t>
  </si>
  <si>
    <t>Bourání trubního propustku s odklizením a uložením vybouraného materiálu na skládku na vzdálenost do 3 m nebo s naložením na dopravní prostředek čela z betonu železového</t>
  </si>
  <si>
    <t>-429357630</t>
  </si>
  <si>
    <t>https://podminky.urs.cz/item/CS_URS_2023_01/966008311</t>
  </si>
  <si>
    <t>"čela propustku"2*(2,5*1,5*0,4)</t>
  </si>
  <si>
    <t>977213114</t>
  </si>
  <si>
    <t>Řezání trub betonových, železobetonových nebo kameninových kruhových kolmý řez DN 500</t>
  </si>
  <si>
    <t>1129973182</t>
  </si>
  <si>
    <t>https://podminky.urs.cz/item/CS_URS_2023_01/977213114</t>
  </si>
  <si>
    <t>-1721515494</t>
  </si>
  <si>
    <t>"beton"20,55+7,2</t>
  </si>
  <si>
    <t>-1795035159</t>
  </si>
  <si>
    <t>"beton"27,75*12</t>
  </si>
  <si>
    <t>1979445969</t>
  </si>
  <si>
    <t>"beton"27,75</t>
  </si>
  <si>
    <t>-2122005909</t>
  </si>
  <si>
    <t>998271201</t>
  </si>
  <si>
    <t>Přesun hmot pro kanalizace (stoky) hloubené zděné v otevřeném výkopu dopravní vzdálenost do 15 m</t>
  </si>
  <si>
    <t>-1023558860</t>
  </si>
  <si>
    <t>https://podminky.urs.cz/item/CS_URS_2023_01/998271201</t>
  </si>
  <si>
    <t>067/2022_3 - Neuznatelné náklady</t>
  </si>
  <si>
    <t>111212211</t>
  </si>
  <si>
    <t>Odstranění nevhodných dřevin průměru kmene do 100 mm výšky do 1 m s odstraněním pařezu do 100 m2 v rovině nebo na svahu do 1:5</t>
  </si>
  <si>
    <t>-1237849174</t>
  </si>
  <si>
    <t>https://podminky.urs.cz/item/CS_URS_2023_01/111212211</t>
  </si>
  <si>
    <t>"odstranění náletu"30</t>
  </si>
  <si>
    <t>-2021708973</t>
  </si>
  <si>
    <t>"drn"141</t>
  </si>
  <si>
    <t>-1406701352</t>
  </si>
  <si>
    <t>"hloubení rýhy pro zatrubnění"1,5*6+(0,23*11)+(1*0,1*11)</t>
  </si>
  <si>
    <t>133251101</t>
  </si>
  <si>
    <t>Hloubení nezapažených šachet strojně v hornině třídy těžitelnosti I skupiny 3 do 20 m3</t>
  </si>
  <si>
    <t>630800312</t>
  </si>
  <si>
    <t>https://podminky.urs.cz/item/CS_URS_2023_01/133251101</t>
  </si>
  <si>
    <t>"uliční vpusti"(1,1*1,1*1,4)*2</t>
  </si>
  <si>
    <t>991765951</t>
  </si>
  <si>
    <t>"rýhy"12,63</t>
  </si>
  <si>
    <t>"šachty"3,388</t>
  </si>
  <si>
    <t>1379971801</t>
  </si>
  <si>
    <t>"rýhy"12,63*3</t>
  </si>
  <si>
    <t>"šachty"3,388*3</t>
  </si>
  <si>
    <t>-1706316565</t>
  </si>
  <si>
    <t>"násyp sjezdy"1,2*7,5+2*2,5</t>
  </si>
  <si>
    <t>58344171</t>
  </si>
  <si>
    <t>štěrkodrť frakce 0/32</t>
  </si>
  <si>
    <t>-1338699868</t>
  </si>
  <si>
    <t>"Vjezdy"14*2</t>
  </si>
  <si>
    <t>2000920688</t>
  </si>
  <si>
    <t>"rýhy"12,63*2</t>
  </si>
  <si>
    <t>"šachty"3,388*2</t>
  </si>
  <si>
    <t>1858044400</t>
  </si>
  <si>
    <t>10252667</t>
  </si>
  <si>
    <t>"obsyp potrubí"0,3*17</t>
  </si>
  <si>
    <t>"obsyp přípojek UV"(1,5+1,7)*0,5*0,5</t>
  </si>
  <si>
    <t>-64939700</t>
  </si>
  <si>
    <t>"obsyp potrubí"(0,3*26)*2</t>
  </si>
  <si>
    <t>"obsyp šachty"((1*1*0,5*2)+(1,5*1,5*0,5))*2</t>
  </si>
  <si>
    <t>-1852337378</t>
  </si>
  <si>
    <t>"uliční vpusti"(1,1*1,1*1,4)*2-(0,4*2)</t>
  </si>
  <si>
    <t>181351003</t>
  </si>
  <si>
    <t>Rozprostření a urovnání ornice v rovině nebo ve svahu sklonu do 1:5 strojně při souvislé ploše do 100 m2, tl. vrstvy do 200 mm</t>
  </si>
  <si>
    <t>1588710409</t>
  </si>
  <si>
    <t>https://podminky.urs.cz/item/CS_URS_2023_01/181351003</t>
  </si>
  <si>
    <t>"rozprostření ornice"132</t>
  </si>
  <si>
    <t>10364101</t>
  </si>
  <si>
    <t>zemina pro terénní úpravy - ornice</t>
  </si>
  <si>
    <t>307891528</t>
  </si>
  <si>
    <t>"ornice pro ohumusování"132*0,15*1,8</t>
  </si>
  <si>
    <t>181411131</t>
  </si>
  <si>
    <t>Založení trávníku na půdě předem připravené plochy do 1000 m2 výsevem včetně utažení parkového v rovině nebo na svahu do 1:5</t>
  </si>
  <si>
    <t>-476479031</t>
  </si>
  <si>
    <t>https://podminky.urs.cz/item/CS_URS_2023_01/181411131</t>
  </si>
  <si>
    <t>" dle přílohy Situace stavby"</t>
  </si>
  <si>
    <t>"dle osetí"132</t>
  </si>
  <si>
    <t>005724100</t>
  </si>
  <si>
    <t>osivo směs travní parková</t>
  </si>
  <si>
    <t>kg</t>
  </si>
  <si>
    <t>476442816</t>
  </si>
  <si>
    <t>132*0,05*1,02</t>
  </si>
  <si>
    <t>481385373</t>
  </si>
  <si>
    <t>"lože potrubí"1*0,1*17</t>
  </si>
  <si>
    <t>"lože přípojek UV"0,6*0,1*3,2</t>
  </si>
  <si>
    <t>2064626507</t>
  </si>
  <si>
    <t>"podkladní prahy"8</t>
  </si>
  <si>
    <t>1593285110</t>
  </si>
  <si>
    <t>-449755588</t>
  </si>
  <si>
    <t>"podkladní deska šUV"1,1*1,1*0,1*2</t>
  </si>
  <si>
    <t>-529776465</t>
  </si>
  <si>
    <t>"sjezdy povrch,"6*2+5*2</t>
  </si>
  <si>
    <t>871310310</t>
  </si>
  <si>
    <t>Montáž kanalizačního potrubí z plastů z polypropylenu PP hladkého plnostěnného SN 10 DN 150</t>
  </si>
  <si>
    <t>1730751441</t>
  </si>
  <si>
    <t>https://podminky.urs.cz/item/CS_URS_2023_01/871310310</t>
  </si>
  <si>
    <t>"dle přílohy Situace stavby"</t>
  </si>
  <si>
    <t>"přípojky UV"1,5+1,7</t>
  </si>
  <si>
    <t>286171120</t>
  </si>
  <si>
    <t>trubka kanalizační PP SN 10, dl. 3m, DN 160</t>
  </si>
  <si>
    <t>-793677730</t>
  </si>
  <si>
    <t>877355211</t>
  </si>
  <si>
    <t>Montáž tvarovek na kanalizačním potrubí z trub z plastu z tvrdého PVC nebo z polypropylenu v otevřeném výkopu jednoosých DN 200</t>
  </si>
  <si>
    <t>-148661195</t>
  </si>
  <si>
    <t>https://podminky.urs.cz/item/CS_URS_2023_01/877355211</t>
  </si>
  <si>
    <t>"napojení vpustí"2*2</t>
  </si>
  <si>
    <t>R2</t>
  </si>
  <si>
    <t>Tvarovky PVC SN8 k napojení ul. vpustí</t>
  </si>
  <si>
    <t>-1104250960</t>
  </si>
  <si>
    <t>"dle montáže tvarovek"2*2</t>
  </si>
  <si>
    <t>895941111R</t>
  </si>
  <si>
    <t>Zřízení vpusti kanalizační uliční z betonových dílců typ UV-50 normální</t>
  </si>
  <si>
    <t>-141380817</t>
  </si>
  <si>
    <t>R3</t>
  </si>
  <si>
    <t>Litinová mříž 500x500 tř. D400 + rám + kalový koš</t>
  </si>
  <si>
    <t>kompl</t>
  </si>
  <si>
    <t>54057485</t>
  </si>
  <si>
    <t>R5</t>
  </si>
  <si>
    <t>Kompletní betonové dílce uliční vpusti</t>
  </si>
  <si>
    <t>-37740406</t>
  </si>
  <si>
    <t>141320102022</t>
  </si>
  <si>
    <t>Dodávka a montáž BUS přístřešku se skleněnou výplní, lavičkou a vitrínou rozměry dle PD</t>
  </si>
  <si>
    <t>-1886253410</t>
  </si>
  <si>
    <t>914111111</t>
  </si>
  <si>
    <t>Montáž svislé dopravní značky základní velikosti do 1 m2 objímkami na sloupky nebo konzoly</t>
  </si>
  <si>
    <t>-456360684</t>
  </si>
  <si>
    <t>https://podminky.urs.cz/item/CS_URS_2023_01/914111111</t>
  </si>
  <si>
    <t>"IJ4a"1</t>
  </si>
  <si>
    <t>40445644</t>
  </si>
  <si>
    <t>informativní značky jiné IJ4a 500x500mm</t>
  </si>
  <si>
    <t>2041281449</t>
  </si>
  <si>
    <t>914511111</t>
  </si>
  <si>
    <t>Montáž sloupku dopravních značek délky do 3,5 m do betonového základu</t>
  </si>
  <si>
    <t>-1295673557</t>
  </si>
  <si>
    <t>https://podminky.urs.cz/item/CS_URS_2023_01/914511111</t>
  </si>
  <si>
    <t>40445225</t>
  </si>
  <si>
    <t>sloupek pro dopravní značku Zn D 60mm v 3,5m</t>
  </si>
  <si>
    <t>1966400476</t>
  </si>
  <si>
    <t>915121112</t>
  </si>
  <si>
    <t>Vodorovné dopravní značení stříkané barvou vodící čára bílá šířky 250 mm souvislá retroreflexní</t>
  </si>
  <si>
    <t>1300696814</t>
  </si>
  <si>
    <t>https://podminky.urs.cz/item/CS_URS_2023_01/915121112</t>
  </si>
  <si>
    <t>"V4 0,25"13</t>
  </si>
  <si>
    <t>915121122</t>
  </si>
  <si>
    <t>Vodorovné dopravní značení stříkané barvou vodící čára bílá šířky 250 mm přerušovaná retroreflexní</t>
  </si>
  <si>
    <t>-1940691384</t>
  </si>
  <si>
    <t>https://podminky.urs.cz/item/CS_URS_2023_01/915121122</t>
  </si>
  <si>
    <t>"V4 (0,5/0,5/0,25)"24,5+14,5</t>
  </si>
  <si>
    <t>915131112</t>
  </si>
  <si>
    <t>Vodorovné dopravní značení stříkané barvou přechody pro chodce, šipky, symboly bílé retroreflexní</t>
  </si>
  <si>
    <t>381727442</t>
  </si>
  <si>
    <t>https://podminky.urs.cz/item/CS_URS_2023_01/915131112</t>
  </si>
  <si>
    <t>"VDZ BUS"8</t>
  </si>
  <si>
    <t>915611111</t>
  </si>
  <si>
    <t>Předznačení pro vodorovné značení stříkané barvou nebo prováděné z nátěrových hmot liniové dělicí čáry, vodicí proužky</t>
  </si>
  <si>
    <t>17038025</t>
  </si>
  <si>
    <t>https://podminky.urs.cz/item/CS_URS_2023_01/915611111</t>
  </si>
  <si>
    <t>"V4 0,5/0,5/0,25"24,5+14,5</t>
  </si>
  <si>
    <t>915621111</t>
  </si>
  <si>
    <t>Předznačení pro vodorovné značení stříkané barvou nebo prováděné z nátěrových hmot plošné šipky, symboly, nápisy</t>
  </si>
  <si>
    <t>-1183010674</t>
  </si>
  <si>
    <t>https://podminky.urs.cz/item/CS_URS_2023_01/915621111</t>
  </si>
  <si>
    <t>919441211</t>
  </si>
  <si>
    <t>Čelo propustku včetně římsy ze zdiva z lomového kamene, pro propustek z trub DN 300 až 500 mm</t>
  </si>
  <si>
    <t>-1046278023</t>
  </si>
  <si>
    <t>https://podminky.urs.cz/item/CS_URS_2023_01/919441211</t>
  </si>
  <si>
    <t>"čelopropsutku šikmé z lomového kamene"1</t>
  </si>
  <si>
    <t>-1986638285</t>
  </si>
  <si>
    <t>"potrubí  DN500 prodloužení zatrubnění pod zastávkou"17</t>
  </si>
  <si>
    <t>-2081773545</t>
  </si>
  <si>
    <t>-868546366</t>
  </si>
  <si>
    <t>"obetonování potrubí"0,8*3</t>
  </si>
  <si>
    <t>849389304</t>
  </si>
  <si>
    <t>"bourání trubního propustku DN600"6,5</t>
  </si>
  <si>
    <t>-2079884467</t>
  </si>
  <si>
    <t>977213111</t>
  </si>
  <si>
    <t>Řezání trub betonových, železobetonových nebo kameninových kruhových kolmý řez do DN 200</t>
  </si>
  <si>
    <t>740749857</t>
  </si>
  <si>
    <t>https://podminky.urs.cz/item/CS_URS_2023_01/977213111</t>
  </si>
  <si>
    <t>"nmavrtání potrubí pro přípojky"2</t>
  </si>
  <si>
    <t>977213214</t>
  </si>
  <si>
    <t>Řezání trub betonových, železobetonových nebo kameninových kruhových šikmý řez DN 500</t>
  </si>
  <si>
    <t>-59070692</t>
  </si>
  <si>
    <t>https://podminky.urs.cz/item/CS_URS_2023_01/977213214</t>
  </si>
  <si>
    <t>48</t>
  </si>
  <si>
    <t>1581245780</t>
  </si>
  <si>
    <t>"beton"13,358+7,2</t>
  </si>
  <si>
    <t>49</t>
  </si>
  <si>
    <t>838413627</t>
  </si>
  <si>
    <t>"beton"20,558*12</t>
  </si>
  <si>
    <t>50</t>
  </si>
  <si>
    <t>-95604291</t>
  </si>
  <si>
    <t>"beton"20,558</t>
  </si>
  <si>
    <t>51</t>
  </si>
  <si>
    <t>1833399846</t>
  </si>
  <si>
    <t>52</t>
  </si>
  <si>
    <t>902085878</t>
  </si>
  <si>
    <t>067/2022_4 - Vedlejší rozpočtové náklady_uznatelné</t>
  </si>
  <si>
    <t>VRN - Vedlejší rozpočtové náklady a všeobecné položky</t>
  </si>
  <si>
    <t>VRN</t>
  </si>
  <si>
    <t>Vedlejší rozpočtové náklady a všeobecné položky</t>
  </si>
  <si>
    <t>1101</t>
  </si>
  <si>
    <t>Geodetické vytýčení stavby polohopisné a výškopisné</t>
  </si>
  <si>
    <t>soubor</t>
  </si>
  <si>
    <t>-1620324274</t>
  </si>
  <si>
    <t>1105</t>
  </si>
  <si>
    <t>Zajištění a zřízení dopravy, regulace a ochrany dopravy během stavby včetně DIO, zřízení, provozu a odstranění přechodného dopravního značení včetně opotřebení</t>
  </si>
  <si>
    <t>74737237</t>
  </si>
  <si>
    <t>1108</t>
  </si>
  <si>
    <t>Zajištění ochrany inženýrských sítí pro přejezd stavební techniky ocelovými plechy či panely</t>
  </si>
  <si>
    <t>1689606227</t>
  </si>
  <si>
    <t>1109</t>
  </si>
  <si>
    <t>Dočasné zajištění podzemního potrubí nebo vedení ve výkopku ve stavu a poloze, ve kterých byly na začátku zemních prací podepřením, vzepřením nebo vyvěšením, s ochranným bedněním, se zřízením a odstraněním zajišťovacích konstrukcí včetně opotřebení</t>
  </si>
  <si>
    <t>900611293</t>
  </si>
  <si>
    <t>1113</t>
  </si>
  <si>
    <t>Zařízení staveniště, zřízení, provoz a odstranění</t>
  </si>
  <si>
    <t>-493443831</t>
  </si>
  <si>
    <t>1116</t>
  </si>
  <si>
    <t>Poplatek za zábor komunikace ve správě SÚS apod.</t>
  </si>
  <si>
    <t>923150048</t>
  </si>
  <si>
    <t>1117</t>
  </si>
  <si>
    <t>Provedení zkoušek a měření únosnosti konstrukčních vrstev akredit. zkušebnou Zhotovitele v souladu s TKP 5 a ČSN 736126-1
"dle ČSN 736133 -1x 100bm - únosnost pláně" min. 8ks
"dle TKP 5 a ČSN 736126 -1 - zkoušky na vrstvách - statická" min. 9ks</t>
  </si>
  <si>
    <t>1508366009</t>
  </si>
  <si>
    <t>1121</t>
  </si>
  <si>
    <t>Geodetické zaměření skutečného provedení stavby výškopisné a polohopisné (3x tištěná dokumentace, 3x CD)</t>
  </si>
  <si>
    <t>1553119374</t>
  </si>
  <si>
    <t>067/2022_5 - Vedlejší rozpočtové náklady_neuznatelné</t>
  </si>
  <si>
    <t>1102</t>
  </si>
  <si>
    <t>Vytýčení inženýrských sítí správci sítí včetně zpětného protokolárního předání sítí správcům sítí</t>
  </si>
  <si>
    <t>2059681499</t>
  </si>
  <si>
    <t>1106</t>
  </si>
  <si>
    <t>Vypracování a předání KZP dle SOD</t>
  </si>
  <si>
    <t>-1698342415</t>
  </si>
  <si>
    <t>1107</t>
  </si>
  <si>
    <t>Předání rizik Zhotovitele a subdodavatelů KooBOZP pro zpracování Plánu BOZP</t>
  </si>
  <si>
    <t>1403188286</t>
  </si>
  <si>
    <t>1114</t>
  </si>
  <si>
    <t>Provoz investora</t>
  </si>
  <si>
    <t>-1693572528</t>
  </si>
  <si>
    <t>1118</t>
  </si>
  <si>
    <t>Projednání PD Trvalého DZ s PČR a OD investora</t>
  </si>
  <si>
    <t>338444638</t>
  </si>
  <si>
    <t>1119</t>
  </si>
  <si>
    <t>Předání všech dokladů v počtu dle SOD</t>
  </si>
  <si>
    <t>-1590697573</t>
  </si>
  <si>
    <t>1120</t>
  </si>
  <si>
    <t>Projektová dokumentace skutečně provedeného stavu dle SOD včetně návodu na obsluhu a údržbu v českém jazyce stvrzeném uživatelem (3x tištěná dokumentace, 3x CD)</t>
  </si>
  <si>
    <t>-873985431</t>
  </si>
  <si>
    <t>1122</t>
  </si>
  <si>
    <t>Geometrický plán skutečného provedení stavby včetně stvrzení příslušným Katastrálním úřadem (6x tištěná dokumentace, 3x CD)</t>
  </si>
  <si>
    <t>82681763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</si>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</sst>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3107343" TargetMode="External" /><Relationship Id="rId3" Type="http://schemas.openxmlformats.org/officeDocument/2006/relationships/hyperlink" Target="https://podminky.urs.cz/item/CS_URS_2023_01/122251101" TargetMode="External" /><Relationship Id="rId4" Type="http://schemas.openxmlformats.org/officeDocument/2006/relationships/hyperlink" Target="https://podminky.urs.cz/item/CS_URS_2023_01/129911103" TargetMode="External" /><Relationship Id="rId5" Type="http://schemas.openxmlformats.org/officeDocument/2006/relationships/hyperlink" Target="https://podminky.urs.cz/item/CS_URS_2023_01/129951123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1151103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81951114" TargetMode="External" /><Relationship Id="rId12" Type="http://schemas.openxmlformats.org/officeDocument/2006/relationships/hyperlink" Target="https://podminky.urs.cz/item/CS_URS_2023_01/564851011" TargetMode="External" /><Relationship Id="rId13" Type="http://schemas.openxmlformats.org/officeDocument/2006/relationships/hyperlink" Target="https://podminky.urs.cz/item/CS_URS_2023_01/564871111" TargetMode="External" /><Relationship Id="rId14" Type="http://schemas.openxmlformats.org/officeDocument/2006/relationships/hyperlink" Target="https://podminky.urs.cz/item/CS_URS_2023_01/565145101" TargetMode="External" /><Relationship Id="rId15" Type="http://schemas.openxmlformats.org/officeDocument/2006/relationships/hyperlink" Target="https://podminky.urs.cz/item/CS_URS_2023_01/567132111" TargetMode="External" /><Relationship Id="rId16" Type="http://schemas.openxmlformats.org/officeDocument/2006/relationships/hyperlink" Target="https://podminky.urs.cz/item/CS_URS_2023_01/567132115" TargetMode="External" /><Relationship Id="rId17" Type="http://schemas.openxmlformats.org/officeDocument/2006/relationships/hyperlink" Target="https://podminky.urs.cz/item/CS_URS_2023_01/573191111" TargetMode="External" /><Relationship Id="rId18" Type="http://schemas.openxmlformats.org/officeDocument/2006/relationships/hyperlink" Target="https://podminky.urs.cz/item/CS_URS_2023_01/573211107" TargetMode="External" /><Relationship Id="rId19" Type="http://schemas.openxmlformats.org/officeDocument/2006/relationships/hyperlink" Target="https://podminky.urs.cz/item/CS_URS_2023_01/573211111" TargetMode="External" /><Relationship Id="rId20" Type="http://schemas.openxmlformats.org/officeDocument/2006/relationships/hyperlink" Target="https://podminky.urs.cz/item/CS_URS_2023_01/576133211" TargetMode="External" /><Relationship Id="rId21" Type="http://schemas.openxmlformats.org/officeDocument/2006/relationships/hyperlink" Target="https://podminky.urs.cz/item/CS_URS_2023_01/577155032" TargetMode="External" /><Relationship Id="rId22" Type="http://schemas.openxmlformats.org/officeDocument/2006/relationships/hyperlink" Target="https://podminky.urs.cz/item/CS_URS_2023_01/596211113" TargetMode="External" /><Relationship Id="rId23" Type="http://schemas.openxmlformats.org/officeDocument/2006/relationships/hyperlink" Target="https://podminky.urs.cz/item/CS_URS_2023_01/916131213" TargetMode="External" /><Relationship Id="rId24" Type="http://schemas.openxmlformats.org/officeDocument/2006/relationships/hyperlink" Target="https://podminky.urs.cz/item/CS_URS_2023_01/916231213" TargetMode="External" /><Relationship Id="rId25" Type="http://schemas.openxmlformats.org/officeDocument/2006/relationships/hyperlink" Target="https://podminky.urs.cz/item/CS_URS_2023_01/916431112" TargetMode="External" /><Relationship Id="rId26" Type="http://schemas.openxmlformats.org/officeDocument/2006/relationships/hyperlink" Target="https://podminky.urs.cz/item/CS_URS_2023_01/916991121" TargetMode="External" /><Relationship Id="rId27" Type="http://schemas.openxmlformats.org/officeDocument/2006/relationships/hyperlink" Target="https://podminky.urs.cz/item/CS_URS_2023_01/919111213" TargetMode="External" /><Relationship Id="rId28" Type="http://schemas.openxmlformats.org/officeDocument/2006/relationships/hyperlink" Target="https://podminky.urs.cz/item/CS_URS_2023_01/919121112" TargetMode="External" /><Relationship Id="rId29" Type="http://schemas.openxmlformats.org/officeDocument/2006/relationships/hyperlink" Target="https://podminky.urs.cz/item/CS_URS_2023_01/966005211" TargetMode="External" /><Relationship Id="rId30" Type="http://schemas.openxmlformats.org/officeDocument/2006/relationships/hyperlink" Target="https://podminky.urs.cz/item/CS_URS_2023_01/966008113" TargetMode="External" /><Relationship Id="rId31" Type="http://schemas.openxmlformats.org/officeDocument/2006/relationships/hyperlink" Target="https://podminky.urs.cz/item/CS_URS_2023_01/997221561" TargetMode="External" /><Relationship Id="rId32" Type="http://schemas.openxmlformats.org/officeDocument/2006/relationships/hyperlink" Target="https://podminky.urs.cz/item/CS_URS_2023_01/997221569" TargetMode="External" /><Relationship Id="rId33" Type="http://schemas.openxmlformats.org/officeDocument/2006/relationships/hyperlink" Target="https://podminky.urs.cz/item/CS_URS_2023_01/997221611" TargetMode="External" /><Relationship Id="rId34" Type="http://schemas.openxmlformats.org/officeDocument/2006/relationships/hyperlink" Target="https://podminky.urs.cz/item/CS_URS_2023_01/997221861" TargetMode="External" /><Relationship Id="rId35" Type="http://schemas.openxmlformats.org/officeDocument/2006/relationships/hyperlink" Target="https://podminky.urs.cz/item/CS_URS_2023_01/997221875" TargetMode="External" /><Relationship Id="rId36" Type="http://schemas.openxmlformats.org/officeDocument/2006/relationships/hyperlink" Target="https://podminky.urs.cz/item/CS_URS_2023_01/99822511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1101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5151101" TargetMode="External" /><Relationship Id="rId7" Type="http://schemas.openxmlformats.org/officeDocument/2006/relationships/hyperlink" Target="https://podminky.urs.cz/item/CS_URS_2023_01/175151201" TargetMode="External" /><Relationship Id="rId8" Type="http://schemas.openxmlformats.org/officeDocument/2006/relationships/hyperlink" Target="https://podminky.urs.cz/item/CS_URS_2023_01/451573111" TargetMode="External" /><Relationship Id="rId9" Type="http://schemas.openxmlformats.org/officeDocument/2006/relationships/hyperlink" Target="https://podminky.urs.cz/item/CS_URS_2023_01/452111111" TargetMode="External" /><Relationship Id="rId10" Type="http://schemas.openxmlformats.org/officeDocument/2006/relationships/hyperlink" Target="https://podminky.urs.cz/item/CS_URS_2023_01/452311151" TargetMode="External" /><Relationship Id="rId11" Type="http://schemas.openxmlformats.org/officeDocument/2006/relationships/hyperlink" Target="https://podminky.urs.cz/item/CS_URS_2023_01/894414111" TargetMode="External" /><Relationship Id="rId12" Type="http://schemas.openxmlformats.org/officeDocument/2006/relationships/hyperlink" Target="https://podminky.urs.cz/item/CS_URS_2023_01/894414211" TargetMode="External" /><Relationship Id="rId13" Type="http://schemas.openxmlformats.org/officeDocument/2006/relationships/hyperlink" Target="https://podminky.urs.cz/item/CS_URS_2023_01/899104112" TargetMode="External" /><Relationship Id="rId14" Type="http://schemas.openxmlformats.org/officeDocument/2006/relationships/hyperlink" Target="https://podminky.urs.cz/item/CS_URS_2023_01/919521130" TargetMode="External" /><Relationship Id="rId15" Type="http://schemas.openxmlformats.org/officeDocument/2006/relationships/hyperlink" Target="https://podminky.urs.cz/item/CS_URS_2023_01/919535558" TargetMode="External" /><Relationship Id="rId16" Type="http://schemas.openxmlformats.org/officeDocument/2006/relationships/hyperlink" Target="https://podminky.urs.cz/item/CS_URS_2023_01/966008113" TargetMode="External" /><Relationship Id="rId17" Type="http://schemas.openxmlformats.org/officeDocument/2006/relationships/hyperlink" Target="https://podminky.urs.cz/item/CS_URS_2023_01/966008311" TargetMode="External" /><Relationship Id="rId18" Type="http://schemas.openxmlformats.org/officeDocument/2006/relationships/hyperlink" Target="https://podminky.urs.cz/item/CS_URS_2023_01/977213114" TargetMode="External" /><Relationship Id="rId19" Type="http://schemas.openxmlformats.org/officeDocument/2006/relationships/hyperlink" Target="https://podminky.urs.cz/item/CS_URS_2023_01/997221561" TargetMode="External" /><Relationship Id="rId20" Type="http://schemas.openxmlformats.org/officeDocument/2006/relationships/hyperlink" Target="https://podminky.urs.cz/item/CS_URS_2023_01/997221569" TargetMode="External" /><Relationship Id="rId21" Type="http://schemas.openxmlformats.org/officeDocument/2006/relationships/hyperlink" Target="https://podminky.urs.cz/item/CS_URS_2023_01/997221611" TargetMode="External" /><Relationship Id="rId22" Type="http://schemas.openxmlformats.org/officeDocument/2006/relationships/hyperlink" Target="https://podminky.urs.cz/item/CS_URS_2023_01/997221861" TargetMode="External" /><Relationship Id="rId23" Type="http://schemas.openxmlformats.org/officeDocument/2006/relationships/hyperlink" Target="https://podminky.urs.cz/item/CS_URS_2023_01/998271201" TargetMode="External" /><Relationship Id="rId2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2211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33251101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5151101" TargetMode="External" /><Relationship Id="rId11" Type="http://schemas.openxmlformats.org/officeDocument/2006/relationships/hyperlink" Target="https://podminky.urs.cz/item/CS_URS_2023_01/175151201" TargetMode="External" /><Relationship Id="rId12" Type="http://schemas.openxmlformats.org/officeDocument/2006/relationships/hyperlink" Target="https://podminky.urs.cz/item/CS_URS_2023_01/181351003" TargetMode="External" /><Relationship Id="rId13" Type="http://schemas.openxmlformats.org/officeDocument/2006/relationships/hyperlink" Target="https://podminky.urs.cz/item/CS_URS_2023_01/181411131" TargetMode="External" /><Relationship Id="rId14" Type="http://schemas.openxmlformats.org/officeDocument/2006/relationships/hyperlink" Target="https://podminky.urs.cz/item/CS_URS_2023_01/451573111" TargetMode="External" /><Relationship Id="rId15" Type="http://schemas.openxmlformats.org/officeDocument/2006/relationships/hyperlink" Target="https://podminky.urs.cz/item/CS_URS_2023_01/452111111" TargetMode="External" /><Relationship Id="rId16" Type="http://schemas.openxmlformats.org/officeDocument/2006/relationships/hyperlink" Target="https://podminky.urs.cz/item/CS_URS_2023_01/452311151" TargetMode="External" /><Relationship Id="rId17" Type="http://schemas.openxmlformats.org/officeDocument/2006/relationships/hyperlink" Target="https://podminky.urs.cz/item/CS_URS_2023_01/564851011" TargetMode="External" /><Relationship Id="rId18" Type="http://schemas.openxmlformats.org/officeDocument/2006/relationships/hyperlink" Target="https://podminky.urs.cz/item/CS_URS_2023_01/871310310" TargetMode="External" /><Relationship Id="rId19" Type="http://schemas.openxmlformats.org/officeDocument/2006/relationships/hyperlink" Target="https://podminky.urs.cz/item/CS_URS_2023_01/877355211" TargetMode="External" /><Relationship Id="rId20" Type="http://schemas.openxmlformats.org/officeDocument/2006/relationships/hyperlink" Target="https://podminky.urs.cz/item/CS_URS_2023_01/914111111" TargetMode="External" /><Relationship Id="rId21" Type="http://schemas.openxmlformats.org/officeDocument/2006/relationships/hyperlink" Target="https://podminky.urs.cz/item/CS_URS_2023_01/914511111" TargetMode="External" /><Relationship Id="rId22" Type="http://schemas.openxmlformats.org/officeDocument/2006/relationships/hyperlink" Target="https://podminky.urs.cz/item/CS_URS_2023_01/915121112" TargetMode="External" /><Relationship Id="rId23" Type="http://schemas.openxmlformats.org/officeDocument/2006/relationships/hyperlink" Target="https://podminky.urs.cz/item/CS_URS_2023_01/915121122" TargetMode="External" /><Relationship Id="rId24" Type="http://schemas.openxmlformats.org/officeDocument/2006/relationships/hyperlink" Target="https://podminky.urs.cz/item/CS_URS_2023_01/915131112" TargetMode="External" /><Relationship Id="rId25" Type="http://schemas.openxmlformats.org/officeDocument/2006/relationships/hyperlink" Target="https://podminky.urs.cz/item/CS_URS_2023_01/915611111" TargetMode="External" /><Relationship Id="rId26" Type="http://schemas.openxmlformats.org/officeDocument/2006/relationships/hyperlink" Target="https://podminky.urs.cz/item/CS_URS_2023_01/915621111" TargetMode="External" /><Relationship Id="rId27" Type="http://schemas.openxmlformats.org/officeDocument/2006/relationships/hyperlink" Target="https://podminky.urs.cz/item/CS_URS_2023_01/919441211" TargetMode="External" /><Relationship Id="rId28" Type="http://schemas.openxmlformats.org/officeDocument/2006/relationships/hyperlink" Target="https://podminky.urs.cz/item/CS_URS_2023_01/919521130" TargetMode="External" /><Relationship Id="rId29" Type="http://schemas.openxmlformats.org/officeDocument/2006/relationships/hyperlink" Target="https://podminky.urs.cz/item/CS_URS_2023_01/919535558" TargetMode="External" /><Relationship Id="rId30" Type="http://schemas.openxmlformats.org/officeDocument/2006/relationships/hyperlink" Target="https://podminky.urs.cz/item/CS_URS_2023_01/966008113" TargetMode="External" /><Relationship Id="rId31" Type="http://schemas.openxmlformats.org/officeDocument/2006/relationships/hyperlink" Target="https://podminky.urs.cz/item/CS_URS_2023_01/966008311" TargetMode="External" /><Relationship Id="rId32" Type="http://schemas.openxmlformats.org/officeDocument/2006/relationships/hyperlink" Target="https://podminky.urs.cz/item/CS_URS_2023_01/977213111" TargetMode="External" /><Relationship Id="rId33" Type="http://schemas.openxmlformats.org/officeDocument/2006/relationships/hyperlink" Target="https://podminky.urs.cz/item/CS_URS_2023_01/977213214" TargetMode="External" /><Relationship Id="rId34" Type="http://schemas.openxmlformats.org/officeDocument/2006/relationships/hyperlink" Target="https://podminky.urs.cz/item/CS_URS_2023_01/997221561" TargetMode="External" /><Relationship Id="rId35" Type="http://schemas.openxmlformats.org/officeDocument/2006/relationships/hyperlink" Target="https://podminky.urs.cz/item/CS_URS_2023_01/997221569" TargetMode="External" /><Relationship Id="rId36" Type="http://schemas.openxmlformats.org/officeDocument/2006/relationships/hyperlink" Target="https://podminky.urs.cz/item/CS_URS_2023_01/997221611" TargetMode="External" /><Relationship Id="rId37" Type="http://schemas.openxmlformats.org/officeDocument/2006/relationships/hyperlink" Target="https://podminky.urs.cz/item/CS_URS_2023_01/997221861" TargetMode="External" /><Relationship Id="rId38" Type="http://schemas.openxmlformats.org/officeDocument/2006/relationships/hyperlink" Target="https://podminky.urs.cz/item/CS_URS_2023_01/99827120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4"/>
      <c r="AQ5" s="24"/>
      <c r="AR5" s="22"/>
      <c r="BE5" s="35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4"/>
      <c r="AQ6" s="24"/>
      <c r="AR6" s="22"/>
      <c r="BE6" s="35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7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7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7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7"/>
      <c r="BS13" s="19" t="s">
        <v>6</v>
      </c>
    </row>
    <row r="14" spans="2:71" ht="12.75">
      <c r="B14" s="23"/>
      <c r="C14" s="24"/>
      <c r="D14" s="24"/>
      <c r="E14" s="362" t="s">
        <v>32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57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57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7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57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57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7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7"/>
    </row>
    <row r="23" spans="2:57" s="1" customFormat="1" ht="47.25" customHeight="1">
      <c r="B23" s="23"/>
      <c r="C23" s="24"/>
      <c r="D23" s="24"/>
      <c r="E23" s="364" t="s">
        <v>40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4"/>
      <c r="AP23" s="24"/>
      <c r="AQ23" s="24"/>
      <c r="AR23" s="22"/>
      <c r="BE23" s="35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7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7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5">
        <f>ROUND(AG54,2)</f>
        <v>0</v>
      </c>
      <c r="AL26" s="366"/>
      <c r="AM26" s="366"/>
      <c r="AN26" s="366"/>
      <c r="AO26" s="366"/>
      <c r="AP26" s="38"/>
      <c r="AQ26" s="38"/>
      <c r="AR26" s="41"/>
      <c r="BE26" s="35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7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7" t="s">
        <v>42</v>
      </c>
      <c r="M28" s="367"/>
      <c r="N28" s="367"/>
      <c r="O28" s="367"/>
      <c r="P28" s="367"/>
      <c r="Q28" s="38"/>
      <c r="R28" s="38"/>
      <c r="S28" s="38"/>
      <c r="T28" s="38"/>
      <c r="U28" s="38"/>
      <c r="V28" s="38"/>
      <c r="W28" s="367" t="s">
        <v>43</v>
      </c>
      <c r="X28" s="367"/>
      <c r="Y28" s="367"/>
      <c r="Z28" s="367"/>
      <c r="AA28" s="367"/>
      <c r="AB28" s="367"/>
      <c r="AC28" s="367"/>
      <c r="AD28" s="367"/>
      <c r="AE28" s="367"/>
      <c r="AF28" s="38"/>
      <c r="AG28" s="38"/>
      <c r="AH28" s="38"/>
      <c r="AI28" s="38"/>
      <c r="AJ28" s="38"/>
      <c r="AK28" s="367" t="s">
        <v>44</v>
      </c>
      <c r="AL28" s="367"/>
      <c r="AM28" s="367"/>
      <c r="AN28" s="367"/>
      <c r="AO28" s="367"/>
      <c r="AP28" s="38"/>
      <c r="AQ28" s="38"/>
      <c r="AR28" s="41"/>
      <c r="BE28" s="357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0">
        <v>0.21</v>
      </c>
      <c r="M29" s="369"/>
      <c r="N29" s="369"/>
      <c r="O29" s="369"/>
      <c r="P29" s="369"/>
      <c r="Q29" s="43"/>
      <c r="R29" s="43"/>
      <c r="S29" s="43"/>
      <c r="T29" s="43"/>
      <c r="U29" s="43"/>
      <c r="V29" s="43"/>
      <c r="W29" s="368">
        <f>ROUND(AZ54,2)</f>
        <v>0</v>
      </c>
      <c r="X29" s="369"/>
      <c r="Y29" s="369"/>
      <c r="Z29" s="369"/>
      <c r="AA29" s="369"/>
      <c r="AB29" s="369"/>
      <c r="AC29" s="369"/>
      <c r="AD29" s="369"/>
      <c r="AE29" s="369"/>
      <c r="AF29" s="43"/>
      <c r="AG29" s="43"/>
      <c r="AH29" s="43"/>
      <c r="AI29" s="43"/>
      <c r="AJ29" s="43"/>
      <c r="AK29" s="368">
        <f>ROUND(AV54,2)</f>
        <v>0</v>
      </c>
      <c r="AL29" s="369"/>
      <c r="AM29" s="369"/>
      <c r="AN29" s="369"/>
      <c r="AO29" s="369"/>
      <c r="AP29" s="43"/>
      <c r="AQ29" s="43"/>
      <c r="AR29" s="44"/>
      <c r="BE29" s="358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0">
        <v>0.15</v>
      </c>
      <c r="M30" s="369"/>
      <c r="N30" s="369"/>
      <c r="O30" s="369"/>
      <c r="P30" s="369"/>
      <c r="Q30" s="43"/>
      <c r="R30" s="43"/>
      <c r="S30" s="43"/>
      <c r="T30" s="43"/>
      <c r="U30" s="43"/>
      <c r="V30" s="43"/>
      <c r="W30" s="368">
        <f>ROUND(BA54,2)</f>
        <v>0</v>
      </c>
      <c r="X30" s="369"/>
      <c r="Y30" s="369"/>
      <c r="Z30" s="369"/>
      <c r="AA30" s="369"/>
      <c r="AB30" s="369"/>
      <c r="AC30" s="369"/>
      <c r="AD30" s="369"/>
      <c r="AE30" s="369"/>
      <c r="AF30" s="43"/>
      <c r="AG30" s="43"/>
      <c r="AH30" s="43"/>
      <c r="AI30" s="43"/>
      <c r="AJ30" s="43"/>
      <c r="AK30" s="368">
        <f>ROUND(AW54,2)</f>
        <v>0</v>
      </c>
      <c r="AL30" s="369"/>
      <c r="AM30" s="369"/>
      <c r="AN30" s="369"/>
      <c r="AO30" s="369"/>
      <c r="AP30" s="43"/>
      <c r="AQ30" s="43"/>
      <c r="AR30" s="44"/>
      <c r="BE30" s="358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0">
        <v>0.21</v>
      </c>
      <c r="M31" s="369"/>
      <c r="N31" s="369"/>
      <c r="O31" s="369"/>
      <c r="P31" s="369"/>
      <c r="Q31" s="43"/>
      <c r="R31" s="43"/>
      <c r="S31" s="43"/>
      <c r="T31" s="43"/>
      <c r="U31" s="43"/>
      <c r="V31" s="43"/>
      <c r="W31" s="368">
        <f>ROUND(BB54,2)</f>
        <v>0</v>
      </c>
      <c r="X31" s="369"/>
      <c r="Y31" s="369"/>
      <c r="Z31" s="369"/>
      <c r="AA31" s="369"/>
      <c r="AB31" s="369"/>
      <c r="AC31" s="369"/>
      <c r="AD31" s="369"/>
      <c r="AE31" s="369"/>
      <c r="AF31" s="43"/>
      <c r="AG31" s="43"/>
      <c r="AH31" s="43"/>
      <c r="AI31" s="43"/>
      <c r="AJ31" s="43"/>
      <c r="AK31" s="368">
        <v>0</v>
      </c>
      <c r="AL31" s="369"/>
      <c r="AM31" s="369"/>
      <c r="AN31" s="369"/>
      <c r="AO31" s="369"/>
      <c r="AP31" s="43"/>
      <c r="AQ31" s="43"/>
      <c r="AR31" s="44"/>
      <c r="BE31" s="358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0">
        <v>0.15</v>
      </c>
      <c r="M32" s="369"/>
      <c r="N32" s="369"/>
      <c r="O32" s="369"/>
      <c r="P32" s="369"/>
      <c r="Q32" s="43"/>
      <c r="R32" s="43"/>
      <c r="S32" s="43"/>
      <c r="T32" s="43"/>
      <c r="U32" s="43"/>
      <c r="V32" s="43"/>
      <c r="W32" s="368">
        <f>ROUND(BC54,2)</f>
        <v>0</v>
      </c>
      <c r="X32" s="369"/>
      <c r="Y32" s="369"/>
      <c r="Z32" s="369"/>
      <c r="AA32" s="369"/>
      <c r="AB32" s="369"/>
      <c r="AC32" s="369"/>
      <c r="AD32" s="369"/>
      <c r="AE32" s="369"/>
      <c r="AF32" s="43"/>
      <c r="AG32" s="43"/>
      <c r="AH32" s="43"/>
      <c r="AI32" s="43"/>
      <c r="AJ32" s="43"/>
      <c r="AK32" s="368">
        <v>0</v>
      </c>
      <c r="AL32" s="369"/>
      <c r="AM32" s="369"/>
      <c r="AN32" s="369"/>
      <c r="AO32" s="369"/>
      <c r="AP32" s="43"/>
      <c r="AQ32" s="43"/>
      <c r="AR32" s="44"/>
      <c r="BE32" s="358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0">
        <v>0</v>
      </c>
      <c r="M33" s="369"/>
      <c r="N33" s="369"/>
      <c r="O33" s="369"/>
      <c r="P33" s="369"/>
      <c r="Q33" s="43"/>
      <c r="R33" s="43"/>
      <c r="S33" s="43"/>
      <c r="T33" s="43"/>
      <c r="U33" s="43"/>
      <c r="V33" s="43"/>
      <c r="W33" s="368">
        <f>ROUND(BD54,2)</f>
        <v>0</v>
      </c>
      <c r="X33" s="369"/>
      <c r="Y33" s="369"/>
      <c r="Z33" s="369"/>
      <c r="AA33" s="369"/>
      <c r="AB33" s="369"/>
      <c r="AC33" s="369"/>
      <c r="AD33" s="369"/>
      <c r="AE33" s="369"/>
      <c r="AF33" s="43"/>
      <c r="AG33" s="43"/>
      <c r="AH33" s="43"/>
      <c r="AI33" s="43"/>
      <c r="AJ33" s="43"/>
      <c r="AK33" s="368">
        <v>0</v>
      </c>
      <c r="AL33" s="369"/>
      <c r="AM33" s="369"/>
      <c r="AN33" s="369"/>
      <c r="AO33" s="36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74" t="s">
        <v>53</v>
      </c>
      <c r="Y35" s="372"/>
      <c r="Z35" s="372"/>
      <c r="AA35" s="372"/>
      <c r="AB35" s="372"/>
      <c r="AC35" s="47"/>
      <c r="AD35" s="47"/>
      <c r="AE35" s="47"/>
      <c r="AF35" s="47"/>
      <c r="AG35" s="47"/>
      <c r="AH35" s="47"/>
      <c r="AI35" s="47"/>
      <c r="AJ35" s="47"/>
      <c r="AK35" s="371">
        <f>SUM(AK26:AK33)</f>
        <v>0</v>
      </c>
      <c r="AL35" s="372"/>
      <c r="AM35" s="372"/>
      <c r="AN35" s="372"/>
      <c r="AO35" s="37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067/2022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6" t="str">
        <f>K6</f>
        <v>Autobusový záliv v ulici Čáslavská, Markovice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Markovice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8" t="str">
        <f>IF(AN8="","",AN8)</f>
        <v>10. 5. 2023</v>
      </c>
      <c r="AN47" s="33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Chrudim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39" t="str">
        <f>IF(E17="","",E17)</f>
        <v>DI PROJEKT s.r.o.</v>
      </c>
      <c r="AN49" s="340"/>
      <c r="AO49" s="340"/>
      <c r="AP49" s="340"/>
      <c r="AQ49" s="38"/>
      <c r="AR49" s="41"/>
      <c r="AS49" s="341" t="s">
        <v>55</v>
      </c>
      <c r="AT49" s="34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39" t="str">
        <f>IF(E20="","",E20)</f>
        <v>DI PROJEKT s.r.o.</v>
      </c>
      <c r="AN50" s="340"/>
      <c r="AO50" s="340"/>
      <c r="AP50" s="340"/>
      <c r="AQ50" s="38"/>
      <c r="AR50" s="41"/>
      <c r="AS50" s="343"/>
      <c r="AT50" s="34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5"/>
      <c r="AT51" s="34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7" t="s">
        <v>56</v>
      </c>
      <c r="D52" s="348"/>
      <c r="E52" s="348"/>
      <c r="F52" s="348"/>
      <c r="G52" s="348"/>
      <c r="H52" s="68"/>
      <c r="I52" s="350" t="s">
        <v>57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 t="s">
        <v>58</v>
      </c>
      <c r="AH52" s="348"/>
      <c r="AI52" s="348"/>
      <c r="AJ52" s="348"/>
      <c r="AK52" s="348"/>
      <c r="AL52" s="348"/>
      <c r="AM52" s="348"/>
      <c r="AN52" s="350" t="s">
        <v>59</v>
      </c>
      <c r="AO52" s="348"/>
      <c r="AP52" s="348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4">
        <f>ROUND(SUM(AG55:AG59),2)</f>
        <v>0</v>
      </c>
      <c r="AH54" s="354"/>
      <c r="AI54" s="354"/>
      <c r="AJ54" s="354"/>
      <c r="AK54" s="354"/>
      <c r="AL54" s="354"/>
      <c r="AM54" s="354"/>
      <c r="AN54" s="355">
        <f aca="true" t="shared" si="0" ref="AN54:AN59">SUM(AG54,AT54)</f>
        <v>0</v>
      </c>
      <c r="AO54" s="355"/>
      <c r="AP54" s="355"/>
      <c r="AQ54" s="80" t="s">
        <v>19</v>
      </c>
      <c r="AR54" s="81"/>
      <c r="AS54" s="82">
        <f>ROUND(SUM(AS55:AS59),2)</f>
        <v>0</v>
      </c>
      <c r="AT54" s="83">
        <f aca="true" t="shared" si="1" ref="AT54:AT59">ROUND(SUM(AV54:AW54),2)</f>
        <v>0</v>
      </c>
      <c r="AU54" s="84">
        <f>ROUND(SUM(AU55:AU59),5)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ROUND(SUM(AZ55:AZ59),2)</f>
        <v>0</v>
      </c>
      <c r="BA54" s="83">
        <f>ROUND(SUM(BA55:BA59),2)</f>
        <v>0</v>
      </c>
      <c r="BB54" s="83">
        <f>ROUND(SUM(BB55:BB59),2)</f>
        <v>0</v>
      </c>
      <c r="BC54" s="83">
        <f>ROUND(SUM(BC55:BC59),2)</f>
        <v>0</v>
      </c>
      <c r="BD54" s="85">
        <f>ROUND(SUM(BD55:BD59),2)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24.75" customHeight="1">
      <c r="A55" s="88" t="s">
        <v>79</v>
      </c>
      <c r="B55" s="89"/>
      <c r="C55" s="90"/>
      <c r="D55" s="351" t="s">
        <v>80</v>
      </c>
      <c r="E55" s="351"/>
      <c r="F55" s="351"/>
      <c r="G55" s="351"/>
      <c r="H55" s="351"/>
      <c r="I55" s="91"/>
      <c r="J55" s="351" t="s">
        <v>81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2">
        <f>'067-2022_1 - Uznatelné ná...'!J30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92" t="s">
        <v>82</v>
      </c>
      <c r="AR55" s="93"/>
      <c r="AS55" s="94">
        <v>0</v>
      </c>
      <c r="AT55" s="95">
        <f t="shared" si="1"/>
        <v>0</v>
      </c>
      <c r="AU55" s="96">
        <f>'067-2022_1 - Uznatelné ná...'!P85</f>
        <v>0</v>
      </c>
      <c r="AV55" s="95">
        <f>'067-2022_1 - Uznatelné ná...'!J33</f>
        <v>0</v>
      </c>
      <c r="AW55" s="95">
        <f>'067-2022_1 - Uznatelné ná...'!J34</f>
        <v>0</v>
      </c>
      <c r="AX55" s="95">
        <f>'067-2022_1 - Uznatelné ná...'!J35</f>
        <v>0</v>
      </c>
      <c r="AY55" s="95">
        <f>'067-2022_1 - Uznatelné ná...'!J36</f>
        <v>0</v>
      </c>
      <c r="AZ55" s="95">
        <f>'067-2022_1 - Uznatelné ná...'!F33</f>
        <v>0</v>
      </c>
      <c r="BA55" s="95">
        <f>'067-2022_1 - Uznatelné ná...'!F34</f>
        <v>0</v>
      </c>
      <c r="BB55" s="95">
        <f>'067-2022_1 - Uznatelné ná...'!F35</f>
        <v>0</v>
      </c>
      <c r="BC55" s="95">
        <f>'067-2022_1 - Uznatelné ná...'!F36</f>
        <v>0</v>
      </c>
      <c r="BD55" s="97">
        <f>'067-2022_1 - Uznatelné ná...'!F37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24.75" customHeight="1">
      <c r="A56" s="88" t="s">
        <v>79</v>
      </c>
      <c r="B56" s="89"/>
      <c r="C56" s="90"/>
      <c r="D56" s="351" t="s">
        <v>86</v>
      </c>
      <c r="E56" s="351"/>
      <c r="F56" s="351"/>
      <c r="G56" s="351"/>
      <c r="H56" s="351"/>
      <c r="I56" s="91"/>
      <c r="J56" s="351" t="s">
        <v>87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>
        <f>'067-2022_2 - Vyvolané nák...'!J30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92" t="s">
        <v>82</v>
      </c>
      <c r="AR56" s="93"/>
      <c r="AS56" s="94">
        <v>0</v>
      </c>
      <c r="AT56" s="95">
        <f t="shared" si="1"/>
        <v>0</v>
      </c>
      <c r="AU56" s="96">
        <f>'067-2022_2 - Vyvolané nák...'!P86</f>
        <v>0</v>
      </c>
      <c r="AV56" s="95">
        <f>'067-2022_2 - Vyvolané nák...'!J33</f>
        <v>0</v>
      </c>
      <c r="AW56" s="95">
        <f>'067-2022_2 - Vyvolané nák...'!J34</f>
        <v>0</v>
      </c>
      <c r="AX56" s="95">
        <f>'067-2022_2 - Vyvolané nák...'!J35</f>
        <v>0</v>
      </c>
      <c r="AY56" s="95">
        <f>'067-2022_2 - Vyvolané nák...'!J36</f>
        <v>0</v>
      </c>
      <c r="AZ56" s="95">
        <f>'067-2022_2 - Vyvolané nák...'!F33</f>
        <v>0</v>
      </c>
      <c r="BA56" s="95">
        <f>'067-2022_2 - Vyvolané nák...'!F34</f>
        <v>0</v>
      </c>
      <c r="BB56" s="95">
        <f>'067-2022_2 - Vyvolané nák...'!F35</f>
        <v>0</v>
      </c>
      <c r="BC56" s="95">
        <f>'067-2022_2 - Vyvolané nák...'!F36</f>
        <v>0</v>
      </c>
      <c r="BD56" s="97">
        <f>'067-2022_2 - Vyvolané nák...'!F37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91" s="7" customFormat="1" ht="24.75" customHeight="1">
      <c r="A57" s="88" t="s">
        <v>79</v>
      </c>
      <c r="B57" s="89"/>
      <c r="C57" s="90"/>
      <c r="D57" s="351" t="s">
        <v>89</v>
      </c>
      <c r="E57" s="351"/>
      <c r="F57" s="351"/>
      <c r="G57" s="351"/>
      <c r="H57" s="351"/>
      <c r="I57" s="91"/>
      <c r="J57" s="351" t="s">
        <v>90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2">
        <f>'067-2022_3 - Neuznatelné ...'!J30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92" t="s">
        <v>82</v>
      </c>
      <c r="AR57" s="93"/>
      <c r="AS57" s="94">
        <v>0</v>
      </c>
      <c r="AT57" s="95">
        <f t="shared" si="1"/>
        <v>0</v>
      </c>
      <c r="AU57" s="96">
        <f>'067-2022_3 - Neuznatelné ...'!P87</f>
        <v>0</v>
      </c>
      <c r="AV57" s="95">
        <f>'067-2022_3 - Neuznatelné ...'!J33</f>
        <v>0</v>
      </c>
      <c r="AW57" s="95">
        <f>'067-2022_3 - Neuznatelné ...'!J34</f>
        <v>0</v>
      </c>
      <c r="AX57" s="95">
        <f>'067-2022_3 - Neuznatelné ...'!J35</f>
        <v>0</v>
      </c>
      <c r="AY57" s="95">
        <f>'067-2022_3 - Neuznatelné ...'!J36</f>
        <v>0</v>
      </c>
      <c r="AZ57" s="95">
        <f>'067-2022_3 - Neuznatelné ...'!F33</f>
        <v>0</v>
      </c>
      <c r="BA57" s="95">
        <f>'067-2022_3 - Neuznatelné ...'!F34</f>
        <v>0</v>
      </c>
      <c r="BB57" s="95">
        <f>'067-2022_3 - Neuznatelné ...'!F35</f>
        <v>0</v>
      </c>
      <c r="BC57" s="95">
        <f>'067-2022_3 - Neuznatelné ...'!F36</f>
        <v>0</v>
      </c>
      <c r="BD57" s="97">
        <f>'067-2022_3 - Neuznatelné ...'!F37</f>
        <v>0</v>
      </c>
      <c r="BT57" s="98" t="s">
        <v>83</v>
      </c>
      <c r="BV57" s="98" t="s">
        <v>77</v>
      </c>
      <c r="BW57" s="98" t="s">
        <v>91</v>
      </c>
      <c r="BX57" s="98" t="s">
        <v>5</v>
      </c>
      <c r="CL57" s="98" t="s">
        <v>19</v>
      </c>
      <c r="CM57" s="98" t="s">
        <v>85</v>
      </c>
    </row>
    <row r="58" spans="1:91" s="7" customFormat="1" ht="24.75" customHeight="1">
      <c r="A58" s="88" t="s">
        <v>79</v>
      </c>
      <c r="B58" s="89"/>
      <c r="C58" s="90"/>
      <c r="D58" s="351" t="s">
        <v>92</v>
      </c>
      <c r="E58" s="351"/>
      <c r="F58" s="351"/>
      <c r="G58" s="351"/>
      <c r="H58" s="351"/>
      <c r="I58" s="91"/>
      <c r="J58" s="351" t="s">
        <v>93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2">
        <f>'067-2022_4 - Vedlejší roz...'!J30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92" t="s">
        <v>82</v>
      </c>
      <c r="AR58" s="93"/>
      <c r="AS58" s="94">
        <v>0</v>
      </c>
      <c r="AT58" s="95">
        <f t="shared" si="1"/>
        <v>0</v>
      </c>
      <c r="AU58" s="96">
        <f>'067-2022_4 - Vedlejší roz...'!P80</f>
        <v>0</v>
      </c>
      <c r="AV58" s="95">
        <f>'067-2022_4 - Vedlejší roz...'!J33</f>
        <v>0</v>
      </c>
      <c r="AW58" s="95">
        <f>'067-2022_4 - Vedlejší roz...'!J34</f>
        <v>0</v>
      </c>
      <c r="AX58" s="95">
        <f>'067-2022_4 - Vedlejší roz...'!J35</f>
        <v>0</v>
      </c>
      <c r="AY58" s="95">
        <f>'067-2022_4 - Vedlejší roz...'!J36</f>
        <v>0</v>
      </c>
      <c r="AZ58" s="95">
        <f>'067-2022_4 - Vedlejší roz...'!F33</f>
        <v>0</v>
      </c>
      <c r="BA58" s="95">
        <f>'067-2022_4 - Vedlejší roz...'!F34</f>
        <v>0</v>
      </c>
      <c r="BB58" s="95">
        <f>'067-2022_4 - Vedlejší roz...'!F35</f>
        <v>0</v>
      </c>
      <c r="BC58" s="95">
        <f>'067-2022_4 - Vedlejší roz...'!F36</f>
        <v>0</v>
      </c>
      <c r="BD58" s="97">
        <f>'067-2022_4 - Vedlejší roz...'!F37</f>
        <v>0</v>
      </c>
      <c r="BT58" s="98" t="s">
        <v>83</v>
      </c>
      <c r="BV58" s="98" t="s">
        <v>77</v>
      </c>
      <c r="BW58" s="98" t="s">
        <v>94</v>
      </c>
      <c r="BX58" s="98" t="s">
        <v>5</v>
      </c>
      <c r="CL58" s="98" t="s">
        <v>19</v>
      </c>
      <c r="CM58" s="98" t="s">
        <v>85</v>
      </c>
    </row>
    <row r="59" spans="1:91" s="7" customFormat="1" ht="24.75" customHeight="1">
      <c r="A59" s="88" t="s">
        <v>79</v>
      </c>
      <c r="B59" s="89"/>
      <c r="C59" s="90"/>
      <c r="D59" s="351" t="s">
        <v>95</v>
      </c>
      <c r="E59" s="351"/>
      <c r="F59" s="351"/>
      <c r="G59" s="351"/>
      <c r="H59" s="351"/>
      <c r="I59" s="91"/>
      <c r="J59" s="351" t="s">
        <v>96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2">
        <f>'067-2022_5 - Vedlejší roz...'!J30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92" t="s">
        <v>82</v>
      </c>
      <c r="AR59" s="93"/>
      <c r="AS59" s="99">
        <v>0</v>
      </c>
      <c r="AT59" s="100">
        <f t="shared" si="1"/>
        <v>0</v>
      </c>
      <c r="AU59" s="101">
        <f>'067-2022_5 - Vedlejší roz...'!P80</f>
        <v>0</v>
      </c>
      <c r="AV59" s="100">
        <f>'067-2022_5 - Vedlejší roz...'!J33</f>
        <v>0</v>
      </c>
      <c r="AW59" s="100">
        <f>'067-2022_5 - Vedlejší roz...'!J34</f>
        <v>0</v>
      </c>
      <c r="AX59" s="100">
        <f>'067-2022_5 - Vedlejší roz...'!J35</f>
        <v>0</v>
      </c>
      <c r="AY59" s="100">
        <f>'067-2022_5 - Vedlejší roz...'!J36</f>
        <v>0</v>
      </c>
      <c r="AZ59" s="100">
        <f>'067-2022_5 - Vedlejší roz...'!F33</f>
        <v>0</v>
      </c>
      <c r="BA59" s="100">
        <f>'067-2022_5 - Vedlejší roz...'!F34</f>
        <v>0</v>
      </c>
      <c r="BB59" s="100">
        <f>'067-2022_5 - Vedlejší roz...'!F35</f>
        <v>0</v>
      </c>
      <c r="BC59" s="100">
        <f>'067-2022_5 - Vedlejší roz...'!F36</f>
        <v>0</v>
      </c>
      <c r="BD59" s="102">
        <f>'067-2022_5 - Vedlejší roz...'!F37</f>
        <v>0</v>
      </c>
      <c r="BT59" s="98" t="s">
        <v>83</v>
      </c>
      <c r="BV59" s="98" t="s">
        <v>77</v>
      </c>
      <c r="BW59" s="98" t="s">
        <v>97</v>
      </c>
      <c r="BX59" s="98" t="s">
        <v>5</v>
      </c>
      <c r="CL59" s="98" t="s">
        <v>19</v>
      </c>
      <c r="CM59" s="98" t="s">
        <v>85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5uJa6zk3DlbnnNhugsOIXQuojENjlv/1hz3RGp/TZT0+XXCB975MpxD4Anf+FBS6Qhd5K19bSZyMqZzr9S8aCQ==" saltValue="GZ4XCeygVJIvgrkNImBZqymA/rfY7OUtNbBczakR3ccM79U2c9IFPqtfMvRm3uYyRUYmKVAKHu2Vm9lCdrM+z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67-2022_1 - Uznatelné ná...'!C2" display="/"/>
    <hyperlink ref="A56" location="'067-2022_2 - Vyvolané nák...'!C2" display="/"/>
    <hyperlink ref="A57" location="'067-2022_3 - Neuznatelné ...'!C2" display="/"/>
    <hyperlink ref="A58" location="'067-2022_4 - Vedlejší roz...'!C2" display="/"/>
    <hyperlink ref="A59" location="'067-2022_5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98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Autobusový záliv v ulici Čáslavská, Markovice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99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100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10. 5. 2023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29</v>
      </c>
      <c r="J24" s="109" t="s">
        <v>36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ROUND((SUM(BE85:BE297)),2)</f>
        <v>0</v>
      </c>
      <c r="G33" s="36"/>
      <c r="H33" s="36"/>
      <c r="I33" s="120">
        <v>0.21</v>
      </c>
      <c r="J33" s="119">
        <f>ROUND(((SUM(BE85:BE297))*I33),2)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ROUND((SUM(BF85:BF297)),2)</f>
        <v>0</v>
      </c>
      <c r="G34" s="36"/>
      <c r="H34" s="36"/>
      <c r="I34" s="120">
        <v>0.15</v>
      </c>
      <c r="J34" s="119">
        <f>ROUND(((SUM(BF85:BF297))*I34),2)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ROUND((SUM(BG85:BG297)),2)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ROUND((SUM(BH85:BH297)),2)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ROUND((SUM(BI85:BI297)),2)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Autobusový záliv v ulici Čáslavská, Markovice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067/2022_1 - Uznatelné náklady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Markovice</v>
      </c>
      <c r="G52" s="38"/>
      <c r="H52" s="38"/>
      <c r="I52" s="31" t="s">
        <v>23</v>
      </c>
      <c r="J52" s="61" t="str">
        <f>IF(J12="","",J12)</f>
        <v>10. 5. 2023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Chrudim</v>
      </c>
      <c r="G54" s="38"/>
      <c r="H54" s="38"/>
      <c r="I54" s="31" t="s">
        <v>33</v>
      </c>
      <c r="J54" s="34" t="str">
        <f>E21</f>
        <v>DI PROJEKT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DI PROJEKT s.r.o.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5" customHeight="1">
      <c r="B60" s="136"/>
      <c r="C60" s="137"/>
      <c r="D60" s="138" t="s">
        <v>105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106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107</v>
      </c>
      <c r="E62" s="145"/>
      <c r="F62" s="145"/>
      <c r="G62" s="145"/>
      <c r="H62" s="145"/>
      <c r="I62" s="145"/>
      <c r="J62" s="146">
        <f>J158</f>
        <v>0</v>
      </c>
      <c r="K62" s="143"/>
      <c r="L62" s="147"/>
    </row>
    <row r="63" spans="2:12" s="10" customFormat="1" ht="19.9" customHeight="1">
      <c r="B63" s="142"/>
      <c r="C63" s="143"/>
      <c r="D63" s="144" t="s">
        <v>108</v>
      </c>
      <c r="E63" s="145"/>
      <c r="F63" s="145"/>
      <c r="G63" s="145"/>
      <c r="H63" s="145"/>
      <c r="I63" s="145"/>
      <c r="J63" s="146">
        <f>J219</f>
        <v>0</v>
      </c>
      <c r="K63" s="143"/>
      <c r="L63" s="147"/>
    </row>
    <row r="64" spans="2:12" s="10" customFormat="1" ht="19.9" customHeight="1">
      <c r="B64" s="142"/>
      <c r="C64" s="143"/>
      <c r="D64" s="144" t="s">
        <v>109</v>
      </c>
      <c r="E64" s="145"/>
      <c r="F64" s="145"/>
      <c r="G64" s="145"/>
      <c r="H64" s="145"/>
      <c r="I64" s="145"/>
      <c r="J64" s="146">
        <f>J272</f>
        <v>0</v>
      </c>
      <c r="K64" s="143"/>
      <c r="L64" s="147"/>
    </row>
    <row r="65" spans="2:12" s="10" customFormat="1" ht="19.9" customHeight="1">
      <c r="B65" s="142"/>
      <c r="C65" s="143"/>
      <c r="D65" s="144" t="s">
        <v>110</v>
      </c>
      <c r="E65" s="145"/>
      <c r="F65" s="145"/>
      <c r="G65" s="145"/>
      <c r="H65" s="145"/>
      <c r="I65" s="145"/>
      <c r="J65" s="146">
        <f>J295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111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3" t="str">
        <f>E7</f>
        <v>Autobusový záliv v ulici Čáslavská, Markovice</v>
      </c>
      <c r="F75" s="384"/>
      <c r="G75" s="384"/>
      <c r="H75" s="38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99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6" t="str">
        <f>E9</f>
        <v>067/2022_1 - Uznatelné náklady</v>
      </c>
      <c r="F77" s="385"/>
      <c r="G77" s="385"/>
      <c r="H77" s="385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Markovice</v>
      </c>
      <c r="G79" s="38"/>
      <c r="H79" s="38"/>
      <c r="I79" s="31" t="s">
        <v>23</v>
      </c>
      <c r="J79" s="61" t="str">
        <f>IF(J12="","",J12)</f>
        <v>10. 5. 2023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Město Chrudim</v>
      </c>
      <c r="G81" s="38"/>
      <c r="H81" s="38"/>
      <c r="I81" s="31" t="s">
        <v>33</v>
      </c>
      <c r="J81" s="34" t="str">
        <f>E21</f>
        <v>DI PROJEKT s.r.o.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38</v>
      </c>
      <c r="J82" s="34" t="str">
        <f>E24</f>
        <v>DI PROJEKT s.r.o.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112</v>
      </c>
      <c r="D84" s="151" t="s">
        <v>60</v>
      </c>
      <c r="E84" s="151" t="s">
        <v>56</v>
      </c>
      <c r="F84" s="151" t="s">
        <v>57</v>
      </c>
      <c r="G84" s="151" t="s">
        <v>113</v>
      </c>
      <c r="H84" s="151" t="s">
        <v>114</v>
      </c>
      <c r="I84" s="151" t="s">
        <v>115</v>
      </c>
      <c r="J84" s="151" t="s">
        <v>103</v>
      </c>
      <c r="K84" s="152" t="s">
        <v>116</v>
      </c>
      <c r="L84" s="153"/>
      <c r="M84" s="70" t="s">
        <v>19</v>
      </c>
      <c r="N84" s="71" t="s">
        <v>45</v>
      </c>
      <c r="O84" s="71" t="s">
        <v>117</v>
      </c>
      <c r="P84" s="71" t="s">
        <v>118</v>
      </c>
      <c r="Q84" s="71" t="s">
        <v>119</v>
      </c>
      <c r="R84" s="71" t="s">
        <v>120</v>
      </c>
      <c r="S84" s="71" t="s">
        <v>121</v>
      </c>
      <c r="T84" s="72" t="s">
        <v>122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123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679.10805929</v>
      </c>
      <c r="S85" s="74"/>
      <c r="T85" s="157">
        <f>T86</f>
        <v>26.706500000000002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104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124</v>
      </c>
      <c r="F86" s="162" t="s">
        <v>125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P87+P158+P219+P272+P295</f>
        <v>0</v>
      </c>
      <c r="Q86" s="167"/>
      <c r="R86" s="168">
        <f>R87+R158+R219+R272+R295</f>
        <v>679.10805929</v>
      </c>
      <c r="S86" s="167"/>
      <c r="T86" s="169">
        <f>T87+T158+T219+T272+T295</f>
        <v>26.706500000000002</v>
      </c>
      <c r="AR86" s="170" t="s">
        <v>83</v>
      </c>
      <c r="AT86" s="171" t="s">
        <v>74</v>
      </c>
      <c r="AU86" s="171" t="s">
        <v>75</v>
      </c>
      <c r="AY86" s="170" t="s">
        <v>126</v>
      </c>
      <c r="BK86" s="172">
        <f>BK87+BK158+BK219+BK272+BK295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127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SUM(P88:P157)</f>
        <v>0</v>
      </c>
      <c r="Q87" s="167"/>
      <c r="R87" s="168">
        <f>SUM(R88:R157)</f>
        <v>467.4</v>
      </c>
      <c r="S87" s="167"/>
      <c r="T87" s="169">
        <f>SUM(T88:T157)</f>
        <v>6.0040000000000004</v>
      </c>
      <c r="AR87" s="170" t="s">
        <v>83</v>
      </c>
      <c r="AT87" s="171" t="s">
        <v>74</v>
      </c>
      <c r="AU87" s="171" t="s">
        <v>83</v>
      </c>
      <c r="AY87" s="170" t="s">
        <v>126</v>
      </c>
      <c r="BK87" s="172">
        <f>SUM(BK88:BK157)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128</v>
      </c>
      <c r="E88" s="176" t="s">
        <v>129</v>
      </c>
      <c r="F88" s="177" t="s">
        <v>130</v>
      </c>
      <c r="G88" s="178" t="s">
        <v>131</v>
      </c>
      <c r="H88" s="179">
        <v>87</v>
      </c>
      <c r="I88" s="180"/>
      <c r="J88" s="181">
        <f>ROUND(I88*H88,2)</f>
        <v>0</v>
      </c>
      <c r="K88" s="177" t="s">
        <v>132</v>
      </c>
      <c r="L88" s="41"/>
      <c r="M88" s="182" t="s">
        <v>19</v>
      </c>
      <c r="N88" s="183" t="s">
        <v>46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133</v>
      </c>
      <c r="AT88" s="186" t="s">
        <v>128</v>
      </c>
      <c r="AU88" s="186" t="s">
        <v>85</v>
      </c>
      <c r="AY88" s="19" t="s">
        <v>126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83</v>
      </c>
      <c r="BK88" s="187">
        <f>ROUND(I88*H88,2)</f>
        <v>0</v>
      </c>
      <c r="BL88" s="19" t="s">
        <v>133</v>
      </c>
      <c r="BM88" s="186" t="s">
        <v>134</v>
      </c>
    </row>
    <row r="89" spans="1:47" s="2" customFormat="1" ht="11.25">
      <c r="A89" s="36"/>
      <c r="B89" s="37"/>
      <c r="C89" s="38"/>
      <c r="D89" s="188" t="s">
        <v>135</v>
      </c>
      <c r="E89" s="38"/>
      <c r="F89" s="189" t="s">
        <v>136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135</v>
      </c>
      <c r="AU89" s="19" t="s">
        <v>85</v>
      </c>
    </row>
    <row r="90" spans="1:65" s="2" customFormat="1" ht="33" customHeight="1">
      <c r="A90" s="36"/>
      <c r="B90" s="37"/>
      <c r="C90" s="175" t="s">
        <v>85</v>
      </c>
      <c r="D90" s="175" t="s">
        <v>128</v>
      </c>
      <c r="E90" s="176" t="s">
        <v>137</v>
      </c>
      <c r="F90" s="177" t="s">
        <v>138</v>
      </c>
      <c r="G90" s="178" t="s">
        <v>131</v>
      </c>
      <c r="H90" s="179">
        <v>19</v>
      </c>
      <c r="I90" s="180"/>
      <c r="J90" s="181">
        <f>ROUND(I90*H90,2)</f>
        <v>0</v>
      </c>
      <c r="K90" s="177" t="s">
        <v>132</v>
      </c>
      <c r="L90" s="41"/>
      <c r="M90" s="182" t="s">
        <v>19</v>
      </c>
      <c r="N90" s="183" t="s">
        <v>46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0.316</v>
      </c>
      <c r="T90" s="185">
        <f>S90*H90</f>
        <v>6.0040000000000004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133</v>
      </c>
      <c r="AT90" s="186" t="s">
        <v>128</v>
      </c>
      <c r="AU90" s="186" t="s">
        <v>85</v>
      </c>
      <c r="AY90" s="19" t="s">
        <v>126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133</v>
      </c>
      <c r="BM90" s="186" t="s">
        <v>139</v>
      </c>
    </row>
    <row r="91" spans="1:47" s="2" customFormat="1" ht="11.25">
      <c r="A91" s="36"/>
      <c r="B91" s="37"/>
      <c r="C91" s="38"/>
      <c r="D91" s="188" t="s">
        <v>135</v>
      </c>
      <c r="E91" s="38"/>
      <c r="F91" s="189" t="s">
        <v>140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135</v>
      </c>
      <c r="AU91" s="19" t="s">
        <v>85</v>
      </c>
    </row>
    <row r="92" spans="2:51" s="13" customFormat="1" ht="11.25">
      <c r="B92" s="193"/>
      <c r="C92" s="194"/>
      <c r="D92" s="195" t="s">
        <v>141</v>
      </c>
      <c r="E92" s="196" t="s">
        <v>19</v>
      </c>
      <c r="F92" s="197" t="s">
        <v>142</v>
      </c>
      <c r="G92" s="194"/>
      <c r="H92" s="196" t="s">
        <v>19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141</v>
      </c>
      <c r="AU92" s="203" t="s">
        <v>85</v>
      </c>
      <c r="AV92" s="13" t="s">
        <v>83</v>
      </c>
      <c r="AW92" s="13" t="s">
        <v>37</v>
      </c>
      <c r="AX92" s="13" t="s">
        <v>75</v>
      </c>
      <c r="AY92" s="203" t="s">
        <v>126</v>
      </c>
    </row>
    <row r="93" spans="2:51" s="14" customFormat="1" ht="11.25">
      <c r="B93" s="204"/>
      <c r="C93" s="205"/>
      <c r="D93" s="195" t="s">
        <v>141</v>
      </c>
      <c r="E93" s="206" t="s">
        <v>19</v>
      </c>
      <c r="F93" s="207" t="s">
        <v>143</v>
      </c>
      <c r="G93" s="205"/>
      <c r="H93" s="208">
        <v>19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141</v>
      </c>
      <c r="AU93" s="214" t="s">
        <v>85</v>
      </c>
      <c r="AV93" s="14" t="s">
        <v>85</v>
      </c>
      <c r="AW93" s="14" t="s">
        <v>37</v>
      </c>
      <c r="AX93" s="14" t="s">
        <v>83</v>
      </c>
      <c r="AY93" s="214" t="s">
        <v>126</v>
      </c>
    </row>
    <row r="94" spans="1:65" s="2" customFormat="1" ht="16.5" customHeight="1">
      <c r="A94" s="36"/>
      <c r="B94" s="37"/>
      <c r="C94" s="175" t="s">
        <v>144</v>
      </c>
      <c r="D94" s="175" t="s">
        <v>128</v>
      </c>
      <c r="E94" s="176" t="s">
        <v>145</v>
      </c>
      <c r="F94" s="177" t="s">
        <v>146</v>
      </c>
      <c r="G94" s="178" t="s">
        <v>147</v>
      </c>
      <c r="H94" s="179">
        <v>50.975</v>
      </c>
      <c r="I94" s="180"/>
      <c r="J94" s="181">
        <f>ROUND(I94*H94,2)</f>
        <v>0</v>
      </c>
      <c r="K94" s="177" t="s">
        <v>132</v>
      </c>
      <c r="L94" s="41"/>
      <c r="M94" s="182" t="s">
        <v>19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133</v>
      </c>
      <c r="AT94" s="186" t="s">
        <v>128</v>
      </c>
      <c r="AU94" s="186" t="s">
        <v>85</v>
      </c>
      <c r="AY94" s="19" t="s">
        <v>126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83</v>
      </c>
      <c r="BK94" s="187">
        <f>ROUND(I94*H94,2)</f>
        <v>0</v>
      </c>
      <c r="BL94" s="19" t="s">
        <v>133</v>
      </c>
      <c r="BM94" s="186" t="s">
        <v>148</v>
      </c>
    </row>
    <row r="95" spans="1:47" s="2" customFormat="1" ht="11.25">
      <c r="A95" s="36"/>
      <c r="B95" s="37"/>
      <c r="C95" s="38"/>
      <c r="D95" s="188" t="s">
        <v>135</v>
      </c>
      <c r="E95" s="38"/>
      <c r="F95" s="189" t="s">
        <v>149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135</v>
      </c>
      <c r="AU95" s="19" t="s">
        <v>85</v>
      </c>
    </row>
    <row r="96" spans="2:51" s="13" customFormat="1" ht="11.25">
      <c r="B96" s="193"/>
      <c r="C96" s="194"/>
      <c r="D96" s="195" t="s">
        <v>141</v>
      </c>
      <c r="E96" s="196" t="s">
        <v>19</v>
      </c>
      <c r="F96" s="197" t="s">
        <v>150</v>
      </c>
      <c r="G96" s="194"/>
      <c r="H96" s="196" t="s">
        <v>19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141</v>
      </c>
      <c r="AU96" s="203" t="s">
        <v>85</v>
      </c>
      <c r="AV96" s="13" t="s">
        <v>83</v>
      </c>
      <c r="AW96" s="13" t="s">
        <v>37</v>
      </c>
      <c r="AX96" s="13" t="s">
        <v>75</v>
      </c>
      <c r="AY96" s="203" t="s">
        <v>126</v>
      </c>
    </row>
    <row r="97" spans="2:51" s="14" customFormat="1" ht="11.25">
      <c r="B97" s="204"/>
      <c r="C97" s="205"/>
      <c r="D97" s="195" t="s">
        <v>141</v>
      </c>
      <c r="E97" s="206" t="s">
        <v>19</v>
      </c>
      <c r="F97" s="207" t="s">
        <v>151</v>
      </c>
      <c r="G97" s="205"/>
      <c r="H97" s="208">
        <v>30.4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141</v>
      </c>
      <c r="AU97" s="214" t="s">
        <v>85</v>
      </c>
      <c r="AV97" s="14" t="s">
        <v>85</v>
      </c>
      <c r="AW97" s="14" t="s">
        <v>37</v>
      </c>
      <c r="AX97" s="14" t="s">
        <v>75</v>
      </c>
      <c r="AY97" s="214" t="s">
        <v>126</v>
      </c>
    </row>
    <row r="98" spans="2:51" s="14" customFormat="1" ht="11.25">
      <c r="B98" s="204"/>
      <c r="C98" s="205"/>
      <c r="D98" s="195" t="s">
        <v>141</v>
      </c>
      <c r="E98" s="206" t="s">
        <v>19</v>
      </c>
      <c r="F98" s="207" t="s">
        <v>152</v>
      </c>
      <c r="G98" s="205"/>
      <c r="H98" s="208">
        <v>4.125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141</v>
      </c>
      <c r="AU98" s="214" t="s">
        <v>85</v>
      </c>
      <c r="AV98" s="14" t="s">
        <v>85</v>
      </c>
      <c r="AW98" s="14" t="s">
        <v>37</v>
      </c>
      <c r="AX98" s="14" t="s">
        <v>75</v>
      </c>
      <c r="AY98" s="214" t="s">
        <v>126</v>
      </c>
    </row>
    <row r="99" spans="2:51" s="15" customFormat="1" ht="11.25">
      <c r="B99" s="215"/>
      <c r="C99" s="216"/>
      <c r="D99" s="195" t="s">
        <v>141</v>
      </c>
      <c r="E99" s="217" t="s">
        <v>19</v>
      </c>
      <c r="F99" s="218" t="s">
        <v>153</v>
      </c>
      <c r="G99" s="216"/>
      <c r="H99" s="219">
        <v>34.525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141</v>
      </c>
      <c r="AU99" s="225" t="s">
        <v>85</v>
      </c>
      <c r="AV99" s="15" t="s">
        <v>144</v>
      </c>
      <c r="AW99" s="15" t="s">
        <v>37</v>
      </c>
      <c r="AX99" s="15" t="s">
        <v>75</v>
      </c>
      <c r="AY99" s="225" t="s">
        <v>126</v>
      </c>
    </row>
    <row r="100" spans="2:51" s="13" customFormat="1" ht="11.25">
      <c r="B100" s="193"/>
      <c r="C100" s="194"/>
      <c r="D100" s="195" t="s">
        <v>141</v>
      </c>
      <c r="E100" s="196" t="s">
        <v>19</v>
      </c>
      <c r="F100" s="197" t="s">
        <v>154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141</v>
      </c>
      <c r="AU100" s="203" t="s">
        <v>85</v>
      </c>
      <c r="AV100" s="13" t="s">
        <v>83</v>
      </c>
      <c r="AW100" s="13" t="s">
        <v>37</v>
      </c>
      <c r="AX100" s="13" t="s">
        <v>75</v>
      </c>
      <c r="AY100" s="203" t="s">
        <v>126</v>
      </c>
    </row>
    <row r="101" spans="2:51" s="14" customFormat="1" ht="11.25">
      <c r="B101" s="204"/>
      <c r="C101" s="205"/>
      <c r="D101" s="195" t="s">
        <v>141</v>
      </c>
      <c r="E101" s="206" t="s">
        <v>19</v>
      </c>
      <c r="F101" s="207" t="s">
        <v>155</v>
      </c>
      <c r="G101" s="205"/>
      <c r="H101" s="208">
        <v>16.45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141</v>
      </c>
      <c r="AU101" s="214" t="s">
        <v>85</v>
      </c>
      <c r="AV101" s="14" t="s">
        <v>85</v>
      </c>
      <c r="AW101" s="14" t="s">
        <v>37</v>
      </c>
      <c r="AX101" s="14" t="s">
        <v>75</v>
      </c>
      <c r="AY101" s="214" t="s">
        <v>126</v>
      </c>
    </row>
    <row r="102" spans="2:51" s="15" customFormat="1" ht="11.25">
      <c r="B102" s="215"/>
      <c r="C102" s="216"/>
      <c r="D102" s="195" t="s">
        <v>141</v>
      </c>
      <c r="E102" s="217" t="s">
        <v>19</v>
      </c>
      <c r="F102" s="218" t="s">
        <v>153</v>
      </c>
      <c r="G102" s="216"/>
      <c r="H102" s="219">
        <v>16.45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141</v>
      </c>
      <c r="AU102" s="225" t="s">
        <v>85</v>
      </c>
      <c r="AV102" s="15" t="s">
        <v>144</v>
      </c>
      <c r="AW102" s="15" t="s">
        <v>37</v>
      </c>
      <c r="AX102" s="15" t="s">
        <v>75</v>
      </c>
      <c r="AY102" s="225" t="s">
        <v>126</v>
      </c>
    </row>
    <row r="103" spans="2:51" s="16" customFormat="1" ht="11.25">
      <c r="B103" s="226"/>
      <c r="C103" s="227"/>
      <c r="D103" s="195" t="s">
        <v>141</v>
      </c>
      <c r="E103" s="228" t="s">
        <v>19</v>
      </c>
      <c r="F103" s="229" t="s">
        <v>156</v>
      </c>
      <c r="G103" s="227"/>
      <c r="H103" s="230">
        <v>50.974999999999994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141</v>
      </c>
      <c r="AU103" s="236" t="s">
        <v>85</v>
      </c>
      <c r="AV103" s="16" t="s">
        <v>133</v>
      </c>
      <c r="AW103" s="16" t="s">
        <v>37</v>
      </c>
      <c r="AX103" s="16" t="s">
        <v>83</v>
      </c>
      <c r="AY103" s="236" t="s">
        <v>126</v>
      </c>
    </row>
    <row r="104" spans="1:65" s="2" customFormat="1" ht="33" customHeight="1">
      <c r="A104" s="36"/>
      <c r="B104" s="37"/>
      <c r="C104" s="175" t="s">
        <v>133</v>
      </c>
      <c r="D104" s="175" t="s">
        <v>128</v>
      </c>
      <c r="E104" s="176" t="s">
        <v>157</v>
      </c>
      <c r="F104" s="177" t="s">
        <v>158</v>
      </c>
      <c r="G104" s="178" t="s">
        <v>147</v>
      </c>
      <c r="H104" s="179">
        <v>7.92</v>
      </c>
      <c r="I104" s="180"/>
      <c r="J104" s="181">
        <f>ROUND(I104*H104,2)</f>
        <v>0</v>
      </c>
      <c r="K104" s="177" t="s">
        <v>132</v>
      </c>
      <c r="L104" s="41"/>
      <c r="M104" s="182" t="s">
        <v>19</v>
      </c>
      <c r="N104" s="183" t="s">
        <v>46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133</v>
      </c>
      <c r="AT104" s="186" t="s">
        <v>128</v>
      </c>
      <c r="AU104" s="186" t="s">
        <v>85</v>
      </c>
      <c r="AY104" s="19" t="s">
        <v>126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83</v>
      </c>
      <c r="BK104" s="187">
        <f>ROUND(I104*H104,2)</f>
        <v>0</v>
      </c>
      <c r="BL104" s="19" t="s">
        <v>133</v>
      </c>
      <c r="BM104" s="186" t="s">
        <v>159</v>
      </c>
    </row>
    <row r="105" spans="1:47" s="2" customFormat="1" ht="11.25">
      <c r="A105" s="36"/>
      <c r="B105" s="37"/>
      <c r="C105" s="38"/>
      <c r="D105" s="188" t="s">
        <v>135</v>
      </c>
      <c r="E105" s="38"/>
      <c r="F105" s="189" t="s">
        <v>160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135</v>
      </c>
      <c r="AU105" s="19" t="s">
        <v>85</v>
      </c>
    </row>
    <row r="106" spans="2:51" s="13" customFormat="1" ht="11.25">
      <c r="B106" s="193"/>
      <c r="C106" s="194"/>
      <c r="D106" s="195" t="s">
        <v>141</v>
      </c>
      <c r="E106" s="196" t="s">
        <v>19</v>
      </c>
      <c r="F106" s="197" t="s">
        <v>142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141</v>
      </c>
      <c r="AU106" s="203" t="s">
        <v>85</v>
      </c>
      <c r="AV106" s="13" t="s">
        <v>83</v>
      </c>
      <c r="AW106" s="13" t="s">
        <v>37</v>
      </c>
      <c r="AX106" s="13" t="s">
        <v>75</v>
      </c>
      <c r="AY106" s="203" t="s">
        <v>126</v>
      </c>
    </row>
    <row r="107" spans="2:51" s="14" customFormat="1" ht="11.25">
      <c r="B107" s="204"/>
      <c r="C107" s="205"/>
      <c r="D107" s="195" t="s">
        <v>141</v>
      </c>
      <c r="E107" s="206" t="s">
        <v>19</v>
      </c>
      <c r="F107" s="207" t="s">
        <v>161</v>
      </c>
      <c r="G107" s="205"/>
      <c r="H107" s="208">
        <v>7.92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141</v>
      </c>
      <c r="AU107" s="214" t="s">
        <v>85</v>
      </c>
      <c r="AV107" s="14" t="s">
        <v>85</v>
      </c>
      <c r="AW107" s="14" t="s">
        <v>37</v>
      </c>
      <c r="AX107" s="14" t="s">
        <v>83</v>
      </c>
      <c r="AY107" s="214" t="s">
        <v>126</v>
      </c>
    </row>
    <row r="108" spans="1:65" s="2" customFormat="1" ht="33" customHeight="1">
      <c r="A108" s="36"/>
      <c r="B108" s="37"/>
      <c r="C108" s="175" t="s">
        <v>162</v>
      </c>
      <c r="D108" s="175" t="s">
        <v>128</v>
      </c>
      <c r="E108" s="176" t="s">
        <v>163</v>
      </c>
      <c r="F108" s="177" t="s">
        <v>164</v>
      </c>
      <c r="G108" s="178" t="s">
        <v>147</v>
      </c>
      <c r="H108" s="179">
        <v>27.375</v>
      </c>
      <c r="I108" s="180"/>
      <c r="J108" s="181">
        <f>ROUND(I108*H108,2)</f>
        <v>0</v>
      </c>
      <c r="K108" s="177" t="s">
        <v>132</v>
      </c>
      <c r="L108" s="41"/>
      <c r="M108" s="182" t="s">
        <v>19</v>
      </c>
      <c r="N108" s="183" t="s">
        <v>46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133</v>
      </c>
      <c r="AT108" s="186" t="s">
        <v>128</v>
      </c>
      <c r="AU108" s="186" t="s">
        <v>85</v>
      </c>
      <c r="AY108" s="19" t="s">
        <v>126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83</v>
      </c>
      <c r="BK108" s="187">
        <f>ROUND(I108*H108,2)</f>
        <v>0</v>
      </c>
      <c r="BL108" s="19" t="s">
        <v>133</v>
      </c>
      <c r="BM108" s="186" t="s">
        <v>165</v>
      </c>
    </row>
    <row r="109" spans="1:47" s="2" customFormat="1" ht="11.25">
      <c r="A109" s="36"/>
      <c r="B109" s="37"/>
      <c r="C109" s="38"/>
      <c r="D109" s="188" t="s">
        <v>135</v>
      </c>
      <c r="E109" s="38"/>
      <c r="F109" s="189" t="s">
        <v>166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135</v>
      </c>
      <c r="AU109" s="19" t="s">
        <v>85</v>
      </c>
    </row>
    <row r="110" spans="2:51" s="13" customFormat="1" ht="11.25">
      <c r="B110" s="193"/>
      <c r="C110" s="194"/>
      <c r="D110" s="195" t="s">
        <v>141</v>
      </c>
      <c r="E110" s="196" t="s">
        <v>19</v>
      </c>
      <c r="F110" s="197" t="s">
        <v>142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141</v>
      </c>
      <c r="AU110" s="203" t="s">
        <v>85</v>
      </c>
      <c r="AV110" s="13" t="s">
        <v>83</v>
      </c>
      <c r="AW110" s="13" t="s">
        <v>37</v>
      </c>
      <c r="AX110" s="13" t="s">
        <v>75</v>
      </c>
      <c r="AY110" s="203" t="s">
        <v>126</v>
      </c>
    </row>
    <row r="111" spans="2:51" s="14" customFormat="1" ht="11.25">
      <c r="B111" s="204"/>
      <c r="C111" s="205"/>
      <c r="D111" s="195" t="s">
        <v>141</v>
      </c>
      <c r="E111" s="206" t="s">
        <v>19</v>
      </c>
      <c r="F111" s="207" t="s">
        <v>167</v>
      </c>
      <c r="G111" s="205"/>
      <c r="H111" s="208">
        <v>4.08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141</v>
      </c>
      <c r="AU111" s="214" t="s">
        <v>85</v>
      </c>
      <c r="AV111" s="14" t="s">
        <v>85</v>
      </c>
      <c r="AW111" s="14" t="s">
        <v>37</v>
      </c>
      <c r="AX111" s="14" t="s">
        <v>75</v>
      </c>
      <c r="AY111" s="214" t="s">
        <v>126</v>
      </c>
    </row>
    <row r="112" spans="2:51" s="14" customFormat="1" ht="11.25">
      <c r="B112" s="204"/>
      <c r="C112" s="205"/>
      <c r="D112" s="195" t="s">
        <v>141</v>
      </c>
      <c r="E112" s="206" t="s">
        <v>19</v>
      </c>
      <c r="F112" s="207" t="s">
        <v>168</v>
      </c>
      <c r="G112" s="205"/>
      <c r="H112" s="208">
        <v>3.54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141</v>
      </c>
      <c r="AU112" s="214" t="s">
        <v>85</v>
      </c>
      <c r="AV112" s="14" t="s">
        <v>85</v>
      </c>
      <c r="AW112" s="14" t="s">
        <v>37</v>
      </c>
      <c r="AX112" s="14" t="s">
        <v>75</v>
      </c>
      <c r="AY112" s="214" t="s">
        <v>126</v>
      </c>
    </row>
    <row r="113" spans="2:51" s="14" customFormat="1" ht="11.25">
      <c r="B113" s="204"/>
      <c r="C113" s="205"/>
      <c r="D113" s="195" t="s">
        <v>141</v>
      </c>
      <c r="E113" s="206" t="s">
        <v>19</v>
      </c>
      <c r="F113" s="207" t="s">
        <v>169</v>
      </c>
      <c r="G113" s="205"/>
      <c r="H113" s="208">
        <v>12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141</v>
      </c>
      <c r="AU113" s="214" t="s">
        <v>85</v>
      </c>
      <c r="AV113" s="14" t="s">
        <v>85</v>
      </c>
      <c r="AW113" s="14" t="s">
        <v>37</v>
      </c>
      <c r="AX113" s="14" t="s">
        <v>75</v>
      </c>
      <c r="AY113" s="214" t="s">
        <v>126</v>
      </c>
    </row>
    <row r="114" spans="2:51" s="14" customFormat="1" ht="11.25">
      <c r="B114" s="204"/>
      <c r="C114" s="205"/>
      <c r="D114" s="195" t="s">
        <v>141</v>
      </c>
      <c r="E114" s="206" t="s">
        <v>19</v>
      </c>
      <c r="F114" s="207" t="s">
        <v>170</v>
      </c>
      <c r="G114" s="205"/>
      <c r="H114" s="208">
        <v>1.68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141</v>
      </c>
      <c r="AU114" s="214" t="s">
        <v>85</v>
      </c>
      <c r="AV114" s="14" t="s">
        <v>85</v>
      </c>
      <c r="AW114" s="14" t="s">
        <v>37</v>
      </c>
      <c r="AX114" s="14" t="s">
        <v>75</v>
      </c>
      <c r="AY114" s="214" t="s">
        <v>126</v>
      </c>
    </row>
    <row r="115" spans="2:51" s="14" customFormat="1" ht="11.25">
      <c r="B115" s="204"/>
      <c r="C115" s="205"/>
      <c r="D115" s="195" t="s">
        <v>141</v>
      </c>
      <c r="E115" s="206" t="s">
        <v>19</v>
      </c>
      <c r="F115" s="207" t="s">
        <v>171</v>
      </c>
      <c r="G115" s="205"/>
      <c r="H115" s="208">
        <v>6.075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141</v>
      </c>
      <c r="AU115" s="214" t="s">
        <v>85</v>
      </c>
      <c r="AV115" s="14" t="s">
        <v>85</v>
      </c>
      <c r="AW115" s="14" t="s">
        <v>37</v>
      </c>
      <c r="AX115" s="14" t="s">
        <v>75</v>
      </c>
      <c r="AY115" s="214" t="s">
        <v>126</v>
      </c>
    </row>
    <row r="116" spans="2:51" s="16" customFormat="1" ht="11.25">
      <c r="B116" s="226"/>
      <c r="C116" s="227"/>
      <c r="D116" s="195" t="s">
        <v>141</v>
      </c>
      <c r="E116" s="228" t="s">
        <v>19</v>
      </c>
      <c r="F116" s="229" t="s">
        <v>156</v>
      </c>
      <c r="G116" s="227"/>
      <c r="H116" s="230">
        <v>27.375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141</v>
      </c>
      <c r="AU116" s="236" t="s">
        <v>85</v>
      </c>
      <c r="AV116" s="16" t="s">
        <v>133</v>
      </c>
      <c r="AW116" s="16" t="s">
        <v>37</v>
      </c>
      <c r="AX116" s="16" t="s">
        <v>83</v>
      </c>
      <c r="AY116" s="236" t="s">
        <v>126</v>
      </c>
    </row>
    <row r="117" spans="1:65" s="2" customFormat="1" ht="37.9" customHeight="1">
      <c r="A117" s="36"/>
      <c r="B117" s="37"/>
      <c r="C117" s="175" t="s">
        <v>172</v>
      </c>
      <c r="D117" s="175" t="s">
        <v>128</v>
      </c>
      <c r="E117" s="176" t="s">
        <v>173</v>
      </c>
      <c r="F117" s="177" t="s">
        <v>174</v>
      </c>
      <c r="G117" s="178" t="s">
        <v>147</v>
      </c>
      <c r="H117" s="179">
        <v>50.975</v>
      </c>
      <c r="I117" s="180"/>
      <c r="J117" s="181">
        <f>ROUND(I117*H117,2)</f>
        <v>0</v>
      </c>
      <c r="K117" s="177" t="s">
        <v>132</v>
      </c>
      <c r="L117" s="41"/>
      <c r="M117" s="182" t="s">
        <v>19</v>
      </c>
      <c r="N117" s="183" t="s">
        <v>46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133</v>
      </c>
      <c r="AT117" s="186" t="s">
        <v>128</v>
      </c>
      <c r="AU117" s="186" t="s">
        <v>85</v>
      </c>
      <c r="AY117" s="19" t="s">
        <v>126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133</v>
      </c>
      <c r="BM117" s="186" t="s">
        <v>175</v>
      </c>
    </row>
    <row r="118" spans="1:47" s="2" customFormat="1" ht="11.25">
      <c r="A118" s="36"/>
      <c r="B118" s="37"/>
      <c r="C118" s="38"/>
      <c r="D118" s="188" t="s">
        <v>135</v>
      </c>
      <c r="E118" s="38"/>
      <c r="F118" s="189" t="s">
        <v>176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135</v>
      </c>
      <c r="AU118" s="19" t="s">
        <v>85</v>
      </c>
    </row>
    <row r="119" spans="2:51" s="13" customFormat="1" ht="11.25">
      <c r="B119" s="193"/>
      <c r="C119" s="194"/>
      <c r="D119" s="195" t="s">
        <v>141</v>
      </c>
      <c r="E119" s="196" t="s">
        <v>19</v>
      </c>
      <c r="F119" s="197" t="s">
        <v>150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141</v>
      </c>
      <c r="AU119" s="203" t="s">
        <v>85</v>
      </c>
      <c r="AV119" s="13" t="s">
        <v>83</v>
      </c>
      <c r="AW119" s="13" t="s">
        <v>37</v>
      </c>
      <c r="AX119" s="13" t="s">
        <v>75</v>
      </c>
      <c r="AY119" s="203" t="s">
        <v>126</v>
      </c>
    </row>
    <row r="120" spans="2:51" s="14" customFormat="1" ht="11.25">
      <c r="B120" s="204"/>
      <c r="C120" s="205"/>
      <c r="D120" s="195" t="s">
        <v>141</v>
      </c>
      <c r="E120" s="206" t="s">
        <v>19</v>
      </c>
      <c r="F120" s="207" t="s">
        <v>151</v>
      </c>
      <c r="G120" s="205"/>
      <c r="H120" s="208">
        <v>30.4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141</v>
      </c>
      <c r="AU120" s="214" t="s">
        <v>85</v>
      </c>
      <c r="AV120" s="14" t="s">
        <v>85</v>
      </c>
      <c r="AW120" s="14" t="s">
        <v>37</v>
      </c>
      <c r="AX120" s="14" t="s">
        <v>75</v>
      </c>
      <c r="AY120" s="214" t="s">
        <v>126</v>
      </c>
    </row>
    <row r="121" spans="2:51" s="14" customFormat="1" ht="11.25">
      <c r="B121" s="204"/>
      <c r="C121" s="205"/>
      <c r="D121" s="195" t="s">
        <v>141</v>
      </c>
      <c r="E121" s="206" t="s">
        <v>19</v>
      </c>
      <c r="F121" s="207" t="s">
        <v>152</v>
      </c>
      <c r="G121" s="205"/>
      <c r="H121" s="208">
        <v>4.125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141</v>
      </c>
      <c r="AU121" s="214" t="s">
        <v>85</v>
      </c>
      <c r="AV121" s="14" t="s">
        <v>85</v>
      </c>
      <c r="AW121" s="14" t="s">
        <v>37</v>
      </c>
      <c r="AX121" s="14" t="s">
        <v>75</v>
      </c>
      <c r="AY121" s="214" t="s">
        <v>126</v>
      </c>
    </row>
    <row r="122" spans="2:51" s="15" customFormat="1" ht="11.25">
      <c r="B122" s="215"/>
      <c r="C122" s="216"/>
      <c r="D122" s="195" t="s">
        <v>141</v>
      </c>
      <c r="E122" s="217" t="s">
        <v>19</v>
      </c>
      <c r="F122" s="218" t="s">
        <v>153</v>
      </c>
      <c r="G122" s="216"/>
      <c r="H122" s="219">
        <v>34.525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141</v>
      </c>
      <c r="AU122" s="225" t="s">
        <v>85</v>
      </c>
      <c r="AV122" s="15" t="s">
        <v>144</v>
      </c>
      <c r="AW122" s="15" t="s">
        <v>37</v>
      </c>
      <c r="AX122" s="15" t="s">
        <v>75</v>
      </c>
      <c r="AY122" s="225" t="s">
        <v>126</v>
      </c>
    </row>
    <row r="123" spans="2:51" s="13" customFormat="1" ht="11.25">
      <c r="B123" s="193"/>
      <c r="C123" s="194"/>
      <c r="D123" s="195" t="s">
        <v>141</v>
      </c>
      <c r="E123" s="196" t="s">
        <v>19</v>
      </c>
      <c r="F123" s="197" t="s">
        <v>154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141</v>
      </c>
      <c r="AU123" s="203" t="s">
        <v>85</v>
      </c>
      <c r="AV123" s="13" t="s">
        <v>83</v>
      </c>
      <c r="AW123" s="13" t="s">
        <v>37</v>
      </c>
      <c r="AX123" s="13" t="s">
        <v>75</v>
      </c>
      <c r="AY123" s="203" t="s">
        <v>126</v>
      </c>
    </row>
    <row r="124" spans="2:51" s="14" customFormat="1" ht="11.25">
      <c r="B124" s="204"/>
      <c r="C124" s="205"/>
      <c r="D124" s="195" t="s">
        <v>141</v>
      </c>
      <c r="E124" s="206" t="s">
        <v>19</v>
      </c>
      <c r="F124" s="207" t="s">
        <v>155</v>
      </c>
      <c r="G124" s="205"/>
      <c r="H124" s="208">
        <v>16.45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141</v>
      </c>
      <c r="AU124" s="214" t="s">
        <v>85</v>
      </c>
      <c r="AV124" s="14" t="s">
        <v>85</v>
      </c>
      <c r="AW124" s="14" t="s">
        <v>37</v>
      </c>
      <c r="AX124" s="14" t="s">
        <v>75</v>
      </c>
      <c r="AY124" s="214" t="s">
        <v>126</v>
      </c>
    </row>
    <row r="125" spans="2:51" s="15" customFormat="1" ht="11.25">
      <c r="B125" s="215"/>
      <c r="C125" s="216"/>
      <c r="D125" s="195" t="s">
        <v>141</v>
      </c>
      <c r="E125" s="217" t="s">
        <v>19</v>
      </c>
      <c r="F125" s="218" t="s">
        <v>153</v>
      </c>
      <c r="G125" s="216"/>
      <c r="H125" s="219">
        <v>16.45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141</v>
      </c>
      <c r="AU125" s="225" t="s">
        <v>85</v>
      </c>
      <c r="AV125" s="15" t="s">
        <v>144</v>
      </c>
      <c r="AW125" s="15" t="s">
        <v>37</v>
      </c>
      <c r="AX125" s="15" t="s">
        <v>75</v>
      </c>
      <c r="AY125" s="225" t="s">
        <v>126</v>
      </c>
    </row>
    <row r="126" spans="2:51" s="16" customFormat="1" ht="11.25">
      <c r="B126" s="226"/>
      <c r="C126" s="227"/>
      <c r="D126" s="195" t="s">
        <v>141</v>
      </c>
      <c r="E126" s="228" t="s">
        <v>19</v>
      </c>
      <c r="F126" s="229" t="s">
        <v>156</v>
      </c>
      <c r="G126" s="227"/>
      <c r="H126" s="230">
        <v>50.974999999999994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141</v>
      </c>
      <c r="AU126" s="236" t="s">
        <v>85</v>
      </c>
      <c r="AV126" s="16" t="s">
        <v>133</v>
      </c>
      <c r="AW126" s="16" t="s">
        <v>37</v>
      </c>
      <c r="AX126" s="16" t="s">
        <v>83</v>
      </c>
      <c r="AY126" s="236" t="s">
        <v>126</v>
      </c>
    </row>
    <row r="127" spans="1:65" s="2" customFormat="1" ht="37.9" customHeight="1">
      <c r="A127" s="36"/>
      <c r="B127" s="37"/>
      <c r="C127" s="175" t="s">
        <v>177</v>
      </c>
      <c r="D127" s="175" t="s">
        <v>128</v>
      </c>
      <c r="E127" s="176" t="s">
        <v>178</v>
      </c>
      <c r="F127" s="177" t="s">
        <v>179</v>
      </c>
      <c r="G127" s="178" t="s">
        <v>147</v>
      </c>
      <c r="H127" s="179">
        <v>152.925</v>
      </c>
      <c r="I127" s="180"/>
      <c r="J127" s="181">
        <f>ROUND(I127*H127,2)</f>
        <v>0</v>
      </c>
      <c r="K127" s="177" t="s">
        <v>132</v>
      </c>
      <c r="L127" s="41"/>
      <c r="M127" s="182" t="s">
        <v>19</v>
      </c>
      <c r="N127" s="183" t="s">
        <v>46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133</v>
      </c>
      <c r="AT127" s="186" t="s">
        <v>128</v>
      </c>
      <c r="AU127" s="186" t="s">
        <v>85</v>
      </c>
      <c r="AY127" s="19" t="s">
        <v>126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83</v>
      </c>
      <c r="BK127" s="187">
        <f>ROUND(I127*H127,2)</f>
        <v>0</v>
      </c>
      <c r="BL127" s="19" t="s">
        <v>133</v>
      </c>
      <c r="BM127" s="186" t="s">
        <v>180</v>
      </c>
    </row>
    <row r="128" spans="1:47" s="2" customFormat="1" ht="11.25">
      <c r="A128" s="36"/>
      <c r="B128" s="37"/>
      <c r="C128" s="38"/>
      <c r="D128" s="188" t="s">
        <v>135</v>
      </c>
      <c r="E128" s="38"/>
      <c r="F128" s="189" t="s">
        <v>181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135</v>
      </c>
      <c r="AU128" s="19" t="s">
        <v>85</v>
      </c>
    </row>
    <row r="129" spans="2:51" s="13" customFormat="1" ht="11.25">
      <c r="B129" s="193"/>
      <c r="C129" s="194"/>
      <c r="D129" s="195" t="s">
        <v>141</v>
      </c>
      <c r="E129" s="196" t="s">
        <v>19</v>
      </c>
      <c r="F129" s="197" t="s">
        <v>182</v>
      </c>
      <c r="G129" s="194"/>
      <c r="H129" s="196" t="s">
        <v>19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141</v>
      </c>
      <c r="AU129" s="203" t="s">
        <v>85</v>
      </c>
      <c r="AV129" s="13" t="s">
        <v>83</v>
      </c>
      <c r="AW129" s="13" t="s">
        <v>37</v>
      </c>
      <c r="AX129" s="13" t="s">
        <v>75</v>
      </c>
      <c r="AY129" s="203" t="s">
        <v>126</v>
      </c>
    </row>
    <row r="130" spans="2:51" s="14" customFormat="1" ht="11.25">
      <c r="B130" s="204"/>
      <c r="C130" s="205"/>
      <c r="D130" s="195" t="s">
        <v>141</v>
      </c>
      <c r="E130" s="206" t="s">
        <v>19</v>
      </c>
      <c r="F130" s="207" t="s">
        <v>183</v>
      </c>
      <c r="G130" s="205"/>
      <c r="H130" s="208">
        <v>103.575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141</v>
      </c>
      <c r="AU130" s="214" t="s">
        <v>85</v>
      </c>
      <c r="AV130" s="14" t="s">
        <v>85</v>
      </c>
      <c r="AW130" s="14" t="s">
        <v>37</v>
      </c>
      <c r="AX130" s="14" t="s">
        <v>75</v>
      </c>
      <c r="AY130" s="214" t="s">
        <v>126</v>
      </c>
    </row>
    <row r="131" spans="2:51" s="14" customFormat="1" ht="11.25">
      <c r="B131" s="204"/>
      <c r="C131" s="205"/>
      <c r="D131" s="195" t="s">
        <v>141</v>
      </c>
      <c r="E131" s="206" t="s">
        <v>19</v>
      </c>
      <c r="F131" s="207" t="s">
        <v>184</v>
      </c>
      <c r="G131" s="205"/>
      <c r="H131" s="208">
        <v>49.35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141</v>
      </c>
      <c r="AU131" s="214" t="s">
        <v>85</v>
      </c>
      <c r="AV131" s="14" t="s">
        <v>85</v>
      </c>
      <c r="AW131" s="14" t="s">
        <v>37</v>
      </c>
      <c r="AX131" s="14" t="s">
        <v>75</v>
      </c>
      <c r="AY131" s="214" t="s">
        <v>126</v>
      </c>
    </row>
    <row r="132" spans="2:51" s="16" customFormat="1" ht="11.25">
      <c r="B132" s="226"/>
      <c r="C132" s="227"/>
      <c r="D132" s="195" t="s">
        <v>141</v>
      </c>
      <c r="E132" s="228" t="s">
        <v>19</v>
      </c>
      <c r="F132" s="229" t="s">
        <v>156</v>
      </c>
      <c r="G132" s="227"/>
      <c r="H132" s="230">
        <v>152.925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141</v>
      </c>
      <c r="AU132" s="236" t="s">
        <v>85</v>
      </c>
      <c r="AV132" s="16" t="s">
        <v>133</v>
      </c>
      <c r="AW132" s="16" t="s">
        <v>37</v>
      </c>
      <c r="AX132" s="16" t="s">
        <v>83</v>
      </c>
      <c r="AY132" s="236" t="s">
        <v>126</v>
      </c>
    </row>
    <row r="133" spans="1:65" s="2" customFormat="1" ht="24.2" customHeight="1">
      <c r="A133" s="36"/>
      <c r="B133" s="37"/>
      <c r="C133" s="175" t="s">
        <v>185</v>
      </c>
      <c r="D133" s="175" t="s">
        <v>128</v>
      </c>
      <c r="E133" s="176" t="s">
        <v>186</v>
      </c>
      <c r="F133" s="177" t="s">
        <v>187</v>
      </c>
      <c r="G133" s="178" t="s">
        <v>147</v>
      </c>
      <c r="H133" s="179">
        <v>233.7</v>
      </c>
      <c r="I133" s="180"/>
      <c r="J133" s="181">
        <f>ROUND(I133*H133,2)</f>
        <v>0</v>
      </c>
      <c r="K133" s="177" t="s">
        <v>132</v>
      </c>
      <c r="L133" s="41"/>
      <c r="M133" s="182" t="s">
        <v>19</v>
      </c>
      <c r="N133" s="183" t="s">
        <v>46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133</v>
      </c>
      <c r="AT133" s="186" t="s">
        <v>128</v>
      </c>
      <c r="AU133" s="186" t="s">
        <v>85</v>
      </c>
      <c r="AY133" s="19" t="s">
        <v>126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83</v>
      </c>
      <c r="BK133" s="187">
        <f>ROUND(I133*H133,2)</f>
        <v>0</v>
      </c>
      <c r="BL133" s="19" t="s">
        <v>133</v>
      </c>
      <c r="BM133" s="186" t="s">
        <v>188</v>
      </c>
    </row>
    <row r="134" spans="1:47" s="2" customFormat="1" ht="11.25">
      <c r="A134" s="36"/>
      <c r="B134" s="37"/>
      <c r="C134" s="38"/>
      <c r="D134" s="188" t="s">
        <v>135</v>
      </c>
      <c r="E134" s="38"/>
      <c r="F134" s="189" t="s">
        <v>189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135</v>
      </c>
      <c r="AU134" s="19" t="s">
        <v>85</v>
      </c>
    </row>
    <row r="135" spans="2:51" s="14" customFormat="1" ht="11.25">
      <c r="B135" s="204"/>
      <c r="C135" s="205"/>
      <c r="D135" s="195" t="s">
        <v>141</v>
      </c>
      <c r="E135" s="206" t="s">
        <v>19</v>
      </c>
      <c r="F135" s="207" t="s">
        <v>190</v>
      </c>
      <c r="G135" s="205"/>
      <c r="H135" s="208">
        <v>82.5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141</v>
      </c>
      <c r="AU135" s="214" t="s">
        <v>85</v>
      </c>
      <c r="AV135" s="14" t="s">
        <v>85</v>
      </c>
      <c r="AW135" s="14" t="s">
        <v>37</v>
      </c>
      <c r="AX135" s="14" t="s">
        <v>75</v>
      </c>
      <c r="AY135" s="214" t="s">
        <v>126</v>
      </c>
    </row>
    <row r="136" spans="2:51" s="14" customFormat="1" ht="11.25">
      <c r="B136" s="204"/>
      <c r="C136" s="205"/>
      <c r="D136" s="195" t="s">
        <v>141</v>
      </c>
      <c r="E136" s="206" t="s">
        <v>19</v>
      </c>
      <c r="F136" s="207" t="s">
        <v>191</v>
      </c>
      <c r="G136" s="205"/>
      <c r="H136" s="208">
        <v>151.2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141</v>
      </c>
      <c r="AU136" s="214" t="s">
        <v>85</v>
      </c>
      <c r="AV136" s="14" t="s">
        <v>85</v>
      </c>
      <c r="AW136" s="14" t="s">
        <v>37</v>
      </c>
      <c r="AX136" s="14" t="s">
        <v>75</v>
      </c>
      <c r="AY136" s="214" t="s">
        <v>126</v>
      </c>
    </row>
    <row r="137" spans="2:51" s="16" customFormat="1" ht="11.25">
      <c r="B137" s="226"/>
      <c r="C137" s="227"/>
      <c r="D137" s="195" t="s">
        <v>141</v>
      </c>
      <c r="E137" s="228" t="s">
        <v>19</v>
      </c>
      <c r="F137" s="229" t="s">
        <v>156</v>
      </c>
      <c r="G137" s="227"/>
      <c r="H137" s="230">
        <v>233.7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141</v>
      </c>
      <c r="AU137" s="236" t="s">
        <v>85</v>
      </c>
      <c r="AV137" s="16" t="s">
        <v>133</v>
      </c>
      <c r="AW137" s="16" t="s">
        <v>37</v>
      </c>
      <c r="AX137" s="16" t="s">
        <v>83</v>
      </c>
      <c r="AY137" s="236" t="s">
        <v>126</v>
      </c>
    </row>
    <row r="138" spans="1:65" s="2" customFormat="1" ht="16.5" customHeight="1">
      <c r="A138" s="36"/>
      <c r="B138" s="37"/>
      <c r="C138" s="237" t="s">
        <v>192</v>
      </c>
      <c r="D138" s="237" t="s">
        <v>193</v>
      </c>
      <c r="E138" s="238" t="s">
        <v>194</v>
      </c>
      <c r="F138" s="239" t="s">
        <v>195</v>
      </c>
      <c r="G138" s="240" t="s">
        <v>196</v>
      </c>
      <c r="H138" s="241">
        <v>467.4</v>
      </c>
      <c r="I138" s="242"/>
      <c r="J138" s="243">
        <f>ROUND(I138*H138,2)</f>
        <v>0</v>
      </c>
      <c r="K138" s="239" t="s">
        <v>132</v>
      </c>
      <c r="L138" s="244"/>
      <c r="M138" s="245" t="s">
        <v>19</v>
      </c>
      <c r="N138" s="246" t="s">
        <v>46</v>
      </c>
      <c r="O138" s="66"/>
      <c r="P138" s="184">
        <f>O138*H138</f>
        <v>0</v>
      </c>
      <c r="Q138" s="184">
        <v>1</v>
      </c>
      <c r="R138" s="184">
        <f>Q138*H138</f>
        <v>467.4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185</v>
      </c>
      <c r="AT138" s="186" t="s">
        <v>193</v>
      </c>
      <c r="AU138" s="186" t="s">
        <v>85</v>
      </c>
      <c r="AY138" s="19" t="s">
        <v>126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83</v>
      </c>
      <c r="BK138" s="187">
        <f>ROUND(I138*H138,2)</f>
        <v>0</v>
      </c>
      <c r="BL138" s="19" t="s">
        <v>133</v>
      </c>
      <c r="BM138" s="186" t="s">
        <v>197</v>
      </c>
    </row>
    <row r="139" spans="2:51" s="14" customFormat="1" ht="11.25">
      <c r="B139" s="204"/>
      <c r="C139" s="205"/>
      <c r="D139" s="195" t="s">
        <v>141</v>
      </c>
      <c r="E139" s="206" t="s">
        <v>19</v>
      </c>
      <c r="F139" s="207" t="s">
        <v>198</v>
      </c>
      <c r="G139" s="205"/>
      <c r="H139" s="208">
        <v>165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141</v>
      </c>
      <c r="AU139" s="214" t="s">
        <v>85</v>
      </c>
      <c r="AV139" s="14" t="s">
        <v>85</v>
      </c>
      <c r="AW139" s="14" t="s">
        <v>37</v>
      </c>
      <c r="AX139" s="14" t="s">
        <v>75</v>
      </c>
      <c r="AY139" s="214" t="s">
        <v>126</v>
      </c>
    </row>
    <row r="140" spans="2:51" s="14" customFormat="1" ht="11.25">
      <c r="B140" s="204"/>
      <c r="C140" s="205"/>
      <c r="D140" s="195" t="s">
        <v>141</v>
      </c>
      <c r="E140" s="206" t="s">
        <v>19</v>
      </c>
      <c r="F140" s="207" t="s">
        <v>199</v>
      </c>
      <c r="G140" s="205"/>
      <c r="H140" s="208">
        <v>302.4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141</v>
      </c>
      <c r="AU140" s="214" t="s">
        <v>85</v>
      </c>
      <c r="AV140" s="14" t="s">
        <v>85</v>
      </c>
      <c r="AW140" s="14" t="s">
        <v>37</v>
      </c>
      <c r="AX140" s="14" t="s">
        <v>75</v>
      </c>
      <c r="AY140" s="214" t="s">
        <v>126</v>
      </c>
    </row>
    <row r="141" spans="2:51" s="16" customFormat="1" ht="11.25">
      <c r="B141" s="226"/>
      <c r="C141" s="227"/>
      <c r="D141" s="195" t="s">
        <v>141</v>
      </c>
      <c r="E141" s="228" t="s">
        <v>19</v>
      </c>
      <c r="F141" s="229" t="s">
        <v>156</v>
      </c>
      <c r="G141" s="227"/>
      <c r="H141" s="230">
        <v>467.4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141</v>
      </c>
      <c r="AU141" s="236" t="s">
        <v>85</v>
      </c>
      <c r="AV141" s="16" t="s">
        <v>133</v>
      </c>
      <c r="AW141" s="16" t="s">
        <v>37</v>
      </c>
      <c r="AX141" s="16" t="s">
        <v>83</v>
      </c>
      <c r="AY141" s="236" t="s">
        <v>126</v>
      </c>
    </row>
    <row r="142" spans="1:65" s="2" customFormat="1" ht="24.2" customHeight="1">
      <c r="A142" s="36"/>
      <c r="B142" s="37"/>
      <c r="C142" s="175" t="s">
        <v>200</v>
      </c>
      <c r="D142" s="175" t="s">
        <v>128</v>
      </c>
      <c r="E142" s="176" t="s">
        <v>201</v>
      </c>
      <c r="F142" s="177" t="s">
        <v>202</v>
      </c>
      <c r="G142" s="178" t="s">
        <v>196</v>
      </c>
      <c r="H142" s="179">
        <v>101.95</v>
      </c>
      <c r="I142" s="180"/>
      <c r="J142" s="181">
        <f>ROUND(I142*H142,2)</f>
        <v>0</v>
      </c>
      <c r="K142" s="177" t="s">
        <v>132</v>
      </c>
      <c r="L142" s="41"/>
      <c r="M142" s="182" t="s">
        <v>19</v>
      </c>
      <c r="N142" s="183" t="s">
        <v>46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133</v>
      </c>
      <c r="AT142" s="186" t="s">
        <v>128</v>
      </c>
      <c r="AU142" s="186" t="s">
        <v>85</v>
      </c>
      <c r="AY142" s="19" t="s">
        <v>126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83</v>
      </c>
      <c r="BK142" s="187">
        <f>ROUND(I142*H142,2)</f>
        <v>0</v>
      </c>
      <c r="BL142" s="19" t="s">
        <v>133</v>
      </c>
      <c r="BM142" s="186" t="s">
        <v>203</v>
      </c>
    </row>
    <row r="143" spans="1:47" s="2" customFormat="1" ht="11.25">
      <c r="A143" s="36"/>
      <c r="B143" s="37"/>
      <c r="C143" s="38"/>
      <c r="D143" s="188" t="s">
        <v>135</v>
      </c>
      <c r="E143" s="38"/>
      <c r="F143" s="189" t="s">
        <v>204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135</v>
      </c>
      <c r="AU143" s="19" t="s">
        <v>85</v>
      </c>
    </row>
    <row r="144" spans="2:51" s="14" customFormat="1" ht="11.25">
      <c r="B144" s="204"/>
      <c r="C144" s="205"/>
      <c r="D144" s="195" t="s">
        <v>141</v>
      </c>
      <c r="E144" s="206" t="s">
        <v>19</v>
      </c>
      <c r="F144" s="207" t="s">
        <v>205</v>
      </c>
      <c r="G144" s="205"/>
      <c r="H144" s="208">
        <v>69.05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141</v>
      </c>
      <c r="AU144" s="214" t="s">
        <v>85</v>
      </c>
      <c r="AV144" s="14" t="s">
        <v>85</v>
      </c>
      <c r="AW144" s="14" t="s">
        <v>37</v>
      </c>
      <c r="AX144" s="14" t="s">
        <v>75</v>
      </c>
      <c r="AY144" s="214" t="s">
        <v>126</v>
      </c>
    </row>
    <row r="145" spans="2:51" s="14" customFormat="1" ht="11.25">
      <c r="B145" s="204"/>
      <c r="C145" s="205"/>
      <c r="D145" s="195" t="s">
        <v>141</v>
      </c>
      <c r="E145" s="206" t="s">
        <v>19</v>
      </c>
      <c r="F145" s="207" t="s">
        <v>206</v>
      </c>
      <c r="G145" s="205"/>
      <c r="H145" s="208">
        <v>32.9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141</v>
      </c>
      <c r="AU145" s="214" t="s">
        <v>85</v>
      </c>
      <c r="AV145" s="14" t="s">
        <v>85</v>
      </c>
      <c r="AW145" s="14" t="s">
        <v>37</v>
      </c>
      <c r="AX145" s="14" t="s">
        <v>75</v>
      </c>
      <c r="AY145" s="214" t="s">
        <v>126</v>
      </c>
    </row>
    <row r="146" spans="2:51" s="16" customFormat="1" ht="11.25">
      <c r="B146" s="226"/>
      <c r="C146" s="227"/>
      <c r="D146" s="195" t="s">
        <v>141</v>
      </c>
      <c r="E146" s="228" t="s">
        <v>19</v>
      </c>
      <c r="F146" s="229" t="s">
        <v>156</v>
      </c>
      <c r="G146" s="227"/>
      <c r="H146" s="230">
        <v>101.94999999999999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141</v>
      </c>
      <c r="AU146" s="236" t="s">
        <v>85</v>
      </c>
      <c r="AV146" s="16" t="s">
        <v>133</v>
      </c>
      <c r="AW146" s="16" t="s">
        <v>37</v>
      </c>
      <c r="AX146" s="16" t="s">
        <v>83</v>
      </c>
      <c r="AY146" s="236" t="s">
        <v>126</v>
      </c>
    </row>
    <row r="147" spans="1:65" s="2" customFormat="1" ht="24.2" customHeight="1">
      <c r="A147" s="36"/>
      <c r="B147" s="37"/>
      <c r="C147" s="175" t="s">
        <v>207</v>
      </c>
      <c r="D147" s="175" t="s">
        <v>128</v>
      </c>
      <c r="E147" s="176" t="s">
        <v>208</v>
      </c>
      <c r="F147" s="177" t="s">
        <v>209</v>
      </c>
      <c r="G147" s="178" t="s">
        <v>147</v>
      </c>
      <c r="H147" s="179">
        <v>50.975</v>
      </c>
      <c r="I147" s="180"/>
      <c r="J147" s="181">
        <f>ROUND(I147*H147,2)</f>
        <v>0</v>
      </c>
      <c r="K147" s="177" t="s">
        <v>132</v>
      </c>
      <c r="L147" s="41"/>
      <c r="M147" s="182" t="s">
        <v>19</v>
      </c>
      <c r="N147" s="183" t="s">
        <v>46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133</v>
      </c>
      <c r="AT147" s="186" t="s">
        <v>128</v>
      </c>
      <c r="AU147" s="186" t="s">
        <v>85</v>
      </c>
      <c r="AY147" s="19" t="s">
        <v>126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83</v>
      </c>
      <c r="BK147" s="187">
        <f>ROUND(I147*H147,2)</f>
        <v>0</v>
      </c>
      <c r="BL147" s="19" t="s">
        <v>133</v>
      </c>
      <c r="BM147" s="186" t="s">
        <v>210</v>
      </c>
    </row>
    <row r="148" spans="1:47" s="2" customFormat="1" ht="11.25">
      <c r="A148" s="36"/>
      <c r="B148" s="37"/>
      <c r="C148" s="38"/>
      <c r="D148" s="188" t="s">
        <v>135</v>
      </c>
      <c r="E148" s="38"/>
      <c r="F148" s="189" t="s">
        <v>211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135</v>
      </c>
      <c r="AU148" s="19" t="s">
        <v>85</v>
      </c>
    </row>
    <row r="149" spans="2:51" s="14" customFormat="1" ht="11.25">
      <c r="B149" s="204"/>
      <c r="C149" s="205"/>
      <c r="D149" s="195" t="s">
        <v>141</v>
      </c>
      <c r="E149" s="206" t="s">
        <v>19</v>
      </c>
      <c r="F149" s="207" t="s">
        <v>212</v>
      </c>
      <c r="G149" s="205"/>
      <c r="H149" s="208">
        <v>34.525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141</v>
      </c>
      <c r="AU149" s="214" t="s">
        <v>85</v>
      </c>
      <c r="AV149" s="14" t="s">
        <v>85</v>
      </c>
      <c r="AW149" s="14" t="s">
        <v>37</v>
      </c>
      <c r="AX149" s="14" t="s">
        <v>75</v>
      </c>
      <c r="AY149" s="214" t="s">
        <v>126</v>
      </c>
    </row>
    <row r="150" spans="2:51" s="14" customFormat="1" ht="11.25">
      <c r="B150" s="204"/>
      <c r="C150" s="205"/>
      <c r="D150" s="195" t="s">
        <v>141</v>
      </c>
      <c r="E150" s="206" t="s">
        <v>19</v>
      </c>
      <c r="F150" s="207" t="s">
        <v>213</v>
      </c>
      <c r="G150" s="205"/>
      <c r="H150" s="208">
        <v>16.45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141</v>
      </c>
      <c r="AU150" s="214" t="s">
        <v>85</v>
      </c>
      <c r="AV150" s="14" t="s">
        <v>85</v>
      </c>
      <c r="AW150" s="14" t="s">
        <v>37</v>
      </c>
      <c r="AX150" s="14" t="s">
        <v>75</v>
      </c>
      <c r="AY150" s="214" t="s">
        <v>126</v>
      </c>
    </row>
    <row r="151" spans="2:51" s="16" customFormat="1" ht="11.25">
      <c r="B151" s="226"/>
      <c r="C151" s="227"/>
      <c r="D151" s="195" t="s">
        <v>141</v>
      </c>
      <c r="E151" s="228" t="s">
        <v>19</v>
      </c>
      <c r="F151" s="229" t="s">
        <v>156</v>
      </c>
      <c r="G151" s="227"/>
      <c r="H151" s="230">
        <v>50.974999999999994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141</v>
      </c>
      <c r="AU151" s="236" t="s">
        <v>85</v>
      </c>
      <c r="AV151" s="16" t="s">
        <v>133</v>
      </c>
      <c r="AW151" s="16" t="s">
        <v>37</v>
      </c>
      <c r="AX151" s="16" t="s">
        <v>83</v>
      </c>
      <c r="AY151" s="236" t="s">
        <v>126</v>
      </c>
    </row>
    <row r="152" spans="1:65" s="2" customFormat="1" ht="21.75" customHeight="1">
      <c r="A152" s="36"/>
      <c r="B152" s="37"/>
      <c r="C152" s="175" t="s">
        <v>214</v>
      </c>
      <c r="D152" s="175" t="s">
        <v>128</v>
      </c>
      <c r="E152" s="176" t="s">
        <v>215</v>
      </c>
      <c r="F152" s="177" t="s">
        <v>216</v>
      </c>
      <c r="G152" s="178" t="s">
        <v>131</v>
      </c>
      <c r="H152" s="179">
        <v>145</v>
      </c>
      <c r="I152" s="180"/>
      <c r="J152" s="181">
        <f>ROUND(I152*H152,2)</f>
        <v>0</v>
      </c>
      <c r="K152" s="177" t="s">
        <v>132</v>
      </c>
      <c r="L152" s="41"/>
      <c r="M152" s="182" t="s">
        <v>19</v>
      </c>
      <c r="N152" s="183" t="s">
        <v>46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133</v>
      </c>
      <c r="AT152" s="186" t="s">
        <v>128</v>
      </c>
      <c r="AU152" s="186" t="s">
        <v>85</v>
      </c>
      <c r="AY152" s="19" t="s">
        <v>126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83</v>
      </c>
      <c r="BK152" s="187">
        <f>ROUND(I152*H152,2)</f>
        <v>0</v>
      </c>
      <c r="BL152" s="19" t="s">
        <v>133</v>
      </c>
      <c r="BM152" s="186" t="s">
        <v>217</v>
      </c>
    </row>
    <row r="153" spans="1:47" s="2" customFormat="1" ht="11.25">
      <c r="A153" s="36"/>
      <c r="B153" s="37"/>
      <c r="C153" s="38"/>
      <c r="D153" s="188" t="s">
        <v>135</v>
      </c>
      <c r="E153" s="38"/>
      <c r="F153" s="189" t="s">
        <v>218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135</v>
      </c>
      <c r="AU153" s="19" t="s">
        <v>85</v>
      </c>
    </row>
    <row r="154" spans="2:51" s="13" customFormat="1" ht="11.25">
      <c r="B154" s="193"/>
      <c r="C154" s="194"/>
      <c r="D154" s="195" t="s">
        <v>141</v>
      </c>
      <c r="E154" s="196" t="s">
        <v>19</v>
      </c>
      <c r="F154" s="197" t="s">
        <v>219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141</v>
      </c>
      <c r="AU154" s="203" t="s">
        <v>85</v>
      </c>
      <c r="AV154" s="13" t="s">
        <v>83</v>
      </c>
      <c r="AW154" s="13" t="s">
        <v>37</v>
      </c>
      <c r="AX154" s="13" t="s">
        <v>75</v>
      </c>
      <c r="AY154" s="203" t="s">
        <v>126</v>
      </c>
    </row>
    <row r="155" spans="2:51" s="14" customFormat="1" ht="11.25">
      <c r="B155" s="204"/>
      <c r="C155" s="205"/>
      <c r="D155" s="195" t="s">
        <v>141</v>
      </c>
      <c r="E155" s="206" t="s">
        <v>19</v>
      </c>
      <c r="F155" s="207" t="s">
        <v>220</v>
      </c>
      <c r="G155" s="205"/>
      <c r="H155" s="208">
        <v>95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141</v>
      </c>
      <c r="AU155" s="214" t="s">
        <v>85</v>
      </c>
      <c r="AV155" s="14" t="s">
        <v>85</v>
      </c>
      <c r="AW155" s="14" t="s">
        <v>37</v>
      </c>
      <c r="AX155" s="14" t="s">
        <v>75</v>
      </c>
      <c r="AY155" s="214" t="s">
        <v>126</v>
      </c>
    </row>
    <row r="156" spans="2:51" s="14" customFormat="1" ht="11.25">
      <c r="B156" s="204"/>
      <c r="C156" s="205"/>
      <c r="D156" s="195" t="s">
        <v>141</v>
      </c>
      <c r="E156" s="206" t="s">
        <v>19</v>
      </c>
      <c r="F156" s="207" t="s">
        <v>221</v>
      </c>
      <c r="G156" s="205"/>
      <c r="H156" s="208">
        <v>50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141</v>
      </c>
      <c r="AU156" s="214" t="s">
        <v>85</v>
      </c>
      <c r="AV156" s="14" t="s">
        <v>85</v>
      </c>
      <c r="AW156" s="14" t="s">
        <v>37</v>
      </c>
      <c r="AX156" s="14" t="s">
        <v>75</v>
      </c>
      <c r="AY156" s="214" t="s">
        <v>126</v>
      </c>
    </row>
    <row r="157" spans="2:51" s="16" customFormat="1" ht="11.25">
      <c r="B157" s="226"/>
      <c r="C157" s="227"/>
      <c r="D157" s="195" t="s">
        <v>141</v>
      </c>
      <c r="E157" s="228" t="s">
        <v>19</v>
      </c>
      <c r="F157" s="229" t="s">
        <v>156</v>
      </c>
      <c r="G157" s="227"/>
      <c r="H157" s="230">
        <v>145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141</v>
      </c>
      <c r="AU157" s="236" t="s">
        <v>85</v>
      </c>
      <c r="AV157" s="16" t="s">
        <v>133</v>
      </c>
      <c r="AW157" s="16" t="s">
        <v>37</v>
      </c>
      <c r="AX157" s="16" t="s">
        <v>83</v>
      </c>
      <c r="AY157" s="236" t="s">
        <v>126</v>
      </c>
    </row>
    <row r="158" spans="2:63" s="12" customFormat="1" ht="22.9" customHeight="1">
      <c r="B158" s="159"/>
      <c r="C158" s="160"/>
      <c r="D158" s="161" t="s">
        <v>74</v>
      </c>
      <c r="E158" s="173" t="s">
        <v>162</v>
      </c>
      <c r="F158" s="173" t="s">
        <v>222</v>
      </c>
      <c r="G158" s="160"/>
      <c r="H158" s="160"/>
      <c r="I158" s="163"/>
      <c r="J158" s="174">
        <f>BK158</f>
        <v>0</v>
      </c>
      <c r="K158" s="160"/>
      <c r="L158" s="165"/>
      <c r="M158" s="166"/>
      <c r="N158" s="167"/>
      <c r="O158" s="167"/>
      <c r="P158" s="168">
        <f>SUM(P159:P218)</f>
        <v>0</v>
      </c>
      <c r="Q158" s="167"/>
      <c r="R158" s="168">
        <f>SUM(R159:R218)</f>
        <v>185.3807964</v>
      </c>
      <c r="S158" s="167"/>
      <c r="T158" s="169">
        <f>SUM(T159:T218)</f>
        <v>0</v>
      </c>
      <c r="AR158" s="170" t="s">
        <v>83</v>
      </c>
      <c r="AT158" s="171" t="s">
        <v>74</v>
      </c>
      <c r="AU158" s="171" t="s">
        <v>83</v>
      </c>
      <c r="AY158" s="170" t="s">
        <v>126</v>
      </c>
      <c r="BK158" s="172">
        <f>SUM(BK159:BK218)</f>
        <v>0</v>
      </c>
    </row>
    <row r="159" spans="1:65" s="2" customFormat="1" ht="21.75" customHeight="1">
      <c r="A159" s="36"/>
      <c r="B159" s="37"/>
      <c r="C159" s="175" t="s">
        <v>223</v>
      </c>
      <c r="D159" s="175" t="s">
        <v>128</v>
      </c>
      <c r="E159" s="176" t="s">
        <v>224</v>
      </c>
      <c r="F159" s="177" t="s">
        <v>225</v>
      </c>
      <c r="G159" s="178" t="s">
        <v>131</v>
      </c>
      <c r="H159" s="179">
        <v>50</v>
      </c>
      <c r="I159" s="180"/>
      <c r="J159" s="181">
        <f>ROUND(I159*H159,2)</f>
        <v>0</v>
      </c>
      <c r="K159" s="177" t="s">
        <v>132</v>
      </c>
      <c r="L159" s="41"/>
      <c r="M159" s="182" t="s">
        <v>19</v>
      </c>
      <c r="N159" s="183" t="s">
        <v>46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133</v>
      </c>
      <c r="AT159" s="186" t="s">
        <v>128</v>
      </c>
      <c r="AU159" s="186" t="s">
        <v>85</v>
      </c>
      <c r="AY159" s="19" t="s">
        <v>126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83</v>
      </c>
      <c r="BK159" s="187">
        <f>ROUND(I159*H159,2)</f>
        <v>0</v>
      </c>
      <c r="BL159" s="19" t="s">
        <v>133</v>
      </c>
      <c r="BM159" s="186" t="s">
        <v>226</v>
      </c>
    </row>
    <row r="160" spans="1:47" s="2" customFormat="1" ht="11.25">
      <c r="A160" s="36"/>
      <c r="B160" s="37"/>
      <c r="C160" s="38"/>
      <c r="D160" s="188" t="s">
        <v>135</v>
      </c>
      <c r="E160" s="38"/>
      <c r="F160" s="189" t="s">
        <v>227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135</v>
      </c>
      <c r="AU160" s="19" t="s">
        <v>85</v>
      </c>
    </row>
    <row r="161" spans="2:51" s="14" customFormat="1" ht="11.25">
      <c r="B161" s="204"/>
      <c r="C161" s="205"/>
      <c r="D161" s="195" t="s">
        <v>141</v>
      </c>
      <c r="E161" s="206" t="s">
        <v>19</v>
      </c>
      <c r="F161" s="207" t="s">
        <v>221</v>
      </c>
      <c r="G161" s="205"/>
      <c r="H161" s="208">
        <v>50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141</v>
      </c>
      <c r="AU161" s="214" t="s">
        <v>85</v>
      </c>
      <c r="AV161" s="14" t="s">
        <v>85</v>
      </c>
      <c r="AW161" s="14" t="s">
        <v>37</v>
      </c>
      <c r="AX161" s="14" t="s">
        <v>83</v>
      </c>
      <c r="AY161" s="214" t="s">
        <v>126</v>
      </c>
    </row>
    <row r="162" spans="1:65" s="2" customFormat="1" ht="21.75" customHeight="1">
      <c r="A162" s="36"/>
      <c r="B162" s="37"/>
      <c r="C162" s="175" t="s">
        <v>228</v>
      </c>
      <c r="D162" s="175" t="s">
        <v>128</v>
      </c>
      <c r="E162" s="176" t="s">
        <v>229</v>
      </c>
      <c r="F162" s="177" t="s">
        <v>230</v>
      </c>
      <c r="G162" s="178" t="s">
        <v>131</v>
      </c>
      <c r="H162" s="179">
        <v>132.8</v>
      </c>
      <c r="I162" s="180"/>
      <c r="J162" s="181">
        <f>ROUND(I162*H162,2)</f>
        <v>0</v>
      </c>
      <c r="K162" s="177" t="s">
        <v>132</v>
      </c>
      <c r="L162" s="41"/>
      <c r="M162" s="182" t="s">
        <v>19</v>
      </c>
      <c r="N162" s="183" t="s">
        <v>46</v>
      </c>
      <c r="O162" s="66"/>
      <c r="P162" s="184">
        <f>O162*H162</f>
        <v>0</v>
      </c>
      <c r="Q162" s="184">
        <v>0.575</v>
      </c>
      <c r="R162" s="184">
        <f>Q162*H162</f>
        <v>76.36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133</v>
      </c>
      <c r="AT162" s="186" t="s">
        <v>128</v>
      </c>
      <c r="AU162" s="186" t="s">
        <v>85</v>
      </c>
      <c r="AY162" s="19" t="s">
        <v>126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133</v>
      </c>
      <c r="BM162" s="186" t="s">
        <v>231</v>
      </c>
    </row>
    <row r="163" spans="1:47" s="2" customFormat="1" ht="11.25">
      <c r="A163" s="36"/>
      <c r="B163" s="37"/>
      <c r="C163" s="38"/>
      <c r="D163" s="188" t="s">
        <v>135</v>
      </c>
      <c r="E163" s="38"/>
      <c r="F163" s="189" t="s">
        <v>232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135</v>
      </c>
      <c r="AU163" s="19" t="s">
        <v>85</v>
      </c>
    </row>
    <row r="164" spans="2:51" s="13" customFormat="1" ht="11.25">
      <c r="B164" s="193"/>
      <c r="C164" s="194"/>
      <c r="D164" s="195" t="s">
        <v>141</v>
      </c>
      <c r="E164" s="196" t="s">
        <v>19</v>
      </c>
      <c r="F164" s="197" t="s">
        <v>219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141</v>
      </c>
      <c r="AU164" s="203" t="s">
        <v>85</v>
      </c>
      <c r="AV164" s="13" t="s">
        <v>83</v>
      </c>
      <c r="AW164" s="13" t="s">
        <v>37</v>
      </c>
      <c r="AX164" s="13" t="s">
        <v>75</v>
      </c>
      <c r="AY164" s="203" t="s">
        <v>126</v>
      </c>
    </row>
    <row r="165" spans="2:51" s="14" customFormat="1" ht="11.25">
      <c r="B165" s="204"/>
      <c r="C165" s="205"/>
      <c r="D165" s="195" t="s">
        <v>141</v>
      </c>
      <c r="E165" s="206" t="s">
        <v>19</v>
      </c>
      <c r="F165" s="207" t="s">
        <v>233</v>
      </c>
      <c r="G165" s="205"/>
      <c r="H165" s="208">
        <v>132.8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141</v>
      </c>
      <c r="AU165" s="214" t="s">
        <v>85</v>
      </c>
      <c r="AV165" s="14" t="s">
        <v>85</v>
      </c>
      <c r="AW165" s="14" t="s">
        <v>37</v>
      </c>
      <c r="AX165" s="14" t="s">
        <v>83</v>
      </c>
      <c r="AY165" s="214" t="s">
        <v>126</v>
      </c>
    </row>
    <row r="166" spans="1:65" s="2" customFormat="1" ht="24.2" customHeight="1">
      <c r="A166" s="36"/>
      <c r="B166" s="37"/>
      <c r="C166" s="175" t="s">
        <v>8</v>
      </c>
      <c r="D166" s="175" t="s">
        <v>128</v>
      </c>
      <c r="E166" s="176" t="s">
        <v>234</v>
      </c>
      <c r="F166" s="177" t="s">
        <v>235</v>
      </c>
      <c r="G166" s="178" t="s">
        <v>131</v>
      </c>
      <c r="H166" s="179">
        <v>95</v>
      </c>
      <c r="I166" s="180"/>
      <c r="J166" s="181">
        <f>ROUND(I166*H166,2)</f>
        <v>0</v>
      </c>
      <c r="K166" s="177" t="s">
        <v>132</v>
      </c>
      <c r="L166" s="41"/>
      <c r="M166" s="182" t="s">
        <v>19</v>
      </c>
      <c r="N166" s="183" t="s">
        <v>46</v>
      </c>
      <c r="O166" s="66"/>
      <c r="P166" s="184">
        <f>O166*H166</f>
        <v>0</v>
      </c>
      <c r="Q166" s="184">
        <v>0.15826</v>
      </c>
      <c r="R166" s="184">
        <f>Q166*H166</f>
        <v>15.0347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133</v>
      </c>
      <c r="AT166" s="186" t="s">
        <v>128</v>
      </c>
      <c r="AU166" s="186" t="s">
        <v>85</v>
      </c>
      <c r="AY166" s="19" t="s">
        <v>126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83</v>
      </c>
      <c r="BK166" s="187">
        <f>ROUND(I166*H166,2)</f>
        <v>0</v>
      </c>
      <c r="BL166" s="19" t="s">
        <v>133</v>
      </c>
      <c r="BM166" s="186" t="s">
        <v>236</v>
      </c>
    </row>
    <row r="167" spans="1:47" s="2" customFormat="1" ht="11.25">
      <c r="A167" s="36"/>
      <c r="B167" s="37"/>
      <c r="C167" s="38"/>
      <c r="D167" s="188" t="s">
        <v>135</v>
      </c>
      <c r="E167" s="38"/>
      <c r="F167" s="189" t="s">
        <v>237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135</v>
      </c>
      <c r="AU167" s="19" t="s">
        <v>85</v>
      </c>
    </row>
    <row r="168" spans="2:51" s="13" customFormat="1" ht="11.25">
      <c r="B168" s="193"/>
      <c r="C168" s="194"/>
      <c r="D168" s="195" t="s">
        <v>141</v>
      </c>
      <c r="E168" s="196" t="s">
        <v>19</v>
      </c>
      <c r="F168" s="197" t="s">
        <v>219</v>
      </c>
      <c r="G168" s="194"/>
      <c r="H168" s="196" t="s">
        <v>19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141</v>
      </c>
      <c r="AU168" s="203" t="s">
        <v>85</v>
      </c>
      <c r="AV168" s="13" t="s">
        <v>83</v>
      </c>
      <c r="AW168" s="13" t="s">
        <v>37</v>
      </c>
      <c r="AX168" s="13" t="s">
        <v>75</v>
      </c>
      <c r="AY168" s="203" t="s">
        <v>126</v>
      </c>
    </row>
    <row r="169" spans="2:51" s="14" customFormat="1" ht="11.25">
      <c r="B169" s="204"/>
      <c r="C169" s="205"/>
      <c r="D169" s="195" t="s">
        <v>141</v>
      </c>
      <c r="E169" s="206" t="s">
        <v>19</v>
      </c>
      <c r="F169" s="207" t="s">
        <v>238</v>
      </c>
      <c r="G169" s="205"/>
      <c r="H169" s="208">
        <v>95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141</v>
      </c>
      <c r="AU169" s="214" t="s">
        <v>85</v>
      </c>
      <c r="AV169" s="14" t="s">
        <v>85</v>
      </c>
      <c r="AW169" s="14" t="s">
        <v>37</v>
      </c>
      <c r="AX169" s="14" t="s">
        <v>83</v>
      </c>
      <c r="AY169" s="214" t="s">
        <v>126</v>
      </c>
    </row>
    <row r="170" spans="1:65" s="2" customFormat="1" ht="24.2" customHeight="1">
      <c r="A170" s="36"/>
      <c r="B170" s="37"/>
      <c r="C170" s="175" t="s">
        <v>239</v>
      </c>
      <c r="D170" s="175" t="s">
        <v>128</v>
      </c>
      <c r="E170" s="176" t="s">
        <v>240</v>
      </c>
      <c r="F170" s="177" t="s">
        <v>241</v>
      </c>
      <c r="G170" s="178" t="s">
        <v>131</v>
      </c>
      <c r="H170" s="179">
        <v>95</v>
      </c>
      <c r="I170" s="180"/>
      <c r="J170" s="181">
        <f>ROUND(I170*H170,2)</f>
        <v>0</v>
      </c>
      <c r="K170" s="177" t="s">
        <v>132</v>
      </c>
      <c r="L170" s="41"/>
      <c r="M170" s="182" t="s">
        <v>19</v>
      </c>
      <c r="N170" s="183" t="s">
        <v>46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133</v>
      </c>
      <c r="AT170" s="186" t="s">
        <v>128</v>
      </c>
      <c r="AU170" s="186" t="s">
        <v>85</v>
      </c>
      <c r="AY170" s="19" t="s">
        <v>126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83</v>
      </c>
      <c r="BK170" s="187">
        <f>ROUND(I170*H170,2)</f>
        <v>0</v>
      </c>
      <c r="BL170" s="19" t="s">
        <v>133</v>
      </c>
      <c r="BM170" s="186" t="s">
        <v>242</v>
      </c>
    </row>
    <row r="171" spans="1:47" s="2" customFormat="1" ht="11.25">
      <c r="A171" s="36"/>
      <c r="B171" s="37"/>
      <c r="C171" s="38"/>
      <c r="D171" s="188" t="s">
        <v>135</v>
      </c>
      <c r="E171" s="38"/>
      <c r="F171" s="189" t="s">
        <v>243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135</v>
      </c>
      <c r="AU171" s="19" t="s">
        <v>85</v>
      </c>
    </row>
    <row r="172" spans="1:65" s="2" customFormat="1" ht="24.2" customHeight="1">
      <c r="A172" s="36"/>
      <c r="B172" s="37"/>
      <c r="C172" s="175" t="s">
        <v>244</v>
      </c>
      <c r="D172" s="175" t="s">
        <v>128</v>
      </c>
      <c r="E172" s="176" t="s">
        <v>245</v>
      </c>
      <c r="F172" s="177" t="s">
        <v>246</v>
      </c>
      <c r="G172" s="178" t="s">
        <v>131</v>
      </c>
      <c r="H172" s="179">
        <v>132.8</v>
      </c>
      <c r="I172" s="180"/>
      <c r="J172" s="181">
        <f>ROUND(I172*H172,2)</f>
        <v>0</v>
      </c>
      <c r="K172" s="177" t="s">
        <v>132</v>
      </c>
      <c r="L172" s="41"/>
      <c r="M172" s="182" t="s">
        <v>19</v>
      </c>
      <c r="N172" s="183" t="s">
        <v>46</v>
      </c>
      <c r="O172" s="66"/>
      <c r="P172" s="184">
        <f>O172*H172</f>
        <v>0</v>
      </c>
      <c r="Q172" s="184">
        <v>0.510858</v>
      </c>
      <c r="R172" s="184">
        <f>Q172*H172</f>
        <v>67.84194240000001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133</v>
      </c>
      <c r="AT172" s="186" t="s">
        <v>128</v>
      </c>
      <c r="AU172" s="186" t="s">
        <v>85</v>
      </c>
      <c r="AY172" s="19" t="s">
        <v>126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83</v>
      </c>
      <c r="BK172" s="187">
        <f>ROUND(I172*H172,2)</f>
        <v>0</v>
      </c>
      <c r="BL172" s="19" t="s">
        <v>133</v>
      </c>
      <c r="BM172" s="186" t="s">
        <v>247</v>
      </c>
    </row>
    <row r="173" spans="1:47" s="2" customFormat="1" ht="11.25">
      <c r="A173" s="36"/>
      <c r="B173" s="37"/>
      <c r="C173" s="38"/>
      <c r="D173" s="188" t="s">
        <v>135</v>
      </c>
      <c r="E173" s="38"/>
      <c r="F173" s="189" t="s">
        <v>248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135</v>
      </c>
      <c r="AU173" s="19" t="s">
        <v>85</v>
      </c>
    </row>
    <row r="174" spans="2:51" s="13" customFormat="1" ht="11.25">
      <c r="B174" s="193"/>
      <c r="C174" s="194"/>
      <c r="D174" s="195" t="s">
        <v>141</v>
      </c>
      <c r="E174" s="196" t="s">
        <v>19</v>
      </c>
      <c r="F174" s="197" t="s">
        <v>219</v>
      </c>
      <c r="G174" s="194"/>
      <c r="H174" s="196" t="s">
        <v>19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141</v>
      </c>
      <c r="AU174" s="203" t="s">
        <v>85</v>
      </c>
      <c r="AV174" s="13" t="s">
        <v>83</v>
      </c>
      <c r="AW174" s="13" t="s">
        <v>37</v>
      </c>
      <c r="AX174" s="13" t="s">
        <v>75</v>
      </c>
      <c r="AY174" s="203" t="s">
        <v>126</v>
      </c>
    </row>
    <row r="175" spans="2:51" s="13" customFormat="1" ht="11.25">
      <c r="B175" s="193"/>
      <c r="C175" s="194"/>
      <c r="D175" s="195" t="s">
        <v>141</v>
      </c>
      <c r="E175" s="196" t="s">
        <v>19</v>
      </c>
      <c r="F175" s="197" t="s">
        <v>249</v>
      </c>
      <c r="G175" s="194"/>
      <c r="H175" s="196" t="s">
        <v>19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141</v>
      </c>
      <c r="AU175" s="203" t="s">
        <v>85</v>
      </c>
      <c r="AV175" s="13" t="s">
        <v>83</v>
      </c>
      <c r="AW175" s="13" t="s">
        <v>37</v>
      </c>
      <c r="AX175" s="13" t="s">
        <v>75</v>
      </c>
      <c r="AY175" s="203" t="s">
        <v>126</v>
      </c>
    </row>
    <row r="176" spans="2:51" s="14" customFormat="1" ht="11.25">
      <c r="B176" s="204"/>
      <c r="C176" s="205"/>
      <c r="D176" s="195" t="s">
        <v>141</v>
      </c>
      <c r="E176" s="206" t="s">
        <v>19</v>
      </c>
      <c r="F176" s="207" t="s">
        <v>250</v>
      </c>
      <c r="G176" s="205"/>
      <c r="H176" s="208">
        <v>132.8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141</v>
      </c>
      <c r="AU176" s="214" t="s">
        <v>85</v>
      </c>
      <c r="AV176" s="14" t="s">
        <v>85</v>
      </c>
      <c r="AW176" s="14" t="s">
        <v>37</v>
      </c>
      <c r="AX176" s="14" t="s">
        <v>83</v>
      </c>
      <c r="AY176" s="214" t="s">
        <v>126</v>
      </c>
    </row>
    <row r="177" spans="1:65" s="2" customFormat="1" ht="16.5" customHeight="1">
      <c r="A177" s="36"/>
      <c r="B177" s="37"/>
      <c r="C177" s="175" t="s">
        <v>251</v>
      </c>
      <c r="D177" s="175" t="s">
        <v>128</v>
      </c>
      <c r="E177" s="176" t="s">
        <v>252</v>
      </c>
      <c r="F177" s="177" t="s">
        <v>253</v>
      </c>
      <c r="G177" s="178" t="s">
        <v>131</v>
      </c>
      <c r="H177" s="179">
        <v>95</v>
      </c>
      <c r="I177" s="180"/>
      <c r="J177" s="181">
        <f>ROUND(I177*H177,2)</f>
        <v>0</v>
      </c>
      <c r="K177" s="177" t="s">
        <v>132</v>
      </c>
      <c r="L177" s="41"/>
      <c r="M177" s="182" t="s">
        <v>19</v>
      </c>
      <c r="N177" s="183" t="s">
        <v>46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133</v>
      </c>
      <c r="AT177" s="186" t="s">
        <v>128</v>
      </c>
      <c r="AU177" s="186" t="s">
        <v>85</v>
      </c>
      <c r="AY177" s="19" t="s">
        <v>126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83</v>
      </c>
      <c r="BK177" s="187">
        <f>ROUND(I177*H177,2)</f>
        <v>0</v>
      </c>
      <c r="BL177" s="19" t="s">
        <v>133</v>
      </c>
      <c r="BM177" s="186" t="s">
        <v>254</v>
      </c>
    </row>
    <row r="178" spans="1:47" s="2" customFormat="1" ht="11.25">
      <c r="A178" s="36"/>
      <c r="B178" s="37"/>
      <c r="C178" s="38"/>
      <c r="D178" s="188" t="s">
        <v>135</v>
      </c>
      <c r="E178" s="38"/>
      <c r="F178" s="189" t="s">
        <v>255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135</v>
      </c>
      <c r="AU178" s="19" t="s">
        <v>85</v>
      </c>
    </row>
    <row r="179" spans="1:65" s="2" customFormat="1" ht="16.5" customHeight="1">
      <c r="A179" s="36"/>
      <c r="B179" s="37"/>
      <c r="C179" s="175" t="s">
        <v>256</v>
      </c>
      <c r="D179" s="175" t="s">
        <v>128</v>
      </c>
      <c r="E179" s="176" t="s">
        <v>257</v>
      </c>
      <c r="F179" s="177" t="s">
        <v>258</v>
      </c>
      <c r="G179" s="178" t="s">
        <v>131</v>
      </c>
      <c r="H179" s="179">
        <v>95</v>
      </c>
      <c r="I179" s="180"/>
      <c r="J179" s="181">
        <f>ROUND(I179*H179,2)</f>
        <v>0</v>
      </c>
      <c r="K179" s="177" t="s">
        <v>132</v>
      </c>
      <c r="L179" s="41"/>
      <c r="M179" s="182" t="s">
        <v>19</v>
      </c>
      <c r="N179" s="183" t="s">
        <v>46</v>
      </c>
      <c r="O179" s="66"/>
      <c r="P179" s="184">
        <f>O179*H179</f>
        <v>0</v>
      </c>
      <c r="Q179" s="184">
        <v>0.00031</v>
      </c>
      <c r="R179" s="184">
        <f>Q179*H179</f>
        <v>0.02945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133</v>
      </c>
      <c r="AT179" s="186" t="s">
        <v>128</v>
      </c>
      <c r="AU179" s="186" t="s">
        <v>85</v>
      </c>
      <c r="AY179" s="19" t="s">
        <v>126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83</v>
      </c>
      <c r="BK179" s="187">
        <f>ROUND(I179*H179,2)</f>
        <v>0</v>
      </c>
      <c r="BL179" s="19" t="s">
        <v>133</v>
      </c>
      <c r="BM179" s="186" t="s">
        <v>259</v>
      </c>
    </row>
    <row r="180" spans="1:47" s="2" customFormat="1" ht="11.25">
      <c r="A180" s="36"/>
      <c r="B180" s="37"/>
      <c r="C180" s="38"/>
      <c r="D180" s="188" t="s">
        <v>135</v>
      </c>
      <c r="E180" s="38"/>
      <c r="F180" s="189" t="s">
        <v>260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135</v>
      </c>
      <c r="AU180" s="19" t="s">
        <v>85</v>
      </c>
    </row>
    <row r="181" spans="2:51" s="13" customFormat="1" ht="11.25">
      <c r="B181" s="193"/>
      <c r="C181" s="194"/>
      <c r="D181" s="195" t="s">
        <v>141</v>
      </c>
      <c r="E181" s="196" t="s">
        <v>19</v>
      </c>
      <c r="F181" s="197" t="s">
        <v>219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141</v>
      </c>
      <c r="AU181" s="203" t="s">
        <v>85</v>
      </c>
      <c r="AV181" s="13" t="s">
        <v>83</v>
      </c>
      <c r="AW181" s="13" t="s">
        <v>37</v>
      </c>
      <c r="AX181" s="13" t="s">
        <v>75</v>
      </c>
      <c r="AY181" s="203" t="s">
        <v>126</v>
      </c>
    </row>
    <row r="182" spans="2:51" s="14" customFormat="1" ht="11.25">
      <c r="B182" s="204"/>
      <c r="C182" s="205"/>
      <c r="D182" s="195" t="s">
        <v>141</v>
      </c>
      <c r="E182" s="206" t="s">
        <v>19</v>
      </c>
      <c r="F182" s="207" t="s">
        <v>261</v>
      </c>
      <c r="G182" s="205"/>
      <c r="H182" s="208">
        <v>95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141</v>
      </c>
      <c r="AU182" s="214" t="s">
        <v>85</v>
      </c>
      <c r="AV182" s="14" t="s">
        <v>85</v>
      </c>
      <c r="AW182" s="14" t="s">
        <v>37</v>
      </c>
      <c r="AX182" s="14" t="s">
        <v>83</v>
      </c>
      <c r="AY182" s="214" t="s">
        <v>126</v>
      </c>
    </row>
    <row r="183" spans="1:65" s="2" customFormat="1" ht="16.5" customHeight="1">
      <c r="A183" s="36"/>
      <c r="B183" s="37"/>
      <c r="C183" s="175" t="s">
        <v>262</v>
      </c>
      <c r="D183" s="175" t="s">
        <v>128</v>
      </c>
      <c r="E183" s="176" t="s">
        <v>263</v>
      </c>
      <c r="F183" s="177" t="s">
        <v>264</v>
      </c>
      <c r="G183" s="178" t="s">
        <v>131</v>
      </c>
      <c r="H183" s="179">
        <v>95</v>
      </c>
      <c r="I183" s="180"/>
      <c r="J183" s="181">
        <f>ROUND(I183*H183,2)</f>
        <v>0</v>
      </c>
      <c r="K183" s="177" t="s">
        <v>132</v>
      </c>
      <c r="L183" s="41"/>
      <c r="M183" s="182" t="s">
        <v>19</v>
      </c>
      <c r="N183" s="183" t="s">
        <v>46</v>
      </c>
      <c r="O183" s="66"/>
      <c r="P183" s="184">
        <f>O183*H183</f>
        <v>0</v>
      </c>
      <c r="Q183" s="184">
        <v>0.00061</v>
      </c>
      <c r="R183" s="184">
        <f>Q183*H183</f>
        <v>0.057949999999999995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133</v>
      </c>
      <c r="AT183" s="186" t="s">
        <v>128</v>
      </c>
      <c r="AU183" s="186" t="s">
        <v>85</v>
      </c>
      <c r="AY183" s="19" t="s">
        <v>126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83</v>
      </c>
      <c r="BK183" s="187">
        <f>ROUND(I183*H183,2)</f>
        <v>0</v>
      </c>
      <c r="BL183" s="19" t="s">
        <v>133</v>
      </c>
      <c r="BM183" s="186" t="s">
        <v>265</v>
      </c>
    </row>
    <row r="184" spans="1:47" s="2" customFormat="1" ht="11.25">
      <c r="A184" s="36"/>
      <c r="B184" s="37"/>
      <c r="C184" s="38"/>
      <c r="D184" s="188" t="s">
        <v>135</v>
      </c>
      <c r="E184" s="38"/>
      <c r="F184" s="189" t="s">
        <v>266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135</v>
      </c>
      <c r="AU184" s="19" t="s">
        <v>85</v>
      </c>
    </row>
    <row r="185" spans="2:51" s="13" customFormat="1" ht="11.25">
      <c r="B185" s="193"/>
      <c r="C185" s="194"/>
      <c r="D185" s="195" t="s">
        <v>141</v>
      </c>
      <c r="E185" s="196" t="s">
        <v>19</v>
      </c>
      <c r="F185" s="197" t="s">
        <v>219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141</v>
      </c>
      <c r="AU185" s="203" t="s">
        <v>85</v>
      </c>
      <c r="AV185" s="13" t="s">
        <v>83</v>
      </c>
      <c r="AW185" s="13" t="s">
        <v>37</v>
      </c>
      <c r="AX185" s="13" t="s">
        <v>75</v>
      </c>
      <c r="AY185" s="203" t="s">
        <v>126</v>
      </c>
    </row>
    <row r="186" spans="2:51" s="14" customFormat="1" ht="11.25">
      <c r="B186" s="204"/>
      <c r="C186" s="205"/>
      <c r="D186" s="195" t="s">
        <v>141</v>
      </c>
      <c r="E186" s="206" t="s">
        <v>19</v>
      </c>
      <c r="F186" s="207" t="s">
        <v>267</v>
      </c>
      <c r="G186" s="205"/>
      <c r="H186" s="208">
        <v>95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141</v>
      </c>
      <c r="AU186" s="214" t="s">
        <v>85</v>
      </c>
      <c r="AV186" s="14" t="s">
        <v>85</v>
      </c>
      <c r="AW186" s="14" t="s">
        <v>37</v>
      </c>
      <c r="AX186" s="14" t="s">
        <v>83</v>
      </c>
      <c r="AY186" s="214" t="s">
        <v>126</v>
      </c>
    </row>
    <row r="187" spans="1:65" s="2" customFormat="1" ht="24.2" customHeight="1">
      <c r="A187" s="36"/>
      <c r="B187" s="37"/>
      <c r="C187" s="175" t="s">
        <v>7</v>
      </c>
      <c r="D187" s="175" t="s">
        <v>128</v>
      </c>
      <c r="E187" s="176" t="s">
        <v>268</v>
      </c>
      <c r="F187" s="177" t="s">
        <v>269</v>
      </c>
      <c r="G187" s="178" t="s">
        <v>131</v>
      </c>
      <c r="H187" s="179">
        <v>95</v>
      </c>
      <c r="I187" s="180"/>
      <c r="J187" s="181">
        <f>ROUND(I187*H187,2)</f>
        <v>0</v>
      </c>
      <c r="K187" s="177" t="s">
        <v>132</v>
      </c>
      <c r="L187" s="41"/>
      <c r="M187" s="182" t="s">
        <v>19</v>
      </c>
      <c r="N187" s="183" t="s">
        <v>46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133</v>
      </c>
      <c r="AT187" s="186" t="s">
        <v>128</v>
      </c>
      <c r="AU187" s="186" t="s">
        <v>85</v>
      </c>
      <c r="AY187" s="19" t="s">
        <v>126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83</v>
      </c>
      <c r="BK187" s="187">
        <f>ROUND(I187*H187,2)</f>
        <v>0</v>
      </c>
      <c r="BL187" s="19" t="s">
        <v>133</v>
      </c>
      <c r="BM187" s="186" t="s">
        <v>270</v>
      </c>
    </row>
    <row r="188" spans="1:47" s="2" customFormat="1" ht="11.25">
      <c r="A188" s="36"/>
      <c r="B188" s="37"/>
      <c r="C188" s="38"/>
      <c r="D188" s="188" t="s">
        <v>135</v>
      </c>
      <c r="E188" s="38"/>
      <c r="F188" s="189" t="s">
        <v>271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135</v>
      </c>
      <c r="AU188" s="19" t="s">
        <v>85</v>
      </c>
    </row>
    <row r="189" spans="2:51" s="14" customFormat="1" ht="11.25">
      <c r="B189" s="204"/>
      <c r="C189" s="205"/>
      <c r="D189" s="195" t="s">
        <v>141</v>
      </c>
      <c r="E189" s="206" t="s">
        <v>19</v>
      </c>
      <c r="F189" s="207" t="s">
        <v>272</v>
      </c>
      <c r="G189" s="205"/>
      <c r="H189" s="208">
        <v>95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141</v>
      </c>
      <c r="AU189" s="214" t="s">
        <v>85</v>
      </c>
      <c r="AV189" s="14" t="s">
        <v>85</v>
      </c>
      <c r="AW189" s="14" t="s">
        <v>37</v>
      </c>
      <c r="AX189" s="14" t="s">
        <v>83</v>
      </c>
      <c r="AY189" s="214" t="s">
        <v>126</v>
      </c>
    </row>
    <row r="190" spans="1:65" s="2" customFormat="1" ht="24.2" customHeight="1">
      <c r="A190" s="36"/>
      <c r="B190" s="37"/>
      <c r="C190" s="175" t="s">
        <v>273</v>
      </c>
      <c r="D190" s="175" t="s">
        <v>128</v>
      </c>
      <c r="E190" s="176" t="s">
        <v>274</v>
      </c>
      <c r="F190" s="177" t="s">
        <v>275</v>
      </c>
      <c r="G190" s="178" t="s">
        <v>131</v>
      </c>
      <c r="H190" s="179">
        <v>95</v>
      </c>
      <c r="I190" s="180"/>
      <c r="J190" s="181">
        <f>ROUND(I190*H190,2)</f>
        <v>0</v>
      </c>
      <c r="K190" s="177" t="s">
        <v>132</v>
      </c>
      <c r="L190" s="41"/>
      <c r="M190" s="182" t="s">
        <v>19</v>
      </c>
      <c r="N190" s="183" t="s">
        <v>46</v>
      </c>
      <c r="O190" s="66"/>
      <c r="P190" s="184">
        <f>O190*H190</f>
        <v>0</v>
      </c>
      <c r="Q190" s="184">
        <v>0.15559</v>
      </c>
      <c r="R190" s="184">
        <f>Q190*H190</f>
        <v>14.78105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133</v>
      </c>
      <c r="AT190" s="186" t="s">
        <v>128</v>
      </c>
      <c r="AU190" s="186" t="s">
        <v>85</v>
      </c>
      <c r="AY190" s="19" t="s">
        <v>126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83</v>
      </c>
      <c r="BK190" s="187">
        <f>ROUND(I190*H190,2)</f>
        <v>0</v>
      </c>
      <c r="BL190" s="19" t="s">
        <v>133</v>
      </c>
      <c r="BM190" s="186" t="s">
        <v>276</v>
      </c>
    </row>
    <row r="191" spans="1:47" s="2" customFormat="1" ht="11.25">
      <c r="A191" s="36"/>
      <c r="B191" s="37"/>
      <c r="C191" s="38"/>
      <c r="D191" s="188" t="s">
        <v>135</v>
      </c>
      <c r="E191" s="38"/>
      <c r="F191" s="189" t="s">
        <v>277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135</v>
      </c>
      <c r="AU191" s="19" t="s">
        <v>85</v>
      </c>
    </row>
    <row r="192" spans="2:51" s="13" customFormat="1" ht="11.25">
      <c r="B192" s="193"/>
      <c r="C192" s="194"/>
      <c r="D192" s="195" t="s">
        <v>141</v>
      </c>
      <c r="E192" s="196" t="s">
        <v>19</v>
      </c>
      <c r="F192" s="197" t="s">
        <v>219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141</v>
      </c>
      <c r="AU192" s="203" t="s">
        <v>85</v>
      </c>
      <c r="AV192" s="13" t="s">
        <v>83</v>
      </c>
      <c r="AW192" s="13" t="s">
        <v>37</v>
      </c>
      <c r="AX192" s="13" t="s">
        <v>75</v>
      </c>
      <c r="AY192" s="203" t="s">
        <v>126</v>
      </c>
    </row>
    <row r="193" spans="2:51" s="14" customFormat="1" ht="11.25">
      <c r="B193" s="204"/>
      <c r="C193" s="205"/>
      <c r="D193" s="195" t="s">
        <v>141</v>
      </c>
      <c r="E193" s="206" t="s">
        <v>19</v>
      </c>
      <c r="F193" s="207" t="s">
        <v>278</v>
      </c>
      <c r="G193" s="205"/>
      <c r="H193" s="208">
        <v>95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141</v>
      </c>
      <c r="AU193" s="214" t="s">
        <v>85</v>
      </c>
      <c r="AV193" s="14" t="s">
        <v>85</v>
      </c>
      <c r="AW193" s="14" t="s">
        <v>37</v>
      </c>
      <c r="AX193" s="14" t="s">
        <v>83</v>
      </c>
      <c r="AY193" s="214" t="s">
        <v>126</v>
      </c>
    </row>
    <row r="194" spans="1:65" s="2" customFormat="1" ht="37.9" customHeight="1">
      <c r="A194" s="36"/>
      <c r="B194" s="37"/>
      <c r="C194" s="175" t="s">
        <v>279</v>
      </c>
      <c r="D194" s="175" t="s">
        <v>128</v>
      </c>
      <c r="E194" s="176" t="s">
        <v>280</v>
      </c>
      <c r="F194" s="177" t="s">
        <v>281</v>
      </c>
      <c r="G194" s="178" t="s">
        <v>131</v>
      </c>
      <c r="H194" s="179">
        <v>50.6</v>
      </c>
      <c r="I194" s="180"/>
      <c r="J194" s="181">
        <f>ROUND(I194*H194,2)</f>
        <v>0</v>
      </c>
      <c r="K194" s="177" t="s">
        <v>132</v>
      </c>
      <c r="L194" s="41"/>
      <c r="M194" s="182" t="s">
        <v>19</v>
      </c>
      <c r="N194" s="183" t="s">
        <v>46</v>
      </c>
      <c r="O194" s="66"/>
      <c r="P194" s="184">
        <f>O194*H194</f>
        <v>0</v>
      </c>
      <c r="Q194" s="184">
        <v>0.08922</v>
      </c>
      <c r="R194" s="184">
        <f>Q194*H194</f>
        <v>4.514532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133</v>
      </c>
      <c r="AT194" s="186" t="s">
        <v>128</v>
      </c>
      <c r="AU194" s="186" t="s">
        <v>85</v>
      </c>
      <c r="AY194" s="19" t="s">
        <v>126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83</v>
      </c>
      <c r="BK194" s="187">
        <f>ROUND(I194*H194,2)</f>
        <v>0</v>
      </c>
      <c r="BL194" s="19" t="s">
        <v>133</v>
      </c>
      <c r="BM194" s="186" t="s">
        <v>282</v>
      </c>
    </row>
    <row r="195" spans="1:47" s="2" customFormat="1" ht="11.25">
      <c r="A195" s="36"/>
      <c r="B195" s="37"/>
      <c r="C195" s="38"/>
      <c r="D195" s="188" t="s">
        <v>135</v>
      </c>
      <c r="E195" s="38"/>
      <c r="F195" s="189" t="s">
        <v>283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135</v>
      </c>
      <c r="AU195" s="19" t="s">
        <v>85</v>
      </c>
    </row>
    <row r="196" spans="2:51" s="13" customFormat="1" ht="11.25">
      <c r="B196" s="193"/>
      <c r="C196" s="194"/>
      <c r="D196" s="195" t="s">
        <v>141</v>
      </c>
      <c r="E196" s="196" t="s">
        <v>19</v>
      </c>
      <c r="F196" s="197" t="s">
        <v>219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141</v>
      </c>
      <c r="AU196" s="203" t="s">
        <v>85</v>
      </c>
      <c r="AV196" s="13" t="s">
        <v>83</v>
      </c>
      <c r="AW196" s="13" t="s">
        <v>37</v>
      </c>
      <c r="AX196" s="13" t="s">
        <v>75</v>
      </c>
      <c r="AY196" s="203" t="s">
        <v>126</v>
      </c>
    </row>
    <row r="197" spans="2:51" s="14" customFormat="1" ht="11.25">
      <c r="B197" s="204"/>
      <c r="C197" s="205"/>
      <c r="D197" s="195" t="s">
        <v>141</v>
      </c>
      <c r="E197" s="206" t="s">
        <v>19</v>
      </c>
      <c r="F197" s="207" t="s">
        <v>284</v>
      </c>
      <c r="G197" s="205"/>
      <c r="H197" s="208">
        <v>1.6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141</v>
      </c>
      <c r="AU197" s="214" t="s">
        <v>85</v>
      </c>
      <c r="AV197" s="14" t="s">
        <v>85</v>
      </c>
      <c r="AW197" s="14" t="s">
        <v>37</v>
      </c>
      <c r="AX197" s="14" t="s">
        <v>75</v>
      </c>
      <c r="AY197" s="214" t="s">
        <v>126</v>
      </c>
    </row>
    <row r="198" spans="2:51" s="14" customFormat="1" ht="11.25">
      <c r="B198" s="204"/>
      <c r="C198" s="205"/>
      <c r="D198" s="195" t="s">
        <v>141</v>
      </c>
      <c r="E198" s="206" t="s">
        <v>19</v>
      </c>
      <c r="F198" s="207" t="s">
        <v>285</v>
      </c>
      <c r="G198" s="205"/>
      <c r="H198" s="208">
        <v>43.8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141</v>
      </c>
      <c r="AU198" s="214" t="s">
        <v>85</v>
      </c>
      <c r="AV198" s="14" t="s">
        <v>85</v>
      </c>
      <c r="AW198" s="14" t="s">
        <v>37</v>
      </c>
      <c r="AX198" s="14" t="s">
        <v>75</v>
      </c>
      <c r="AY198" s="214" t="s">
        <v>126</v>
      </c>
    </row>
    <row r="199" spans="2:51" s="14" customFormat="1" ht="11.25">
      <c r="B199" s="204"/>
      <c r="C199" s="205"/>
      <c r="D199" s="195" t="s">
        <v>141</v>
      </c>
      <c r="E199" s="206" t="s">
        <v>19</v>
      </c>
      <c r="F199" s="207" t="s">
        <v>286</v>
      </c>
      <c r="G199" s="205"/>
      <c r="H199" s="208">
        <v>4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141</v>
      </c>
      <c r="AU199" s="214" t="s">
        <v>85</v>
      </c>
      <c r="AV199" s="14" t="s">
        <v>85</v>
      </c>
      <c r="AW199" s="14" t="s">
        <v>37</v>
      </c>
      <c r="AX199" s="14" t="s">
        <v>75</v>
      </c>
      <c r="AY199" s="214" t="s">
        <v>126</v>
      </c>
    </row>
    <row r="200" spans="2:51" s="14" customFormat="1" ht="11.25">
      <c r="B200" s="204"/>
      <c r="C200" s="205"/>
      <c r="D200" s="195" t="s">
        <v>141</v>
      </c>
      <c r="E200" s="206" t="s">
        <v>19</v>
      </c>
      <c r="F200" s="207" t="s">
        <v>287</v>
      </c>
      <c r="G200" s="205"/>
      <c r="H200" s="208">
        <v>1.2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141</v>
      </c>
      <c r="AU200" s="214" t="s">
        <v>85</v>
      </c>
      <c r="AV200" s="14" t="s">
        <v>85</v>
      </c>
      <c r="AW200" s="14" t="s">
        <v>37</v>
      </c>
      <c r="AX200" s="14" t="s">
        <v>75</v>
      </c>
      <c r="AY200" s="214" t="s">
        <v>126</v>
      </c>
    </row>
    <row r="201" spans="2:51" s="16" customFormat="1" ht="11.25">
      <c r="B201" s="226"/>
      <c r="C201" s="227"/>
      <c r="D201" s="195" t="s">
        <v>141</v>
      </c>
      <c r="E201" s="228" t="s">
        <v>19</v>
      </c>
      <c r="F201" s="229" t="s">
        <v>156</v>
      </c>
      <c r="G201" s="227"/>
      <c r="H201" s="230">
        <v>50.6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141</v>
      </c>
      <c r="AU201" s="236" t="s">
        <v>85</v>
      </c>
      <c r="AV201" s="16" t="s">
        <v>133</v>
      </c>
      <c r="AW201" s="16" t="s">
        <v>37</v>
      </c>
      <c r="AX201" s="16" t="s">
        <v>83</v>
      </c>
      <c r="AY201" s="236" t="s">
        <v>126</v>
      </c>
    </row>
    <row r="202" spans="1:65" s="2" customFormat="1" ht="16.5" customHeight="1">
      <c r="A202" s="36"/>
      <c r="B202" s="37"/>
      <c r="C202" s="237" t="s">
        <v>288</v>
      </c>
      <c r="D202" s="237" t="s">
        <v>193</v>
      </c>
      <c r="E202" s="238" t="s">
        <v>289</v>
      </c>
      <c r="F202" s="239" t="s">
        <v>290</v>
      </c>
      <c r="G202" s="240" t="s">
        <v>131</v>
      </c>
      <c r="H202" s="241">
        <v>44.676</v>
      </c>
      <c r="I202" s="242"/>
      <c r="J202" s="243">
        <f>ROUND(I202*H202,2)</f>
        <v>0</v>
      </c>
      <c r="K202" s="239" t="s">
        <v>132</v>
      </c>
      <c r="L202" s="244"/>
      <c r="M202" s="245" t="s">
        <v>19</v>
      </c>
      <c r="N202" s="246" t="s">
        <v>46</v>
      </c>
      <c r="O202" s="66"/>
      <c r="P202" s="184">
        <f>O202*H202</f>
        <v>0</v>
      </c>
      <c r="Q202" s="184">
        <v>0.131</v>
      </c>
      <c r="R202" s="184">
        <f>Q202*H202</f>
        <v>5.852556000000001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185</v>
      </c>
      <c r="AT202" s="186" t="s">
        <v>193</v>
      </c>
      <c r="AU202" s="186" t="s">
        <v>85</v>
      </c>
      <c r="AY202" s="19" t="s">
        <v>126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83</v>
      </c>
      <c r="BK202" s="187">
        <f>ROUND(I202*H202,2)</f>
        <v>0</v>
      </c>
      <c r="BL202" s="19" t="s">
        <v>133</v>
      </c>
      <c r="BM202" s="186" t="s">
        <v>291</v>
      </c>
    </row>
    <row r="203" spans="2:51" s="13" customFormat="1" ht="11.25">
      <c r="B203" s="193"/>
      <c r="C203" s="194"/>
      <c r="D203" s="195" t="s">
        <v>141</v>
      </c>
      <c r="E203" s="196" t="s">
        <v>19</v>
      </c>
      <c r="F203" s="197" t="s">
        <v>292</v>
      </c>
      <c r="G203" s="194"/>
      <c r="H203" s="196" t="s">
        <v>19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141</v>
      </c>
      <c r="AU203" s="203" t="s">
        <v>85</v>
      </c>
      <c r="AV203" s="13" t="s">
        <v>83</v>
      </c>
      <c r="AW203" s="13" t="s">
        <v>37</v>
      </c>
      <c r="AX203" s="13" t="s">
        <v>75</v>
      </c>
      <c r="AY203" s="203" t="s">
        <v>126</v>
      </c>
    </row>
    <row r="204" spans="2:51" s="14" customFormat="1" ht="11.25">
      <c r="B204" s="204"/>
      <c r="C204" s="205"/>
      <c r="D204" s="195" t="s">
        <v>141</v>
      </c>
      <c r="E204" s="206" t="s">
        <v>19</v>
      </c>
      <c r="F204" s="207" t="s">
        <v>285</v>
      </c>
      <c r="G204" s="205"/>
      <c r="H204" s="208">
        <v>43.8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141</v>
      </c>
      <c r="AU204" s="214" t="s">
        <v>85</v>
      </c>
      <c r="AV204" s="14" t="s">
        <v>85</v>
      </c>
      <c r="AW204" s="14" t="s">
        <v>37</v>
      </c>
      <c r="AX204" s="14" t="s">
        <v>75</v>
      </c>
      <c r="AY204" s="214" t="s">
        <v>126</v>
      </c>
    </row>
    <row r="205" spans="2:51" s="15" customFormat="1" ht="11.25">
      <c r="B205" s="215"/>
      <c r="C205" s="216"/>
      <c r="D205" s="195" t="s">
        <v>141</v>
      </c>
      <c r="E205" s="217" t="s">
        <v>19</v>
      </c>
      <c r="F205" s="218" t="s">
        <v>153</v>
      </c>
      <c r="G205" s="216"/>
      <c r="H205" s="219">
        <v>43.8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141</v>
      </c>
      <c r="AU205" s="225" t="s">
        <v>85</v>
      </c>
      <c r="AV205" s="15" t="s">
        <v>144</v>
      </c>
      <c r="AW205" s="15" t="s">
        <v>37</v>
      </c>
      <c r="AX205" s="15" t="s">
        <v>75</v>
      </c>
      <c r="AY205" s="225" t="s">
        <v>126</v>
      </c>
    </row>
    <row r="206" spans="2:51" s="14" customFormat="1" ht="11.25">
      <c r="B206" s="204"/>
      <c r="C206" s="205"/>
      <c r="D206" s="195" t="s">
        <v>141</v>
      </c>
      <c r="E206" s="206" t="s">
        <v>19</v>
      </c>
      <c r="F206" s="207" t="s">
        <v>293</v>
      </c>
      <c r="G206" s="205"/>
      <c r="H206" s="208">
        <v>44.676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141</v>
      </c>
      <c r="AU206" s="214" t="s">
        <v>85</v>
      </c>
      <c r="AV206" s="14" t="s">
        <v>85</v>
      </c>
      <c r="AW206" s="14" t="s">
        <v>37</v>
      </c>
      <c r="AX206" s="14" t="s">
        <v>83</v>
      </c>
      <c r="AY206" s="214" t="s">
        <v>126</v>
      </c>
    </row>
    <row r="207" spans="1:65" s="2" customFormat="1" ht="16.5" customHeight="1">
      <c r="A207" s="36"/>
      <c r="B207" s="37"/>
      <c r="C207" s="237" t="s">
        <v>294</v>
      </c>
      <c r="D207" s="237" t="s">
        <v>193</v>
      </c>
      <c r="E207" s="238" t="s">
        <v>295</v>
      </c>
      <c r="F207" s="239" t="s">
        <v>296</v>
      </c>
      <c r="G207" s="240" t="s">
        <v>131</v>
      </c>
      <c r="H207" s="241">
        <v>1.224</v>
      </c>
      <c r="I207" s="242"/>
      <c r="J207" s="243">
        <f>ROUND(I207*H207,2)</f>
        <v>0</v>
      </c>
      <c r="K207" s="239" t="s">
        <v>19</v>
      </c>
      <c r="L207" s="244"/>
      <c r="M207" s="245" t="s">
        <v>19</v>
      </c>
      <c r="N207" s="246" t="s">
        <v>46</v>
      </c>
      <c r="O207" s="66"/>
      <c r="P207" s="184">
        <f>O207*H207</f>
        <v>0</v>
      </c>
      <c r="Q207" s="184">
        <v>0.131</v>
      </c>
      <c r="R207" s="184">
        <f>Q207*H207</f>
        <v>0.16034400000000001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185</v>
      </c>
      <c r="AT207" s="186" t="s">
        <v>193</v>
      </c>
      <c r="AU207" s="186" t="s">
        <v>85</v>
      </c>
      <c r="AY207" s="19" t="s">
        <v>126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83</v>
      </c>
      <c r="BK207" s="187">
        <f>ROUND(I207*H207,2)</f>
        <v>0</v>
      </c>
      <c r="BL207" s="19" t="s">
        <v>133</v>
      </c>
      <c r="BM207" s="186" t="s">
        <v>297</v>
      </c>
    </row>
    <row r="208" spans="2:51" s="13" customFormat="1" ht="11.25">
      <c r="B208" s="193"/>
      <c r="C208" s="194"/>
      <c r="D208" s="195" t="s">
        <v>141</v>
      </c>
      <c r="E208" s="196" t="s">
        <v>19</v>
      </c>
      <c r="F208" s="197" t="s">
        <v>292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141</v>
      </c>
      <c r="AU208" s="203" t="s">
        <v>85</v>
      </c>
      <c r="AV208" s="13" t="s">
        <v>83</v>
      </c>
      <c r="AW208" s="13" t="s">
        <v>37</v>
      </c>
      <c r="AX208" s="13" t="s">
        <v>75</v>
      </c>
      <c r="AY208" s="203" t="s">
        <v>126</v>
      </c>
    </row>
    <row r="209" spans="2:51" s="14" customFormat="1" ht="11.25">
      <c r="B209" s="204"/>
      <c r="C209" s="205"/>
      <c r="D209" s="195" t="s">
        <v>141</v>
      </c>
      <c r="E209" s="206" t="s">
        <v>19</v>
      </c>
      <c r="F209" s="207" t="s">
        <v>287</v>
      </c>
      <c r="G209" s="205"/>
      <c r="H209" s="208">
        <v>1.2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141</v>
      </c>
      <c r="AU209" s="214" t="s">
        <v>85</v>
      </c>
      <c r="AV209" s="14" t="s">
        <v>85</v>
      </c>
      <c r="AW209" s="14" t="s">
        <v>37</v>
      </c>
      <c r="AX209" s="14" t="s">
        <v>75</v>
      </c>
      <c r="AY209" s="214" t="s">
        <v>126</v>
      </c>
    </row>
    <row r="210" spans="2:51" s="15" customFormat="1" ht="11.25">
      <c r="B210" s="215"/>
      <c r="C210" s="216"/>
      <c r="D210" s="195" t="s">
        <v>141</v>
      </c>
      <c r="E210" s="217" t="s">
        <v>19</v>
      </c>
      <c r="F210" s="218" t="s">
        <v>153</v>
      </c>
      <c r="G210" s="216"/>
      <c r="H210" s="219">
        <v>1.2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141</v>
      </c>
      <c r="AU210" s="225" t="s">
        <v>85</v>
      </c>
      <c r="AV210" s="15" t="s">
        <v>144</v>
      </c>
      <c r="AW210" s="15" t="s">
        <v>37</v>
      </c>
      <c r="AX210" s="15" t="s">
        <v>75</v>
      </c>
      <c r="AY210" s="225" t="s">
        <v>126</v>
      </c>
    </row>
    <row r="211" spans="2:51" s="14" customFormat="1" ht="11.25">
      <c r="B211" s="204"/>
      <c r="C211" s="205"/>
      <c r="D211" s="195" t="s">
        <v>141</v>
      </c>
      <c r="E211" s="206" t="s">
        <v>19</v>
      </c>
      <c r="F211" s="207" t="s">
        <v>298</v>
      </c>
      <c r="G211" s="205"/>
      <c r="H211" s="208">
        <v>1.224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141</v>
      </c>
      <c r="AU211" s="214" t="s">
        <v>85</v>
      </c>
      <c r="AV211" s="14" t="s">
        <v>85</v>
      </c>
      <c r="AW211" s="14" t="s">
        <v>37</v>
      </c>
      <c r="AX211" s="14" t="s">
        <v>83</v>
      </c>
      <c r="AY211" s="214" t="s">
        <v>126</v>
      </c>
    </row>
    <row r="212" spans="1:65" s="2" customFormat="1" ht="16.5" customHeight="1">
      <c r="A212" s="36"/>
      <c r="B212" s="37"/>
      <c r="C212" s="237" t="s">
        <v>299</v>
      </c>
      <c r="D212" s="237" t="s">
        <v>193</v>
      </c>
      <c r="E212" s="238" t="s">
        <v>300</v>
      </c>
      <c r="F212" s="239" t="s">
        <v>301</v>
      </c>
      <c r="G212" s="240" t="s">
        <v>131</v>
      </c>
      <c r="H212" s="241">
        <v>4.08</v>
      </c>
      <c r="I212" s="242"/>
      <c r="J212" s="243">
        <f>ROUND(I212*H212,2)</f>
        <v>0</v>
      </c>
      <c r="K212" s="239" t="s">
        <v>132</v>
      </c>
      <c r="L212" s="244"/>
      <c r="M212" s="245" t="s">
        <v>19</v>
      </c>
      <c r="N212" s="246" t="s">
        <v>46</v>
      </c>
      <c r="O212" s="66"/>
      <c r="P212" s="184">
        <f>O212*H212</f>
        <v>0</v>
      </c>
      <c r="Q212" s="184">
        <v>0.131</v>
      </c>
      <c r="R212" s="184">
        <f>Q212*H212</f>
        <v>0.5344800000000001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185</v>
      </c>
      <c r="AT212" s="186" t="s">
        <v>193</v>
      </c>
      <c r="AU212" s="186" t="s">
        <v>85</v>
      </c>
      <c r="AY212" s="19" t="s">
        <v>126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83</v>
      </c>
      <c r="BK212" s="187">
        <f>ROUND(I212*H212,2)</f>
        <v>0</v>
      </c>
      <c r="BL212" s="19" t="s">
        <v>133</v>
      </c>
      <c r="BM212" s="186" t="s">
        <v>302</v>
      </c>
    </row>
    <row r="213" spans="2:51" s="14" customFormat="1" ht="11.25">
      <c r="B213" s="204"/>
      <c r="C213" s="205"/>
      <c r="D213" s="195" t="s">
        <v>141</v>
      </c>
      <c r="E213" s="206" t="s">
        <v>19</v>
      </c>
      <c r="F213" s="207" t="s">
        <v>303</v>
      </c>
      <c r="G213" s="205"/>
      <c r="H213" s="208">
        <v>4.08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141</v>
      </c>
      <c r="AU213" s="214" t="s">
        <v>85</v>
      </c>
      <c r="AV213" s="14" t="s">
        <v>85</v>
      </c>
      <c r="AW213" s="14" t="s">
        <v>37</v>
      </c>
      <c r="AX213" s="14" t="s">
        <v>83</v>
      </c>
      <c r="AY213" s="214" t="s">
        <v>126</v>
      </c>
    </row>
    <row r="214" spans="1:65" s="2" customFormat="1" ht="16.5" customHeight="1">
      <c r="A214" s="36"/>
      <c r="B214" s="37"/>
      <c r="C214" s="237" t="s">
        <v>304</v>
      </c>
      <c r="D214" s="237" t="s">
        <v>193</v>
      </c>
      <c r="E214" s="238" t="s">
        <v>305</v>
      </c>
      <c r="F214" s="239" t="s">
        <v>306</v>
      </c>
      <c r="G214" s="240" t="s">
        <v>131</v>
      </c>
      <c r="H214" s="241">
        <v>1.632</v>
      </c>
      <c r="I214" s="242"/>
      <c r="J214" s="243">
        <f>ROUND(I214*H214,2)</f>
        <v>0</v>
      </c>
      <c r="K214" s="239" t="s">
        <v>132</v>
      </c>
      <c r="L214" s="244"/>
      <c r="M214" s="245" t="s">
        <v>19</v>
      </c>
      <c r="N214" s="246" t="s">
        <v>46</v>
      </c>
      <c r="O214" s="66"/>
      <c r="P214" s="184">
        <f>O214*H214</f>
        <v>0</v>
      </c>
      <c r="Q214" s="184">
        <v>0.131</v>
      </c>
      <c r="R214" s="184">
        <f>Q214*H214</f>
        <v>0.21379199999999998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185</v>
      </c>
      <c r="AT214" s="186" t="s">
        <v>193</v>
      </c>
      <c r="AU214" s="186" t="s">
        <v>85</v>
      </c>
      <c r="AY214" s="19" t="s">
        <v>126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83</v>
      </c>
      <c r="BK214" s="187">
        <f>ROUND(I214*H214,2)</f>
        <v>0</v>
      </c>
      <c r="BL214" s="19" t="s">
        <v>133</v>
      </c>
      <c r="BM214" s="186" t="s">
        <v>307</v>
      </c>
    </row>
    <row r="215" spans="2:51" s="13" customFormat="1" ht="11.25">
      <c r="B215" s="193"/>
      <c r="C215" s="194"/>
      <c r="D215" s="195" t="s">
        <v>141</v>
      </c>
      <c r="E215" s="196" t="s">
        <v>19</v>
      </c>
      <c r="F215" s="197" t="s">
        <v>292</v>
      </c>
      <c r="G215" s="194"/>
      <c r="H215" s="196" t="s">
        <v>19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141</v>
      </c>
      <c r="AU215" s="203" t="s">
        <v>85</v>
      </c>
      <c r="AV215" s="13" t="s">
        <v>83</v>
      </c>
      <c r="AW215" s="13" t="s">
        <v>37</v>
      </c>
      <c r="AX215" s="13" t="s">
        <v>75</v>
      </c>
      <c r="AY215" s="203" t="s">
        <v>126</v>
      </c>
    </row>
    <row r="216" spans="2:51" s="14" customFormat="1" ht="11.25">
      <c r="B216" s="204"/>
      <c r="C216" s="205"/>
      <c r="D216" s="195" t="s">
        <v>141</v>
      </c>
      <c r="E216" s="206" t="s">
        <v>19</v>
      </c>
      <c r="F216" s="207" t="s">
        <v>284</v>
      </c>
      <c r="G216" s="205"/>
      <c r="H216" s="208">
        <v>1.6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141</v>
      </c>
      <c r="AU216" s="214" t="s">
        <v>85</v>
      </c>
      <c r="AV216" s="14" t="s">
        <v>85</v>
      </c>
      <c r="AW216" s="14" t="s">
        <v>37</v>
      </c>
      <c r="AX216" s="14" t="s">
        <v>75</v>
      </c>
      <c r="AY216" s="214" t="s">
        <v>126</v>
      </c>
    </row>
    <row r="217" spans="2:51" s="15" customFormat="1" ht="11.25">
      <c r="B217" s="215"/>
      <c r="C217" s="216"/>
      <c r="D217" s="195" t="s">
        <v>141</v>
      </c>
      <c r="E217" s="217" t="s">
        <v>19</v>
      </c>
      <c r="F217" s="218" t="s">
        <v>153</v>
      </c>
      <c r="G217" s="216"/>
      <c r="H217" s="219">
        <v>1.6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141</v>
      </c>
      <c r="AU217" s="225" t="s">
        <v>85</v>
      </c>
      <c r="AV217" s="15" t="s">
        <v>144</v>
      </c>
      <c r="AW217" s="15" t="s">
        <v>37</v>
      </c>
      <c r="AX217" s="15" t="s">
        <v>75</v>
      </c>
      <c r="AY217" s="225" t="s">
        <v>126</v>
      </c>
    </row>
    <row r="218" spans="2:51" s="14" customFormat="1" ht="11.25">
      <c r="B218" s="204"/>
      <c r="C218" s="205"/>
      <c r="D218" s="195" t="s">
        <v>141</v>
      </c>
      <c r="E218" s="206" t="s">
        <v>19</v>
      </c>
      <c r="F218" s="207" t="s">
        <v>308</v>
      </c>
      <c r="G218" s="205"/>
      <c r="H218" s="208">
        <v>1.632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141</v>
      </c>
      <c r="AU218" s="214" t="s">
        <v>85</v>
      </c>
      <c r="AV218" s="14" t="s">
        <v>85</v>
      </c>
      <c r="AW218" s="14" t="s">
        <v>37</v>
      </c>
      <c r="AX218" s="14" t="s">
        <v>83</v>
      </c>
      <c r="AY218" s="214" t="s">
        <v>126</v>
      </c>
    </row>
    <row r="219" spans="2:63" s="12" customFormat="1" ht="22.9" customHeight="1">
      <c r="B219" s="159"/>
      <c r="C219" s="160"/>
      <c r="D219" s="161" t="s">
        <v>74</v>
      </c>
      <c r="E219" s="173" t="s">
        <v>192</v>
      </c>
      <c r="F219" s="173" t="s">
        <v>309</v>
      </c>
      <c r="G219" s="160"/>
      <c r="H219" s="160"/>
      <c r="I219" s="163"/>
      <c r="J219" s="174">
        <f>BK219</f>
        <v>0</v>
      </c>
      <c r="K219" s="160"/>
      <c r="L219" s="165"/>
      <c r="M219" s="166"/>
      <c r="N219" s="167"/>
      <c r="O219" s="167"/>
      <c r="P219" s="168">
        <f>SUM(P220:P271)</f>
        <v>0</v>
      </c>
      <c r="Q219" s="167"/>
      <c r="R219" s="168">
        <f>SUM(R220:R271)</f>
        <v>26.327262890000004</v>
      </c>
      <c r="S219" s="167"/>
      <c r="T219" s="169">
        <f>SUM(T220:T271)</f>
        <v>20.7025</v>
      </c>
      <c r="AR219" s="170" t="s">
        <v>83</v>
      </c>
      <c r="AT219" s="171" t="s">
        <v>74</v>
      </c>
      <c r="AU219" s="171" t="s">
        <v>83</v>
      </c>
      <c r="AY219" s="170" t="s">
        <v>126</v>
      </c>
      <c r="BK219" s="172">
        <f>SUM(BK220:BK271)</f>
        <v>0</v>
      </c>
    </row>
    <row r="220" spans="1:65" s="2" customFormat="1" ht="24.2" customHeight="1">
      <c r="A220" s="36"/>
      <c r="B220" s="37"/>
      <c r="C220" s="175" t="s">
        <v>310</v>
      </c>
      <c r="D220" s="175" t="s">
        <v>128</v>
      </c>
      <c r="E220" s="176" t="s">
        <v>311</v>
      </c>
      <c r="F220" s="177" t="s">
        <v>312</v>
      </c>
      <c r="G220" s="178" t="s">
        <v>313</v>
      </c>
      <c r="H220" s="179">
        <v>42.5</v>
      </c>
      <c r="I220" s="180"/>
      <c r="J220" s="181">
        <f>ROUND(I220*H220,2)</f>
        <v>0</v>
      </c>
      <c r="K220" s="177" t="s">
        <v>132</v>
      </c>
      <c r="L220" s="41"/>
      <c r="M220" s="182" t="s">
        <v>19</v>
      </c>
      <c r="N220" s="183" t="s">
        <v>46</v>
      </c>
      <c r="O220" s="66"/>
      <c r="P220" s="184">
        <f>O220*H220</f>
        <v>0</v>
      </c>
      <c r="Q220" s="184">
        <v>0.15539952</v>
      </c>
      <c r="R220" s="184">
        <f>Q220*H220</f>
        <v>6.6044796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133</v>
      </c>
      <c r="AT220" s="186" t="s">
        <v>128</v>
      </c>
      <c r="AU220" s="186" t="s">
        <v>85</v>
      </c>
      <c r="AY220" s="19" t="s">
        <v>126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83</v>
      </c>
      <c r="BK220" s="187">
        <f>ROUND(I220*H220,2)</f>
        <v>0</v>
      </c>
      <c r="BL220" s="19" t="s">
        <v>133</v>
      </c>
      <c r="BM220" s="186" t="s">
        <v>314</v>
      </c>
    </row>
    <row r="221" spans="1:47" s="2" customFormat="1" ht="11.25">
      <c r="A221" s="36"/>
      <c r="B221" s="37"/>
      <c r="C221" s="38"/>
      <c r="D221" s="188" t="s">
        <v>135</v>
      </c>
      <c r="E221" s="38"/>
      <c r="F221" s="189" t="s">
        <v>315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135</v>
      </c>
      <c r="AU221" s="19" t="s">
        <v>85</v>
      </c>
    </row>
    <row r="222" spans="2:51" s="13" customFormat="1" ht="11.25">
      <c r="B222" s="193"/>
      <c r="C222" s="194"/>
      <c r="D222" s="195" t="s">
        <v>141</v>
      </c>
      <c r="E222" s="196" t="s">
        <v>19</v>
      </c>
      <c r="F222" s="197" t="s">
        <v>316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141</v>
      </c>
      <c r="AU222" s="203" t="s">
        <v>85</v>
      </c>
      <c r="AV222" s="13" t="s">
        <v>83</v>
      </c>
      <c r="AW222" s="13" t="s">
        <v>37</v>
      </c>
      <c r="AX222" s="13" t="s">
        <v>75</v>
      </c>
      <c r="AY222" s="203" t="s">
        <v>126</v>
      </c>
    </row>
    <row r="223" spans="2:51" s="14" customFormat="1" ht="11.25">
      <c r="B223" s="204"/>
      <c r="C223" s="205"/>
      <c r="D223" s="195" t="s">
        <v>141</v>
      </c>
      <c r="E223" s="206" t="s">
        <v>19</v>
      </c>
      <c r="F223" s="207" t="s">
        <v>317</v>
      </c>
      <c r="G223" s="205"/>
      <c r="H223" s="208">
        <v>10.5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141</v>
      </c>
      <c r="AU223" s="214" t="s">
        <v>85</v>
      </c>
      <c r="AV223" s="14" t="s">
        <v>85</v>
      </c>
      <c r="AW223" s="14" t="s">
        <v>37</v>
      </c>
      <c r="AX223" s="14" t="s">
        <v>75</v>
      </c>
      <c r="AY223" s="214" t="s">
        <v>126</v>
      </c>
    </row>
    <row r="224" spans="2:51" s="14" customFormat="1" ht="11.25">
      <c r="B224" s="204"/>
      <c r="C224" s="205"/>
      <c r="D224" s="195" t="s">
        <v>141</v>
      </c>
      <c r="E224" s="206" t="s">
        <v>19</v>
      </c>
      <c r="F224" s="207" t="s">
        <v>318</v>
      </c>
      <c r="G224" s="205"/>
      <c r="H224" s="208">
        <v>4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141</v>
      </c>
      <c r="AU224" s="214" t="s">
        <v>85</v>
      </c>
      <c r="AV224" s="14" t="s">
        <v>85</v>
      </c>
      <c r="AW224" s="14" t="s">
        <v>37</v>
      </c>
      <c r="AX224" s="14" t="s">
        <v>75</v>
      </c>
      <c r="AY224" s="214" t="s">
        <v>126</v>
      </c>
    </row>
    <row r="225" spans="2:51" s="14" customFormat="1" ht="11.25">
      <c r="B225" s="204"/>
      <c r="C225" s="205"/>
      <c r="D225" s="195" t="s">
        <v>141</v>
      </c>
      <c r="E225" s="206" t="s">
        <v>19</v>
      </c>
      <c r="F225" s="207" t="s">
        <v>319</v>
      </c>
      <c r="G225" s="205"/>
      <c r="H225" s="208">
        <v>28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141</v>
      </c>
      <c r="AU225" s="214" t="s">
        <v>85</v>
      </c>
      <c r="AV225" s="14" t="s">
        <v>85</v>
      </c>
      <c r="AW225" s="14" t="s">
        <v>37</v>
      </c>
      <c r="AX225" s="14" t="s">
        <v>75</v>
      </c>
      <c r="AY225" s="214" t="s">
        <v>126</v>
      </c>
    </row>
    <row r="226" spans="2:51" s="16" customFormat="1" ht="11.25">
      <c r="B226" s="226"/>
      <c r="C226" s="227"/>
      <c r="D226" s="195" t="s">
        <v>141</v>
      </c>
      <c r="E226" s="228" t="s">
        <v>19</v>
      </c>
      <c r="F226" s="229" t="s">
        <v>156</v>
      </c>
      <c r="G226" s="227"/>
      <c r="H226" s="230">
        <v>42.5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141</v>
      </c>
      <c r="AU226" s="236" t="s">
        <v>85</v>
      </c>
      <c r="AV226" s="16" t="s">
        <v>133</v>
      </c>
      <c r="AW226" s="16" t="s">
        <v>37</v>
      </c>
      <c r="AX226" s="16" t="s">
        <v>83</v>
      </c>
      <c r="AY226" s="236" t="s">
        <v>126</v>
      </c>
    </row>
    <row r="227" spans="1:65" s="2" customFormat="1" ht="16.5" customHeight="1">
      <c r="A227" s="36"/>
      <c r="B227" s="37"/>
      <c r="C227" s="237" t="s">
        <v>320</v>
      </c>
      <c r="D227" s="237" t="s">
        <v>193</v>
      </c>
      <c r="E227" s="238" t="s">
        <v>321</v>
      </c>
      <c r="F227" s="239" t="s">
        <v>322</v>
      </c>
      <c r="G227" s="240" t="s">
        <v>313</v>
      </c>
      <c r="H227" s="241">
        <v>28.56</v>
      </c>
      <c r="I227" s="242"/>
      <c r="J227" s="243">
        <f>ROUND(I227*H227,2)</f>
        <v>0</v>
      </c>
      <c r="K227" s="239" t="s">
        <v>132</v>
      </c>
      <c r="L227" s="244"/>
      <c r="M227" s="245" t="s">
        <v>19</v>
      </c>
      <c r="N227" s="246" t="s">
        <v>46</v>
      </c>
      <c r="O227" s="66"/>
      <c r="P227" s="184">
        <f>O227*H227</f>
        <v>0</v>
      </c>
      <c r="Q227" s="184">
        <v>0.08</v>
      </c>
      <c r="R227" s="184">
        <f>Q227*H227</f>
        <v>2.2848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185</v>
      </c>
      <c r="AT227" s="186" t="s">
        <v>193</v>
      </c>
      <c r="AU227" s="186" t="s">
        <v>85</v>
      </c>
      <c r="AY227" s="19" t="s">
        <v>126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83</v>
      </c>
      <c r="BK227" s="187">
        <f>ROUND(I227*H227,2)</f>
        <v>0</v>
      </c>
      <c r="BL227" s="19" t="s">
        <v>133</v>
      </c>
      <c r="BM227" s="186" t="s">
        <v>323</v>
      </c>
    </row>
    <row r="228" spans="2:51" s="14" customFormat="1" ht="11.25">
      <c r="B228" s="204"/>
      <c r="C228" s="205"/>
      <c r="D228" s="195" t="s">
        <v>141</v>
      </c>
      <c r="E228" s="206" t="s">
        <v>19</v>
      </c>
      <c r="F228" s="207" t="s">
        <v>319</v>
      </c>
      <c r="G228" s="205"/>
      <c r="H228" s="208">
        <v>28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141</v>
      </c>
      <c r="AU228" s="214" t="s">
        <v>85</v>
      </c>
      <c r="AV228" s="14" t="s">
        <v>85</v>
      </c>
      <c r="AW228" s="14" t="s">
        <v>37</v>
      </c>
      <c r="AX228" s="14" t="s">
        <v>75</v>
      </c>
      <c r="AY228" s="214" t="s">
        <v>126</v>
      </c>
    </row>
    <row r="229" spans="2:51" s="14" customFormat="1" ht="11.25">
      <c r="B229" s="204"/>
      <c r="C229" s="205"/>
      <c r="D229" s="195" t="s">
        <v>141</v>
      </c>
      <c r="E229" s="206" t="s">
        <v>19</v>
      </c>
      <c r="F229" s="207" t="s">
        <v>324</v>
      </c>
      <c r="G229" s="205"/>
      <c r="H229" s="208">
        <v>28.56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141</v>
      </c>
      <c r="AU229" s="214" t="s">
        <v>85</v>
      </c>
      <c r="AV229" s="14" t="s">
        <v>85</v>
      </c>
      <c r="AW229" s="14" t="s">
        <v>37</v>
      </c>
      <c r="AX229" s="14" t="s">
        <v>83</v>
      </c>
      <c r="AY229" s="214" t="s">
        <v>126</v>
      </c>
    </row>
    <row r="230" spans="1:65" s="2" customFormat="1" ht="16.5" customHeight="1">
      <c r="A230" s="36"/>
      <c r="B230" s="37"/>
      <c r="C230" s="237" t="s">
        <v>325</v>
      </c>
      <c r="D230" s="237" t="s">
        <v>193</v>
      </c>
      <c r="E230" s="238" t="s">
        <v>326</v>
      </c>
      <c r="F230" s="239" t="s">
        <v>327</v>
      </c>
      <c r="G230" s="240" t="s">
        <v>313</v>
      </c>
      <c r="H230" s="241">
        <v>10.71</v>
      </c>
      <c r="I230" s="242"/>
      <c r="J230" s="243">
        <f>ROUND(I230*H230,2)</f>
        <v>0</v>
      </c>
      <c r="K230" s="239" t="s">
        <v>132</v>
      </c>
      <c r="L230" s="244"/>
      <c r="M230" s="245" t="s">
        <v>19</v>
      </c>
      <c r="N230" s="246" t="s">
        <v>46</v>
      </c>
      <c r="O230" s="66"/>
      <c r="P230" s="184">
        <f>O230*H230</f>
        <v>0</v>
      </c>
      <c r="Q230" s="184">
        <v>0.0483</v>
      </c>
      <c r="R230" s="184">
        <f>Q230*H230</f>
        <v>0.5172930000000001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185</v>
      </c>
      <c r="AT230" s="186" t="s">
        <v>193</v>
      </c>
      <c r="AU230" s="186" t="s">
        <v>85</v>
      </c>
      <c r="AY230" s="19" t="s">
        <v>126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83</v>
      </c>
      <c r="BK230" s="187">
        <f>ROUND(I230*H230,2)</f>
        <v>0</v>
      </c>
      <c r="BL230" s="19" t="s">
        <v>133</v>
      </c>
      <c r="BM230" s="186" t="s">
        <v>328</v>
      </c>
    </row>
    <row r="231" spans="2:51" s="14" customFormat="1" ht="11.25">
      <c r="B231" s="204"/>
      <c r="C231" s="205"/>
      <c r="D231" s="195" t="s">
        <v>141</v>
      </c>
      <c r="E231" s="206" t="s">
        <v>19</v>
      </c>
      <c r="F231" s="207" t="s">
        <v>317</v>
      </c>
      <c r="G231" s="205"/>
      <c r="H231" s="208">
        <v>10.5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141</v>
      </c>
      <c r="AU231" s="214" t="s">
        <v>85</v>
      </c>
      <c r="AV231" s="14" t="s">
        <v>85</v>
      </c>
      <c r="AW231" s="14" t="s">
        <v>37</v>
      </c>
      <c r="AX231" s="14" t="s">
        <v>75</v>
      </c>
      <c r="AY231" s="214" t="s">
        <v>126</v>
      </c>
    </row>
    <row r="232" spans="2:51" s="15" customFormat="1" ht="11.25">
      <c r="B232" s="215"/>
      <c r="C232" s="216"/>
      <c r="D232" s="195" t="s">
        <v>141</v>
      </c>
      <c r="E232" s="217" t="s">
        <v>19</v>
      </c>
      <c r="F232" s="218" t="s">
        <v>153</v>
      </c>
      <c r="G232" s="216"/>
      <c r="H232" s="219">
        <v>10.5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141</v>
      </c>
      <c r="AU232" s="225" t="s">
        <v>85</v>
      </c>
      <c r="AV232" s="15" t="s">
        <v>144</v>
      </c>
      <c r="AW232" s="15" t="s">
        <v>37</v>
      </c>
      <c r="AX232" s="15" t="s">
        <v>75</v>
      </c>
      <c r="AY232" s="225" t="s">
        <v>126</v>
      </c>
    </row>
    <row r="233" spans="2:51" s="14" customFormat="1" ht="11.25">
      <c r="B233" s="204"/>
      <c r="C233" s="205"/>
      <c r="D233" s="195" t="s">
        <v>141</v>
      </c>
      <c r="E233" s="206" t="s">
        <v>19</v>
      </c>
      <c r="F233" s="207" t="s">
        <v>329</v>
      </c>
      <c r="G233" s="205"/>
      <c r="H233" s="208">
        <v>10.71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141</v>
      </c>
      <c r="AU233" s="214" t="s">
        <v>85</v>
      </c>
      <c r="AV233" s="14" t="s">
        <v>85</v>
      </c>
      <c r="AW233" s="14" t="s">
        <v>37</v>
      </c>
      <c r="AX233" s="14" t="s">
        <v>83</v>
      </c>
      <c r="AY233" s="214" t="s">
        <v>126</v>
      </c>
    </row>
    <row r="234" spans="1:65" s="2" customFormat="1" ht="16.5" customHeight="1">
      <c r="A234" s="36"/>
      <c r="B234" s="37"/>
      <c r="C234" s="237" t="s">
        <v>330</v>
      </c>
      <c r="D234" s="237" t="s">
        <v>193</v>
      </c>
      <c r="E234" s="238" t="s">
        <v>331</v>
      </c>
      <c r="F234" s="239" t="s">
        <v>332</v>
      </c>
      <c r="G234" s="240" t="s">
        <v>313</v>
      </c>
      <c r="H234" s="241">
        <v>4</v>
      </c>
      <c r="I234" s="242"/>
      <c r="J234" s="243">
        <f>ROUND(I234*H234,2)</f>
        <v>0</v>
      </c>
      <c r="K234" s="239" t="s">
        <v>132</v>
      </c>
      <c r="L234" s="244"/>
      <c r="M234" s="245" t="s">
        <v>19</v>
      </c>
      <c r="N234" s="246" t="s">
        <v>46</v>
      </c>
      <c r="O234" s="66"/>
      <c r="P234" s="184">
        <f>O234*H234</f>
        <v>0</v>
      </c>
      <c r="Q234" s="184">
        <v>0.06567</v>
      </c>
      <c r="R234" s="184">
        <f>Q234*H234</f>
        <v>0.26268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185</v>
      </c>
      <c r="AT234" s="186" t="s">
        <v>193</v>
      </c>
      <c r="AU234" s="186" t="s">
        <v>85</v>
      </c>
      <c r="AY234" s="19" t="s">
        <v>126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83</v>
      </c>
      <c r="BK234" s="187">
        <f>ROUND(I234*H234,2)</f>
        <v>0</v>
      </c>
      <c r="BL234" s="19" t="s">
        <v>133</v>
      </c>
      <c r="BM234" s="186" t="s">
        <v>333</v>
      </c>
    </row>
    <row r="235" spans="2:51" s="14" customFormat="1" ht="11.25">
      <c r="B235" s="204"/>
      <c r="C235" s="205"/>
      <c r="D235" s="195" t="s">
        <v>141</v>
      </c>
      <c r="E235" s="206" t="s">
        <v>19</v>
      </c>
      <c r="F235" s="207" t="s">
        <v>334</v>
      </c>
      <c r="G235" s="205"/>
      <c r="H235" s="208">
        <v>4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141</v>
      </c>
      <c r="AU235" s="214" t="s">
        <v>85</v>
      </c>
      <c r="AV235" s="14" t="s">
        <v>85</v>
      </c>
      <c r="AW235" s="14" t="s">
        <v>37</v>
      </c>
      <c r="AX235" s="14" t="s">
        <v>83</v>
      </c>
      <c r="AY235" s="214" t="s">
        <v>126</v>
      </c>
    </row>
    <row r="236" spans="1:65" s="2" customFormat="1" ht="24.2" customHeight="1">
      <c r="A236" s="36"/>
      <c r="B236" s="37"/>
      <c r="C236" s="175" t="s">
        <v>335</v>
      </c>
      <c r="D236" s="175" t="s">
        <v>128</v>
      </c>
      <c r="E236" s="176" t="s">
        <v>336</v>
      </c>
      <c r="F236" s="177" t="s">
        <v>337</v>
      </c>
      <c r="G236" s="178" t="s">
        <v>313</v>
      </c>
      <c r="H236" s="179">
        <v>26</v>
      </c>
      <c r="I236" s="180"/>
      <c r="J236" s="181">
        <f>ROUND(I236*H236,2)</f>
        <v>0</v>
      </c>
      <c r="K236" s="177" t="s">
        <v>132</v>
      </c>
      <c r="L236" s="41"/>
      <c r="M236" s="182" t="s">
        <v>19</v>
      </c>
      <c r="N236" s="183" t="s">
        <v>46</v>
      </c>
      <c r="O236" s="66"/>
      <c r="P236" s="184">
        <f>O236*H236</f>
        <v>0</v>
      </c>
      <c r="Q236" s="184">
        <v>0.1294996</v>
      </c>
      <c r="R236" s="184">
        <f>Q236*H236</f>
        <v>3.3669895999999997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133</v>
      </c>
      <c r="AT236" s="186" t="s">
        <v>128</v>
      </c>
      <c r="AU236" s="186" t="s">
        <v>85</v>
      </c>
      <c r="AY236" s="19" t="s">
        <v>126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83</v>
      </c>
      <c r="BK236" s="187">
        <f>ROUND(I236*H236,2)</f>
        <v>0</v>
      </c>
      <c r="BL236" s="19" t="s">
        <v>133</v>
      </c>
      <c r="BM236" s="186" t="s">
        <v>338</v>
      </c>
    </row>
    <row r="237" spans="1:47" s="2" customFormat="1" ht="11.25">
      <c r="A237" s="36"/>
      <c r="B237" s="37"/>
      <c r="C237" s="38"/>
      <c r="D237" s="188" t="s">
        <v>135</v>
      </c>
      <c r="E237" s="38"/>
      <c r="F237" s="189" t="s">
        <v>339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135</v>
      </c>
      <c r="AU237" s="19" t="s">
        <v>85</v>
      </c>
    </row>
    <row r="238" spans="2:51" s="13" customFormat="1" ht="11.25">
      <c r="B238" s="193"/>
      <c r="C238" s="194"/>
      <c r="D238" s="195" t="s">
        <v>141</v>
      </c>
      <c r="E238" s="196" t="s">
        <v>19</v>
      </c>
      <c r="F238" s="197" t="s">
        <v>316</v>
      </c>
      <c r="G238" s="194"/>
      <c r="H238" s="196" t="s">
        <v>19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141</v>
      </c>
      <c r="AU238" s="203" t="s">
        <v>85</v>
      </c>
      <c r="AV238" s="13" t="s">
        <v>83</v>
      </c>
      <c r="AW238" s="13" t="s">
        <v>37</v>
      </c>
      <c r="AX238" s="13" t="s">
        <v>75</v>
      </c>
      <c r="AY238" s="203" t="s">
        <v>126</v>
      </c>
    </row>
    <row r="239" spans="2:51" s="14" customFormat="1" ht="11.25">
      <c r="B239" s="204"/>
      <c r="C239" s="205"/>
      <c r="D239" s="195" t="s">
        <v>141</v>
      </c>
      <c r="E239" s="206" t="s">
        <v>19</v>
      </c>
      <c r="F239" s="207" t="s">
        <v>340</v>
      </c>
      <c r="G239" s="205"/>
      <c r="H239" s="208">
        <v>26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141</v>
      </c>
      <c r="AU239" s="214" t="s">
        <v>85</v>
      </c>
      <c r="AV239" s="14" t="s">
        <v>85</v>
      </c>
      <c r="AW239" s="14" t="s">
        <v>37</v>
      </c>
      <c r="AX239" s="14" t="s">
        <v>83</v>
      </c>
      <c r="AY239" s="214" t="s">
        <v>126</v>
      </c>
    </row>
    <row r="240" spans="1:65" s="2" customFormat="1" ht="16.5" customHeight="1">
      <c r="A240" s="36"/>
      <c r="B240" s="37"/>
      <c r="C240" s="237" t="s">
        <v>341</v>
      </c>
      <c r="D240" s="237" t="s">
        <v>193</v>
      </c>
      <c r="E240" s="238" t="s">
        <v>342</v>
      </c>
      <c r="F240" s="239" t="s">
        <v>343</v>
      </c>
      <c r="G240" s="240" t="s">
        <v>313</v>
      </c>
      <c r="H240" s="241">
        <v>26.52</v>
      </c>
      <c r="I240" s="242"/>
      <c r="J240" s="243">
        <f>ROUND(I240*H240,2)</f>
        <v>0</v>
      </c>
      <c r="K240" s="239" t="s">
        <v>132</v>
      </c>
      <c r="L240" s="244"/>
      <c r="M240" s="245" t="s">
        <v>19</v>
      </c>
      <c r="N240" s="246" t="s">
        <v>46</v>
      </c>
      <c r="O240" s="66"/>
      <c r="P240" s="184">
        <f>O240*H240</f>
        <v>0</v>
      </c>
      <c r="Q240" s="184">
        <v>0.036</v>
      </c>
      <c r="R240" s="184">
        <f>Q240*H240</f>
        <v>0.9547199999999999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185</v>
      </c>
      <c r="AT240" s="186" t="s">
        <v>193</v>
      </c>
      <c r="AU240" s="186" t="s">
        <v>85</v>
      </c>
      <c r="AY240" s="19" t="s">
        <v>126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83</v>
      </c>
      <c r="BK240" s="187">
        <f>ROUND(I240*H240,2)</f>
        <v>0</v>
      </c>
      <c r="BL240" s="19" t="s">
        <v>133</v>
      </c>
      <c r="BM240" s="186" t="s">
        <v>344</v>
      </c>
    </row>
    <row r="241" spans="2:51" s="14" customFormat="1" ht="11.25">
      <c r="B241" s="204"/>
      <c r="C241" s="205"/>
      <c r="D241" s="195" t="s">
        <v>141</v>
      </c>
      <c r="E241" s="206" t="s">
        <v>19</v>
      </c>
      <c r="F241" s="207" t="s">
        <v>345</v>
      </c>
      <c r="G241" s="205"/>
      <c r="H241" s="208">
        <v>26.52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141</v>
      </c>
      <c r="AU241" s="214" t="s">
        <v>85</v>
      </c>
      <c r="AV241" s="14" t="s">
        <v>85</v>
      </c>
      <c r="AW241" s="14" t="s">
        <v>37</v>
      </c>
      <c r="AX241" s="14" t="s">
        <v>83</v>
      </c>
      <c r="AY241" s="214" t="s">
        <v>126</v>
      </c>
    </row>
    <row r="242" spans="1:65" s="2" customFormat="1" ht="24.2" customHeight="1">
      <c r="A242" s="36"/>
      <c r="B242" s="37"/>
      <c r="C242" s="175" t="s">
        <v>346</v>
      </c>
      <c r="D242" s="175" t="s">
        <v>128</v>
      </c>
      <c r="E242" s="176" t="s">
        <v>347</v>
      </c>
      <c r="F242" s="177" t="s">
        <v>348</v>
      </c>
      <c r="G242" s="178" t="s">
        <v>313</v>
      </c>
      <c r="H242" s="179">
        <v>13</v>
      </c>
      <c r="I242" s="180"/>
      <c r="J242" s="181">
        <f>ROUND(I242*H242,2)</f>
        <v>0</v>
      </c>
      <c r="K242" s="177" t="s">
        <v>132</v>
      </c>
      <c r="L242" s="41"/>
      <c r="M242" s="182" t="s">
        <v>19</v>
      </c>
      <c r="N242" s="183" t="s">
        <v>46</v>
      </c>
      <c r="O242" s="66"/>
      <c r="P242" s="184">
        <f>O242*H242</f>
        <v>0</v>
      </c>
      <c r="Q242" s="184">
        <v>0.3461325</v>
      </c>
      <c r="R242" s="184">
        <f>Q242*H242</f>
        <v>4.4997225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133</v>
      </c>
      <c r="AT242" s="186" t="s">
        <v>128</v>
      </c>
      <c r="AU242" s="186" t="s">
        <v>85</v>
      </c>
      <c r="AY242" s="19" t="s">
        <v>126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83</v>
      </c>
      <c r="BK242" s="187">
        <f>ROUND(I242*H242,2)</f>
        <v>0</v>
      </c>
      <c r="BL242" s="19" t="s">
        <v>133</v>
      </c>
      <c r="BM242" s="186" t="s">
        <v>349</v>
      </c>
    </row>
    <row r="243" spans="1:47" s="2" customFormat="1" ht="11.25">
      <c r="A243" s="36"/>
      <c r="B243" s="37"/>
      <c r="C243" s="38"/>
      <c r="D243" s="188" t="s">
        <v>135</v>
      </c>
      <c r="E243" s="38"/>
      <c r="F243" s="189" t="s">
        <v>350</v>
      </c>
      <c r="G243" s="38"/>
      <c r="H243" s="38"/>
      <c r="I243" s="190"/>
      <c r="J243" s="38"/>
      <c r="K243" s="38"/>
      <c r="L243" s="41"/>
      <c r="M243" s="191"/>
      <c r="N243" s="19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135</v>
      </c>
      <c r="AU243" s="19" t="s">
        <v>85</v>
      </c>
    </row>
    <row r="244" spans="2:51" s="14" customFormat="1" ht="11.25">
      <c r="B244" s="204"/>
      <c r="C244" s="205"/>
      <c r="D244" s="195" t="s">
        <v>141</v>
      </c>
      <c r="E244" s="206" t="s">
        <v>19</v>
      </c>
      <c r="F244" s="207" t="s">
        <v>351</v>
      </c>
      <c r="G244" s="205"/>
      <c r="H244" s="208">
        <v>11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141</v>
      </c>
      <c r="AU244" s="214" t="s">
        <v>85</v>
      </c>
      <c r="AV244" s="14" t="s">
        <v>85</v>
      </c>
      <c r="AW244" s="14" t="s">
        <v>37</v>
      </c>
      <c r="AX244" s="14" t="s">
        <v>75</v>
      </c>
      <c r="AY244" s="214" t="s">
        <v>126</v>
      </c>
    </row>
    <row r="245" spans="2:51" s="14" customFormat="1" ht="11.25">
      <c r="B245" s="204"/>
      <c r="C245" s="205"/>
      <c r="D245" s="195" t="s">
        <v>141</v>
      </c>
      <c r="E245" s="206" t="s">
        <v>19</v>
      </c>
      <c r="F245" s="207" t="s">
        <v>352</v>
      </c>
      <c r="G245" s="205"/>
      <c r="H245" s="208">
        <v>2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141</v>
      </c>
      <c r="AU245" s="214" t="s">
        <v>85</v>
      </c>
      <c r="AV245" s="14" t="s">
        <v>85</v>
      </c>
      <c r="AW245" s="14" t="s">
        <v>37</v>
      </c>
      <c r="AX245" s="14" t="s">
        <v>75</v>
      </c>
      <c r="AY245" s="214" t="s">
        <v>126</v>
      </c>
    </row>
    <row r="246" spans="2:51" s="16" customFormat="1" ht="11.25">
      <c r="B246" s="226"/>
      <c r="C246" s="227"/>
      <c r="D246" s="195" t="s">
        <v>141</v>
      </c>
      <c r="E246" s="228" t="s">
        <v>19</v>
      </c>
      <c r="F246" s="229" t="s">
        <v>156</v>
      </c>
      <c r="G246" s="227"/>
      <c r="H246" s="230">
        <v>13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141</v>
      </c>
      <c r="AU246" s="236" t="s">
        <v>85</v>
      </c>
      <c r="AV246" s="16" t="s">
        <v>133</v>
      </c>
      <c r="AW246" s="16" t="s">
        <v>37</v>
      </c>
      <c r="AX246" s="16" t="s">
        <v>83</v>
      </c>
      <c r="AY246" s="236" t="s">
        <v>126</v>
      </c>
    </row>
    <row r="247" spans="1:65" s="2" customFormat="1" ht="16.5" customHeight="1">
      <c r="A247" s="36"/>
      <c r="B247" s="37"/>
      <c r="C247" s="237" t="s">
        <v>353</v>
      </c>
      <c r="D247" s="237" t="s">
        <v>193</v>
      </c>
      <c r="E247" s="238" t="s">
        <v>354</v>
      </c>
      <c r="F247" s="239" t="s">
        <v>355</v>
      </c>
      <c r="G247" s="240" t="s">
        <v>313</v>
      </c>
      <c r="H247" s="241">
        <v>2.04</v>
      </c>
      <c r="I247" s="242"/>
      <c r="J247" s="243">
        <f>ROUND(I247*H247,2)</f>
        <v>0</v>
      </c>
      <c r="K247" s="239" t="s">
        <v>132</v>
      </c>
      <c r="L247" s="244"/>
      <c r="M247" s="245" t="s">
        <v>19</v>
      </c>
      <c r="N247" s="246" t="s">
        <v>46</v>
      </c>
      <c r="O247" s="66"/>
      <c r="P247" s="184">
        <f>O247*H247</f>
        <v>0</v>
      </c>
      <c r="Q247" s="184">
        <v>0.15</v>
      </c>
      <c r="R247" s="184">
        <f>Q247*H247</f>
        <v>0.306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185</v>
      </c>
      <c r="AT247" s="186" t="s">
        <v>193</v>
      </c>
      <c r="AU247" s="186" t="s">
        <v>85</v>
      </c>
      <c r="AY247" s="19" t="s">
        <v>126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133</v>
      </c>
      <c r="BM247" s="186" t="s">
        <v>356</v>
      </c>
    </row>
    <row r="248" spans="2:51" s="14" customFormat="1" ht="11.25">
      <c r="B248" s="204"/>
      <c r="C248" s="205"/>
      <c r="D248" s="195" t="s">
        <v>141</v>
      </c>
      <c r="E248" s="205"/>
      <c r="F248" s="207" t="s">
        <v>357</v>
      </c>
      <c r="G248" s="205"/>
      <c r="H248" s="208">
        <v>2.04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141</v>
      </c>
      <c r="AU248" s="214" t="s">
        <v>85</v>
      </c>
      <c r="AV248" s="14" t="s">
        <v>85</v>
      </c>
      <c r="AW248" s="14" t="s">
        <v>4</v>
      </c>
      <c r="AX248" s="14" t="s">
        <v>83</v>
      </c>
      <c r="AY248" s="214" t="s">
        <v>126</v>
      </c>
    </row>
    <row r="249" spans="1:65" s="2" customFormat="1" ht="16.5" customHeight="1">
      <c r="A249" s="36"/>
      <c r="B249" s="37"/>
      <c r="C249" s="237" t="s">
        <v>358</v>
      </c>
      <c r="D249" s="237" t="s">
        <v>193</v>
      </c>
      <c r="E249" s="238" t="s">
        <v>359</v>
      </c>
      <c r="F249" s="239" t="s">
        <v>360</v>
      </c>
      <c r="G249" s="240" t="s">
        <v>313</v>
      </c>
      <c r="H249" s="241">
        <v>11.22</v>
      </c>
      <c r="I249" s="242"/>
      <c r="J249" s="243">
        <f>ROUND(I249*H249,2)</f>
        <v>0</v>
      </c>
      <c r="K249" s="239" t="s">
        <v>132</v>
      </c>
      <c r="L249" s="244"/>
      <c r="M249" s="245" t="s">
        <v>19</v>
      </c>
      <c r="N249" s="246" t="s">
        <v>46</v>
      </c>
      <c r="O249" s="66"/>
      <c r="P249" s="184">
        <f>O249*H249</f>
        <v>0</v>
      </c>
      <c r="Q249" s="184">
        <v>0.225</v>
      </c>
      <c r="R249" s="184">
        <f>Q249*H249</f>
        <v>2.5245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185</v>
      </c>
      <c r="AT249" s="186" t="s">
        <v>193</v>
      </c>
      <c r="AU249" s="186" t="s">
        <v>85</v>
      </c>
      <c r="AY249" s="19" t="s">
        <v>126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83</v>
      </c>
      <c r="BK249" s="187">
        <f>ROUND(I249*H249,2)</f>
        <v>0</v>
      </c>
      <c r="BL249" s="19" t="s">
        <v>133</v>
      </c>
      <c r="BM249" s="186" t="s">
        <v>361</v>
      </c>
    </row>
    <row r="250" spans="2:51" s="14" customFormat="1" ht="11.25">
      <c r="B250" s="204"/>
      <c r="C250" s="205"/>
      <c r="D250" s="195" t="s">
        <v>141</v>
      </c>
      <c r="E250" s="205"/>
      <c r="F250" s="207" t="s">
        <v>362</v>
      </c>
      <c r="G250" s="205"/>
      <c r="H250" s="208">
        <v>11.22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141</v>
      </c>
      <c r="AU250" s="214" t="s">
        <v>85</v>
      </c>
      <c r="AV250" s="14" t="s">
        <v>85</v>
      </c>
      <c r="AW250" s="14" t="s">
        <v>4</v>
      </c>
      <c r="AX250" s="14" t="s">
        <v>83</v>
      </c>
      <c r="AY250" s="214" t="s">
        <v>126</v>
      </c>
    </row>
    <row r="251" spans="1:65" s="2" customFormat="1" ht="16.5" customHeight="1">
      <c r="A251" s="36"/>
      <c r="B251" s="37"/>
      <c r="C251" s="175" t="s">
        <v>363</v>
      </c>
      <c r="D251" s="175" t="s">
        <v>128</v>
      </c>
      <c r="E251" s="176" t="s">
        <v>364</v>
      </c>
      <c r="F251" s="177" t="s">
        <v>365</v>
      </c>
      <c r="G251" s="178" t="s">
        <v>147</v>
      </c>
      <c r="H251" s="179">
        <v>2.216</v>
      </c>
      <c r="I251" s="180"/>
      <c r="J251" s="181">
        <f>ROUND(I251*H251,2)</f>
        <v>0</v>
      </c>
      <c r="K251" s="177" t="s">
        <v>132</v>
      </c>
      <c r="L251" s="41"/>
      <c r="M251" s="182" t="s">
        <v>19</v>
      </c>
      <c r="N251" s="183" t="s">
        <v>46</v>
      </c>
      <c r="O251" s="66"/>
      <c r="P251" s="184">
        <f>O251*H251</f>
        <v>0</v>
      </c>
      <c r="Q251" s="184">
        <v>2.25634</v>
      </c>
      <c r="R251" s="184">
        <f>Q251*H251</f>
        <v>5.00004944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133</v>
      </c>
      <c r="AT251" s="186" t="s">
        <v>128</v>
      </c>
      <c r="AU251" s="186" t="s">
        <v>85</v>
      </c>
      <c r="AY251" s="19" t="s">
        <v>126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83</v>
      </c>
      <c r="BK251" s="187">
        <f>ROUND(I251*H251,2)</f>
        <v>0</v>
      </c>
      <c r="BL251" s="19" t="s">
        <v>133</v>
      </c>
      <c r="BM251" s="186" t="s">
        <v>366</v>
      </c>
    </row>
    <row r="252" spans="1:47" s="2" customFormat="1" ht="11.25">
      <c r="A252" s="36"/>
      <c r="B252" s="37"/>
      <c r="C252" s="38"/>
      <c r="D252" s="188" t="s">
        <v>135</v>
      </c>
      <c r="E252" s="38"/>
      <c r="F252" s="189" t="s">
        <v>367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135</v>
      </c>
      <c r="AU252" s="19" t="s">
        <v>85</v>
      </c>
    </row>
    <row r="253" spans="2:51" s="13" customFormat="1" ht="11.25">
      <c r="B253" s="193"/>
      <c r="C253" s="194"/>
      <c r="D253" s="195" t="s">
        <v>141</v>
      </c>
      <c r="E253" s="196" t="s">
        <v>19</v>
      </c>
      <c r="F253" s="197" t="s">
        <v>368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141</v>
      </c>
      <c r="AU253" s="203" t="s">
        <v>85</v>
      </c>
      <c r="AV253" s="13" t="s">
        <v>83</v>
      </c>
      <c r="AW253" s="13" t="s">
        <v>37</v>
      </c>
      <c r="AX253" s="13" t="s">
        <v>75</v>
      </c>
      <c r="AY253" s="203" t="s">
        <v>126</v>
      </c>
    </row>
    <row r="254" spans="2:51" s="14" customFormat="1" ht="11.25">
      <c r="B254" s="204"/>
      <c r="C254" s="205"/>
      <c r="D254" s="195" t="s">
        <v>141</v>
      </c>
      <c r="E254" s="206" t="s">
        <v>19</v>
      </c>
      <c r="F254" s="207" t="s">
        <v>369</v>
      </c>
      <c r="G254" s="205"/>
      <c r="H254" s="208">
        <v>0.728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141</v>
      </c>
      <c r="AU254" s="214" t="s">
        <v>85</v>
      </c>
      <c r="AV254" s="14" t="s">
        <v>85</v>
      </c>
      <c r="AW254" s="14" t="s">
        <v>37</v>
      </c>
      <c r="AX254" s="14" t="s">
        <v>75</v>
      </c>
      <c r="AY254" s="214" t="s">
        <v>126</v>
      </c>
    </row>
    <row r="255" spans="2:51" s="14" customFormat="1" ht="11.25">
      <c r="B255" s="204"/>
      <c r="C255" s="205"/>
      <c r="D255" s="195" t="s">
        <v>141</v>
      </c>
      <c r="E255" s="206" t="s">
        <v>19</v>
      </c>
      <c r="F255" s="207" t="s">
        <v>370</v>
      </c>
      <c r="G255" s="205"/>
      <c r="H255" s="208">
        <v>1.488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141</v>
      </c>
      <c r="AU255" s="214" t="s">
        <v>85</v>
      </c>
      <c r="AV255" s="14" t="s">
        <v>85</v>
      </c>
      <c r="AW255" s="14" t="s">
        <v>37</v>
      </c>
      <c r="AX255" s="14" t="s">
        <v>75</v>
      </c>
      <c r="AY255" s="214" t="s">
        <v>126</v>
      </c>
    </row>
    <row r="256" spans="2:51" s="16" customFormat="1" ht="11.25">
      <c r="B256" s="226"/>
      <c r="C256" s="227"/>
      <c r="D256" s="195" t="s">
        <v>141</v>
      </c>
      <c r="E256" s="228" t="s">
        <v>19</v>
      </c>
      <c r="F256" s="229" t="s">
        <v>156</v>
      </c>
      <c r="G256" s="227"/>
      <c r="H256" s="230">
        <v>2.216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141</v>
      </c>
      <c r="AU256" s="236" t="s">
        <v>85</v>
      </c>
      <c r="AV256" s="16" t="s">
        <v>133</v>
      </c>
      <c r="AW256" s="16" t="s">
        <v>37</v>
      </c>
      <c r="AX256" s="16" t="s">
        <v>83</v>
      </c>
      <c r="AY256" s="236" t="s">
        <v>126</v>
      </c>
    </row>
    <row r="257" spans="1:65" s="2" customFormat="1" ht="24.2" customHeight="1">
      <c r="A257" s="36"/>
      <c r="B257" s="37"/>
      <c r="C257" s="175" t="s">
        <v>371</v>
      </c>
      <c r="D257" s="175" t="s">
        <v>128</v>
      </c>
      <c r="E257" s="176" t="s">
        <v>372</v>
      </c>
      <c r="F257" s="177" t="s">
        <v>373</v>
      </c>
      <c r="G257" s="178" t="s">
        <v>313</v>
      </c>
      <c r="H257" s="179">
        <v>53</v>
      </c>
      <c r="I257" s="180"/>
      <c r="J257" s="181">
        <f>ROUND(I257*H257,2)</f>
        <v>0</v>
      </c>
      <c r="K257" s="177" t="s">
        <v>132</v>
      </c>
      <c r="L257" s="41"/>
      <c r="M257" s="182" t="s">
        <v>19</v>
      </c>
      <c r="N257" s="183" t="s">
        <v>46</v>
      </c>
      <c r="O257" s="66"/>
      <c r="P257" s="184">
        <f>O257*H257</f>
        <v>0</v>
      </c>
      <c r="Q257" s="184">
        <v>3.45E-06</v>
      </c>
      <c r="R257" s="184">
        <f>Q257*H257</f>
        <v>0.00018285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133</v>
      </c>
      <c r="AT257" s="186" t="s">
        <v>128</v>
      </c>
      <c r="AU257" s="186" t="s">
        <v>85</v>
      </c>
      <c r="AY257" s="19" t="s">
        <v>126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83</v>
      </c>
      <c r="BK257" s="187">
        <f>ROUND(I257*H257,2)</f>
        <v>0</v>
      </c>
      <c r="BL257" s="19" t="s">
        <v>133</v>
      </c>
      <c r="BM257" s="186" t="s">
        <v>374</v>
      </c>
    </row>
    <row r="258" spans="1:47" s="2" customFormat="1" ht="11.25">
      <c r="A258" s="36"/>
      <c r="B258" s="37"/>
      <c r="C258" s="38"/>
      <c r="D258" s="188" t="s">
        <v>135</v>
      </c>
      <c r="E258" s="38"/>
      <c r="F258" s="189" t="s">
        <v>375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135</v>
      </c>
      <c r="AU258" s="19" t="s">
        <v>85</v>
      </c>
    </row>
    <row r="259" spans="2:51" s="13" customFormat="1" ht="11.25">
      <c r="B259" s="193"/>
      <c r="C259" s="194"/>
      <c r="D259" s="195" t="s">
        <v>141</v>
      </c>
      <c r="E259" s="196" t="s">
        <v>19</v>
      </c>
      <c r="F259" s="197" t="s">
        <v>219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141</v>
      </c>
      <c r="AU259" s="203" t="s">
        <v>85</v>
      </c>
      <c r="AV259" s="13" t="s">
        <v>83</v>
      </c>
      <c r="AW259" s="13" t="s">
        <v>37</v>
      </c>
      <c r="AX259" s="13" t="s">
        <v>75</v>
      </c>
      <c r="AY259" s="203" t="s">
        <v>126</v>
      </c>
    </row>
    <row r="260" spans="2:51" s="14" customFormat="1" ht="11.25">
      <c r="B260" s="204"/>
      <c r="C260" s="205"/>
      <c r="D260" s="195" t="s">
        <v>141</v>
      </c>
      <c r="E260" s="206" t="s">
        <v>19</v>
      </c>
      <c r="F260" s="207" t="s">
        <v>376</v>
      </c>
      <c r="G260" s="205"/>
      <c r="H260" s="208">
        <v>53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141</v>
      </c>
      <c r="AU260" s="214" t="s">
        <v>85</v>
      </c>
      <c r="AV260" s="14" t="s">
        <v>85</v>
      </c>
      <c r="AW260" s="14" t="s">
        <v>37</v>
      </c>
      <c r="AX260" s="14" t="s">
        <v>83</v>
      </c>
      <c r="AY260" s="214" t="s">
        <v>126</v>
      </c>
    </row>
    <row r="261" spans="1:65" s="2" customFormat="1" ht="24.2" customHeight="1">
      <c r="A261" s="36"/>
      <c r="B261" s="37"/>
      <c r="C261" s="175" t="s">
        <v>377</v>
      </c>
      <c r="D261" s="175" t="s">
        <v>128</v>
      </c>
      <c r="E261" s="176" t="s">
        <v>378</v>
      </c>
      <c r="F261" s="177" t="s">
        <v>379</v>
      </c>
      <c r="G261" s="178" t="s">
        <v>313</v>
      </c>
      <c r="H261" s="179">
        <v>53</v>
      </c>
      <c r="I261" s="180"/>
      <c r="J261" s="181">
        <f>ROUND(I261*H261,2)</f>
        <v>0</v>
      </c>
      <c r="K261" s="177" t="s">
        <v>132</v>
      </c>
      <c r="L261" s="41"/>
      <c r="M261" s="182" t="s">
        <v>19</v>
      </c>
      <c r="N261" s="183" t="s">
        <v>46</v>
      </c>
      <c r="O261" s="66"/>
      <c r="P261" s="184">
        <f>O261*H261</f>
        <v>0</v>
      </c>
      <c r="Q261" s="184">
        <v>0.0001103</v>
      </c>
      <c r="R261" s="184">
        <f>Q261*H261</f>
        <v>0.0058459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133</v>
      </c>
      <c r="AT261" s="186" t="s">
        <v>128</v>
      </c>
      <c r="AU261" s="186" t="s">
        <v>85</v>
      </c>
      <c r="AY261" s="19" t="s">
        <v>126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83</v>
      </c>
      <c r="BK261" s="187">
        <f>ROUND(I261*H261,2)</f>
        <v>0</v>
      </c>
      <c r="BL261" s="19" t="s">
        <v>133</v>
      </c>
      <c r="BM261" s="186" t="s">
        <v>380</v>
      </c>
    </row>
    <row r="262" spans="1:47" s="2" customFormat="1" ht="11.25">
      <c r="A262" s="36"/>
      <c r="B262" s="37"/>
      <c r="C262" s="38"/>
      <c r="D262" s="188" t="s">
        <v>135</v>
      </c>
      <c r="E262" s="38"/>
      <c r="F262" s="189" t="s">
        <v>381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135</v>
      </c>
      <c r="AU262" s="19" t="s">
        <v>85</v>
      </c>
    </row>
    <row r="263" spans="2:51" s="13" customFormat="1" ht="11.25">
      <c r="B263" s="193"/>
      <c r="C263" s="194"/>
      <c r="D263" s="195" t="s">
        <v>141</v>
      </c>
      <c r="E263" s="196" t="s">
        <v>19</v>
      </c>
      <c r="F263" s="197" t="s">
        <v>219</v>
      </c>
      <c r="G263" s="194"/>
      <c r="H263" s="196" t="s">
        <v>19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141</v>
      </c>
      <c r="AU263" s="203" t="s">
        <v>85</v>
      </c>
      <c r="AV263" s="13" t="s">
        <v>83</v>
      </c>
      <c r="AW263" s="13" t="s">
        <v>37</v>
      </c>
      <c r="AX263" s="13" t="s">
        <v>75</v>
      </c>
      <c r="AY263" s="203" t="s">
        <v>126</v>
      </c>
    </row>
    <row r="264" spans="2:51" s="14" customFormat="1" ht="11.25">
      <c r="B264" s="204"/>
      <c r="C264" s="205"/>
      <c r="D264" s="195" t="s">
        <v>141</v>
      </c>
      <c r="E264" s="206" t="s">
        <v>19</v>
      </c>
      <c r="F264" s="207" t="s">
        <v>376</v>
      </c>
      <c r="G264" s="205"/>
      <c r="H264" s="208">
        <v>53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141</v>
      </c>
      <c r="AU264" s="214" t="s">
        <v>85</v>
      </c>
      <c r="AV264" s="14" t="s">
        <v>85</v>
      </c>
      <c r="AW264" s="14" t="s">
        <v>37</v>
      </c>
      <c r="AX264" s="14" t="s">
        <v>83</v>
      </c>
      <c r="AY264" s="214" t="s">
        <v>126</v>
      </c>
    </row>
    <row r="265" spans="1:65" s="2" customFormat="1" ht="44.25" customHeight="1">
      <c r="A265" s="36"/>
      <c r="B265" s="37"/>
      <c r="C265" s="175" t="s">
        <v>382</v>
      </c>
      <c r="D265" s="175" t="s">
        <v>128</v>
      </c>
      <c r="E265" s="176" t="s">
        <v>383</v>
      </c>
      <c r="F265" s="177" t="s">
        <v>384</v>
      </c>
      <c r="G265" s="178" t="s">
        <v>313</v>
      </c>
      <c r="H265" s="179">
        <v>6.1</v>
      </c>
      <c r="I265" s="180"/>
      <c r="J265" s="181">
        <f>ROUND(I265*H265,2)</f>
        <v>0</v>
      </c>
      <c r="K265" s="177" t="s">
        <v>132</v>
      </c>
      <c r="L265" s="41"/>
      <c r="M265" s="182" t="s">
        <v>19</v>
      </c>
      <c r="N265" s="183" t="s">
        <v>46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0.025</v>
      </c>
      <c r="T265" s="185">
        <f>S265*H265</f>
        <v>0.1525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133</v>
      </c>
      <c r="AT265" s="186" t="s">
        <v>128</v>
      </c>
      <c r="AU265" s="186" t="s">
        <v>85</v>
      </c>
      <c r="AY265" s="19" t="s">
        <v>126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83</v>
      </c>
      <c r="BK265" s="187">
        <f>ROUND(I265*H265,2)</f>
        <v>0</v>
      </c>
      <c r="BL265" s="19" t="s">
        <v>133</v>
      </c>
      <c r="BM265" s="186" t="s">
        <v>385</v>
      </c>
    </row>
    <row r="266" spans="1:47" s="2" customFormat="1" ht="11.25">
      <c r="A266" s="36"/>
      <c r="B266" s="37"/>
      <c r="C266" s="38"/>
      <c r="D266" s="188" t="s">
        <v>135</v>
      </c>
      <c r="E266" s="38"/>
      <c r="F266" s="189" t="s">
        <v>386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135</v>
      </c>
      <c r="AU266" s="19" t="s">
        <v>85</v>
      </c>
    </row>
    <row r="267" spans="2:51" s="14" customFormat="1" ht="11.25">
      <c r="B267" s="204"/>
      <c r="C267" s="205"/>
      <c r="D267" s="195" t="s">
        <v>141</v>
      </c>
      <c r="E267" s="206" t="s">
        <v>19</v>
      </c>
      <c r="F267" s="207" t="s">
        <v>387</v>
      </c>
      <c r="G267" s="205"/>
      <c r="H267" s="208">
        <v>6.1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141</v>
      </c>
      <c r="AU267" s="214" t="s">
        <v>85</v>
      </c>
      <c r="AV267" s="14" t="s">
        <v>85</v>
      </c>
      <c r="AW267" s="14" t="s">
        <v>37</v>
      </c>
      <c r="AX267" s="14" t="s">
        <v>83</v>
      </c>
      <c r="AY267" s="214" t="s">
        <v>126</v>
      </c>
    </row>
    <row r="268" spans="1:65" s="2" customFormat="1" ht="33" customHeight="1">
      <c r="A268" s="36"/>
      <c r="B268" s="37"/>
      <c r="C268" s="175" t="s">
        <v>388</v>
      </c>
      <c r="D268" s="175" t="s">
        <v>128</v>
      </c>
      <c r="E268" s="176" t="s">
        <v>389</v>
      </c>
      <c r="F268" s="177" t="s">
        <v>390</v>
      </c>
      <c r="G268" s="178" t="s">
        <v>313</v>
      </c>
      <c r="H268" s="179">
        <v>10</v>
      </c>
      <c r="I268" s="180"/>
      <c r="J268" s="181">
        <f>ROUND(I268*H268,2)</f>
        <v>0</v>
      </c>
      <c r="K268" s="177" t="s">
        <v>132</v>
      </c>
      <c r="L268" s="41"/>
      <c r="M268" s="182" t="s">
        <v>19</v>
      </c>
      <c r="N268" s="183" t="s">
        <v>46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2.055</v>
      </c>
      <c r="T268" s="185">
        <f>S268*H268</f>
        <v>20.55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133</v>
      </c>
      <c r="AT268" s="186" t="s">
        <v>128</v>
      </c>
      <c r="AU268" s="186" t="s">
        <v>85</v>
      </c>
      <c r="AY268" s="19" t="s">
        <v>126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83</v>
      </c>
      <c r="BK268" s="187">
        <f>ROUND(I268*H268,2)</f>
        <v>0</v>
      </c>
      <c r="BL268" s="19" t="s">
        <v>133</v>
      </c>
      <c r="BM268" s="186" t="s">
        <v>391</v>
      </c>
    </row>
    <row r="269" spans="1:47" s="2" customFormat="1" ht="11.25">
      <c r="A269" s="36"/>
      <c r="B269" s="37"/>
      <c r="C269" s="38"/>
      <c r="D269" s="188" t="s">
        <v>135</v>
      </c>
      <c r="E269" s="38"/>
      <c r="F269" s="189" t="s">
        <v>392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135</v>
      </c>
      <c r="AU269" s="19" t="s">
        <v>85</v>
      </c>
    </row>
    <row r="270" spans="2:51" s="13" customFormat="1" ht="11.25">
      <c r="B270" s="193"/>
      <c r="C270" s="194"/>
      <c r="D270" s="195" t="s">
        <v>141</v>
      </c>
      <c r="E270" s="196" t="s">
        <v>19</v>
      </c>
      <c r="F270" s="197" t="s">
        <v>142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141</v>
      </c>
      <c r="AU270" s="203" t="s">
        <v>85</v>
      </c>
      <c r="AV270" s="13" t="s">
        <v>83</v>
      </c>
      <c r="AW270" s="13" t="s">
        <v>37</v>
      </c>
      <c r="AX270" s="13" t="s">
        <v>75</v>
      </c>
      <c r="AY270" s="203" t="s">
        <v>126</v>
      </c>
    </row>
    <row r="271" spans="2:51" s="14" customFormat="1" ht="11.25">
      <c r="B271" s="204"/>
      <c r="C271" s="205"/>
      <c r="D271" s="195" t="s">
        <v>141</v>
      </c>
      <c r="E271" s="206" t="s">
        <v>19</v>
      </c>
      <c r="F271" s="207" t="s">
        <v>393</v>
      </c>
      <c r="G271" s="205"/>
      <c r="H271" s="208">
        <v>10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141</v>
      </c>
      <c r="AU271" s="214" t="s">
        <v>85</v>
      </c>
      <c r="AV271" s="14" t="s">
        <v>85</v>
      </c>
      <c r="AW271" s="14" t="s">
        <v>37</v>
      </c>
      <c r="AX271" s="14" t="s">
        <v>83</v>
      </c>
      <c r="AY271" s="214" t="s">
        <v>126</v>
      </c>
    </row>
    <row r="272" spans="2:63" s="12" customFormat="1" ht="22.9" customHeight="1">
      <c r="B272" s="159"/>
      <c r="C272" s="160"/>
      <c r="D272" s="161" t="s">
        <v>74</v>
      </c>
      <c r="E272" s="173" t="s">
        <v>394</v>
      </c>
      <c r="F272" s="173" t="s">
        <v>395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SUM(P273:P294)</f>
        <v>0</v>
      </c>
      <c r="Q272" s="167"/>
      <c r="R272" s="168">
        <f>SUM(R273:R294)</f>
        <v>0</v>
      </c>
      <c r="S272" s="167"/>
      <c r="T272" s="169">
        <f>SUM(T273:T294)</f>
        <v>0</v>
      </c>
      <c r="AR272" s="170" t="s">
        <v>83</v>
      </c>
      <c r="AT272" s="171" t="s">
        <v>74</v>
      </c>
      <c r="AU272" s="171" t="s">
        <v>83</v>
      </c>
      <c r="AY272" s="170" t="s">
        <v>126</v>
      </c>
      <c r="BK272" s="172">
        <f>SUM(BK273:BK294)</f>
        <v>0</v>
      </c>
    </row>
    <row r="273" spans="1:65" s="2" customFormat="1" ht="24.2" customHeight="1">
      <c r="A273" s="36"/>
      <c r="B273" s="37"/>
      <c r="C273" s="175" t="s">
        <v>396</v>
      </c>
      <c r="D273" s="175" t="s">
        <v>128</v>
      </c>
      <c r="E273" s="176" t="s">
        <v>397</v>
      </c>
      <c r="F273" s="177" t="s">
        <v>398</v>
      </c>
      <c r="G273" s="178" t="s">
        <v>196</v>
      </c>
      <c r="H273" s="179">
        <v>26.707</v>
      </c>
      <c r="I273" s="180"/>
      <c r="J273" s="181">
        <f>ROUND(I273*H273,2)</f>
        <v>0</v>
      </c>
      <c r="K273" s="177" t="s">
        <v>132</v>
      </c>
      <c r="L273" s="41"/>
      <c r="M273" s="182" t="s">
        <v>19</v>
      </c>
      <c r="N273" s="183" t="s">
        <v>46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133</v>
      </c>
      <c r="AT273" s="186" t="s">
        <v>128</v>
      </c>
      <c r="AU273" s="186" t="s">
        <v>85</v>
      </c>
      <c r="AY273" s="19" t="s">
        <v>126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83</v>
      </c>
      <c r="BK273" s="187">
        <f>ROUND(I273*H273,2)</f>
        <v>0</v>
      </c>
      <c r="BL273" s="19" t="s">
        <v>133</v>
      </c>
      <c r="BM273" s="186" t="s">
        <v>399</v>
      </c>
    </row>
    <row r="274" spans="1:47" s="2" customFormat="1" ht="11.25">
      <c r="A274" s="36"/>
      <c r="B274" s="37"/>
      <c r="C274" s="38"/>
      <c r="D274" s="188" t="s">
        <v>135</v>
      </c>
      <c r="E274" s="38"/>
      <c r="F274" s="189" t="s">
        <v>400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135</v>
      </c>
      <c r="AU274" s="19" t="s">
        <v>85</v>
      </c>
    </row>
    <row r="275" spans="2:51" s="14" customFormat="1" ht="11.25">
      <c r="B275" s="204"/>
      <c r="C275" s="205"/>
      <c r="D275" s="195" t="s">
        <v>141</v>
      </c>
      <c r="E275" s="206" t="s">
        <v>19</v>
      </c>
      <c r="F275" s="207" t="s">
        <v>401</v>
      </c>
      <c r="G275" s="205"/>
      <c r="H275" s="208">
        <v>20.703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141</v>
      </c>
      <c r="AU275" s="214" t="s">
        <v>85</v>
      </c>
      <c r="AV275" s="14" t="s">
        <v>85</v>
      </c>
      <c r="AW275" s="14" t="s">
        <v>37</v>
      </c>
      <c r="AX275" s="14" t="s">
        <v>75</v>
      </c>
      <c r="AY275" s="214" t="s">
        <v>126</v>
      </c>
    </row>
    <row r="276" spans="2:51" s="14" customFormat="1" ht="11.25">
      <c r="B276" s="204"/>
      <c r="C276" s="205"/>
      <c r="D276" s="195" t="s">
        <v>141</v>
      </c>
      <c r="E276" s="206" t="s">
        <v>19</v>
      </c>
      <c r="F276" s="207" t="s">
        <v>402</v>
      </c>
      <c r="G276" s="205"/>
      <c r="H276" s="208">
        <v>6.004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141</v>
      </c>
      <c r="AU276" s="214" t="s">
        <v>85</v>
      </c>
      <c r="AV276" s="14" t="s">
        <v>85</v>
      </c>
      <c r="AW276" s="14" t="s">
        <v>37</v>
      </c>
      <c r="AX276" s="14" t="s">
        <v>75</v>
      </c>
      <c r="AY276" s="214" t="s">
        <v>126</v>
      </c>
    </row>
    <row r="277" spans="2:51" s="16" customFormat="1" ht="11.25">
      <c r="B277" s="226"/>
      <c r="C277" s="227"/>
      <c r="D277" s="195" t="s">
        <v>141</v>
      </c>
      <c r="E277" s="228" t="s">
        <v>19</v>
      </c>
      <c r="F277" s="229" t="s">
        <v>156</v>
      </c>
      <c r="G277" s="227"/>
      <c r="H277" s="230">
        <v>26.707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141</v>
      </c>
      <c r="AU277" s="236" t="s">
        <v>85</v>
      </c>
      <c r="AV277" s="16" t="s">
        <v>133</v>
      </c>
      <c r="AW277" s="16" t="s">
        <v>37</v>
      </c>
      <c r="AX277" s="16" t="s">
        <v>83</v>
      </c>
      <c r="AY277" s="236" t="s">
        <v>126</v>
      </c>
    </row>
    <row r="278" spans="1:65" s="2" customFormat="1" ht="24.2" customHeight="1">
      <c r="A278" s="36"/>
      <c r="B278" s="37"/>
      <c r="C278" s="175" t="s">
        <v>403</v>
      </c>
      <c r="D278" s="175" t="s">
        <v>128</v>
      </c>
      <c r="E278" s="176" t="s">
        <v>404</v>
      </c>
      <c r="F278" s="177" t="s">
        <v>405</v>
      </c>
      <c r="G278" s="178" t="s">
        <v>196</v>
      </c>
      <c r="H278" s="179">
        <v>320.484</v>
      </c>
      <c r="I278" s="180"/>
      <c r="J278" s="181">
        <f>ROUND(I278*H278,2)</f>
        <v>0</v>
      </c>
      <c r="K278" s="177" t="s">
        <v>132</v>
      </c>
      <c r="L278" s="41"/>
      <c r="M278" s="182" t="s">
        <v>19</v>
      </c>
      <c r="N278" s="183" t="s">
        <v>46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133</v>
      </c>
      <c r="AT278" s="186" t="s">
        <v>128</v>
      </c>
      <c r="AU278" s="186" t="s">
        <v>85</v>
      </c>
      <c r="AY278" s="19" t="s">
        <v>126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83</v>
      </c>
      <c r="BK278" s="187">
        <f>ROUND(I278*H278,2)</f>
        <v>0</v>
      </c>
      <c r="BL278" s="19" t="s">
        <v>133</v>
      </c>
      <c r="BM278" s="186" t="s">
        <v>406</v>
      </c>
    </row>
    <row r="279" spans="1:47" s="2" customFormat="1" ht="11.25">
      <c r="A279" s="36"/>
      <c r="B279" s="37"/>
      <c r="C279" s="38"/>
      <c r="D279" s="188" t="s">
        <v>135</v>
      </c>
      <c r="E279" s="38"/>
      <c r="F279" s="189" t="s">
        <v>407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135</v>
      </c>
      <c r="AU279" s="19" t="s">
        <v>85</v>
      </c>
    </row>
    <row r="280" spans="2:51" s="13" customFormat="1" ht="11.25">
      <c r="B280" s="193"/>
      <c r="C280" s="194"/>
      <c r="D280" s="195" t="s">
        <v>141</v>
      </c>
      <c r="E280" s="196" t="s">
        <v>19</v>
      </c>
      <c r="F280" s="197" t="s">
        <v>182</v>
      </c>
      <c r="G280" s="194"/>
      <c r="H280" s="196" t="s">
        <v>19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141</v>
      </c>
      <c r="AU280" s="203" t="s">
        <v>85</v>
      </c>
      <c r="AV280" s="13" t="s">
        <v>83</v>
      </c>
      <c r="AW280" s="13" t="s">
        <v>37</v>
      </c>
      <c r="AX280" s="13" t="s">
        <v>75</v>
      </c>
      <c r="AY280" s="203" t="s">
        <v>126</v>
      </c>
    </row>
    <row r="281" spans="2:51" s="14" customFormat="1" ht="11.25">
      <c r="B281" s="204"/>
      <c r="C281" s="205"/>
      <c r="D281" s="195" t="s">
        <v>141</v>
      </c>
      <c r="E281" s="206" t="s">
        <v>19</v>
      </c>
      <c r="F281" s="207" t="s">
        <v>408</v>
      </c>
      <c r="G281" s="205"/>
      <c r="H281" s="208">
        <v>248.436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141</v>
      </c>
      <c r="AU281" s="214" t="s">
        <v>85</v>
      </c>
      <c r="AV281" s="14" t="s">
        <v>85</v>
      </c>
      <c r="AW281" s="14" t="s">
        <v>37</v>
      </c>
      <c r="AX281" s="14" t="s">
        <v>75</v>
      </c>
      <c r="AY281" s="214" t="s">
        <v>126</v>
      </c>
    </row>
    <row r="282" spans="2:51" s="14" customFormat="1" ht="11.25">
      <c r="B282" s="204"/>
      <c r="C282" s="205"/>
      <c r="D282" s="195" t="s">
        <v>141</v>
      </c>
      <c r="E282" s="206" t="s">
        <v>19</v>
      </c>
      <c r="F282" s="207" t="s">
        <v>409</v>
      </c>
      <c r="G282" s="205"/>
      <c r="H282" s="208">
        <v>72.048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141</v>
      </c>
      <c r="AU282" s="214" t="s">
        <v>85</v>
      </c>
      <c r="AV282" s="14" t="s">
        <v>85</v>
      </c>
      <c r="AW282" s="14" t="s">
        <v>37</v>
      </c>
      <c r="AX282" s="14" t="s">
        <v>75</v>
      </c>
      <c r="AY282" s="214" t="s">
        <v>126</v>
      </c>
    </row>
    <row r="283" spans="2:51" s="16" customFormat="1" ht="11.25">
      <c r="B283" s="226"/>
      <c r="C283" s="227"/>
      <c r="D283" s="195" t="s">
        <v>141</v>
      </c>
      <c r="E283" s="228" t="s">
        <v>19</v>
      </c>
      <c r="F283" s="229" t="s">
        <v>156</v>
      </c>
      <c r="G283" s="227"/>
      <c r="H283" s="230">
        <v>320.48400000000004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141</v>
      </c>
      <c r="AU283" s="236" t="s">
        <v>85</v>
      </c>
      <c r="AV283" s="16" t="s">
        <v>133</v>
      </c>
      <c r="AW283" s="16" t="s">
        <v>37</v>
      </c>
      <c r="AX283" s="16" t="s">
        <v>83</v>
      </c>
      <c r="AY283" s="236" t="s">
        <v>126</v>
      </c>
    </row>
    <row r="284" spans="1:65" s="2" customFormat="1" ht="16.5" customHeight="1">
      <c r="A284" s="36"/>
      <c r="B284" s="37"/>
      <c r="C284" s="175" t="s">
        <v>410</v>
      </c>
      <c r="D284" s="175" t="s">
        <v>128</v>
      </c>
      <c r="E284" s="176" t="s">
        <v>411</v>
      </c>
      <c r="F284" s="177" t="s">
        <v>412</v>
      </c>
      <c r="G284" s="178" t="s">
        <v>196</v>
      </c>
      <c r="H284" s="179">
        <v>26.707</v>
      </c>
      <c r="I284" s="180"/>
      <c r="J284" s="181">
        <f>ROUND(I284*H284,2)</f>
        <v>0</v>
      </c>
      <c r="K284" s="177" t="s">
        <v>132</v>
      </c>
      <c r="L284" s="41"/>
      <c r="M284" s="182" t="s">
        <v>19</v>
      </c>
      <c r="N284" s="183" t="s">
        <v>46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133</v>
      </c>
      <c r="AT284" s="186" t="s">
        <v>128</v>
      </c>
      <c r="AU284" s="186" t="s">
        <v>85</v>
      </c>
      <c r="AY284" s="19" t="s">
        <v>126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83</v>
      </c>
      <c r="BK284" s="187">
        <f>ROUND(I284*H284,2)</f>
        <v>0</v>
      </c>
      <c r="BL284" s="19" t="s">
        <v>133</v>
      </c>
      <c r="BM284" s="186" t="s">
        <v>413</v>
      </c>
    </row>
    <row r="285" spans="1:47" s="2" customFormat="1" ht="11.25">
      <c r="A285" s="36"/>
      <c r="B285" s="37"/>
      <c r="C285" s="38"/>
      <c r="D285" s="188" t="s">
        <v>135</v>
      </c>
      <c r="E285" s="38"/>
      <c r="F285" s="189" t="s">
        <v>414</v>
      </c>
      <c r="G285" s="38"/>
      <c r="H285" s="38"/>
      <c r="I285" s="190"/>
      <c r="J285" s="38"/>
      <c r="K285" s="38"/>
      <c r="L285" s="41"/>
      <c r="M285" s="191"/>
      <c r="N285" s="19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135</v>
      </c>
      <c r="AU285" s="19" t="s">
        <v>85</v>
      </c>
    </row>
    <row r="286" spans="2:51" s="14" customFormat="1" ht="11.25">
      <c r="B286" s="204"/>
      <c r="C286" s="205"/>
      <c r="D286" s="195" t="s">
        <v>141</v>
      </c>
      <c r="E286" s="206" t="s">
        <v>19</v>
      </c>
      <c r="F286" s="207" t="s">
        <v>401</v>
      </c>
      <c r="G286" s="205"/>
      <c r="H286" s="208">
        <v>20.703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141</v>
      </c>
      <c r="AU286" s="214" t="s">
        <v>85</v>
      </c>
      <c r="AV286" s="14" t="s">
        <v>85</v>
      </c>
      <c r="AW286" s="14" t="s">
        <v>37</v>
      </c>
      <c r="AX286" s="14" t="s">
        <v>75</v>
      </c>
      <c r="AY286" s="214" t="s">
        <v>126</v>
      </c>
    </row>
    <row r="287" spans="2:51" s="14" customFormat="1" ht="11.25">
      <c r="B287" s="204"/>
      <c r="C287" s="205"/>
      <c r="D287" s="195" t="s">
        <v>141</v>
      </c>
      <c r="E287" s="206" t="s">
        <v>19</v>
      </c>
      <c r="F287" s="207" t="s">
        <v>402</v>
      </c>
      <c r="G287" s="205"/>
      <c r="H287" s="208">
        <v>6.004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141</v>
      </c>
      <c r="AU287" s="214" t="s">
        <v>85</v>
      </c>
      <c r="AV287" s="14" t="s">
        <v>85</v>
      </c>
      <c r="AW287" s="14" t="s">
        <v>37</v>
      </c>
      <c r="AX287" s="14" t="s">
        <v>75</v>
      </c>
      <c r="AY287" s="214" t="s">
        <v>126</v>
      </c>
    </row>
    <row r="288" spans="2:51" s="16" customFormat="1" ht="11.25">
      <c r="B288" s="226"/>
      <c r="C288" s="227"/>
      <c r="D288" s="195" t="s">
        <v>141</v>
      </c>
      <c r="E288" s="228" t="s">
        <v>19</v>
      </c>
      <c r="F288" s="229" t="s">
        <v>156</v>
      </c>
      <c r="G288" s="227"/>
      <c r="H288" s="230">
        <v>26.707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141</v>
      </c>
      <c r="AU288" s="236" t="s">
        <v>85</v>
      </c>
      <c r="AV288" s="16" t="s">
        <v>133</v>
      </c>
      <c r="AW288" s="16" t="s">
        <v>37</v>
      </c>
      <c r="AX288" s="16" t="s">
        <v>83</v>
      </c>
      <c r="AY288" s="236" t="s">
        <v>126</v>
      </c>
    </row>
    <row r="289" spans="1:65" s="2" customFormat="1" ht="24.2" customHeight="1">
      <c r="A289" s="36"/>
      <c r="B289" s="37"/>
      <c r="C289" s="175" t="s">
        <v>415</v>
      </c>
      <c r="D289" s="175" t="s">
        <v>128</v>
      </c>
      <c r="E289" s="176" t="s">
        <v>416</v>
      </c>
      <c r="F289" s="177" t="s">
        <v>417</v>
      </c>
      <c r="G289" s="178" t="s">
        <v>196</v>
      </c>
      <c r="H289" s="179">
        <v>20.703</v>
      </c>
      <c r="I289" s="180"/>
      <c r="J289" s="181">
        <f>ROUND(I289*H289,2)</f>
        <v>0</v>
      </c>
      <c r="K289" s="177" t="s">
        <v>132</v>
      </c>
      <c r="L289" s="41"/>
      <c r="M289" s="182" t="s">
        <v>19</v>
      </c>
      <c r="N289" s="183" t="s">
        <v>46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133</v>
      </c>
      <c r="AT289" s="186" t="s">
        <v>128</v>
      </c>
      <c r="AU289" s="186" t="s">
        <v>85</v>
      </c>
      <c r="AY289" s="19" t="s">
        <v>126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83</v>
      </c>
      <c r="BK289" s="187">
        <f>ROUND(I289*H289,2)</f>
        <v>0</v>
      </c>
      <c r="BL289" s="19" t="s">
        <v>133</v>
      </c>
      <c r="BM289" s="186" t="s">
        <v>418</v>
      </c>
    </row>
    <row r="290" spans="1:47" s="2" customFormat="1" ht="11.25">
      <c r="A290" s="36"/>
      <c r="B290" s="37"/>
      <c r="C290" s="38"/>
      <c r="D290" s="188" t="s">
        <v>135</v>
      </c>
      <c r="E290" s="38"/>
      <c r="F290" s="189" t="s">
        <v>419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135</v>
      </c>
      <c r="AU290" s="19" t="s">
        <v>85</v>
      </c>
    </row>
    <row r="291" spans="2:51" s="14" customFormat="1" ht="11.25">
      <c r="B291" s="204"/>
      <c r="C291" s="205"/>
      <c r="D291" s="195" t="s">
        <v>141</v>
      </c>
      <c r="E291" s="206" t="s">
        <v>19</v>
      </c>
      <c r="F291" s="207" t="s">
        <v>401</v>
      </c>
      <c r="G291" s="205"/>
      <c r="H291" s="208">
        <v>20.703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141</v>
      </c>
      <c r="AU291" s="214" t="s">
        <v>85</v>
      </c>
      <c r="AV291" s="14" t="s">
        <v>85</v>
      </c>
      <c r="AW291" s="14" t="s">
        <v>37</v>
      </c>
      <c r="AX291" s="14" t="s">
        <v>83</v>
      </c>
      <c r="AY291" s="214" t="s">
        <v>126</v>
      </c>
    </row>
    <row r="292" spans="1:65" s="2" customFormat="1" ht="24.2" customHeight="1">
      <c r="A292" s="36"/>
      <c r="B292" s="37"/>
      <c r="C292" s="175" t="s">
        <v>420</v>
      </c>
      <c r="D292" s="175" t="s">
        <v>128</v>
      </c>
      <c r="E292" s="176" t="s">
        <v>421</v>
      </c>
      <c r="F292" s="177" t="s">
        <v>422</v>
      </c>
      <c r="G292" s="178" t="s">
        <v>196</v>
      </c>
      <c r="H292" s="179">
        <v>6.004</v>
      </c>
      <c r="I292" s="180"/>
      <c r="J292" s="181">
        <f>ROUND(I292*H292,2)</f>
        <v>0</v>
      </c>
      <c r="K292" s="177" t="s">
        <v>132</v>
      </c>
      <c r="L292" s="41"/>
      <c r="M292" s="182" t="s">
        <v>19</v>
      </c>
      <c r="N292" s="183" t="s">
        <v>46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133</v>
      </c>
      <c r="AT292" s="186" t="s">
        <v>128</v>
      </c>
      <c r="AU292" s="186" t="s">
        <v>85</v>
      </c>
      <c r="AY292" s="19" t="s">
        <v>126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83</v>
      </c>
      <c r="BK292" s="187">
        <f>ROUND(I292*H292,2)</f>
        <v>0</v>
      </c>
      <c r="BL292" s="19" t="s">
        <v>133</v>
      </c>
      <c r="BM292" s="186" t="s">
        <v>423</v>
      </c>
    </row>
    <row r="293" spans="1:47" s="2" customFormat="1" ht="11.25">
      <c r="A293" s="36"/>
      <c r="B293" s="37"/>
      <c r="C293" s="38"/>
      <c r="D293" s="188" t="s">
        <v>135</v>
      </c>
      <c r="E293" s="38"/>
      <c r="F293" s="189" t="s">
        <v>424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135</v>
      </c>
      <c r="AU293" s="19" t="s">
        <v>85</v>
      </c>
    </row>
    <row r="294" spans="2:51" s="14" customFormat="1" ht="11.25">
      <c r="B294" s="204"/>
      <c r="C294" s="205"/>
      <c r="D294" s="195" t="s">
        <v>141</v>
      </c>
      <c r="E294" s="206" t="s">
        <v>19</v>
      </c>
      <c r="F294" s="207" t="s">
        <v>402</v>
      </c>
      <c r="G294" s="205"/>
      <c r="H294" s="208">
        <v>6.004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141</v>
      </c>
      <c r="AU294" s="214" t="s">
        <v>85</v>
      </c>
      <c r="AV294" s="14" t="s">
        <v>85</v>
      </c>
      <c r="AW294" s="14" t="s">
        <v>37</v>
      </c>
      <c r="AX294" s="14" t="s">
        <v>83</v>
      </c>
      <c r="AY294" s="214" t="s">
        <v>126</v>
      </c>
    </row>
    <row r="295" spans="2:63" s="12" customFormat="1" ht="22.9" customHeight="1">
      <c r="B295" s="159"/>
      <c r="C295" s="160"/>
      <c r="D295" s="161" t="s">
        <v>74</v>
      </c>
      <c r="E295" s="173" t="s">
        <v>425</v>
      </c>
      <c r="F295" s="173" t="s">
        <v>426</v>
      </c>
      <c r="G295" s="160"/>
      <c r="H295" s="160"/>
      <c r="I295" s="163"/>
      <c r="J295" s="174">
        <f>BK295</f>
        <v>0</v>
      </c>
      <c r="K295" s="160"/>
      <c r="L295" s="165"/>
      <c r="M295" s="166"/>
      <c r="N295" s="167"/>
      <c r="O295" s="167"/>
      <c r="P295" s="168">
        <f>SUM(P296:P297)</f>
        <v>0</v>
      </c>
      <c r="Q295" s="167"/>
      <c r="R295" s="168">
        <f>SUM(R296:R297)</f>
        <v>0</v>
      </c>
      <c r="S295" s="167"/>
      <c r="T295" s="169">
        <f>SUM(T296:T297)</f>
        <v>0</v>
      </c>
      <c r="AR295" s="170" t="s">
        <v>83</v>
      </c>
      <c r="AT295" s="171" t="s">
        <v>74</v>
      </c>
      <c r="AU295" s="171" t="s">
        <v>83</v>
      </c>
      <c r="AY295" s="170" t="s">
        <v>126</v>
      </c>
      <c r="BK295" s="172">
        <f>SUM(BK296:BK297)</f>
        <v>0</v>
      </c>
    </row>
    <row r="296" spans="1:65" s="2" customFormat="1" ht="24.2" customHeight="1">
      <c r="A296" s="36"/>
      <c r="B296" s="37"/>
      <c r="C296" s="175" t="s">
        <v>427</v>
      </c>
      <c r="D296" s="175" t="s">
        <v>128</v>
      </c>
      <c r="E296" s="176" t="s">
        <v>428</v>
      </c>
      <c r="F296" s="177" t="s">
        <v>429</v>
      </c>
      <c r="G296" s="178" t="s">
        <v>196</v>
      </c>
      <c r="H296" s="179">
        <v>679.108</v>
      </c>
      <c r="I296" s="180"/>
      <c r="J296" s="181">
        <f>ROUND(I296*H296,2)</f>
        <v>0</v>
      </c>
      <c r="K296" s="177" t="s">
        <v>132</v>
      </c>
      <c r="L296" s="41"/>
      <c r="M296" s="182" t="s">
        <v>19</v>
      </c>
      <c r="N296" s="183" t="s">
        <v>46</v>
      </c>
      <c r="O296" s="66"/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133</v>
      </c>
      <c r="AT296" s="186" t="s">
        <v>128</v>
      </c>
      <c r="AU296" s="186" t="s">
        <v>85</v>
      </c>
      <c r="AY296" s="19" t="s">
        <v>126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83</v>
      </c>
      <c r="BK296" s="187">
        <f>ROUND(I296*H296,2)</f>
        <v>0</v>
      </c>
      <c r="BL296" s="19" t="s">
        <v>133</v>
      </c>
      <c r="BM296" s="186" t="s">
        <v>430</v>
      </c>
    </row>
    <row r="297" spans="1:47" s="2" customFormat="1" ht="11.25">
      <c r="A297" s="36"/>
      <c r="B297" s="37"/>
      <c r="C297" s="38"/>
      <c r="D297" s="188" t="s">
        <v>135</v>
      </c>
      <c r="E297" s="38"/>
      <c r="F297" s="189" t="s">
        <v>431</v>
      </c>
      <c r="G297" s="38"/>
      <c r="H297" s="38"/>
      <c r="I297" s="190"/>
      <c r="J297" s="38"/>
      <c r="K297" s="38"/>
      <c r="L297" s="41"/>
      <c r="M297" s="247"/>
      <c r="N297" s="248"/>
      <c r="O297" s="249"/>
      <c r="P297" s="249"/>
      <c r="Q297" s="249"/>
      <c r="R297" s="249"/>
      <c r="S297" s="249"/>
      <c r="T297" s="25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135</v>
      </c>
      <c r="AU297" s="19" t="s">
        <v>85</v>
      </c>
    </row>
    <row r="298" spans="1:31" s="2" customFormat="1" ht="6.95" customHeight="1">
      <c r="A298" s="36"/>
      <c r="B298" s="49"/>
      <c r="C298" s="50"/>
      <c r="D298" s="50"/>
      <c r="E298" s="50"/>
      <c r="F298" s="50"/>
      <c r="G298" s="50"/>
      <c r="H298" s="50"/>
      <c r="I298" s="50"/>
      <c r="J298" s="50"/>
      <c r="K298" s="50"/>
      <c r="L298" s="41"/>
      <c r="M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</sheetData>
  <sheetProtection algorithmName="SHA-512" hashValue="654Y8Ek7WwaSt0FiBlaWP6WIaUeTvnW7+/hVIX6HNHwIUczN7uEWgZhkPZ7wdmy2qd0aB2FI0udYqVba1bjepQ==" saltValue="sIFrfu2d1+rX8pT9q0rer4b4iMg+4vuwDPNQ6r2obgtBhBplr6m+xfHEsrdCe2eb9U2LZPASSD+zUp1dxfGmMg==" spinCount="100000" sheet="1" objects="1" scenarios="1" formatColumns="0" formatRows="0" autoFilter="0"/>
  <autoFilter ref="C84:K29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111301111"/>
    <hyperlink ref="F91" r:id="rId2" display="https://podminky.urs.cz/item/CS_URS_2023_01/113107343"/>
    <hyperlink ref="F95" r:id="rId3" display="https://podminky.urs.cz/item/CS_URS_2023_01/122251101"/>
    <hyperlink ref="F105" r:id="rId4" display="https://podminky.urs.cz/item/CS_URS_2023_01/129911103"/>
    <hyperlink ref="F109" r:id="rId5" display="https://podminky.urs.cz/item/CS_URS_2023_01/129951123"/>
    <hyperlink ref="F118" r:id="rId6" display="https://podminky.urs.cz/item/CS_URS_2023_01/162751117"/>
    <hyperlink ref="F128" r:id="rId7" display="https://podminky.urs.cz/item/CS_URS_2023_01/162751119"/>
    <hyperlink ref="F134" r:id="rId8" display="https://podminky.urs.cz/item/CS_URS_2023_01/171151103"/>
    <hyperlink ref="F143" r:id="rId9" display="https://podminky.urs.cz/item/CS_URS_2023_01/171201231"/>
    <hyperlink ref="F148" r:id="rId10" display="https://podminky.urs.cz/item/CS_URS_2023_01/171251201"/>
    <hyperlink ref="F153" r:id="rId11" display="https://podminky.urs.cz/item/CS_URS_2023_01/181951114"/>
    <hyperlink ref="F160" r:id="rId12" display="https://podminky.urs.cz/item/CS_URS_2023_01/564851011"/>
    <hyperlink ref="F163" r:id="rId13" display="https://podminky.urs.cz/item/CS_URS_2023_01/564871111"/>
    <hyperlink ref="F167" r:id="rId14" display="https://podminky.urs.cz/item/CS_URS_2023_01/565145101"/>
    <hyperlink ref="F171" r:id="rId15" display="https://podminky.urs.cz/item/CS_URS_2023_01/567132111"/>
    <hyperlink ref="F173" r:id="rId16" display="https://podminky.urs.cz/item/CS_URS_2023_01/567132115"/>
    <hyperlink ref="F178" r:id="rId17" display="https://podminky.urs.cz/item/CS_URS_2023_01/573191111"/>
    <hyperlink ref="F180" r:id="rId18" display="https://podminky.urs.cz/item/CS_URS_2023_01/573211107"/>
    <hyperlink ref="F184" r:id="rId19" display="https://podminky.urs.cz/item/CS_URS_2023_01/573211111"/>
    <hyperlink ref="F188" r:id="rId20" display="https://podminky.urs.cz/item/CS_URS_2023_01/576133211"/>
    <hyperlink ref="F191" r:id="rId21" display="https://podminky.urs.cz/item/CS_URS_2023_01/577155032"/>
    <hyperlink ref="F195" r:id="rId22" display="https://podminky.urs.cz/item/CS_URS_2023_01/596211113"/>
    <hyperlink ref="F221" r:id="rId23" display="https://podminky.urs.cz/item/CS_URS_2023_01/916131213"/>
    <hyperlink ref="F237" r:id="rId24" display="https://podminky.urs.cz/item/CS_URS_2023_01/916231213"/>
    <hyperlink ref="F243" r:id="rId25" display="https://podminky.urs.cz/item/CS_URS_2023_01/916431112"/>
    <hyperlink ref="F252" r:id="rId26" display="https://podminky.urs.cz/item/CS_URS_2023_01/916991121"/>
    <hyperlink ref="F258" r:id="rId27" display="https://podminky.urs.cz/item/CS_URS_2023_01/919111213"/>
    <hyperlink ref="F262" r:id="rId28" display="https://podminky.urs.cz/item/CS_URS_2023_01/919121112"/>
    <hyperlink ref="F266" r:id="rId29" display="https://podminky.urs.cz/item/CS_URS_2023_01/966005211"/>
    <hyperlink ref="F269" r:id="rId30" display="https://podminky.urs.cz/item/CS_URS_2023_01/966008113"/>
    <hyperlink ref="F274" r:id="rId31" display="https://podminky.urs.cz/item/CS_URS_2023_01/997221561"/>
    <hyperlink ref="F279" r:id="rId32" display="https://podminky.urs.cz/item/CS_URS_2023_01/997221569"/>
    <hyperlink ref="F285" r:id="rId33" display="https://podminky.urs.cz/item/CS_URS_2023_01/997221611"/>
    <hyperlink ref="F290" r:id="rId34" display="https://podminky.urs.cz/item/CS_URS_2023_01/997221861"/>
    <hyperlink ref="F293" r:id="rId35" display="https://podminky.urs.cz/item/CS_URS_2023_01/997221875"/>
    <hyperlink ref="F297" r:id="rId36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98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Autobusový záliv v ulici Čáslavská, Markovice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99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432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10. 5. 2023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29</v>
      </c>
      <c r="J24" s="109" t="s">
        <v>36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ROUND((SUM(BE86:BE180)),2)</f>
        <v>0</v>
      </c>
      <c r="G33" s="36"/>
      <c r="H33" s="36"/>
      <c r="I33" s="120">
        <v>0.21</v>
      </c>
      <c r="J33" s="119">
        <f>ROUND(((SUM(BE86:BE180))*I33),2)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ROUND((SUM(BF86:BF180)),2)</f>
        <v>0</v>
      </c>
      <c r="G34" s="36"/>
      <c r="H34" s="36"/>
      <c r="I34" s="120">
        <v>0.15</v>
      </c>
      <c r="J34" s="119">
        <f>ROUND(((SUM(BF86:BF180))*I34),2)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ROUND((SUM(BG86:BG180)),2)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ROUND((SUM(BH86:BH180)),2)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ROUND((SUM(BI86:BI180)),2)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Autobusový záliv v ulici Čáslavská, Markovice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067/2022_2 - Vyvolané náklady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Markovice</v>
      </c>
      <c r="G52" s="38"/>
      <c r="H52" s="38"/>
      <c r="I52" s="31" t="s">
        <v>23</v>
      </c>
      <c r="J52" s="61" t="str">
        <f>IF(J12="","",J12)</f>
        <v>10. 5. 2023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Chrudim</v>
      </c>
      <c r="G54" s="38"/>
      <c r="H54" s="38"/>
      <c r="I54" s="31" t="s">
        <v>33</v>
      </c>
      <c r="J54" s="34" t="str">
        <f>E21</f>
        <v>DI PROJEKT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DI PROJEKT s.r.o.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5" customHeight="1">
      <c r="B60" s="136"/>
      <c r="C60" s="137"/>
      <c r="D60" s="138" t="s">
        <v>105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106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433</v>
      </c>
      <c r="E62" s="145"/>
      <c r="F62" s="145"/>
      <c r="G62" s="145"/>
      <c r="H62" s="145"/>
      <c r="I62" s="145"/>
      <c r="J62" s="146">
        <f>J119</f>
        <v>0</v>
      </c>
      <c r="K62" s="143"/>
      <c r="L62" s="147"/>
    </row>
    <row r="63" spans="2:12" s="10" customFormat="1" ht="19.9" customHeight="1">
      <c r="B63" s="142"/>
      <c r="C63" s="143"/>
      <c r="D63" s="144" t="s">
        <v>434</v>
      </c>
      <c r="E63" s="145"/>
      <c r="F63" s="145"/>
      <c r="G63" s="145"/>
      <c r="H63" s="145"/>
      <c r="I63" s="145"/>
      <c r="J63" s="146">
        <f>J132</f>
        <v>0</v>
      </c>
      <c r="K63" s="143"/>
      <c r="L63" s="147"/>
    </row>
    <row r="64" spans="2:12" s="10" customFormat="1" ht="19.9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J145</f>
        <v>0</v>
      </c>
      <c r="K64" s="143"/>
      <c r="L64" s="147"/>
    </row>
    <row r="65" spans="2:12" s="10" customFormat="1" ht="19.9" customHeight="1">
      <c r="B65" s="142"/>
      <c r="C65" s="143"/>
      <c r="D65" s="144" t="s">
        <v>109</v>
      </c>
      <c r="E65" s="145"/>
      <c r="F65" s="145"/>
      <c r="G65" s="145"/>
      <c r="H65" s="145"/>
      <c r="I65" s="145"/>
      <c r="J65" s="146">
        <f>J164</f>
        <v>0</v>
      </c>
      <c r="K65" s="143"/>
      <c r="L65" s="147"/>
    </row>
    <row r="66" spans="2:12" s="10" customFormat="1" ht="19.9" customHeight="1">
      <c r="B66" s="142"/>
      <c r="C66" s="143"/>
      <c r="D66" s="144" t="s">
        <v>110</v>
      </c>
      <c r="E66" s="145"/>
      <c r="F66" s="145"/>
      <c r="G66" s="145"/>
      <c r="H66" s="145"/>
      <c r="I66" s="145"/>
      <c r="J66" s="146">
        <f>J178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111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3" t="str">
        <f>E7</f>
        <v>Autobusový záliv v ulici Čáslavská, Markovice</v>
      </c>
      <c r="F76" s="384"/>
      <c r="G76" s="384"/>
      <c r="H76" s="384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99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6" t="str">
        <f>E9</f>
        <v>067/2022_2 - Vyvolané náklady</v>
      </c>
      <c r="F78" s="385"/>
      <c r="G78" s="385"/>
      <c r="H78" s="385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Markovice</v>
      </c>
      <c r="G80" s="38"/>
      <c r="H80" s="38"/>
      <c r="I80" s="31" t="s">
        <v>23</v>
      </c>
      <c r="J80" s="61" t="str">
        <f>IF(J12="","",J12)</f>
        <v>10. 5. 2023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25</v>
      </c>
      <c r="D82" s="38"/>
      <c r="E82" s="38"/>
      <c r="F82" s="29" t="str">
        <f>E15</f>
        <v>Město Chrudim</v>
      </c>
      <c r="G82" s="38"/>
      <c r="H82" s="38"/>
      <c r="I82" s="31" t="s">
        <v>33</v>
      </c>
      <c r="J82" s="34" t="str">
        <f>E21</f>
        <v>DI PROJEKT s.r.o.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31</v>
      </c>
      <c r="D83" s="38"/>
      <c r="E83" s="38"/>
      <c r="F83" s="29" t="str">
        <f>IF(E18="","",E18)</f>
        <v>Vyplň údaj</v>
      </c>
      <c r="G83" s="38"/>
      <c r="H83" s="38"/>
      <c r="I83" s="31" t="s">
        <v>38</v>
      </c>
      <c r="J83" s="34" t="str">
        <f>E24</f>
        <v>DI PROJEKT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112</v>
      </c>
      <c r="D85" s="151" t="s">
        <v>60</v>
      </c>
      <c r="E85" s="151" t="s">
        <v>56</v>
      </c>
      <c r="F85" s="151" t="s">
        <v>57</v>
      </c>
      <c r="G85" s="151" t="s">
        <v>113</v>
      </c>
      <c r="H85" s="151" t="s">
        <v>114</v>
      </c>
      <c r="I85" s="151" t="s">
        <v>115</v>
      </c>
      <c r="J85" s="151" t="s">
        <v>103</v>
      </c>
      <c r="K85" s="152" t="s">
        <v>116</v>
      </c>
      <c r="L85" s="153"/>
      <c r="M85" s="70" t="s">
        <v>19</v>
      </c>
      <c r="N85" s="71" t="s">
        <v>45</v>
      </c>
      <c r="O85" s="71" t="s">
        <v>117</v>
      </c>
      <c r="P85" s="71" t="s">
        <v>118</v>
      </c>
      <c r="Q85" s="71" t="s">
        <v>119</v>
      </c>
      <c r="R85" s="71" t="s">
        <v>120</v>
      </c>
      <c r="S85" s="71" t="s">
        <v>121</v>
      </c>
      <c r="T85" s="72" t="s">
        <v>122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123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</f>
        <v>0</v>
      </c>
      <c r="Q86" s="74"/>
      <c r="R86" s="156">
        <f>R87</f>
        <v>108.45034892000001</v>
      </c>
      <c r="S86" s="74"/>
      <c r="T86" s="157">
        <f>T87</f>
        <v>27.75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104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74</v>
      </c>
      <c r="E87" s="162" t="s">
        <v>124</v>
      </c>
      <c r="F87" s="162" t="s">
        <v>125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P88+P119+P132+P145+P164+P178</f>
        <v>0</v>
      </c>
      <c r="Q87" s="167"/>
      <c r="R87" s="168">
        <f>R88+R119+R132+R145+R164+R178</f>
        <v>108.45034892000001</v>
      </c>
      <c r="S87" s="167"/>
      <c r="T87" s="169">
        <f>T88+T119+T132+T145+T164+T178</f>
        <v>27.75</v>
      </c>
      <c r="AR87" s="170" t="s">
        <v>83</v>
      </c>
      <c r="AT87" s="171" t="s">
        <v>74</v>
      </c>
      <c r="AU87" s="171" t="s">
        <v>75</v>
      </c>
      <c r="AY87" s="170" t="s">
        <v>126</v>
      </c>
      <c r="BK87" s="172">
        <f>BK88+BK119+BK132+BK145+BK164+BK178</f>
        <v>0</v>
      </c>
    </row>
    <row r="88" spans="2:63" s="12" customFormat="1" ht="22.9" customHeight="1">
      <c r="B88" s="159"/>
      <c r="C88" s="160"/>
      <c r="D88" s="161" t="s">
        <v>74</v>
      </c>
      <c r="E88" s="173" t="s">
        <v>83</v>
      </c>
      <c r="F88" s="173" t="s">
        <v>127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SUM(P89:P118)</f>
        <v>0</v>
      </c>
      <c r="Q88" s="167"/>
      <c r="R88" s="168">
        <f>SUM(R89:R118)</f>
        <v>19.85</v>
      </c>
      <c r="S88" s="167"/>
      <c r="T88" s="169">
        <f>SUM(T89:T118)</f>
        <v>0</v>
      </c>
      <c r="AR88" s="170" t="s">
        <v>83</v>
      </c>
      <c r="AT88" s="171" t="s">
        <v>74</v>
      </c>
      <c r="AU88" s="171" t="s">
        <v>83</v>
      </c>
      <c r="AY88" s="170" t="s">
        <v>126</v>
      </c>
      <c r="BK88" s="172">
        <f>SUM(BK89:BK118)</f>
        <v>0</v>
      </c>
    </row>
    <row r="89" spans="1:65" s="2" customFormat="1" ht="24.2" customHeight="1">
      <c r="A89" s="36"/>
      <c r="B89" s="37"/>
      <c r="C89" s="175" t="s">
        <v>83</v>
      </c>
      <c r="D89" s="175" t="s">
        <v>128</v>
      </c>
      <c r="E89" s="176" t="s">
        <v>435</v>
      </c>
      <c r="F89" s="177" t="s">
        <v>436</v>
      </c>
      <c r="G89" s="178" t="s">
        <v>147</v>
      </c>
      <c r="H89" s="179">
        <v>8.58</v>
      </c>
      <c r="I89" s="180"/>
      <c r="J89" s="181">
        <f>ROUND(I89*H89,2)</f>
        <v>0</v>
      </c>
      <c r="K89" s="177" t="s">
        <v>132</v>
      </c>
      <c r="L89" s="41"/>
      <c r="M89" s="182" t="s">
        <v>19</v>
      </c>
      <c r="N89" s="183" t="s">
        <v>46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133</v>
      </c>
      <c r="AT89" s="186" t="s">
        <v>128</v>
      </c>
      <c r="AU89" s="186" t="s">
        <v>85</v>
      </c>
      <c r="AY89" s="19" t="s">
        <v>126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83</v>
      </c>
      <c r="BK89" s="187">
        <f>ROUND(I89*H89,2)</f>
        <v>0</v>
      </c>
      <c r="BL89" s="19" t="s">
        <v>133</v>
      </c>
      <c r="BM89" s="186" t="s">
        <v>437</v>
      </c>
    </row>
    <row r="90" spans="1:47" s="2" customFormat="1" ht="11.25">
      <c r="A90" s="36"/>
      <c r="B90" s="37"/>
      <c r="C90" s="38"/>
      <c r="D90" s="188" t="s">
        <v>135</v>
      </c>
      <c r="E90" s="38"/>
      <c r="F90" s="189" t="s">
        <v>438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135</v>
      </c>
      <c r="AU90" s="19" t="s">
        <v>85</v>
      </c>
    </row>
    <row r="91" spans="2:51" s="13" customFormat="1" ht="11.25">
      <c r="B91" s="193"/>
      <c r="C91" s="194"/>
      <c r="D91" s="195" t="s">
        <v>141</v>
      </c>
      <c r="E91" s="196" t="s">
        <v>19</v>
      </c>
      <c r="F91" s="197" t="s">
        <v>142</v>
      </c>
      <c r="G91" s="194"/>
      <c r="H91" s="196" t="s">
        <v>19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141</v>
      </c>
      <c r="AU91" s="203" t="s">
        <v>85</v>
      </c>
      <c r="AV91" s="13" t="s">
        <v>83</v>
      </c>
      <c r="AW91" s="13" t="s">
        <v>37</v>
      </c>
      <c r="AX91" s="13" t="s">
        <v>75</v>
      </c>
      <c r="AY91" s="203" t="s">
        <v>126</v>
      </c>
    </row>
    <row r="92" spans="2:51" s="14" customFormat="1" ht="11.25">
      <c r="B92" s="204"/>
      <c r="C92" s="205"/>
      <c r="D92" s="195" t="s">
        <v>141</v>
      </c>
      <c r="E92" s="206" t="s">
        <v>19</v>
      </c>
      <c r="F92" s="207" t="s">
        <v>439</v>
      </c>
      <c r="G92" s="205"/>
      <c r="H92" s="208">
        <v>8.58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141</v>
      </c>
      <c r="AU92" s="214" t="s">
        <v>85</v>
      </c>
      <c r="AV92" s="14" t="s">
        <v>85</v>
      </c>
      <c r="AW92" s="14" t="s">
        <v>37</v>
      </c>
      <c r="AX92" s="14" t="s">
        <v>83</v>
      </c>
      <c r="AY92" s="214" t="s">
        <v>126</v>
      </c>
    </row>
    <row r="93" spans="1:65" s="2" customFormat="1" ht="37.9" customHeight="1">
      <c r="A93" s="36"/>
      <c r="B93" s="37"/>
      <c r="C93" s="175" t="s">
        <v>85</v>
      </c>
      <c r="D93" s="175" t="s">
        <v>128</v>
      </c>
      <c r="E93" s="176" t="s">
        <v>173</v>
      </c>
      <c r="F93" s="177" t="s">
        <v>174</v>
      </c>
      <c r="G93" s="178" t="s">
        <v>147</v>
      </c>
      <c r="H93" s="179">
        <v>8.58</v>
      </c>
      <c r="I93" s="180"/>
      <c r="J93" s="181">
        <f>ROUND(I93*H93,2)</f>
        <v>0</v>
      </c>
      <c r="K93" s="177" t="s">
        <v>132</v>
      </c>
      <c r="L93" s="41"/>
      <c r="M93" s="182" t="s">
        <v>19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133</v>
      </c>
      <c r="AT93" s="186" t="s">
        <v>128</v>
      </c>
      <c r="AU93" s="186" t="s">
        <v>85</v>
      </c>
      <c r="AY93" s="19" t="s">
        <v>126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133</v>
      </c>
      <c r="BM93" s="186" t="s">
        <v>440</v>
      </c>
    </row>
    <row r="94" spans="1:47" s="2" customFormat="1" ht="11.25">
      <c r="A94" s="36"/>
      <c r="B94" s="37"/>
      <c r="C94" s="38"/>
      <c r="D94" s="188" t="s">
        <v>135</v>
      </c>
      <c r="E94" s="38"/>
      <c r="F94" s="189" t="s">
        <v>176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135</v>
      </c>
      <c r="AU94" s="19" t="s">
        <v>85</v>
      </c>
    </row>
    <row r="95" spans="2:51" s="14" customFormat="1" ht="11.25">
      <c r="B95" s="204"/>
      <c r="C95" s="205"/>
      <c r="D95" s="195" t="s">
        <v>141</v>
      </c>
      <c r="E95" s="206" t="s">
        <v>19</v>
      </c>
      <c r="F95" s="207" t="s">
        <v>441</v>
      </c>
      <c r="G95" s="205"/>
      <c r="H95" s="208">
        <v>8.58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141</v>
      </c>
      <c r="AU95" s="214" t="s">
        <v>85</v>
      </c>
      <c r="AV95" s="14" t="s">
        <v>85</v>
      </c>
      <c r="AW95" s="14" t="s">
        <v>37</v>
      </c>
      <c r="AX95" s="14" t="s">
        <v>83</v>
      </c>
      <c r="AY95" s="214" t="s">
        <v>126</v>
      </c>
    </row>
    <row r="96" spans="1:65" s="2" customFormat="1" ht="37.9" customHeight="1">
      <c r="A96" s="36"/>
      <c r="B96" s="37"/>
      <c r="C96" s="175" t="s">
        <v>144</v>
      </c>
      <c r="D96" s="175" t="s">
        <v>128</v>
      </c>
      <c r="E96" s="176" t="s">
        <v>178</v>
      </c>
      <c r="F96" s="177" t="s">
        <v>179</v>
      </c>
      <c r="G96" s="178" t="s">
        <v>147</v>
      </c>
      <c r="H96" s="179">
        <v>25.74</v>
      </c>
      <c r="I96" s="180"/>
      <c r="J96" s="181">
        <f>ROUND(I96*H96,2)</f>
        <v>0</v>
      </c>
      <c r="K96" s="177" t="s">
        <v>132</v>
      </c>
      <c r="L96" s="41"/>
      <c r="M96" s="182" t="s">
        <v>19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133</v>
      </c>
      <c r="AT96" s="186" t="s">
        <v>128</v>
      </c>
      <c r="AU96" s="186" t="s">
        <v>85</v>
      </c>
      <c r="AY96" s="19" t="s">
        <v>126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133</v>
      </c>
      <c r="BM96" s="186" t="s">
        <v>442</v>
      </c>
    </row>
    <row r="97" spans="1:47" s="2" customFormat="1" ht="11.25">
      <c r="A97" s="36"/>
      <c r="B97" s="37"/>
      <c r="C97" s="38"/>
      <c r="D97" s="188" t="s">
        <v>135</v>
      </c>
      <c r="E97" s="38"/>
      <c r="F97" s="189" t="s">
        <v>181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135</v>
      </c>
      <c r="AU97" s="19" t="s">
        <v>85</v>
      </c>
    </row>
    <row r="98" spans="2:51" s="13" customFormat="1" ht="11.25">
      <c r="B98" s="193"/>
      <c r="C98" s="194"/>
      <c r="D98" s="195" t="s">
        <v>141</v>
      </c>
      <c r="E98" s="196" t="s">
        <v>19</v>
      </c>
      <c r="F98" s="197" t="s">
        <v>182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141</v>
      </c>
      <c r="AU98" s="203" t="s">
        <v>85</v>
      </c>
      <c r="AV98" s="13" t="s">
        <v>83</v>
      </c>
      <c r="AW98" s="13" t="s">
        <v>37</v>
      </c>
      <c r="AX98" s="13" t="s">
        <v>75</v>
      </c>
      <c r="AY98" s="203" t="s">
        <v>126</v>
      </c>
    </row>
    <row r="99" spans="2:51" s="14" customFormat="1" ht="11.25">
      <c r="B99" s="204"/>
      <c r="C99" s="205"/>
      <c r="D99" s="195" t="s">
        <v>141</v>
      </c>
      <c r="E99" s="206" t="s">
        <v>19</v>
      </c>
      <c r="F99" s="207" t="s">
        <v>443</v>
      </c>
      <c r="G99" s="205"/>
      <c r="H99" s="208">
        <v>25.74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141</v>
      </c>
      <c r="AU99" s="214" t="s">
        <v>85</v>
      </c>
      <c r="AV99" s="14" t="s">
        <v>85</v>
      </c>
      <c r="AW99" s="14" t="s">
        <v>37</v>
      </c>
      <c r="AX99" s="14" t="s">
        <v>83</v>
      </c>
      <c r="AY99" s="214" t="s">
        <v>126</v>
      </c>
    </row>
    <row r="100" spans="1:65" s="2" customFormat="1" ht="24.2" customHeight="1">
      <c r="A100" s="36"/>
      <c r="B100" s="37"/>
      <c r="C100" s="175" t="s">
        <v>133</v>
      </c>
      <c r="D100" s="175" t="s">
        <v>128</v>
      </c>
      <c r="E100" s="176" t="s">
        <v>201</v>
      </c>
      <c r="F100" s="177" t="s">
        <v>202</v>
      </c>
      <c r="G100" s="178" t="s">
        <v>196</v>
      </c>
      <c r="H100" s="179">
        <v>17.16</v>
      </c>
      <c r="I100" s="180"/>
      <c r="J100" s="181">
        <f>ROUND(I100*H100,2)</f>
        <v>0</v>
      </c>
      <c r="K100" s="177" t="s">
        <v>132</v>
      </c>
      <c r="L100" s="41"/>
      <c r="M100" s="182" t="s">
        <v>19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133</v>
      </c>
      <c r="AT100" s="186" t="s">
        <v>128</v>
      </c>
      <c r="AU100" s="186" t="s">
        <v>85</v>
      </c>
      <c r="AY100" s="19" t="s">
        <v>126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133</v>
      </c>
      <c r="BM100" s="186" t="s">
        <v>444</v>
      </c>
    </row>
    <row r="101" spans="1:47" s="2" customFormat="1" ht="11.25">
      <c r="A101" s="36"/>
      <c r="B101" s="37"/>
      <c r="C101" s="38"/>
      <c r="D101" s="188" t="s">
        <v>135</v>
      </c>
      <c r="E101" s="38"/>
      <c r="F101" s="189" t="s">
        <v>204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135</v>
      </c>
      <c r="AU101" s="19" t="s">
        <v>85</v>
      </c>
    </row>
    <row r="102" spans="2:51" s="14" customFormat="1" ht="11.25">
      <c r="B102" s="204"/>
      <c r="C102" s="205"/>
      <c r="D102" s="195" t="s">
        <v>141</v>
      </c>
      <c r="E102" s="206" t="s">
        <v>19</v>
      </c>
      <c r="F102" s="207" t="s">
        <v>445</v>
      </c>
      <c r="G102" s="205"/>
      <c r="H102" s="208">
        <v>17.16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141</v>
      </c>
      <c r="AU102" s="214" t="s">
        <v>85</v>
      </c>
      <c r="AV102" s="14" t="s">
        <v>85</v>
      </c>
      <c r="AW102" s="14" t="s">
        <v>37</v>
      </c>
      <c r="AX102" s="14" t="s">
        <v>83</v>
      </c>
      <c r="AY102" s="214" t="s">
        <v>126</v>
      </c>
    </row>
    <row r="103" spans="1:65" s="2" customFormat="1" ht="24.2" customHeight="1">
      <c r="A103" s="36"/>
      <c r="B103" s="37"/>
      <c r="C103" s="175" t="s">
        <v>162</v>
      </c>
      <c r="D103" s="175" t="s">
        <v>128</v>
      </c>
      <c r="E103" s="176" t="s">
        <v>208</v>
      </c>
      <c r="F103" s="177" t="s">
        <v>209</v>
      </c>
      <c r="G103" s="178" t="s">
        <v>147</v>
      </c>
      <c r="H103" s="179">
        <v>8.58</v>
      </c>
      <c r="I103" s="180"/>
      <c r="J103" s="181">
        <f>ROUND(I103*H103,2)</f>
        <v>0</v>
      </c>
      <c r="K103" s="177" t="s">
        <v>132</v>
      </c>
      <c r="L103" s="41"/>
      <c r="M103" s="182" t="s">
        <v>19</v>
      </c>
      <c r="N103" s="183" t="s">
        <v>46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133</v>
      </c>
      <c r="AT103" s="186" t="s">
        <v>128</v>
      </c>
      <c r="AU103" s="186" t="s">
        <v>85</v>
      </c>
      <c r="AY103" s="19" t="s">
        <v>126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133</v>
      </c>
      <c r="BM103" s="186" t="s">
        <v>446</v>
      </c>
    </row>
    <row r="104" spans="1:47" s="2" customFormat="1" ht="11.25">
      <c r="A104" s="36"/>
      <c r="B104" s="37"/>
      <c r="C104" s="38"/>
      <c r="D104" s="188" t="s">
        <v>135</v>
      </c>
      <c r="E104" s="38"/>
      <c r="F104" s="189" t="s">
        <v>211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135</v>
      </c>
      <c r="AU104" s="19" t="s">
        <v>85</v>
      </c>
    </row>
    <row r="105" spans="2:51" s="14" customFormat="1" ht="11.25">
      <c r="B105" s="204"/>
      <c r="C105" s="205"/>
      <c r="D105" s="195" t="s">
        <v>141</v>
      </c>
      <c r="E105" s="206" t="s">
        <v>19</v>
      </c>
      <c r="F105" s="207" t="s">
        <v>441</v>
      </c>
      <c r="G105" s="205"/>
      <c r="H105" s="208">
        <v>8.58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141</v>
      </c>
      <c r="AU105" s="214" t="s">
        <v>85</v>
      </c>
      <c r="AV105" s="14" t="s">
        <v>85</v>
      </c>
      <c r="AW105" s="14" t="s">
        <v>37</v>
      </c>
      <c r="AX105" s="14" t="s">
        <v>83</v>
      </c>
      <c r="AY105" s="214" t="s">
        <v>126</v>
      </c>
    </row>
    <row r="106" spans="1:65" s="2" customFormat="1" ht="37.9" customHeight="1">
      <c r="A106" s="36"/>
      <c r="B106" s="37"/>
      <c r="C106" s="175" t="s">
        <v>172</v>
      </c>
      <c r="D106" s="175" t="s">
        <v>128</v>
      </c>
      <c r="E106" s="176" t="s">
        <v>447</v>
      </c>
      <c r="F106" s="177" t="s">
        <v>448</v>
      </c>
      <c r="G106" s="178" t="s">
        <v>147</v>
      </c>
      <c r="H106" s="179">
        <v>7.8</v>
      </c>
      <c r="I106" s="180"/>
      <c r="J106" s="181">
        <f>ROUND(I106*H106,2)</f>
        <v>0</v>
      </c>
      <c r="K106" s="177" t="s">
        <v>132</v>
      </c>
      <c r="L106" s="41"/>
      <c r="M106" s="182" t="s">
        <v>19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133</v>
      </c>
      <c r="AT106" s="186" t="s">
        <v>128</v>
      </c>
      <c r="AU106" s="186" t="s">
        <v>85</v>
      </c>
      <c r="AY106" s="19" t="s">
        <v>126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83</v>
      </c>
      <c r="BK106" s="187">
        <f>ROUND(I106*H106,2)</f>
        <v>0</v>
      </c>
      <c r="BL106" s="19" t="s">
        <v>133</v>
      </c>
      <c r="BM106" s="186" t="s">
        <v>449</v>
      </c>
    </row>
    <row r="107" spans="1:47" s="2" customFormat="1" ht="11.25">
      <c r="A107" s="36"/>
      <c r="B107" s="37"/>
      <c r="C107" s="38"/>
      <c r="D107" s="188" t="s">
        <v>135</v>
      </c>
      <c r="E107" s="38"/>
      <c r="F107" s="189" t="s">
        <v>450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135</v>
      </c>
      <c r="AU107" s="19" t="s">
        <v>85</v>
      </c>
    </row>
    <row r="108" spans="2:51" s="13" customFormat="1" ht="11.25">
      <c r="B108" s="193"/>
      <c r="C108" s="194"/>
      <c r="D108" s="195" t="s">
        <v>141</v>
      </c>
      <c r="E108" s="196" t="s">
        <v>19</v>
      </c>
      <c r="F108" s="197" t="s">
        <v>142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141</v>
      </c>
      <c r="AU108" s="203" t="s">
        <v>85</v>
      </c>
      <c r="AV108" s="13" t="s">
        <v>83</v>
      </c>
      <c r="AW108" s="13" t="s">
        <v>37</v>
      </c>
      <c r="AX108" s="13" t="s">
        <v>75</v>
      </c>
      <c r="AY108" s="203" t="s">
        <v>126</v>
      </c>
    </row>
    <row r="109" spans="2:51" s="14" customFormat="1" ht="11.25">
      <c r="B109" s="204"/>
      <c r="C109" s="205"/>
      <c r="D109" s="195" t="s">
        <v>141</v>
      </c>
      <c r="E109" s="206" t="s">
        <v>19</v>
      </c>
      <c r="F109" s="207" t="s">
        <v>451</v>
      </c>
      <c r="G109" s="205"/>
      <c r="H109" s="208">
        <v>7.8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141</v>
      </c>
      <c r="AU109" s="214" t="s">
        <v>85</v>
      </c>
      <c r="AV109" s="14" t="s">
        <v>85</v>
      </c>
      <c r="AW109" s="14" t="s">
        <v>37</v>
      </c>
      <c r="AX109" s="14" t="s">
        <v>83</v>
      </c>
      <c r="AY109" s="214" t="s">
        <v>126</v>
      </c>
    </row>
    <row r="110" spans="1:65" s="2" customFormat="1" ht="16.5" customHeight="1">
      <c r="A110" s="36"/>
      <c r="B110" s="37"/>
      <c r="C110" s="237" t="s">
        <v>177</v>
      </c>
      <c r="D110" s="237" t="s">
        <v>193</v>
      </c>
      <c r="E110" s="238" t="s">
        <v>452</v>
      </c>
      <c r="F110" s="239" t="s">
        <v>453</v>
      </c>
      <c r="G110" s="240" t="s">
        <v>196</v>
      </c>
      <c r="H110" s="241">
        <v>19.85</v>
      </c>
      <c r="I110" s="242"/>
      <c r="J110" s="243">
        <f>ROUND(I110*H110,2)</f>
        <v>0</v>
      </c>
      <c r="K110" s="239" t="s">
        <v>132</v>
      </c>
      <c r="L110" s="244"/>
      <c r="M110" s="245" t="s">
        <v>19</v>
      </c>
      <c r="N110" s="246" t="s">
        <v>46</v>
      </c>
      <c r="O110" s="66"/>
      <c r="P110" s="184">
        <f>O110*H110</f>
        <v>0</v>
      </c>
      <c r="Q110" s="184">
        <v>1</v>
      </c>
      <c r="R110" s="184">
        <f>Q110*H110</f>
        <v>19.85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185</v>
      </c>
      <c r="AT110" s="186" t="s">
        <v>193</v>
      </c>
      <c r="AU110" s="186" t="s">
        <v>85</v>
      </c>
      <c r="AY110" s="19" t="s">
        <v>126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83</v>
      </c>
      <c r="BK110" s="187">
        <f>ROUND(I110*H110,2)</f>
        <v>0</v>
      </c>
      <c r="BL110" s="19" t="s">
        <v>133</v>
      </c>
      <c r="BM110" s="186" t="s">
        <v>454</v>
      </c>
    </row>
    <row r="111" spans="2:51" s="14" customFormat="1" ht="11.25">
      <c r="B111" s="204"/>
      <c r="C111" s="205"/>
      <c r="D111" s="195" t="s">
        <v>141</v>
      </c>
      <c r="E111" s="206" t="s">
        <v>19</v>
      </c>
      <c r="F111" s="207" t="s">
        <v>451</v>
      </c>
      <c r="G111" s="205"/>
      <c r="H111" s="208">
        <v>7.8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141</v>
      </c>
      <c r="AU111" s="214" t="s">
        <v>85</v>
      </c>
      <c r="AV111" s="14" t="s">
        <v>85</v>
      </c>
      <c r="AW111" s="14" t="s">
        <v>37</v>
      </c>
      <c r="AX111" s="14" t="s">
        <v>75</v>
      </c>
      <c r="AY111" s="214" t="s">
        <v>126</v>
      </c>
    </row>
    <row r="112" spans="2:51" s="14" customFormat="1" ht="11.25">
      <c r="B112" s="204"/>
      <c r="C112" s="205"/>
      <c r="D112" s="195" t="s">
        <v>141</v>
      </c>
      <c r="E112" s="206" t="s">
        <v>19</v>
      </c>
      <c r="F112" s="207" t="s">
        <v>455</v>
      </c>
      <c r="G112" s="205"/>
      <c r="H112" s="208">
        <v>2.125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141</v>
      </c>
      <c r="AU112" s="214" t="s">
        <v>85</v>
      </c>
      <c r="AV112" s="14" t="s">
        <v>85</v>
      </c>
      <c r="AW112" s="14" t="s">
        <v>37</v>
      </c>
      <c r="AX112" s="14" t="s">
        <v>75</v>
      </c>
      <c r="AY112" s="214" t="s">
        <v>126</v>
      </c>
    </row>
    <row r="113" spans="2:51" s="16" customFormat="1" ht="11.25">
      <c r="B113" s="226"/>
      <c r="C113" s="227"/>
      <c r="D113" s="195" t="s">
        <v>141</v>
      </c>
      <c r="E113" s="228" t="s">
        <v>19</v>
      </c>
      <c r="F113" s="229" t="s">
        <v>156</v>
      </c>
      <c r="G113" s="227"/>
      <c r="H113" s="230">
        <v>9.925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141</v>
      </c>
      <c r="AU113" s="236" t="s">
        <v>85</v>
      </c>
      <c r="AV113" s="16" t="s">
        <v>133</v>
      </c>
      <c r="AW113" s="16" t="s">
        <v>37</v>
      </c>
      <c r="AX113" s="16" t="s">
        <v>83</v>
      </c>
      <c r="AY113" s="236" t="s">
        <v>126</v>
      </c>
    </row>
    <row r="114" spans="2:51" s="14" customFormat="1" ht="11.25">
      <c r="B114" s="204"/>
      <c r="C114" s="205"/>
      <c r="D114" s="195" t="s">
        <v>141</v>
      </c>
      <c r="E114" s="205"/>
      <c r="F114" s="207" t="s">
        <v>456</v>
      </c>
      <c r="G114" s="205"/>
      <c r="H114" s="208">
        <v>19.85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141</v>
      </c>
      <c r="AU114" s="214" t="s">
        <v>85</v>
      </c>
      <c r="AV114" s="14" t="s">
        <v>85</v>
      </c>
      <c r="AW114" s="14" t="s">
        <v>4</v>
      </c>
      <c r="AX114" s="14" t="s">
        <v>83</v>
      </c>
      <c r="AY114" s="214" t="s">
        <v>126</v>
      </c>
    </row>
    <row r="115" spans="1:65" s="2" customFormat="1" ht="37.9" customHeight="1">
      <c r="A115" s="36"/>
      <c r="B115" s="37"/>
      <c r="C115" s="175" t="s">
        <v>185</v>
      </c>
      <c r="D115" s="175" t="s">
        <v>128</v>
      </c>
      <c r="E115" s="176" t="s">
        <v>457</v>
      </c>
      <c r="F115" s="177" t="s">
        <v>458</v>
      </c>
      <c r="G115" s="178" t="s">
        <v>147</v>
      </c>
      <c r="H115" s="179">
        <v>2.125</v>
      </c>
      <c r="I115" s="180"/>
      <c r="J115" s="181">
        <f>ROUND(I115*H115,2)</f>
        <v>0</v>
      </c>
      <c r="K115" s="177" t="s">
        <v>132</v>
      </c>
      <c r="L115" s="41"/>
      <c r="M115" s="182" t="s">
        <v>19</v>
      </c>
      <c r="N115" s="183" t="s">
        <v>46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133</v>
      </c>
      <c r="AT115" s="186" t="s">
        <v>128</v>
      </c>
      <c r="AU115" s="186" t="s">
        <v>85</v>
      </c>
      <c r="AY115" s="19" t="s">
        <v>126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83</v>
      </c>
      <c r="BK115" s="187">
        <f>ROUND(I115*H115,2)</f>
        <v>0</v>
      </c>
      <c r="BL115" s="19" t="s">
        <v>133</v>
      </c>
      <c r="BM115" s="186" t="s">
        <v>459</v>
      </c>
    </row>
    <row r="116" spans="1:47" s="2" customFormat="1" ht="11.25">
      <c r="A116" s="36"/>
      <c r="B116" s="37"/>
      <c r="C116" s="38"/>
      <c r="D116" s="188" t="s">
        <v>135</v>
      </c>
      <c r="E116" s="38"/>
      <c r="F116" s="189" t="s">
        <v>460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135</v>
      </c>
      <c r="AU116" s="19" t="s">
        <v>85</v>
      </c>
    </row>
    <row r="117" spans="2:51" s="13" customFormat="1" ht="11.25">
      <c r="B117" s="193"/>
      <c r="C117" s="194"/>
      <c r="D117" s="195" t="s">
        <v>141</v>
      </c>
      <c r="E117" s="196" t="s">
        <v>19</v>
      </c>
      <c r="F117" s="197" t="s">
        <v>142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141</v>
      </c>
      <c r="AU117" s="203" t="s">
        <v>85</v>
      </c>
      <c r="AV117" s="13" t="s">
        <v>83</v>
      </c>
      <c r="AW117" s="13" t="s">
        <v>37</v>
      </c>
      <c r="AX117" s="13" t="s">
        <v>75</v>
      </c>
      <c r="AY117" s="203" t="s">
        <v>126</v>
      </c>
    </row>
    <row r="118" spans="2:51" s="14" customFormat="1" ht="11.25">
      <c r="B118" s="204"/>
      <c r="C118" s="205"/>
      <c r="D118" s="195" t="s">
        <v>141</v>
      </c>
      <c r="E118" s="206" t="s">
        <v>19</v>
      </c>
      <c r="F118" s="207" t="s">
        <v>455</v>
      </c>
      <c r="G118" s="205"/>
      <c r="H118" s="208">
        <v>2.125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141</v>
      </c>
      <c r="AU118" s="214" t="s">
        <v>85</v>
      </c>
      <c r="AV118" s="14" t="s">
        <v>85</v>
      </c>
      <c r="AW118" s="14" t="s">
        <v>37</v>
      </c>
      <c r="AX118" s="14" t="s">
        <v>83</v>
      </c>
      <c r="AY118" s="214" t="s">
        <v>126</v>
      </c>
    </row>
    <row r="119" spans="2:63" s="12" customFormat="1" ht="22.9" customHeight="1">
      <c r="B119" s="159"/>
      <c r="C119" s="160"/>
      <c r="D119" s="161" t="s">
        <v>74</v>
      </c>
      <c r="E119" s="173" t="s">
        <v>133</v>
      </c>
      <c r="F119" s="173" t="s">
        <v>461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SUM(P120:P131)</f>
        <v>0</v>
      </c>
      <c r="Q119" s="167"/>
      <c r="R119" s="168">
        <f>SUM(R120:R131)</f>
        <v>0.019799999999999998</v>
      </c>
      <c r="S119" s="167"/>
      <c r="T119" s="169">
        <f>SUM(T120:T131)</f>
        <v>0</v>
      </c>
      <c r="AR119" s="170" t="s">
        <v>83</v>
      </c>
      <c r="AT119" s="171" t="s">
        <v>74</v>
      </c>
      <c r="AU119" s="171" t="s">
        <v>83</v>
      </c>
      <c r="AY119" s="170" t="s">
        <v>126</v>
      </c>
      <c r="BK119" s="172">
        <f>SUM(BK120:BK131)</f>
        <v>0</v>
      </c>
    </row>
    <row r="120" spans="1:65" s="2" customFormat="1" ht="16.5" customHeight="1">
      <c r="A120" s="36"/>
      <c r="B120" s="37"/>
      <c r="C120" s="175" t="s">
        <v>192</v>
      </c>
      <c r="D120" s="175" t="s">
        <v>128</v>
      </c>
      <c r="E120" s="176" t="s">
        <v>462</v>
      </c>
      <c r="F120" s="177" t="s">
        <v>463</v>
      </c>
      <c r="G120" s="178" t="s">
        <v>147</v>
      </c>
      <c r="H120" s="179">
        <v>2.6</v>
      </c>
      <c r="I120" s="180"/>
      <c r="J120" s="181">
        <f>ROUND(I120*H120,2)</f>
        <v>0</v>
      </c>
      <c r="K120" s="177" t="s">
        <v>132</v>
      </c>
      <c r="L120" s="41"/>
      <c r="M120" s="182" t="s">
        <v>19</v>
      </c>
      <c r="N120" s="183" t="s">
        <v>46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133</v>
      </c>
      <c r="AT120" s="186" t="s">
        <v>128</v>
      </c>
      <c r="AU120" s="186" t="s">
        <v>85</v>
      </c>
      <c r="AY120" s="19" t="s">
        <v>126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83</v>
      </c>
      <c r="BK120" s="187">
        <f>ROUND(I120*H120,2)</f>
        <v>0</v>
      </c>
      <c r="BL120" s="19" t="s">
        <v>133</v>
      </c>
      <c r="BM120" s="186" t="s">
        <v>464</v>
      </c>
    </row>
    <row r="121" spans="1:47" s="2" customFormat="1" ht="11.25">
      <c r="A121" s="36"/>
      <c r="B121" s="37"/>
      <c r="C121" s="38"/>
      <c r="D121" s="188" t="s">
        <v>135</v>
      </c>
      <c r="E121" s="38"/>
      <c r="F121" s="189" t="s">
        <v>465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135</v>
      </c>
      <c r="AU121" s="19" t="s">
        <v>85</v>
      </c>
    </row>
    <row r="122" spans="2:51" s="13" customFormat="1" ht="11.25">
      <c r="B122" s="193"/>
      <c r="C122" s="194"/>
      <c r="D122" s="195" t="s">
        <v>141</v>
      </c>
      <c r="E122" s="196" t="s">
        <v>19</v>
      </c>
      <c r="F122" s="197" t="s">
        <v>142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141</v>
      </c>
      <c r="AU122" s="203" t="s">
        <v>85</v>
      </c>
      <c r="AV122" s="13" t="s">
        <v>83</v>
      </c>
      <c r="AW122" s="13" t="s">
        <v>37</v>
      </c>
      <c r="AX122" s="13" t="s">
        <v>75</v>
      </c>
      <c r="AY122" s="203" t="s">
        <v>126</v>
      </c>
    </row>
    <row r="123" spans="2:51" s="14" customFormat="1" ht="11.25">
      <c r="B123" s="204"/>
      <c r="C123" s="205"/>
      <c r="D123" s="195" t="s">
        <v>141</v>
      </c>
      <c r="E123" s="206" t="s">
        <v>19</v>
      </c>
      <c r="F123" s="207" t="s">
        <v>466</v>
      </c>
      <c r="G123" s="205"/>
      <c r="H123" s="208">
        <v>2.6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141</v>
      </c>
      <c r="AU123" s="214" t="s">
        <v>85</v>
      </c>
      <c r="AV123" s="14" t="s">
        <v>85</v>
      </c>
      <c r="AW123" s="14" t="s">
        <v>37</v>
      </c>
      <c r="AX123" s="14" t="s">
        <v>83</v>
      </c>
      <c r="AY123" s="214" t="s">
        <v>126</v>
      </c>
    </row>
    <row r="124" spans="1:65" s="2" customFormat="1" ht="21.75" customHeight="1">
      <c r="A124" s="36"/>
      <c r="B124" s="37"/>
      <c r="C124" s="175" t="s">
        <v>200</v>
      </c>
      <c r="D124" s="175" t="s">
        <v>128</v>
      </c>
      <c r="E124" s="176" t="s">
        <v>467</v>
      </c>
      <c r="F124" s="177" t="s">
        <v>468</v>
      </c>
      <c r="G124" s="178" t="s">
        <v>469</v>
      </c>
      <c r="H124" s="179">
        <v>12</v>
      </c>
      <c r="I124" s="180"/>
      <c r="J124" s="181">
        <f>ROUND(I124*H124,2)</f>
        <v>0</v>
      </c>
      <c r="K124" s="177" t="s">
        <v>132</v>
      </c>
      <c r="L124" s="41"/>
      <c r="M124" s="182" t="s">
        <v>19</v>
      </c>
      <c r="N124" s="183" t="s">
        <v>46</v>
      </c>
      <c r="O124" s="66"/>
      <c r="P124" s="184">
        <f>O124*H124</f>
        <v>0</v>
      </c>
      <c r="Q124" s="184">
        <v>0.00165</v>
      </c>
      <c r="R124" s="184">
        <f>Q124*H124</f>
        <v>0.019799999999999998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133</v>
      </c>
      <c r="AT124" s="186" t="s">
        <v>128</v>
      </c>
      <c r="AU124" s="186" t="s">
        <v>85</v>
      </c>
      <c r="AY124" s="19" t="s">
        <v>126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83</v>
      </c>
      <c r="BK124" s="187">
        <f>ROUND(I124*H124,2)</f>
        <v>0</v>
      </c>
      <c r="BL124" s="19" t="s">
        <v>133</v>
      </c>
      <c r="BM124" s="186" t="s">
        <v>470</v>
      </c>
    </row>
    <row r="125" spans="1:47" s="2" customFormat="1" ht="11.25">
      <c r="A125" s="36"/>
      <c r="B125" s="37"/>
      <c r="C125" s="38"/>
      <c r="D125" s="188" t="s">
        <v>135</v>
      </c>
      <c r="E125" s="38"/>
      <c r="F125" s="189" t="s">
        <v>471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135</v>
      </c>
      <c r="AU125" s="19" t="s">
        <v>85</v>
      </c>
    </row>
    <row r="126" spans="2:51" s="13" customFormat="1" ht="11.25">
      <c r="B126" s="193"/>
      <c r="C126" s="194"/>
      <c r="D126" s="195" t="s">
        <v>141</v>
      </c>
      <c r="E126" s="196" t="s">
        <v>19</v>
      </c>
      <c r="F126" s="197" t="s">
        <v>142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141</v>
      </c>
      <c r="AU126" s="203" t="s">
        <v>85</v>
      </c>
      <c r="AV126" s="13" t="s">
        <v>83</v>
      </c>
      <c r="AW126" s="13" t="s">
        <v>37</v>
      </c>
      <c r="AX126" s="13" t="s">
        <v>75</v>
      </c>
      <c r="AY126" s="203" t="s">
        <v>126</v>
      </c>
    </row>
    <row r="127" spans="2:51" s="14" customFormat="1" ht="11.25">
      <c r="B127" s="204"/>
      <c r="C127" s="205"/>
      <c r="D127" s="195" t="s">
        <v>141</v>
      </c>
      <c r="E127" s="206" t="s">
        <v>19</v>
      </c>
      <c r="F127" s="207" t="s">
        <v>472</v>
      </c>
      <c r="G127" s="205"/>
      <c r="H127" s="208">
        <v>12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141</v>
      </c>
      <c r="AU127" s="214" t="s">
        <v>85</v>
      </c>
      <c r="AV127" s="14" t="s">
        <v>85</v>
      </c>
      <c r="AW127" s="14" t="s">
        <v>37</v>
      </c>
      <c r="AX127" s="14" t="s">
        <v>83</v>
      </c>
      <c r="AY127" s="214" t="s">
        <v>126</v>
      </c>
    </row>
    <row r="128" spans="1:65" s="2" customFormat="1" ht="16.5" customHeight="1">
      <c r="A128" s="36"/>
      <c r="B128" s="37"/>
      <c r="C128" s="237" t="s">
        <v>207</v>
      </c>
      <c r="D128" s="237" t="s">
        <v>193</v>
      </c>
      <c r="E128" s="238" t="s">
        <v>473</v>
      </c>
      <c r="F128" s="239" t="s">
        <v>474</v>
      </c>
      <c r="G128" s="240" t="s">
        <v>469</v>
      </c>
      <c r="H128" s="241">
        <v>12</v>
      </c>
      <c r="I128" s="242"/>
      <c r="J128" s="243">
        <f>ROUND(I128*H128,2)</f>
        <v>0</v>
      </c>
      <c r="K128" s="239" t="s">
        <v>19</v>
      </c>
      <c r="L128" s="244"/>
      <c r="M128" s="245" t="s">
        <v>19</v>
      </c>
      <c r="N128" s="246" t="s">
        <v>46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185</v>
      </c>
      <c r="AT128" s="186" t="s">
        <v>193</v>
      </c>
      <c r="AU128" s="186" t="s">
        <v>85</v>
      </c>
      <c r="AY128" s="19" t="s">
        <v>126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83</v>
      </c>
      <c r="BK128" s="187">
        <f>ROUND(I128*H128,2)</f>
        <v>0</v>
      </c>
      <c r="BL128" s="19" t="s">
        <v>133</v>
      </c>
      <c r="BM128" s="186" t="s">
        <v>475</v>
      </c>
    </row>
    <row r="129" spans="1:65" s="2" customFormat="1" ht="24.2" customHeight="1">
      <c r="A129" s="36"/>
      <c r="B129" s="37"/>
      <c r="C129" s="175" t="s">
        <v>214</v>
      </c>
      <c r="D129" s="175" t="s">
        <v>128</v>
      </c>
      <c r="E129" s="176" t="s">
        <v>476</v>
      </c>
      <c r="F129" s="177" t="s">
        <v>477</v>
      </c>
      <c r="G129" s="178" t="s">
        <v>147</v>
      </c>
      <c r="H129" s="179">
        <v>0.216</v>
      </c>
      <c r="I129" s="180"/>
      <c r="J129" s="181">
        <f>ROUND(I129*H129,2)</f>
        <v>0</v>
      </c>
      <c r="K129" s="177" t="s">
        <v>132</v>
      </c>
      <c r="L129" s="41"/>
      <c r="M129" s="182" t="s">
        <v>19</v>
      </c>
      <c r="N129" s="183" t="s">
        <v>46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133</v>
      </c>
      <c r="AT129" s="186" t="s">
        <v>128</v>
      </c>
      <c r="AU129" s="186" t="s">
        <v>85</v>
      </c>
      <c r="AY129" s="19" t="s">
        <v>126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83</v>
      </c>
      <c r="BK129" s="187">
        <f>ROUND(I129*H129,2)</f>
        <v>0</v>
      </c>
      <c r="BL129" s="19" t="s">
        <v>133</v>
      </c>
      <c r="BM129" s="186" t="s">
        <v>478</v>
      </c>
    </row>
    <row r="130" spans="1:47" s="2" customFormat="1" ht="11.25">
      <c r="A130" s="36"/>
      <c r="B130" s="37"/>
      <c r="C130" s="38"/>
      <c r="D130" s="188" t="s">
        <v>135</v>
      </c>
      <c r="E130" s="38"/>
      <c r="F130" s="189" t="s">
        <v>479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135</v>
      </c>
      <c r="AU130" s="19" t="s">
        <v>85</v>
      </c>
    </row>
    <row r="131" spans="2:51" s="14" customFormat="1" ht="11.25">
      <c r="B131" s="204"/>
      <c r="C131" s="205"/>
      <c r="D131" s="195" t="s">
        <v>141</v>
      </c>
      <c r="E131" s="206" t="s">
        <v>19</v>
      </c>
      <c r="F131" s="207" t="s">
        <v>480</v>
      </c>
      <c r="G131" s="205"/>
      <c r="H131" s="208">
        <v>0.216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141</v>
      </c>
      <c r="AU131" s="214" t="s">
        <v>85</v>
      </c>
      <c r="AV131" s="14" t="s">
        <v>85</v>
      </c>
      <c r="AW131" s="14" t="s">
        <v>37</v>
      </c>
      <c r="AX131" s="14" t="s">
        <v>83</v>
      </c>
      <c r="AY131" s="214" t="s">
        <v>126</v>
      </c>
    </row>
    <row r="132" spans="2:63" s="12" customFormat="1" ht="22.9" customHeight="1">
      <c r="B132" s="159"/>
      <c r="C132" s="160"/>
      <c r="D132" s="161" t="s">
        <v>74</v>
      </c>
      <c r="E132" s="173" t="s">
        <v>185</v>
      </c>
      <c r="F132" s="173" t="s">
        <v>481</v>
      </c>
      <c r="G132" s="160"/>
      <c r="H132" s="160"/>
      <c r="I132" s="163"/>
      <c r="J132" s="174">
        <f>BK132</f>
        <v>0</v>
      </c>
      <c r="K132" s="160"/>
      <c r="L132" s="165"/>
      <c r="M132" s="166"/>
      <c r="N132" s="167"/>
      <c r="O132" s="167"/>
      <c r="P132" s="168">
        <f>SUM(P133:P144)</f>
        <v>0</v>
      </c>
      <c r="Q132" s="167"/>
      <c r="R132" s="168">
        <f>SUM(R133:R144)</f>
        <v>5.91914992</v>
      </c>
      <c r="S132" s="167"/>
      <c r="T132" s="169">
        <f>SUM(T133:T144)</f>
        <v>0</v>
      </c>
      <c r="AR132" s="170" t="s">
        <v>83</v>
      </c>
      <c r="AT132" s="171" t="s">
        <v>74</v>
      </c>
      <c r="AU132" s="171" t="s">
        <v>83</v>
      </c>
      <c r="AY132" s="170" t="s">
        <v>126</v>
      </c>
      <c r="BK132" s="172">
        <f>SUM(BK133:BK144)</f>
        <v>0</v>
      </c>
    </row>
    <row r="133" spans="1:65" s="2" customFormat="1" ht="16.5" customHeight="1">
      <c r="A133" s="36"/>
      <c r="B133" s="37"/>
      <c r="C133" s="175" t="s">
        <v>223</v>
      </c>
      <c r="D133" s="175" t="s">
        <v>128</v>
      </c>
      <c r="E133" s="176" t="s">
        <v>482</v>
      </c>
      <c r="F133" s="177" t="s">
        <v>483</v>
      </c>
      <c r="G133" s="178" t="s">
        <v>469</v>
      </c>
      <c r="H133" s="179">
        <v>1</v>
      </c>
      <c r="I133" s="180"/>
      <c r="J133" s="181">
        <f>ROUND(I133*H133,2)</f>
        <v>0</v>
      </c>
      <c r="K133" s="177" t="s">
        <v>132</v>
      </c>
      <c r="L133" s="41"/>
      <c r="M133" s="182" t="s">
        <v>19</v>
      </c>
      <c r="N133" s="183" t="s">
        <v>46</v>
      </c>
      <c r="O133" s="66"/>
      <c r="P133" s="184">
        <f>O133*H133</f>
        <v>0</v>
      </c>
      <c r="Q133" s="184">
        <v>0.028538</v>
      </c>
      <c r="R133" s="184">
        <f>Q133*H133</f>
        <v>0.028538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133</v>
      </c>
      <c r="AT133" s="186" t="s">
        <v>128</v>
      </c>
      <c r="AU133" s="186" t="s">
        <v>85</v>
      </c>
      <c r="AY133" s="19" t="s">
        <v>126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83</v>
      </c>
      <c r="BK133" s="187">
        <f>ROUND(I133*H133,2)</f>
        <v>0</v>
      </c>
      <c r="BL133" s="19" t="s">
        <v>133</v>
      </c>
      <c r="BM133" s="186" t="s">
        <v>484</v>
      </c>
    </row>
    <row r="134" spans="1:47" s="2" customFormat="1" ht="11.25">
      <c r="A134" s="36"/>
      <c r="B134" s="37"/>
      <c r="C134" s="38"/>
      <c r="D134" s="188" t="s">
        <v>135</v>
      </c>
      <c r="E134" s="38"/>
      <c r="F134" s="189" t="s">
        <v>485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135</v>
      </c>
      <c r="AU134" s="19" t="s">
        <v>85</v>
      </c>
    </row>
    <row r="135" spans="2:51" s="13" customFormat="1" ht="11.25">
      <c r="B135" s="193"/>
      <c r="C135" s="194"/>
      <c r="D135" s="195" t="s">
        <v>141</v>
      </c>
      <c r="E135" s="196" t="s">
        <v>19</v>
      </c>
      <c r="F135" s="197" t="s">
        <v>142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141</v>
      </c>
      <c r="AU135" s="203" t="s">
        <v>85</v>
      </c>
      <c r="AV135" s="13" t="s">
        <v>83</v>
      </c>
      <c r="AW135" s="13" t="s">
        <v>37</v>
      </c>
      <c r="AX135" s="13" t="s">
        <v>75</v>
      </c>
      <c r="AY135" s="203" t="s">
        <v>126</v>
      </c>
    </row>
    <row r="136" spans="2:51" s="14" customFormat="1" ht="11.25">
      <c r="B136" s="204"/>
      <c r="C136" s="205"/>
      <c r="D136" s="195" t="s">
        <v>141</v>
      </c>
      <c r="E136" s="206" t="s">
        <v>19</v>
      </c>
      <c r="F136" s="207" t="s">
        <v>486</v>
      </c>
      <c r="G136" s="205"/>
      <c r="H136" s="208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141</v>
      </c>
      <c r="AU136" s="214" t="s">
        <v>85</v>
      </c>
      <c r="AV136" s="14" t="s">
        <v>85</v>
      </c>
      <c r="AW136" s="14" t="s">
        <v>37</v>
      </c>
      <c r="AX136" s="14" t="s">
        <v>83</v>
      </c>
      <c r="AY136" s="214" t="s">
        <v>126</v>
      </c>
    </row>
    <row r="137" spans="1:65" s="2" customFormat="1" ht="16.5" customHeight="1">
      <c r="A137" s="36"/>
      <c r="B137" s="37"/>
      <c r="C137" s="237" t="s">
        <v>228</v>
      </c>
      <c r="D137" s="237" t="s">
        <v>193</v>
      </c>
      <c r="E137" s="238" t="s">
        <v>487</v>
      </c>
      <c r="F137" s="239" t="s">
        <v>488</v>
      </c>
      <c r="G137" s="240" t="s">
        <v>469</v>
      </c>
      <c r="H137" s="241">
        <v>1</v>
      </c>
      <c r="I137" s="242"/>
      <c r="J137" s="243">
        <f>ROUND(I137*H137,2)</f>
        <v>0</v>
      </c>
      <c r="K137" s="239" t="s">
        <v>132</v>
      </c>
      <c r="L137" s="244"/>
      <c r="M137" s="245" t="s">
        <v>19</v>
      </c>
      <c r="N137" s="246" t="s">
        <v>46</v>
      </c>
      <c r="O137" s="66"/>
      <c r="P137" s="184">
        <f>O137*H137</f>
        <v>0</v>
      </c>
      <c r="Q137" s="184">
        <v>4.778</v>
      </c>
      <c r="R137" s="184">
        <f>Q137*H137</f>
        <v>4.778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185</v>
      </c>
      <c r="AT137" s="186" t="s">
        <v>193</v>
      </c>
      <c r="AU137" s="186" t="s">
        <v>85</v>
      </c>
      <c r="AY137" s="19" t="s">
        <v>126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83</v>
      </c>
      <c r="BK137" s="187">
        <f>ROUND(I137*H137,2)</f>
        <v>0</v>
      </c>
      <c r="BL137" s="19" t="s">
        <v>133</v>
      </c>
      <c r="BM137" s="186" t="s">
        <v>489</v>
      </c>
    </row>
    <row r="138" spans="2:51" s="14" customFormat="1" ht="11.25">
      <c r="B138" s="204"/>
      <c r="C138" s="205"/>
      <c r="D138" s="195" t="s">
        <v>141</v>
      </c>
      <c r="E138" s="206" t="s">
        <v>19</v>
      </c>
      <c r="F138" s="207" t="s">
        <v>490</v>
      </c>
      <c r="G138" s="205"/>
      <c r="H138" s="208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141</v>
      </c>
      <c r="AU138" s="214" t="s">
        <v>85</v>
      </c>
      <c r="AV138" s="14" t="s">
        <v>85</v>
      </c>
      <c r="AW138" s="14" t="s">
        <v>37</v>
      </c>
      <c r="AX138" s="14" t="s">
        <v>83</v>
      </c>
      <c r="AY138" s="214" t="s">
        <v>126</v>
      </c>
    </row>
    <row r="139" spans="1:65" s="2" customFormat="1" ht="16.5" customHeight="1">
      <c r="A139" s="36"/>
      <c r="B139" s="37"/>
      <c r="C139" s="175" t="s">
        <v>8</v>
      </c>
      <c r="D139" s="175" t="s">
        <v>128</v>
      </c>
      <c r="E139" s="176" t="s">
        <v>491</v>
      </c>
      <c r="F139" s="177" t="s">
        <v>492</v>
      </c>
      <c r="G139" s="178" t="s">
        <v>469</v>
      </c>
      <c r="H139" s="179">
        <v>1</v>
      </c>
      <c r="I139" s="180"/>
      <c r="J139" s="181">
        <f>ROUND(I139*H139,2)</f>
        <v>0</v>
      </c>
      <c r="K139" s="177" t="s">
        <v>132</v>
      </c>
      <c r="L139" s="41"/>
      <c r="M139" s="182" t="s">
        <v>19</v>
      </c>
      <c r="N139" s="183" t="s">
        <v>46</v>
      </c>
      <c r="O139" s="66"/>
      <c r="P139" s="184">
        <f>O139*H139</f>
        <v>0</v>
      </c>
      <c r="Q139" s="184">
        <v>0.03927392</v>
      </c>
      <c r="R139" s="184">
        <f>Q139*H139</f>
        <v>0.03927392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133</v>
      </c>
      <c r="AT139" s="186" t="s">
        <v>128</v>
      </c>
      <c r="AU139" s="186" t="s">
        <v>85</v>
      </c>
      <c r="AY139" s="19" t="s">
        <v>126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133</v>
      </c>
      <c r="BM139" s="186" t="s">
        <v>493</v>
      </c>
    </row>
    <row r="140" spans="1:47" s="2" customFormat="1" ht="11.25">
      <c r="A140" s="36"/>
      <c r="B140" s="37"/>
      <c r="C140" s="38"/>
      <c r="D140" s="188" t="s">
        <v>135</v>
      </c>
      <c r="E140" s="38"/>
      <c r="F140" s="189" t="s">
        <v>494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135</v>
      </c>
      <c r="AU140" s="19" t="s">
        <v>85</v>
      </c>
    </row>
    <row r="141" spans="1:65" s="2" customFormat="1" ht="16.5" customHeight="1">
      <c r="A141" s="36"/>
      <c r="B141" s="37"/>
      <c r="C141" s="237" t="s">
        <v>239</v>
      </c>
      <c r="D141" s="237" t="s">
        <v>193</v>
      </c>
      <c r="E141" s="238" t="s">
        <v>495</v>
      </c>
      <c r="F141" s="239" t="s">
        <v>496</v>
      </c>
      <c r="G141" s="240" t="s">
        <v>469</v>
      </c>
      <c r="H141" s="241">
        <v>1</v>
      </c>
      <c r="I141" s="242"/>
      <c r="J141" s="243">
        <f>ROUND(I141*H141,2)</f>
        <v>0</v>
      </c>
      <c r="K141" s="239" t="s">
        <v>132</v>
      </c>
      <c r="L141" s="244"/>
      <c r="M141" s="245" t="s">
        <v>19</v>
      </c>
      <c r="N141" s="246" t="s">
        <v>46</v>
      </c>
      <c r="O141" s="66"/>
      <c r="P141" s="184">
        <f>O141*H141</f>
        <v>0</v>
      </c>
      <c r="Q141" s="184">
        <v>0.7</v>
      </c>
      <c r="R141" s="184">
        <f>Q141*H141</f>
        <v>0.7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185</v>
      </c>
      <c r="AT141" s="186" t="s">
        <v>193</v>
      </c>
      <c r="AU141" s="186" t="s">
        <v>85</v>
      </c>
      <c r="AY141" s="19" t="s">
        <v>126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83</v>
      </c>
      <c r="BK141" s="187">
        <f>ROUND(I141*H141,2)</f>
        <v>0</v>
      </c>
      <c r="BL141" s="19" t="s">
        <v>133</v>
      </c>
      <c r="BM141" s="186" t="s">
        <v>497</v>
      </c>
    </row>
    <row r="142" spans="1:65" s="2" customFormat="1" ht="16.5" customHeight="1">
      <c r="A142" s="36"/>
      <c r="B142" s="37"/>
      <c r="C142" s="175" t="s">
        <v>244</v>
      </c>
      <c r="D142" s="175" t="s">
        <v>128</v>
      </c>
      <c r="E142" s="176" t="s">
        <v>498</v>
      </c>
      <c r="F142" s="177" t="s">
        <v>499</v>
      </c>
      <c r="G142" s="178" t="s">
        <v>469</v>
      </c>
      <c r="H142" s="179">
        <v>1</v>
      </c>
      <c r="I142" s="180"/>
      <c r="J142" s="181">
        <f>ROUND(I142*H142,2)</f>
        <v>0</v>
      </c>
      <c r="K142" s="177" t="s">
        <v>132</v>
      </c>
      <c r="L142" s="41"/>
      <c r="M142" s="182" t="s">
        <v>19</v>
      </c>
      <c r="N142" s="183" t="s">
        <v>46</v>
      </c>
      <c r="O142" s="66"/>
      <c r="P142" s="184">
        <f>O142*H142</f>
        <v>0</v>
      </c>
      <c r="Q142" s="184">
        <v>0.217338</v>
      </c>
      <c r="R142" s="184">
        <f>Q142*H142</f>
        <v>0.217338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133</v>
      </c>
      <c r="AT142" s="186" t="s">
        <v>128</v>
      </c>
      <c r="AU142" s="186" t="s">
        <v>85</v>
      </c>
      <c r="AY142" s="19" t="s">
        <v>126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83</v>
      </c>
      <c r="BK142" s="187">
        <f>ROUND(I142*H142,2)</f>
        <v>0</v>
      </c>
      <c r="BL142" s="19" t="s">
        <v>133</v>
      </c>
      <c r="BM142" s="186" t="s">
        <v>500</v>
      </c>
    </row>
    <row r="143" spans="1:47" s="2" customFormat="1" ht="11.25">
      <c r="A143" s="36"/>
      <c r="B143" s="37"/>
      <c r="C143" s="38"/>
      <c r="D143" s="188" t="s">
        <v>135</v>
      </c>
      <c r="E143" s="38"/>
      <c r="F143" s="189" t="s">
        <v>501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135</v>
      </c>
      <c r="AU143" s="19" t="s">
        <v>85</v>
      </c>
    </row>
    <row r="144" spans="1:65" s="2" customFormat="1" ht="16.5" customHeight="1">
      <c r="A144" s="36"/>
      <c r="B144" s="37"/>
      <c r="C144" s="237" t="s">
        <v>251</v>
      </c>
      <c r="D144" s="237" t="s">
        <v>193</v>
      </c>
      <c r="E144" s="238" t="s">
        <v>502</v>
      </c>
      <c r="F144" s="239" t="s">
        <v>503</v>
      </c>
      <c r="G144" s="240" t="s">
        <v>469</v>
      </c>
      <c r="H144" s="241">
        <v>1</v>
      </c>
      <c r="I144" s="242"/>
      <c r="J144" s="243">
        <f>ROUND(I144*H144,2)</f>
        <v>0</v>
      </c>
      <c r="K144" s="239" t="s">
        <v>132</v>
      </c>
      <c r="L144" s="244"/>
      <c r="M144" s="245" t="s">
        <v>19</v>
      </c>
      <c r="N144" s="246" t="s">
        <v>46</v>
      </c>
      <c r="O144" s="66"/>
      <c r="P144" s="184">
        <f>O144*H144</f>
        <v>0</v>
      </c>
      <c r="Q144" s="184">
        <v>0.156</v>
      </c>
      <c r="R144" s="184">
        <f>Q144*H144</f>
        <v>0.156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185</v>
      </c>
      <c r="AT144" s="186" t="s">
        <v>193</v>
      </c>
      <c r="AU144" s="186" t="s">
        <v>85</v>
      </c>
      <c r="AY144" s="19" t="s">
        <v>126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83</v>
      </c>
      <c r="BK144" s="187">
        <f>ROUND(I144*H144,2)</f>
        <v>0</v>
      </c>
      <c r="BL144" s="19" t="s">
        <v>133</v>
      </c>
      <c r="BM144" s="186" t="s">
        <v>504</v>
      </c>
    </row>
    <row r="145" spans="2:63" s="12" customFormat="1" ht="22.9" customHeight="1">
      <c r="B145" s="159"/>
      <c r="C145" s="160"/>
      <c r="D145" s="161" t="s">
        <v>74</v>
      </c>
      <c r="E145" s="173" t="s">
        <v>192</v>
      </c>
      <c r="F145" s="173" t="s">
        <v>309</v>
      </c>
      <c r="G145" s="160"/>
      <c r="H145" s="160"/>
      <c r="I145" s="163"/>
      <c r="J145" s="174">
        <f>BK145</f>
        <v>0</v>
      </c>
      <c r="K145" s="160"/>
      <c r="L145" s="165"/>
      <c r="M145" s="166"/>
      <c r="N145" s="167"/>
      <c r="O145" s="167"/>
      <c r="P145" s="168">
        <f>SUM(P146:P163)</f>
        <v>0</v>
      </c>
      <c r="Q145" s="167"/>
      <c r="R145" s="168">
        <f>SUM(R146:R163)</f>
        <v>82.661399</v>
      </c>
      <c r="S145" s="167"/>
      <c r="T145" s="169">
        <f>SUM(T146:T163)</f>
        <v>27.75</v>
      </c>
      <c r="AR145" s="170" t="s">
        <v>83</v>
      </c>
      <c r="AT145" s="171" t="s">
        <v>74</v>
      </c>
      <c r="AU145" s="171" t="s">
        <v>83</v>
      </c>
      <c r="AY145" s="170" t="s">
        <v>126</v>
      </c>
      <c r="BK145" s="172">
        <f>SUM(BK146:BK163)</f>
        <v>0</v>
      </c>
    </row>
    <row r="146" spans="1:65" s="2" customFormat="1" ht="16.5" customHeight="1">
      <c r="A146" s="36"/>
      <c r="B146" s="37"/>
      <c r="C146" s="175" t="s">
        <v>256</v>
      </c>
      <c r="D146" s="175" t="s">
        <v>128</v>
      </c>
      <c r="E146" s="176" t="s">
        <v>505</v>
      </c>
      <c r="F146" s="177" t="s">
        <v>506</v>
      </c>
      <c r="G146" s="178" t="s">
        <v>313</v>
      </c>
      <c r="H146" s="179">
        <v>26</v>
      </c>
      <c r="I146" s="180"/>
      <c r="J146" s="181">
        <f>ROUND(I146*H146,2)</f>
        <v>0</v>
      </c>
      <c r="K146" s="177" t="s">
        <v>132</v>
      </c>
      <c r="L146" s="41"/>
      <c r="M146" s="182" t="s">
        <v>19</v>
      </c>
      <c r="N146" s="183" t="s">
        <v>46</v>
      </c>
      <c r="O146" s="66"/>
      <c r="P146" s="184">
        <f>O146*H146</f>
        <v>0</v>
      </c>
      <c r="Q146" s="184">
        <v>0.7493193</v>
      </c>
      <c r="R146" s="184">
        <f>Q146*H146</f>
        <v>19.482301800000002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133</v>
      </c>
      <c r="AT146" s="186" t="s">
        <v>128</v>
      </c>
      <c r="AU146" s="186" t="s">
        <v>85</v>
      </c>
      <c r="AY146" s="19" t="s">
        <v>126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83</v>
      </c>
      <c r="BK146" s="187">
        <f>ROUND(I146*H146,2)</f>
        <v>0</v>
      </c>
      <c r="BL146" s="19" t="s">
        <v>133</v>
      </c>
      <c r="BM146" s="186" t="s">
        <v>507</v>
      </c>
    </row>
    <row r="147" spans="1:47" s="2" customFormat="1" ht="11.25">
      <c r="A147" s="36"/>
      <c r="B147" s="37"/>
      <c r="C147" s="38"/>
      <c r="D147" s="188" t="s">
        <v>135</v>
      </c>
      <c r="E147" s="38"/>
      <c r="F147" s="189" t="s">
        <v>508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135</v>
      </c>
      <c r="AU147" s="19" t="s">
        <v>85</v>
      </c>
    </row>
    <row r="148" spans="2:51" s="14" customFormat="1" ht="11.25">
      <c r="B148" s="204"/>
      <c r="C148" s="205"/>
      <c r="D148" s="195" t="s">
        <v>141</v>
      </c>
      <c r="E148" s="206" t="s">
        <v>19</v>
      </c>
      <c r="F148" s="207" t="s">
        <v>509</v>
      </c>
      <c r="G148" s="205"/>
      <c r="H148" s="208">
        <v>26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141</v>
      </c>
      <c r="AU148" s="214" t="s">
        <v>85</v>
      </c>
      <c r="AV148" s="14" t="s">
        <v>85</v>
      </c>
      <c r="AW148" s="14" t="s">
        <v>37</v>
      </c>
      <c r="AX148" s="14" t="s">
        <v>83</v>
      </c>
      <c r="AY148" s="214" t="s">
        <v>126</v>
      </c>
    </row>
    <row r="149" spans="1:65" s="2" customFormat="1" ht="16.5" customHeight="1">
      <c r="A149" s="36"/>
      <c r="B149" s="37"/>
      <c r="C149" s="237" t="s">
        <v>262</v>
      </c>
      <c r="D149" s="237" t="s">
        <v>193</v>
      </c>
      <c r="E149" s="238" t="s">
        <v>510</v>
      </c>
      <c r="F149" s="239" t="s">
        <v>511</v>
      </c>
      <c r="G149" s="240" t="s">
        <v>313</v>
      </c>
      <c r="H149" s="241">
        <v>26.26</v>
      </c>
      <c r="I149" s="242"/>
      <c r="J149" s="243">
        <f>ROUND(I149*H149,2)</f>
        <v>0</v>
      </c>
      <c r="K149" s="239" t="s">
        <v>132</v>
      </c>
      <c r="L149" s="244"/>
      <c r="M149" s="245" t="s">
        <v>19</v>
      </c>
      <c r="N149" s="246" t="s">
        <v>46</v>
      </c>
      <c r="O149" s="66"/>
      <c r="P149" s="184">
        <f>O149*H149</f>
        <v>0</v>
      </c>
      <c r="Q149" s="184">
        <v>0.416</v>
      </c>
      <c r="R149" s="184">
        <f>Q149*H149</f>
        <v>10.92416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185</v>
      </c>
      <c r="AT149" s="186" t="s">
        <v>193</v>
      </c>
      <c r="AU149" s="186" t="s">
        <v>85</v>
      </c>
      <c r="AY149" s="19" t="s">
        <v>126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83</v>
      </c>
      <c r="BK149" s="187">
        <f>ROUND(I149*H149,2)</f>
        <v>0</v>
      </c>
      <c r="BL149" s="19" t="s">
        <v>133</v>
      </c>
      <c r="BM149" s="186" t="s">
        <v>512</v>
      </c>
    </row>
    <row r="150" spans="2:51" s="14" customFormat="1" ht="11.25">
      <c r="B150" s="204"/>
      <c r="C150" s="205"/>
      <c r="D150" s="195" t="s">
        <v>141</v>
      </c>
      <c r="E150" s="205"/>
      <c r="F150" s="207" t="s">
        <v>513</v>
      </c>
      <c r="G150" s="205"/>
      <c r="H150" s="208">
        <v>26.26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141</v>
      </c>
      <c r="AU150" s="214" t="s">
        <v>85</v>
      </c>
      <c r="AV150" s="14" t="s">
        <v>85</v>
      </c>
      <c r="AW150" s="14" t="s">
        <v>4</v>
      </c>
      <c r="AX150" s="14" t="s">
        <v>83</v>
      </c>
      <c r="AY150" s="214" t="s">
        <v>126</v>
      </c>
    </row>
    <row r="151" spans="1:65" s="2" customFormat="1" ht="16.5" customHeight="1">
      <c r="A151" s="36"/>
      <c r="B151" s="37"/>
      <c r="C151" s="175" t="s">
        <v>7</v>
      </c>
      <c r="D151" s="175" t="s">
        <v>128</v>
      </c>
      <c r="E151" s="176" t="s">
        <v>514</v>
      </c>
      <c r="F151" s="177" t="s">
        <v>515</v>
      </c>
      <c r="G151" s="178" t="s">
        <v>147</v>
      </c>
      <c r="H151" s="179">
        <v>20.8</v>
      </c>
      <c r="I151" s="180"/>
      <c r="J151" s="181">
        <f>ROUND(I151*H151,2)</f>
        <v>0</v>
      </c>
      <c r="K151" s="177" t="s">
        <v>132</v>
      </c>
      <c r="L151" s="41"/>
      <c r="M151" s="182" t="s">
        <v>19</v>
      </c>
      <c r="N151" s="183" t="s">
        <v>46</v>
      </c>
      <c r="O151" s="66"/>
      <c r="P151" s="184">
        <f>O151*H151</f>
        <v>0</v>
      </c>
      <c r="Q151" s="184">
        <v>2.5122535</v>
      </c>
      <c r="R151" s="184">
        <f>Q151*H151</f>
        <v>52.2548728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133</v>
      </c>
      <c r="AT151" s="186" t="s">
        <v>128</v>
      </c>
      <c r="AU151" s="186" t="s">
        <v>85</v>
      </c>
      <c r="AY151" s="19" t="s">
        <v>126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83</v>
      </c>
      <c r="BK151" s="187">
        <f>ROUND(I151*H151,2)</f>
        <v>0</v>
      </c>
      <c r="BL151" s="19" t="s">
        <v>133</v>
      </c>
      <c r="BM151" s="186" t="s">
        <v>516</v>
      </c>
    </row>
    <row r="152" spans="1:47" s="2" customFormat="1" ht="11.25">
      <c r="A152" s="36"/>
      <c r="B152" s="37"/>
      <c r="C152" s="38"/>
      <c r="D152" s="188" t="s">
        <v>135</v>
      </c>
      <c r="E152" s="38"/>
      <c r="F152" s="189" t="s">
        <v>517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135</v>
      </c>
      <c r="AU152" s="19" t="s">
        <v>85</v>
      </c>
    </row>
    <row r="153" spans="2:51" s="14" customFormat="1" ht="11.25">
      <c r="B153" s="204"/>
      <c r="C153" s="205"/>
      <c r="D153" s="195" t="s">
        <v>141</v>
      </c>
      <c r="E153" s="206" t="s">
        <v>19</v>
      </c>
      <c r="F153" s="207" t="s">
        <v>518</v>
      </c>
      <c r="G153" s="205"/>
      <c r="H153" s="208">
        <v>20.8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141</v>
      </c>
      <c r="AU153" s="214" t="s">
        <v>85</v>
      </c>
      <c r="AV153" s="14" t="s">
        <v>85</v>
      </c>
      <c r="AW153" s="14" t="s">
        <v>37</v>
      </c>
      <c r="AX153" s="14" t="s">
        <v>83</v>
      </c>
      <c r="AY153" s="214" t="s">
        <v>126</v>
      </c>
    </row>
    <row r="154" spans="1:65" s="2" customFormat="1" ht="33" customHeight="1">
      <c r="A154" s="36"/>
      <c r="B154" s="37"/>
      <c r="C154" s="175" t="s">
        <v>273</v>
      </c>
      <c r="D154" s="175" t="s">
        <v>128</v>
      </c>
      <c r="E154" s="176" t="s">
        <v>389</v>
      </c>
      <c r="F154" s="177" t="s">
        <v>390</v>
      </c>
      <c r="G154" s="178" t="s">
        <v>313</v>
      </c>
      <c r="H154" s="179">
        <v>10</v>
      </c>
      <c r="I154" s="180"/>
      <c r="J154" s="181">
        <f>ROUND(I154*H154,2)</f>
        <v>0</v>
      </c>
      <c r="K154" s="177" t="s">
        <v>132</v>
      </c>
      <c r="L154" s="41"/>
      <c r="M154" s="182" t="s">
        <v>19</v>
      </c>
      <c r="N154" s="183" t="s">
        <v>46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2.055</v>
      </c>
      <c r="T154" s="185">
        <f>S154*H154</f>
        <v>20.55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133</v>
      </c>
      <c r="AT154" s="186" t="s">
        <v>128</v>
      </c>
      <c r="AU154" s="186" t="s">
        <v>85</v>
      </c>
      <c r="AY154" s="19" t="s">
        <v>126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83</v>
      </c>
      <c r="BK154" s="187">
        <f>ROUND(I154*H154,2)</f>
        <v>0</v>
      </c>
      <c r="BL154" s="19" t="s">
        <v>133</v>
      </c>
      <c r="BM154" s="186" t="s">
        <v>519</v>
      </c>
    </row>
    <row r="155" spans="1:47" s="2" customFormat="1" ht="11.25">
      <c r="A155" s="36"/>
      <c r="B155" s="37"/>
      <c r="C155" s="38"/>
      <c r="D155" s="188" t="s">
        <v>135</v>
      </c>
      <c r="E155" s="38"/>
      <c r="F155" s="189" t="s">
        <v>392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135</v>
      </c>
      <c r="AU155" s="19" t="s">
        <v>85</v>
      </c>
    </row>
    <row r="156" spans="2:51" s="13" customFormat="1" ht="11.25">
      <c r="B156" s="193"/>
      <c r="C156" s="194"/>
      <c r="D156" s="195" t="s">
        <v>141</v>
      </c>
      <c r="E156" s="196" t="s">
        <v>19</v>
      </c>
      <c r="F156" s="197" t="s">
        <v>142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141</v>
      </c>
      <c r="AU156" s="203" t="s">
        <v>85</v>
      </c>
      <c r="AV156" s="13" t="s">
        <v>83</v>
      </c>
      <c r="AW156" s="13" t="s">
        <v>37</v>
      </c>
      <c r="AX156" s="13" t="s">
        <v>75</v>
      </c>
      <c r="AY156" s="203" t="s">
        <v>126</v>
      </c>
    </row>
    <row r="157" spans="2:51" s="14" customFormat="1" ht="11.25">
      <c r="B157" s="204"/>
      <c r="C157" s="205"/>
      <c r="D157" s="195" t="s">
        <v>141</v>
      </c>
      <c r="E157" s="206" t="s">
        <v>19</v>
      </c>
      <c r="F157" s="207" t="s">
        <v>520</v>
      </c>
      <c r="G157" s="205"/>
      <c r="H157" s="208">
        <v>10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141</v>
      </c>
      <c r="AU157" s="214" t="s">
        <v>85</v>
      </c>
      <c r="AV157" s="14" t="s">
        <v>85</v>
      </c>
      <c r="AW157" s="14" t="s">
        <v>37</v>
      </c>
      <c r="AX157" s="14" t="s">
        <v>83</v>
      </c>
      <c r="AY157" s="214" t="s">
        <v>126</v>
      </c>
    </row>
    <row r="158" spans="1:65" s="2" customFormat="1" ht="24.2" customHeight="1">
      <c r="A158" s="36"/>
      <c r="B158" s="37"/>
      <c r="C158" s="175" t="s">
        <v>279</v>
      </c>
      <c r="D158" s="175" t="s">
        <v>128</v>
      </c>
      <c r="E158" s="176" t="s">
        <v>521</v>
      </c>
      <c r="F158" s="177" t="s">
        <v>522</v>
      </c>
      <c r="G158" s="178" t="s">
        <v>147</v>
      </c>
      <c r="H158" s="179">
        <v>3</v>
      </c>
      <c r="I158" s="180"/>
      <c r="J158" s="181">
        <f>ROUND(I158*H158,2)</f>
        <v>0</v>
      </c>
      <c r="K158" s="177" t="s">
        <v>132</v>
      </c>
      <c r="L158" s="41"/>
      <c r="M158" s="182" t="s">
        <v>19</v>
      </c>
      <c r="N158" s="183" t="s">
        <v>46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2.4</v>
      </c>
      <c r="T158" s="185">
        <f>S158*H158</f>
        <v>7.199999999999999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133</v>
      </c>
      <c r="AT158" s="186" t="s">
        <v>128</v>
      </c>
      <c r="AU158" s="186" t="s">
        <v>85</v>
      </c>
      <c r="AY158" s="19" t="s">
        <v>126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83</v>
      </c>
      <c r="BK158" s="187">
        <f>ROUND(I158*H158,2)</f>
        <v>0</v>
      </c>
      <c r="BL158" s="19" t="s">
        <v>133</v>
      </c>
      <c r="BM158" s="186" t="s">
        <v>523</v>
      </c>
    </row>
    <row r="159" spans="1:47" s="2" customFormat="1" ht="11.25">
      <c r="A159" s="36"/>
      <c r="B159" s="37"/>
      <c r="C159" s="38"/>
      <c r="D159" s="188" t="s">
        <v>135</v>
      </c>
      <c r="E159" s="38"/>
      <c r="F159" s="189" t="s">
        <v>524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135</v>
      </c>
      <c r="AU159" s="19" t="s">
        <v>85</v>
      </c>
    </row>
    <row r="160" spans="2:51" s="13" customFormat="1" ht="11.25">
      <c r="B160" s="193"/>
      <c r="C160" s="194"/>
      <c r="D160" s="195" t="s">
        <v>141</v>
      </c>
      <c r="E160" s="196" t="s">
        <v>19</v>
      </c>
      <c r="F160" s="197" t="s">
        <v>142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141</v>
      </c>
      <c r="AU160" s="203" t="s">
        <v>85</v>
      </c>
      <c r="AV160" s="13" t="s">
        <v>83</v>
      </c>
      <c r="AW160" s="13" t="s">
        <v>37</v>
      </c>
      <c r="AX160" s="13" t="s">
        <v>75</v>
      </c>
      <c r="AY160" s="203" t="s">
        <v>126</v>
      </c>
    </row>
    <row r="161" spans="2:51" s="14" customFormat="1" ht="11.25">
      <c r="B161" s="204"/>
      <c r="C161" s="205"/>
      <c r="D161" s="195" t="s">
        <v>141</v>
      </c>
      <c r="E161" s="206" t="s">
        <v>19</v>
      </c>
      <c r="F161" s="207" t="s">
        <v>525</v>
      </c>
      <c r="G161" s="205"/>
      <c r="H161" s="208">
        <v>3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141</v>
      </c>
      <c r="AU161" s="214" t="s">
        <v>85</v>
      </c>
      <c r="AV161" s="14" t="s">
        <v>85</v>
      </c>
      <c r="AW161" s="14" t="s">
        <v>37</v>
      </c>
      <c r="AX161" s="14" t="s">
        <v>83</v>
      </c>
      <c r="AY161" s="214" t="s">
        <v>126</v>
      </c>
    </row>
    <row r="162" spans="1:65" s="2" customFormat="1" ht="16.5" customHeight="1">
      <c r="A162" s="36"/>
      <c r="B162" s="37"/>
      <c r="C162" s="175" t="s">
        <v>288</v>
      </c>
      <c r="D162" s="175" t="s">
        <v>128</v>
      </c>
      <c r="E162" s="176" t="s">
        <v>526</v>
      </c>
      <c r="F162" s="177" t="s">
        <v>527</v>
      </c>
      <c r="G162" s="178" t="s">
        <v>469</v>
      </c>
      <c r="H162" s="179">
        <v>1</v>
      </c>
      <c r="I162" s="180"/>
      <c r="J162" s="181">
        <f>ROUND(I162*H162,2)</f>
        <v>0</v>
      </c>
      <c r="K162" s="177" t="s">
        <v>132</v>
      </c>
      <c r="L162" s="41"/>
      <c r="M162" s="182" t="s">
        <v>19</v>
      </c>
      <c r="N162" s="183" t="s">
        <v>46</v>
      </c>
      <c r="O162" s="66"/>
      <c r="P162" s="184">
        <f>O162*H162</f>
        <v>0</v>
      </c>
      <c r="Q162" s="184">
        <v>6.44E-05</v>
      </c>
      <c r="R162" s="184">
        <f>Q162*H162</f>
        <v>6.44E-05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133</v>
      </c>
      <c r="AT162" s="186" t="s">
        <v>128</v>
      </c>
      <c r="AU162" s="186" t="s">
        <v>85</v>
      </c>
      <c r="AY162" s="19" t="s">
        <v>126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133</v>
      </c>
      <c r="BM162" s="186" t="s">
        <v>528</v>
      </c>
    </row>
    <row r="163" spans="1:47" s="2" customFormat="1" ht="11.25">
      <c r="A163" s="36"/>
      <c r="B163" s="37"/>
      <c r="C163" s="38"/>
      <c r="D163" s="188" t="s">
        <v>135</v>
      </c>
      <c r="E163" s="38"/>
      <c r="F163" s="189" t="s">
        <v>529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135</v>
      </c>
      <c r="AU163" s="19" t="s">
        <v>85</v>
      </c>
    </row>
    <row r="164" spans="2:63" s="12" customFormat="1" ht="22.9" customHeight="1">
      <c r="B164" s="159"/>
      <c r="C164" s="160"/>
      <c r="D164" s="161" t="s">
        <v>74</v>
      </c>
      <c r="E164" s="173" t="s">
        <v>394</v>
      </c>
      <c r="F164" s="173" t="s">
        <v>395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SUM(P165:P177)</f>
        <v>0</v>
      </c>
      <c r="Q164" s="167"/>
      <c r="R164" s="168">
        <f>SUM(R165:R177)</f>
        <v>0</v>
      </c>
      <c r="S164" s="167"/>
      <c r="T164" s="169">
        <f>SUM(T165:T177)</f>
        <v>0</v>
      </c>
      <c r="AR164" s="170" t="s">
        <v>83</v>
      </c>
      <c r="AT164" s="171" t="s">
        <v>74</v>
      </c>
      <c r="AU164" s="171" t="s">
        <v>83</v>
      </c>
      <c r="AY164" s="170" t="s">
        <v>126</v>
      </c>
      <c r="BK164" s="172">
        <f>SUM(BK165:BK177)</f>
        <v>0</v>
      </c>
    </row>
    <row r="165" spans="1:65" s="2" customFormat="1" ht="24.2" customHeight="1">
      <c r="A165" s="36"/>
      <c r="B165" s="37"/>
      <c r="C165" s="175" t="s">
        <v>294</v>
      </c>
      <c r="D165" s="175" t="s">
        <v>128</v>
      </c>
      <c r="E165" s="176" t="s">
        <v>397</v>
      </c>
      <c r="F165" s="177" t="s">
        <v>398</v>
      </c>
      <c r="G165" s="178" t="s">
        <v>196</v>
      </c>
      <c r="H165" s="179">
        <v>27.75</v>
      </c>
      <c r="I165" s="180"/>
      <c r="J165" s="181">
        <f>ROUND(I165*H165,2)</f>
        <v>0</v>
      </c>
      <c r="K165" s="177" t="s">
        <v>132</v>
      </c>
      <c r="L165" s="41"/>
      <c r="M165" s="182" t="s">
        <v>19</v>
      </c>
      <c r="N165" s="183" t="s">
        <v>46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133</v>
      </c>
      <c r="AT165" s="186" t="s">
        <v>128</v>
      </c>
      <c r="AU165" s="186" t="s">
        <v>85</v>
      </c>
      <c r="AY165" s="19" t="s">
        <v>126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83</v>
      </c>
      <c r="BK165" s="187">
        <f>ROUND(I165*H165,2)</f>
        <v>0</v>
      </c>
      <c r="BL165" s="19" t="s">
        <v>133</v>
      </c>
      <c r="BM165" s="186" t="s">
        <v>530</v>
      </c>
    </row>
    <row r="166" spans="1:47" s="2" customFormat="1" ht="11.25">
      <c r="A166" s="36"/>
      <c r="B166" s="37"/>
      <c r="C166" s="38"/>
      <c r="D166" s="188" t="s">
        <v>135</v>
      </c>
      <c r="E166" s="38"/>
      <c r="F166" s="189" t="s">
        <v>400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135</v>
      </c>
      <c r="AU166" s="19" t="s">
        <v>85</v>
      </c>
    </row>
    <row r="167" spans="2:51" s="14" customFormat="1" ht="11.25">
      <c r="B167" s="204"/>
      <c r="C167" s="205"/>
      <c r="D167" s="195" t="s">
        <v>141</v>
      </c>
      <c r="E167" s="206" t="s">
        <v>19</v>
      </c>
      <c r="F167" s="207" t="s">
        <v>531</v>
      </c>
      <c r="G167" s="205"/>
      <c r="H167" s="208">
        <v>27.75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141</v>
      </c>
      <c r="AU167" s="214" t="s">
        <v>85</v>
      </c>
      <c r="AV167" s="14" t="s">
        <v>85</v>
      </c>
      <c r="AW167" s="14" t="s">
        <v>37</v>
      </c>
      <c r="AX167" s="14" t="s">
        <v>83</v>
      </c>
      <c r="AY167" s="214" t="s">
        <v>126</v>
      </c>
    </row>
    <row r="168" spans="1:65" s="2" customFormat="1" ht="24.2" customHeight="1">
      <c r="A168" s="36"/>
      <c r="B168" s="37"/>
      <c r="C168" s="175" t="s">
        <v>299</v>
      </c>
      <c r="D168" s="175" t="s">
        <v>128</v>
      </c>
      <c r="E168" s="176" t="s">
        <v>404</v>
      </c>
      <c r="F168" s="177" t="s">
        <v>405</v>
      </c>
      <c r="G168" s="178" t="s">
        <v>196</v>
      </c>
      <c r="H168" s="179">
        <v>333</v>
      </c>
      <c r="I168" s="180"/>
      <c r="J168" s="181">
        <f>ROUND(I168*H168,2)</f>
        <v>0</v>
      </c>
      <c r="K168" s="177" t="s">
        <v>132</v>
      </c>
      <c r="L168" s="41"/>
      <c r="M168" s="182" t="s">
        <v>19</v>
      </c>
      <c r="N168" s="183" t="s">
        <v>46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133</v>
      </c>
      <c r="AT168" s="186" t="s">
        <v>128</v>
      </c>
      <c r="AU168" s="186" t="s">
        <v>85</v>
      </c>
      <c r="AY168" s="19" t="s">
        <v>126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83</v>
      </c>
      <c r="BK168" s="187">
        <f>ROUND(I168*H168,2)</f>
        <v>0</v>
      </c>
      <c r="BL168" s="19" t="s">
        <v>133</v>
      </c>
      <c r="BM168" s="186" t="s">
        <v>532</v>
      </c>
    </row>
    <row r="169" spans="1:47" s="2" customFormat="1" ht="11.25">
      <c r="A169" s="36"/>
      <c r="B169" s="37"/>
      <c r="C169" s="38"/>
      <c r="D169" s="188" t="s">
        <v>135</v>
      </c>
      <c r="E169" s="38"/>
      <c r="F169" s="189" t="s">
        <v>407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135</v>
      </c>
      <c r="AU169" s="19" t="s">
        <v>85</v>
      </c>
    </row>
    <row r="170" spans="2:51" s="13" customFormat="1" ht="11.25">
      <c r="B170" s="193"/>
      <c r="C170" s="194"/>
      <c r="D170" s="195" t="s">
        <v>141</v>
      </c>
      <c r="E170" s="196" t="s">
        <v>19</v>
      </c>
      <c r="F170" s="197" t="s">
        <v>182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141</v>
      </c>
      <c r="AU170" s="203" t="s">
        <v>85</v>
      </c>
      <c r="AV170" s="13" t="s">
        <v>83</v>
      </c>
      <c r="AW170" s="13" t="s">
        <v>37</v>
      </c>
      <c r="AX170" s="13" t="s">
        <v>75</v>
      </c>
      <c r="AY170" s="203" t="s">
        <v>126</v>
      </c>
    </row>
    <row r="171" spans="2:51" s="14" customFormat="1" ht="11.25">
      <c r="B171" s="204"/>
      <c r="C171" s="205"/>
      <c r="D171" s="195" t="s">
        <v>141</v>
      </c>
      <c r="E171" s="206" t="s">
        <v>19</v>
      </c>
      <c r="F171" s="207" t="s">
        <v>533</v>
      </c>
      <c r="G171" s="205"/>
      <c r="H171" s="208">
        <v>333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141</v>
      </c>
      <c r="AU171" s="214" t="s">
        <v>85</v>
      </c>
      <c r="AV171" s="14" t="s">
        <v>85</v>
      </c>
      <c r="AW171" s="14" t="s">
        <v>37</v>
      </c>
      <c r="AX171" s="14" t="s">
        <v>83</v>
      </c>
      <c r="AY171" s="214" t="s">
        <v>126</v>
      </c>
    </row>
    <row r="172" spans="1:65" s="2" customFormat="1" ht="16.5" customHeight="1">
      <c r="A172" s="36"/>
      <c r="B172" s="37"/>
      <c r="C172" s="175" t="s">
        <v>304</v>
      </c>
      <c r="D172" s="175" t="s">
        <v>128</v>
      </c>
      <c r="E172" s="176" t="s">
        <v>411</v>
      </c>
      <c r="F172" s="177" t="s">
        <v>412</v>
      </c>
      <c r="G172" s="178" t="s">
        <v>196</v>
      </c>
      <c r="H172" s="179">
        <v>27.75</v>
      </c>
      <c r="I172" s="180"/>
      <c r="J172" s="181">
        <f>ROUND(I172*H172,2)</f>
        <v>0</v>
      </c>
      <c r="K172" s="177" t="s">
        <v>132</v>
      </c>
      <c r="L172" s="41"/>
      <c r="M172" s="182" t="s">
        <v>19</v>
      </c>
      <c r="N172" s="183" t="s">
        <v>46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133</v>
      </c>
      <c r="AT172" s="186" t="s">
        <v>128</v>
      </c>
      <c r="AU172" s="186" t="s">
        <v>85</v>
      </c>
      <c r="AY172" s="19" t="s">
        <v>126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83</v>
      </c>
      <c r="BK172" s="187">
        <f>ROUND(I172*H172,2)</f>
        <v>0</v>
      </c>
      <c r="BL172" s="19" t="s">
        <v>133</v>
      </c>
      <c r="BM172" s="186" t="s">
        <v>534</v>
      </c>
    </row>
    <row r="173" spans="1:47" s="2" customFormat="1" ht="11.25">
      <c r="A173" s="36"/>
      <c r="B173" s="37"/>
      <c r="C173" s="38"/>
      <c r="D173" s="188" t="s">
        <v>135</v>
      </c>
      <c r="E173" s="38"/>
      <c r="F173" s="189" t="s">
        <v>414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135</v>
      </c>
      <c r="AU173" s="19" t="s">
        <v>85</v>
      </c>
    </row>
    <row r="174" spans="2:51" s="14" customFormat="1" ht="11.25">
      <c r="B174" s="204"/>
      <c r="C174" s="205"/>
      <c r="D174" s="195" t="s">
        <v>141</v>
      </c>
      <c r="E174" s="206" t="s">
        <v>19</v>
      </c>
      <c r="F174" s="207" t="s">
        <v>535</v>
      </c>
      <c r="G174" s="205"/>
      <c r="H174" s="208">
        <v>27.75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141</v>
      </c>
      <c r="AU174" s="214" t="s">
        <v>85</v>
      </c>
      <c r="AV174" s="14" t="s">
        <v>85</v>
      </c>
      <c r="AW174" s="14" t="s">
        <v>37</v>
      </c>
      <c r="AX174" s="14" t="s">
        <v>83</v>
      </c>
      <c r="AY174" s="214" t="s">
        <v>126</v>
      </c>
    </row>
    <row r="175" spans="1:65" s="2" customFormat="1" ht="24.2" customHeight="1">
      <c r="A175" s="36"/>
      <c r="B175" s="37"/>
      <c r="C175" s="175" t="s">
        <v>310</v>
      </c>
      <c r="D175" s="175" t="s">
        <v>128</v>
      </c>
      <c r="E175" s="176" t="s">
        <v>416</v>
      </c>
      <c r="F175" s="177" t="s">
        <v>417</v>
      </c>
      <c r="G175" s="178" t="s">
        <v>196</v>
      </c>
      <c r="H175" s="179">
        <v>27.75</v>
      </c>
      <c r="I175" s="180"/>
      <c r="J175" s="181">
        <f>ROUND(I175*H175,2)</f>
        <v>0</v>
      </c>
      <c r="K175" s="177" t="s">
        <v>132</v>
      </c>
      <c r="L175" s="41"/>
      <c r="M175" s="182" t="s">
        <v>19</v>
      </c>
      <c r="N175" s="183" t="s">
        <v>46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133</v>
      </c>
      <c r="AT175" s="186" t="s">
        <v>128</v>
      </c>
      <c r="AU175" s="186" t="s">
        <v>85</v>
      </c>
      <c r="AY175" s="19" t="s">
        <v>126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83</v>
      </c>
      <c r="BK175" s="187">
        <f>ROUND(I175*H175,2)</f>
        <v>0</v>
      </c>
      <c r="BL175" s="19" t="s">
        <v>133</v>
      </c>
      <c r="BM175" s="186" t="s">
        <v>536</v>
      </c>
    </row>
    <row r="176" spans="1:47" s="2" customFormat="1" ht="11.25">
      <c r="A176" s="36"/>
      <c r="B176" s="37"/>
      <c r="C176" s="38"/>
      <c r="D176" s="188" t="s">
        <v>135</v>
      </c>
      <c r="E176" s="38"/>
      <c r="F176" s="189" t="s">
        <v>419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135</v>
      </c>
      <c r="AU176" s="19" t="s">
        <v>85</v>
      </c>
    </row>
    <row r="177" spans="2:51" s="14" customFormat="1" ht="11.25">
      <c r="B177" s="204"/>
      <c r="C177" s="205"/>
      <c r="D177" s="195" t="s">
        <v>141</v>
      </c>
      <c r="E177" s="206" t="s">
        <v>19</v>
      </c>
      <c r="F177" s="207" t="s">
        <v>535</v>
      </c>
      <c r="G177" s="205"/>
      <c r="H177" s="208">
        <v>27.75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141</v>
      </c>
      <c r="AU177" s="214" t="s">
        <v>85</v>
      </c>
      <c r="AV177" s="14" t="s">
        <v>85</v>
      </c>
      <c r="AW177" s="14" t="s">
        <v>37</v>
      </c>
      <c r="AX177" s="14" t="s">
        <v>83</v>
      </c>
      <c r="AY177" s="214" t="s">
        <v>126</v>
      </c>
    </row>
    <row r="178" spans="2:63" s="12" customFormat="1" ht="22.9" customHeight="1">
      <c r="B178" s="159"/>
      <c r="C178" s="160"/>
      <c r="D178" s="161" t="s">
        <v>74</v>
      </c>
      <c r="E178" s="173" t="s">
        <v>425</v>
      </c>
      <c r="F178" s="173" t="s">
        <v>426</v>
      </c>
      <c r="G178" s="160"/>
      <c r="H178" s="160"/>
      <c r="I178" s="163"/>
      <c r="J178" s="174">
        <f>BK178</f>
        <v>0</v>
      </c>
      <c r="K178" s="160"/>
      <c r="L178" s="165"/>
      <c r="M178" s="166"/>
      <c r="N178" s="167"/>
      <c r="O178" s="167"/>
      <c r="P178" s="168">
        <f>SUM(P179:P180)</f>
        <v>0</v>
      </c>
      <c r="Q178" s="167"/>
      <c r="R178" s="168">
        <f>SUM(R179:R180)</f>
        <v>0</v>
      </c>
      <c r="S178" s="167"/>
      <c r="T178" s="169">
        <f>SUM(T179:T180)</f>
        <v>0</v>
      </c>
      <c r="AR178" s="170" t="s">
        <v>83</v>
      </c>
      <c r="AT178" s="171" t="s">
        <v>74</v>
      </c>
      <c r="AU178" s="171" t="s">
        <v>83</v>
      </c>
      <c r="AY178" s="170" t="s">
        <v>126</v>
      </c>
      <c r="BK178" s="172">
        <f>SUM(BK179:BK180)</f>
        <v>0</v>
      </c>
    </row>
    <row r="179" spans="1:65" s="2" customFormat="1" ht="21.75" customHeight="1">
      <c r="A179" s="36"/>
      <c r="B179" s="37"/>
      <c r="C179" s="175" t="s">
        <v>320</v>
      </c>
      <c r="D179" s="175" t="s">
        <v>128</v>
      </c>
      <c r="E179" s="176" t="s">
        <v>537</v>
      </c>
      <c r="F179" s="177" t="s">
        <v>538</v>
      </c>
      <c r="G179" s="178" t="s">
        <v>196</v>
      </c>
      <c r="H179" s="179">
        <v>108.45</v>
      </c>
      <c r="I179" s="180"/>
      <c r="J179" s="181">
        <f>ROUND(I179*H179,2)</f>
        <v>0</v>
      </c>
      <c r="K179" s="177" t="s">
        <v>132</v>
      </c>
      <c r="L179" s="41"/>
      <c r="M179" s="182" t="s">
        <v>19</v>
      </c>
      <c r="N179" s="183" t="s">
        <v>46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133</v>
      </c>
      <c r="AT179" s="186" t="s">
        <v>128</v>
      </c>
      <c r="AU179" s="186" t="s">
        <v>85</v>
      </c>
      <c r="AY179" s="19" t="s">
        <v>126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83</v>
      </c>
      <c r="BK179" s="187">
        <f>ROUND(I179*H179,2)</f>
        <v>0</v>
      </c>
      <c r="BL179" s="19" t="s">
        <v>133</v>
      </c>
      <c r="BM179" s="186" t="s">
        <v>539</v>
      </c>
    </row>
    <row r="180" spans="1:47" s="2" customFormat="1" ht="11.25">
      <c r="A180" s="36"/>
      <c r="B180" s="37"/>
      <c r="C180" s="38"/>
      <c r="D180" s="188" t="s">
        <v>135</v>
      </c>
      <c r="E180" s="38"/>
      <c r="F180" s="189" t="s">
        <v>540</v>
      </c>
      <c r="G180" s="38"/>
      <c r="H180" s="38"/>
      <c r="I180" s="190"/>
      <c r="J180" s="38"/>
      <c r="K180" s="38"/>
      <c r="L180" s="41"/>
      <c r="M180" s="247"/>
      <c r="N180" s="248"/>
      <c r="O180" s="249"/>
      <c r="P180" s="249"/>
      <c r="Q180" s="249"/>
      <c r="R180" s="249"/>
      <c r="S180" s="249"/>
      <c r="T180" s="25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135</v>
      </c>
      <c r="AU180" s="19" t="s">
        <v>85</v>
      </c>
    </row>
    <row r="181" spans="1:31" s="2" customFormat="1" ht="6.95" customHeight="1">
      <c r="A181" s="36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41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sheetProtection algorithmName="SHA-512" hashValue="/SF5iRfg+F1xpJ4RzYyBiBdsdVoszrBjcaFpoBg0FO0WeF+6rVq43BSEL+kuuEciZVnKu55bcScmCWOENeUhLw==" saltValue="kakwoMC92bexXx2W4d1i9TiMF1duLyew5MG228buVkeH0IztHBCC6riHjl/WfjEkWC32+ueuaB74JhKmtFC6nw==" spinCount="100000" sheet="1" objects="1" scenarios="1" formatColumns="0" formatRows="0" autoFilter="0"/>
  <autoFilter ref="C85:K18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1/132251101"/>
    <hyperlink ref="F94" r:id="rId2" display="https://podminky.urs.cz/item/CS_URS_2023_01/162751117"/>
    <hyperlink ref="F97" r:id="rId3" display="https://podminky.urs.cz/item/CS_URS_2023_01/162751119"/>
    <hyperlink ref="F101" r:id="rId4" display="https://podminky.urs.cz/item/CS_URS_2023_01/171201231"/>
    <hyperlink ref="F104" r:id="rId5" display="https://podminky.urs.cz/item/CS_URS_2023_01/171251201"/>
    <hyperlink ref="F107" r:id="rId6" display="https://podminky.urs.cz/item/CS_URS_2023_01/175151101"/>
    <hyperlink ref="F116" r:id="rId7" display="https://podminky.urs.cz/item/CS_URS_2023_01/175151201"/>
    <hyperlink ref="F121" r:id="rId8" display="https://podminky.urs.cz/item/CS_URS_2023_01/451573111"/>
    <hyperlink ref="F125" r:id="rId9" display="https://podminky.urs.cz/item/CS_URS_2023_01/452111111"/>
    <hyperlink ref="F130" r:id="rId10" display="https://podminky.urs.cz/item/CS_URS_2023_01/452311151"/>
    <hyperlink ref="F134" r:id="rId11" display="https://podminky.urs.cz/item/CS_URS_2023_01/894414111"/>
    <hyperlink ref="F140" r:id="rId12" display="https://podminky.urs.cz/item/CS_URS_2023_01/894414211"/>
    <hyperlink ref="F143" r:id="rId13" display="https://podminky.urs.cz/item/CS_URS_2023_01/899104112"/>
    <hyperlink ref="F147" r:id="rId14" display="https://podminky.urs.cz/item/CS_URS_2023_01/919521130"/>
    <hyperlink ref="F152" r:id="rId15" display="https://podminky.urs.cz/item/CS_URS_2023_01/919535558"/>
    <hyperlink ref="F155" r:id="rId16" display="https://podminky.urs.cz/item/CS_URS_2023_01/966008113"/>
    <hyperlink ref="F159" r:id="rId17" display="https://podminky.urs.cz/item/CS_URS_2023_01/966008311"/>
    <hyperlink ref="F163" r:id="rId18" display="https://podminky.urs.cz/item/CS_URS_2023_01/977213114"/>
    <hyperlink ref="F166" r:id="rId19" display="https://podminky.urs.cz/item/CS_URS_2023_01/997221561"/>
    <hyperlink ref="F169" r:id="rId20" display="https://podminky.urs.cz/item/CS_URS_2023_01/997221569"/>
    <hyperlink ref="F173" r:id="rId21" display="https://podminky.urs.cz/item/CS_URS_2023_01/997221611"/>
    <hyperlink ref="F176" r:id="rId22" display="https://podminky.urs.cz/item/CS_URS_2023_01/997221861"/>
    <hyperlink ref="F180" r:id="rId23" display="https://podminky.urs.cz/item/CS_URS_2023_01/9982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98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Autobusový záliv v ulici Čáslavská, Markovice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99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541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10. 5. 2023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29</v>
      </c>
      <c r="J24" s="109" t="s">
        <v>36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ROUND((SUM(BE87:BE262)),2)</f>
        <v>0</v>
      </c>
      <c r="G33" s="36"/>
      <c r="H33" s="36"/>
      <c r="I33" s="120">
        <v>0.21</v>
      </c>
      <c r="J33" s="119">
        <f>ROUND(((SUM(BE87:BE262))*I33),2)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ROUND((SUM(BF87:BF262)),2)</f>
        <v>0</v>
      </c>
      <c r="G34" s="36"/>
      <c r="H34" s="36"/>
      <c r="I34" s="120">
        <v>0.15</v>
      </c>
      <c r="J34" s="119">
        <f>ROUND(((SUM(BF87:BF262))*I34),2)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ROUND((SUM(BG87:BG262)),2)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ROUND((SUM(BH87:BH262)),2)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ROUND((SUM(BI87:BI262)),2)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Autobusový záliv v ulici Čáslavská, Markovice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067/2022_3 - Neuznatelné náklady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Markovice</v>
      </c>
      <c r="G52" s="38"/>
      <c r="H52" s="38"/>
      <c r="I52" s="31" t="s">
        <v>23</v>
      </c>
      <c r="J52" s="61" t="str">
        <f>IF(J12="","",J12)</f>
        <v>10. 5. 2023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Chrudim</v>
      </c>
      <c r="G54" s="38"/>
      <c r="H54" s="38"/>
      <c r="I54" s="31" t="s">
        <v>33</v>
      </c>
      <c r="J54" s="34" t="str">
        <f>E21</f>
        <v>DI PROJEKT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DI PROJEKT s.r.o.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5" customHeight="1">
      <c r="B60" s="136"/>
      <c r="C60" s="137"/>
      <c r="D60" s="138" t="s">
        <v>105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106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433</v>
      </c>
      <c r="E62" s="145"/>
      <c r="F62" s="145"/>
      <c r="G62" s="145"/>
      <c r="H62" s="145"/>
      <c r="I62" s="145"/>
      <c r="J62" s="146">
        <f>J158</f>
        <v>0</v>
      </c>
      <c r="K62" s="143"/>
      <c r="L62" s="147"/>
    </row>
    <row r="63" spans="2:12" s="10" customFormat="1" ht="19.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J173</f>
        <v>0</v>
      </c>
      <c r="K63" s="143"/>
      <c r="L63" s="147"/>
    </row>
    <row r="64" spans="2:12" s="10" customFormat="1" ht="19.9" customHeight="1">
      <c r="B64" s="142"/>
      <c r="C64" s="143"/>
      <c r="D64" s="144" t="s">
        <v>434</v>
      </c>
      <c r="E64" s="145"/>
      <c r="F64" s="145"/>
      <c r="G64" s="145"/>
      <c r="H64" s="145"/>
      <c r="I64" s="145"/>
      <c r="J64" s="146">
        <f>J177</f>
        <v>0</v>
      </c>
      <c r="K64" s="143"/>
      <c r="L64" s="147"/>
    </row>
    <row r="65" spans="2:12" s="10" customFormat="1" ht="19.9" customHeight="1">
      <c r="B65" s="142"/>
      <c r="C65" s="143"/>
      <c r="D65" s="144" t="s">
        <v>108</v>
      </c>
      <c r="E65" s="145"/>
      <c r="F65" s="145"/>
      <c r="G65" s="145"/>
      <c r="H65" s="145"/>
      <c r="I65" s="145"/>
      <c r="J65" s="146">
        <f>J192</f>
        <v>0</v>
      </c>
      <c r="K65" s="143"/>
      <c r="L65" s="147"/>
    </row>
    <row r="66" spans="2:12" s="10" customFormat="1" ht="19.9" customHeight="1">
      <c r="B66" s="142"/>
      <c r="C66" s="143"/>
      <c r="D66" s="144" t="s">
        <v>109</v>
      </c>
      <c r="E66" s="145"/>
      <c r="F66" s="145"/>
      <c r="G66" s="145"/>
      <c r="H66" s="145"/>
      <c r="I66" s="145"/>
      <c r="J66" s="146">
        <f>J246</f>
        <v>0</v>
      </c>
      <c r="K66" s="143"/>
      <c r="L66" s="147"/>
    </row>
    <row r="67" spans="2:12" s="10" customFormat="1" ht="19.9" customHeight="1">
      <c r="B67" s="142"/>
      <c r="C67" s="143"/>
      <c r="D67" s="144" t="s">
        <v>110</v>
      </c>
      <c r="E67" s="145"/>
      <c r="F67" s="145"/>
      <c r="G67" s="145"/>
      <c r="H67" s="145"/>
      <c r="I67" s="145"/>
      <c r="J67" s="146">
        <f>J260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111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3" t="str">
        <f>E7</f>
        <v>Autobusový záliv v ulici Čáslavská, Markovice</v>
      </c>
      <c r="F77" s="384"/>
      <c r="G77" s="384"/>
      <c r="H77" s="38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99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6" t="str">
        <f>E9</f>
        <v>067/2022_3 - Neuznatelné náklady</v>
      </c>
      <c r="F79" s="385"/>
      <c r="G79" s="385"/>
      <c r="H79" s="385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Markovice</v>
      </c>
      <c r="G81" s="38"/>
      <c r="H81" s="38"/>
      <c r="I81" s="31" t="s">
        <v>23</v>
      </c>
      <c r="J81" s="61" t="str">
        <f>IF(J12="","",J12)</f>
        <v>10. 5. 2023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Město Chrudim</v>
      </c>
      <c r="G83" s="38"/>
      <c r="H83" s="38"/>
      <c r="I83" s="31" t="s">
        <v>33</v>
      </c>
      <c r="J83" s="34" t="str">
        <f>E21</f>
        <v>DI PROJEKT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38</v>
      </c>
      <c r="J84" s="34" t="str">
        <f>E24</f>
        <v>DI PROJEKT s.r.o.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112</v>
      </c>
      <c r="D86" s="151" t="s">
        <v>60</v>
      </c>
      <c r="E86" s="151" t="s">
        <v>56</v>
      </c>
      <c r="F86" s="151" t="s">
        <v>57</v>
      </c>
      <c r="G86" s="151" t="s">
        <v>113</v>
      </c>
      <c r="H86" s="151" t="s">
        <v>114</v>
      </c>
      <c r="I86" s="151" t="s">
        <v>115</v>
      </c>
      <c r="J86" s="151" t="s">
        <v>103</v>
      </c>
      <c r="K86" s="152" t="s">
        <v>116</v>
      </c>
      <c r="L86" s="153"/>
      <c r="M86" s="70" t="s">
        <v>19</v>
      </c>
      <c r="N86" s="71" t="s">
        <v>45</v>
      </c>
      <c r="O86" s="71" t="s">
        <v>117</v>
      </c>
      <c r="P86" s="71" t="s">
        <v>118</v>
      </c>
      <c r="Q86" s="71" t="s">
        <v>119</v>
      </c>
      <c r="R86" s="71" t="s">
        <v>120</v>
      </c>
      <c r="S86" s="71" t="s">
        <v>121</v>
      </c>
      <c r="T86" s="72" t="s">
        <v>122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123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</f>
        <v>0</v>
      </c>
      <c r="Q87" s="74"/>
      <c r="R87" s="156">
        <f>R88</f>
        <v>117.195329955</v>
      </c>
      <c r="S87" s="74"/>
      <c r="T87" s="157">
        <f>T88</f>
        <v>20.5575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104</v>
      </c>
      <c r="BK87" s="158">
        <f>BK88</f>
        <v>0</v>
      </c>
    </row>
    <row r="88" spans="2:63" s="12" customFormat="1" ht="25.9" customHeight="1">
      <c r="B88" s="159"/>
      <c r="C88" s="160"/>
      <c r="D88" s="161" t="s">
        <v>74</v>
      </c>
      <c r="E88" s="162" t="s">
        <v>124</v>
      </c>
      <c r="F88" s="162" t="s">
        <v>125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P89+P158+P173+P177+P192+P246+P260</f>
        <v>0</v>
      </c>
      <c r="Q88" s="167"/>
      <c r="R88" s="168">
        <f>R89+R158+R173+R177+R192+R246+R260</f>
        <v>117.195329955</v>
      </c>
      <c r="S88" s="167"/>
      <c r="T88" s="169">
        <f>T89+T158+T173+T177+T192+T246+T260</f>
        <v>20.5575</v>
      </c>
      <c r="AR88" s="170" t="s">
        <v>83</v>
      </c>
      <c r="AT88" s="171" t="s">
        <v>74</v>
      </c>
      <c r="AU88" s="171" t="s">
        <v>75</v>
      </c>
      <c r="AY88" s="170" t="s">
        <v>126</v>
      </c>
      <c r="BK88" s="172">
        <f>BK89+BK158+BK173+BK177+BK192+BK246+BK260</f>
        <v>0</v>
      </c>
    </row>
    <row r="89" spans="2:63" s="12" customFormat="1" ht="22.9" customHeight="1">
      <c r="B89" s="159"/>
      <c r="C89" s="160"/>
      <c r="D89" s="161" t="s">
        <v>74</v>
      </c>
      <c r="E89" s="173" t="s">
        <v>83</v>
      </c>
      <c r="F89" s="173" t="s">
        <v>127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SUM(P90:P157)</f>
        <v>0</v>
      </c>
      <c r="Q89" s="167"/>
      <c r="R89" s="168">
        <f>SUM(R90:R157)</f>
        <v>83.49673200000001</v>
      </c>
      <c r="S89" s="167"/>
      <c r="T89" s="169">
        <f>SUM(T90:T157)</f>
        <v>0</v>
      </c>
      <c r="AR89" s="170" t="s">
        <v>83</v>
      </c>
      <c r="AT89" s="171" t="s">
        <v>74</v>
      </c>
      <c r="AU89" s="171" t="s">
        <v>83</v>
      </c>
      <c r="AY89" s="170" t="s">
        <v>126</v>
      </c>
      <c r="BK89" s="172">
        <f>SUM(BK90:BK157)</f>
        <v>0</v>
      </c>
    </row>
    <row r="90" spans="1:65" s="2" customFormat="1" ht="24.2" customHeight="1">
      <c r="A90" s="36"/>
      <c r="B90" s="37"/>
      <c r="C90" s="175" t="s">
        <v>83</v>
      </c>
      <c r="D90" s="175" t="s">
        <v>128</v>
      </c>
      <c r="E90" s="176" t="s">
        <v>542</v>
      </c>
      <c r="F90" s="177" t="s">
        <v>543</v>
      </c>
      <c r="G90" s="178" t="s">
        <v>131</v>
      </c>
      <c r="H90" s="179">
        <v>30</v>
      </c>
      <c r="I90" s="180"/>
      <c r="J90" s="181">
        <f>ROUND(I90*H90,2)</f>
        <v>0</v>
      </c>
      <c r="K90" s="177" t="s">
        <v>132</v>
      </c>
      <c r="L90" s="41"/>
      <c r="M90" s="182" t="s">
        <v>19</v>
      </c>
      <c r="N90" s="183" t="s">
        <v>46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133</v>
      </c>
      <c r="AT90" s="186" t="s">
        <v>128</v>
      </c>
      <c r="AU90" s="186" t="s">
        <v>85</v>
      </c>
      <c r="AY90" s="19" t="s">
        <v>126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133</v>
      </c>
      <c r="BM90" s="186" t="s">
        <v>544</v>
      </c>
    </row>
    <row r="91" spans="1:47" s="2" customFormat="1" ht="11.25">
      <c r="A91" s="36"/>
      <c r="B91" s="37"/>
      <c r="C91" s="38"/>
      <c r="D91" s="188" t="s">
        <v>135</v>
      </c>
      <c r="E91" s="38"/>
      <c r="F91" s="189" t="s">
        <v>545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135</v>
      </c>
      <c r="AU91" s="19" t="s">
        <v>85</v>
      </c>
    </row>
    <row r="92" spans="2:51" s="14" customFormat="1" ht="11.25">
      <c r="B92" s="204"/>
      <c r="C92" s="205"/>
      <c r="D92" s="195" t="s">
        <v>141</v>
      </c>
      <c r="E92" s="206" t="s">
        <v>19</v>
      </c>
      <c r="F92" s="207" t="s">
        <v>546</v>
      </c>
      <c r="G92" s="205"/>
      <c r="H92" s="208">
        <v>30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141</v>
      </c>
      <c r="AU92" s="214" t="s">
        <v>85</v>
      </c>
      <c r="AV92" s="14" t="s">
        <v>85</v>
      </c>
      <c r="AW92" s="14" t="s">
        <v>37</v>
      </c>
      <c r="AX92" s="14" t="s">
        <v>83</v>
      </c>
      <c r="AY92" s="214" t="s">
        <v>126</v>
      </c>
    </row>
    <row r="93" spans="1:65" s="2" customFormat="1" ht="16.5" customHeight="1">
      <c r="A93" s="36"/>
      <c r="B93" s="37"/>
      <c r="C93" s="175" t="s">
        <v>85</v>
      </c>
      <c r="D93" s="175" t="s">
        <v>128</v>
      </c>
      <c r="E93" s="176" t="s">
        <v>129</v>
      </c>
      <c r="F93" s="177" t="s">
        <v>130</v>
      </c>
      <c r="G93" s="178" t="s">
        <v>131</v>
      </c>
      <c r="H93" s="179">
        <v>141</v>
      </c>
      <c r="I93" s="180"/>
      <c r="J93" s="181">
        <f>ROUND(I93*H93,2)</f>
        <v>0</v>
      </c>
      <c r="K93" s="177" t="s">
        <v>132</v>
      </c>
      <c r="L93" s="41"/>
      <c r="M93" s="182" t="s">
        <v>19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133</v>
      </c>
      <c r="AT93" s="186" t="s">
        <v>128</v>
      </c>
      <c r="AU93" s="186" t="s">
        <v>85</v>
      </c>
      <c r="AY93" s="19" t="s">
        <v>126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133</v>
      </c>
      <c r="BM93" s="186" t="s">
        <v>547</v>
      </c>
    </row>
    <row r="94" spans="1:47" s="2" customFormat="1" ht="11.25">
      <c r="A94" s="36"/>
      <c r="B94" s="37"/>
      <c r="C94" s="38"/>
      <c r="D94" s="188" t="s">
        <v>135</v>
      </c>
      <c r="E94" s="38"/>
      <c r="F94" s="189" t="s">
        <v>136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135</v>
      </c>
      <c r="AU94" s="19" t="s">
        <v>85</v>
      </c>
    </row>
    <row r="95" spans="2:51" s="13" customFormat="1" ht="11.25">
      <c r="B95" s="193"/>
      <c r="C95" s="194"/>
      <c r="D95" s="195" t="s">
        <v>141</v>
      </c>
      <c r="E95" s="196" t="s">
        <v>19</v>
      </c>
      <c r="F95" s="197" t="s">
        <v>142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141</v>
      </c>
      <c r="AU95" s="203" t="s">
        <v>85</v>
      </c>
      <c r="AV95" s="13" t="s">
        <v>83</v>
      </c>
      <c r="AW95" s="13" t="s">
        <v>37</v>
      </c>
      <c r="AX95" s="13" t="s">
        <v>75</v>
      </c>
      <c r="AY95" s="203" t="s">
        <v>126</v>
      </c>
    </row>
    <row r="96" spans="2:51" s="14" customFormat="1" ht="11.25">
      <c r="B96" s="204"/>
      <c r="C96" s="205"/>
      <c r="D96" s="195" t="s">
        <v>141</v>
      </c>
      <c r="E96" s="206" t="s">
        <v>19</v>
      </c>
      <c r="F96" s="207" t="s">
        <v>548</v>
      </c>
      <c r="G96" s="205"/>
      <c r="H96" s="208">
        <v>141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141</v>
      </c>
      <c r="AU96" s="214" t="s">
        <v>85</v>
      </c>
      <c r="AV96" s="14" t="s">
        <v>85</v>
      </c>
      <c r="AW96" s="14" t="s">
        <v>37</v>
      </c>
      <c r="AX96" s="14" t="s">
        <v>83</v>
      </c>
      <c r="AY96" s="214" t="s">
        <v>126</v>
      </c>
    </row>
    <row r="97" spans="1:65" s="2" customFormat="1" ht="24.2" customHeight="1">
      <c r="A97" s="36"/>
      <c r="B97" s="37"/>
      <c r="C97" s="175" t="s">
        <v>144</v>
      </c>
      <c r="D97" s="175" t="s">
        <v>128</v>
      </c>
      <c r="E97" s="176" t="s">
        <v>435</v>
      </c>
      <c r="F97" s="177" t="s">
        <v>436</v>
      </c>
      <c r="G97" s="178" t="s">
        <v>147</v>
      </c>
      <c r="H97" s="179">
        <v>12.63</v>
      </c>
      <c r="I97" s="180"/>
      <c r="J97" s="181">
        <f>ROUND(I97*H97,2)</f>
        <v>0</v>
      </c>
      <c r="K97" s="177" t="s">
        <v>132</v>
      </c>
      <c r="L97" s="41"/>
      <c r="M97" s="182" t="s">
        <v>19</v>
      </c>
      <c r="N97" s="183" t="s">
        <v>46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133</v>
      </c>
      <c r="AT97" s="186" t="s">
        <v>128</v>
      </c>
      <c r="AU97" s="186" t="s">
        <v>85</v>
      </c>
      <c r="AY97" s="19" t="s">
        <v>126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83</v>
      </c>
      <c r="BK97" s="187">
        <f>ROUND(I97*H97,2)</f>
        <v>0</v>
      </c>
      <c r="BL97" s="19" t="s">
        <v>133</v>
      </c>
      <c r="BM97" s="186" t="s">
        <v>549</v>
      </c>
    </row>
    <row r="98" spans="1:47" s="2" customFormat="1" ht="11.25">
      <c r="A98" s="36"/>
      <c r="B98" s="37"/>
      <c r="C98" s="38"/>
      <c r="D98" s="188" t="s">
        <v>135</v>
      </c>
      <c r="E98" s="38"/>
      <c r="F98" s="189" t="s">
        <v>438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135</v>
      </c>
      <c r="AU98" s="19" t="s">
        <v>85</v>
      </c>
    </row>
    <row r="99" spans="2:51" s="13" customFormat="1" ht="11.25">
      <c r="B99" s="193"/>
      <c r="C99" s="194"/>
      <c r="D99" s="195" t="s">
        <v>141</v>
      </c>
      <c r="E99" s="196" t="s">
        <v>19</v>
      </c>
      <c r="F99" s="197" t="s">
        <v>142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141</v>
      </c>
      <c r="AU99" s="203" t="s">
        <v>85</v>
      </c>
      <c r="AV99" s="13" t="s">
        <v>83</v>
      </c>
      <c r="AW99" s="13" t="s">
        <v>37</v>
      </c>
      <c r="AX99" s="13" t="s">
        <v>75</v>
      </c>
      <c r="AY99" s="203" t="s">
        <v>126</v>
      </c>
    </row>
    <row r="100" spans="2:51" s="14" customFormat="1" ht="11.25">
      <c r="B100" s="204"/>
      <c r="C100" s="205"/>
      <c r="D100" s="195" t="s">
        <v>141</v>
      </c>
      <c r="E100" s="206" t="s">
        <v>19</v>
      </c>
      <c r="F100" s="207" t="s">
        <v>550</v>
      </c>
      <c r="G100" s="205"/>
      <c r="H100" s="208">
        <v>12.63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141</v>
      </c>
      <c r="AU100" s="214" t="s">
        <v>85</v>
      </c>
      <c r="AV100" s="14" t="s">
        <v>85</v>
      </c>
      <c r="AW100" s="14" t="s">
        <v>37</v>
      </c>
      <c r="AX100" s="14" t="s">
        <v>83</v>
      </c>
      <c r="AY100" s="214" t="s">
        <v>126</v>
      </c>
    </row>
    <row r="101" spans="1:65" s="2" customFormat="1" ht="16.5" customHeight="1">
      <c r="A101" s="36"/>
      <c r="B101" s="37"/>
      <c r="C101" s="175" t="s">
        <v>133</v>
      </c>
      <c r="D101" s="175" t="s">
        <v>128</v>
      </c>
      <c r="E101" s="176" t="s">
        <v>551</v>
      </c>
      <c r="F101" s="177" t="s">
        <v>552</v>
      </c>
      <c r="G101" s="178" t="s">
        <v>147</v>
      </c>
      <c r="H101" s="179">
        <v>3.388</v>
      </c>
      <c r="I101" s="180"/>
      <c r="J101" s="181">
        <f>ROUND(I101*H101,2)</f>
        <v>0</v>
      </c>
      <c r="K101" s="177" t="s">
        <v>132</v>
      </c>
      <c r="L101" s="41"/>
      <c r="M101" s="182" t="s">
        <v>19</v>
      </c>
      <c r="N101" s="183" t="s">
        <v>46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133</v>
      </c>
      <c r="AT101" s="186" t="s">
        <v>128</v>
      </c>
      <c r="AU101" s="186" t="s">
        <v>85</v>
      </c>
      <c r="AY101" s="19" t="s">
        <v>126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83</v>
      </c>
      <c r="BK101" s="187">
        <f>ROUND(I101*H101,2)</f>
        <v>0</v>
      </c>
      <c r="BL101" s="19" t="s">
        <v>133</v>
      </c>
      <c r="BM101" s="186" t="s">
        <v>553</v>
      </c>
    </row>
    <row r="102" spans="1:47" s="2" customFormat="1" ht="11.25">
      <c r="A102" s="36"/>
      <c r="B102" s="37"/>
      <c r="C102" s="38"/>
      <c r="D102" s="188" t="s">
        <v>135</v>
      </c>
      <c r="E102" s="38"/>
      <c r="F102" s="189" t="s">
        <v>554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135</v>
      </c>
      <c r="AU102" s="19" t="s">
        <v>85</v>
      </c>
    </row>
    <row r="103" spans="2:51" s="14" customFormat="1" ht="11.25">
      <c r="B103" s="204"/>
      <c r="C103" s="205"/>
      <c r="D103" s="195" t="s">
        <v>141</v>
      </c>
      <c r="E103" s="206" t="s">
        <v>19</v>
      </c>
      <c r="F103" s="207" t="s">
        <v>555</v>
      </c>
      <c r="G103" s="205"/>
      <c r="H103" s="208">
        <v>3.388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141</v>
      </c>
      <c r="AU103" s="214" t="s">
        <v>85</v>
      </c>
      <c r="AV103" s="14" t="s">
        <v>85</v>
      </c>
      <c r="AW103" s="14" t="s">
        <v>37</v>
      </c>
      <c r="AX103" s="14" t="s">
        <v>83</v>
      </c>
      <c r="AY103" s="214" t="s">
        <v>126</v>
      </c>
    </row>
    <row r="104" spans="1:65" s="2" customFormat="1" ht="37.9" customHeight="1">
      <c r="A104" s="36"/>
      <c r="B104" s="37"/>
      <c r="C104" s="175" t="s">
        <v>162</v>
      </c>
      <c r="D104" s="175" t="s">
        <v>128</v>
      </c>
      <c r="E104" s="176" t="s">
        <v>173</v>
      </c>
      <c r="F104" s="177" t="s">
        <v>174</v>
      </c>
      <c r="G104" s="178" t="s">
        <v>147</v>
      </c>
      <c r="H104" s="179">
        <v>16.018</v>
      </c>
      <c r="I104" s="180"/>
      <c r="J104" s="181">
        <f>ROUND(I104*H104,2)</f>
        <v>0</v>
      </c>
      <c r="K104" s="177" t="s">
        <v>132</v>
      </c>
      <c r="L104" s="41"/>
      <c r="M104" s="182" t="s">
        <v>19</v>
      </c>
      <c r="N104" s="183" t="s">
        <v>46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133</v>
      </c>
      <c r="AT104" s="186" t="s">
        <v>128</v>
      </c>
      <c r="AU104" s="186" t="s">
        <v>85</v>
      </c>
      <c r="AY104" s="19" t="s">
        <v>126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83</v>
      </c>
      <c r="BK104" s="187">
        <f>ROUND(I104*H104,2)</f>
        <v>0</v>
      </c>
      <c r="BL104" s="19" t="s">
        <v>133</v>
      </c>
      <c r="BM104" s="186" t="s">
        <v>556</v>
      </c>
    </row>
    <row r="105" spans="1:47" s="2" customFormat="1" ht="11.25">
      <c r="A105" s="36"/>
      <c r="B105" s="37"/>
      <c r="C105" s="38"/>
      <c r="D105" s="188" t="s">
        <v>135</v>
      </c>
      <c r="E105" s="38"/>
      <c r="F105" s="189" t="s">
        <v>176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135</v>
      </c>
      <c r="AU105" s="19" t="s">
        <v>85</v>
      </c>
    </row>
    <row r="106" spans="2:51" s="14" customFormat="1" ht="11.25">
      <c r="B106" s="204"/>
      <c r="C106" s="205"/>
      <c r="D106" s="195" t="s">
        <v>141</v>
      </c>
      <c r="E106" s="206" t="s">
        <v>19</v>
      </c>
      <c r="F106" s="207" t="s">
        <v>557</v>
      </c>
      <c r="G106" s="205"/>
      <c r="H106" s="208">
        <v>12.63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141</v>
      </c>
      <c r="AU106" s="214" t="s">
        <v>85</v>
      </c>
      <c r="AV106" s="14" t="s">
        <v>85</v>
      </c>
      <c r="AW106" s="14" t="s">
        <v>37</v>
      </c>
      <c r="AX106" s="14" t="s">
        <v>75</v>
      </c>
      <c r="AY106" s="214" t="s">
        <v>126</v>
      </c>
    </row>
    <row r="107" spans="2:51" s="14" customFormat="1" ht="11.25">
      <c r="B107" s="204"/>
      <c r="C107" s="205"/>
      <c r="D107" s="195" t="s">
        <v>141</v>
      </c>
      <c r="E107" s="206" t="s">
        <v>19</v>
      </c>
      <c r="F107" s="207" t="s">
        <v>558</v>
      </c>
      <c r="G107" s="205"/>
      <c r="H107" s="208">
        <v>3.388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141</v>
      </c>
      <c r="AU107" s="214" t="s">
        <v>85</v>
      </c>
      <c r="AV107" s="14" t="s">
        <v>85</v>
      </c>
      <c r="AW107" s="14" t="s">
        <v>37</v>
      </c>
      <c r="AX107" s="14" t="s">
        <v>75</v>
      </c>
      <c r="AY107" s="214" t="s">
        <v>126</v>
      </c>
    </row>
    <row r="108" spans="2:51" s="16" customFormat="1" ht="11.25">
      <c r="B108" s="226"/>
      <c r="C108" s="227"/>
      <c r="D108" s="195" t="s">
        <v>141</v>
      </c>
      <c r="E108" s="228" t="s">
        <v>19</v>
      </c>
      <c r="F108" s="229" t="s">
        <v>156</v>
      </c>
      <c r="G108" s="227"/>
      <c r="H108" s="230">
        <v>16.018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141</v>
      </c>
      <c r="AU108" s="236" t="s">
        <v>85</v>
      </c>
      <c r="AV108" s="16" t="s">
        <v>133</v>
      </c>
      <c r="AW108" s="16" t="s">
        <v>37</v>
      </c>
      <c r="AX108" s="16" t="s">
        <v>83</v>
      </c>
      <c r="AY108" s="236" t="s">
        <v>126</v>
      </c>
    </row>
    <row r="109" spans="1:65" s="2" customFormat="1" ht="37.9" customHeight="1">
      <c r="A109" s="36"/>
      <c r="B109" s="37"/>
      <c r="C109" s="175" t="s">
        <v>172</v>
      </c>
      <c r="D109" s="175" t="s">
        <v>128</v>
      </c>
      <c r="E109" s="176" t="s">
        <v>178</v>
      </c>
      <c r="F109" s="177" t="s">
        <v>179</v>
      </c>
      <c r="G109" s="178" t="s">
        <v>147</v>
      </c>
      <c r="H109" s="179">
        <v>48.054</v>
      </c>
      <c r="I109" s="180"/>
      <c r="J109" s="181">
        <f>ROUND(I109*H109,2)</f>
        <v>0</v>
      </c>
      <c r="K109" s="177" t="s">
        <v>132</v>
      </c>
      <c r="L109" s="41"/>
      <c r="M109" s="182" t="s">
        <v>19</v>
      </c>
      <c r="N109" s="183" t="s">
        <v>46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133</v>
      </c>
      <c r="AT109" s="186" t="s">
        <v>128</v>
      </c>
      <c r="AU109" s="186" t="s">
        <v>85</v>
      </c>
      <c r="AY109" s="19" t="s">
        <v>126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83</v>
      </c>
      <c r="BK109" s="187">
        <f>ROUND(I109*H109,2)</f>
        <v>0</v>
      </c>
      <c r="BL109" s="19" t="s">
        <v>133</v>
      </c>
      <c r="BM109" s="186" t="s">
        <v>559</v>
      </c>
    </row>
    <row r="110" spans="1:47" s="2" customFormat="1" ht="11.25">
      <c r="A110" s="36"/>
      <c r="B110" s="37"/>
      <c r="C110" s="38"/>
      <c r="D110" s="188" t="s">
        <v>135</v>
      </c>
      <c r="E110" s="38"/>
      <c r="F110" s="189" t="s">
        <v>181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135</v>
      </c>
      <c r="AU110" s="19" t="s">
        <v>85</v>
      </c>
    </row>
    <row r="111" spans="2:51" s="13" customFormat="1" ht="11.25">
      <c r="B111" s="193"/>
      <c r="C111" s="194"/>
      <c r="D111" s="195" t="s">
        <v>141</v>
      </c>
      <c r="E111" s="196" t="s">
        <v>19</v>
      </c>
      <c r="F111" s="197" t="s">
        <v>182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141</v>
      </c>
      <c r="AU111" s="203" t="s">
        <v>85</v>
      </c>
      <c r="AV111" s="13" t="s">
        <v>83</v>
      </c>
      <c r="AW111" s="13" t="s">
        <v>37</v>
      </c>
      <c r="AX111" s="13" t="s">
        <v>75</v>
      </c>
      <c r="AY111" s="203" t="s">
        <v>126</v>
      </c>
    </row>
    <row r="112" spans="2:51" s="14" customFormat="1" ht="11.25">
      <c r="B112" s="204"/>
      <c r="C112" s="205"/>
      <c r="D112" s="195" t="s">
        <v>141</v>
      </c>
      <c r="E112" s="206" t="s">
        <v>19</v>
      </c>
      <c r="F112" s="207" t="s">
        <v>560</v>
      </c>
      <c r="G112" s="205"/>
      <c r="H112" s="208">
        <v>37.89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141</v>
      </c>
      <c r="AU112" s="214" t="s">
        <v>85</v>
      </c>
      <c r="AV112" s="14" t="s">
        <v>85</v>
      </c>
      <c r="AW112" s="14" t="s">
        <v>37</v>
      </c>
      <c r="AX112" s="14" t="s">
        <v>75</v>
      </c>
      <c r="AY112" s="214" t="s">
        <v>126</v>
      </c>
    </row>
    <row r="113" spans="2:51" s="14" customFormat="1" ht="11.25">
      <c r="B113" s="204"/>
      <c r="C113" s="205"/>
      <c r="D113" s="195" t="s">
        <v>141</v>
      </c>
      <c r="E113" s="206" t="s">
        <v>19</v>
      </c>
      <c r="F113" s="207" t="s">
        <v>561</v>
      </c>
      <c r="G113" s="205"/>
      <c r="H113" s="208">
        <v>10.164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141</v>
      </c>
      <c r="AU113" s="214" t="s">
        <v>85</v>
      </c>
      <c r="AV113" s="14" t="s">
        <v>85</v>
      </c>
      <c r="AW113" s="14" t="s">
        <v>37</v>
      </c>
      <c r="AX113" s="14" t="s">
        <v>75</v>
      </c>
      <c r="AY113" s="214" t="s">
        <v>126</v>
      </c>
    </row>
    <row r="114" spans="2:51" s="16" customFormat="1" ht="11.25">
      <c r="B114" s="226"/>
      <c r="C114" s="227"/>
      <c r="D114" s="195" t="s">
        <v>141</v>
      </c>
      <c r="E114" s="228" t="s">
        <v>19</v>
      </c>
      <c r="F114" s="229" t="s">
        <v>156</v>
      </c>
      <c r="G114" s="227"/>
      <c r="H114" s="230">
        <v>48.054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141</v>
      </c>
      <c r="AU114" s="236" t="s">
        <v>85</v>
      </c>
      <c r="AV114" s="16" t="s">
        <v>133</v>
      </c>
      <c r="AW114" s="16" t="s">
        <v>37</v>
      </c>
      <c r="AX114" s="16" t="s">
        <v>83</v>
      </c>
      <c r="AY114" s="236" t="s">
        <v>126</v>
      </c>
    </row>
    <row r="115" spans="1:65" s="2" customFormat="1" ht="24.2" customHeight="1">
      <c r="A115" s="36"/>
      <c r="B115" s="37"/>
      <c r="C115" s="175" t="s">
        <v>177</v>
      </c>
      <c r="D115" s="175" t="s">
        <v>128</v>
      </c>
      <c r="E115" s="176" t="s">
        <v>186</v>
      </c>
      <c r="F115" s="177" t="s">
        <v>187</v>
      </c>
      <c r="G115" s="178" t="s">
        <v>147</v>
      </c>
      <c r="H115" s="179">
        <v>14</v>
      </c>
      <c r="I115" s="180"/>
      <c r="J115" s="181">
        <f>ROUND(I115*H115,2)</f>
        <v>0</v>
      </c>
      <c r="K115" s="177" t="s">
        <v>132</v>
      </c>
      <c r="L115" s="41"/>
      <c r="M115" s="182" t="s">
        <v>19</v>
      </c>
      <c r="N115" s="183" t="s">
        <v>46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133</v>
      </c>
      <c r="AT115" s="186" t="s">
        <v>128</v>
      </c>
      <c r="AU115" s="186" t="s">
        <v>85</v>
      </c>
      <c r="AY115" s="19" t="s">
        <v>126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83</v>
      </c>
      <c r="BK115" s="187">
        <f>ROUND(I115*H115,2)</f>
        <v>0</v>
      </c>
      <c r="BL115" s="19" t="s">
        <v>133</v>
      </c>
      <c r="BM115" s="186" t="s">
        <v>562</v>
      </c>
    </row>
    <row r="116" spans="1:47" s="2" customFormat="1" ht="11.25">
      <c r="A116" s="36"/>
      <c r="B116" s="37"/>
      <c r="C116" s="38"/>
      <c r="D116" s="188" t="s">
        <v>135</v>
      </c>
      <c r="E116" s="38"/>
      <c r="F116" s="189" t="s">
        <v>189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135</v>
      </c>
      <c r="AU116" s="19" t="s">
        <v>85</v>
      </c>
    </row>
    <row r="117" spans="2:51" s="13" customFormat="1" ht="11.25">
      <c r="B117" s="193"/>
      <c r="C117" s="194"/>
      <c r="D117" s="195" t="s">
        <v>141</v>
      </c>
      <c r="E117" s="196" t="s">
        <v>19</v>
      </c>
      <c r="F117" s="197" t="s">
        <v>142</v>
      </c>
      <c r="G117" s="194"/>
      <c r="H117" s="196" t="s">
        <v>19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141</v>
      </c>
      <c r="AU117" s="203" t="s">
        <v>85</v>
      </c>
      <c r="AV117" s="13" t="s">
        <v>83</v>
      </c>
      <c r="AW117" s="13" t="s">
        <v>37</v>
      </c>
      <c r="AX117" s="13" t="s">
        <v>75</v>
      </c>
      <c r="AY117" s="203" t="s">
        <v>126</v>
      </c>
    </row>
    <row r="118" spans="2:51" s="14" customFormat="1" ht="11.25">
      <c r="B118" s="204"/>
      <c r="C118" s="205"/>
      <c r="D118" s="195" t="s">
        <v>141</v>
      </c>
      <c r="E118" s="206" t="s">
        <v>19</v>
      </c>
      <c r="F118" s="207" t="s">
        <v>563</v>
      </c>
      <c r="G118" s="205"/>
      <c r="H118" s="208">
        <v>14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141</v>
      </c>
      <c r="AU118" s="214" t="s">
        <v>85</v>
      </c>
      <c r="AV118" s="14" t="s">
        <v>85</v>
      </c>
      <c r="AW118" s="14" t="s">
        <v>37</v>
      </c>
      <c r="AX118" s="14" t="s">
        <v>83</v>
      </c>
      <c r="AY118" s="214" t="s">
        <v>126</v>
      </c>
    </row>
    <row r="119" spans="1:65" s="2" customFormat="1" ht="16.5" customHeight="1">
      <c r="A119" s="36"/>
      <c r="B119" s="37"/>
      <c r="C119" s="237" t="s">
        <v>185</v>
      </c>
      <c r="D119" s="237" t="s">
        <v>193</v>
      </c>
      <c r="E119" s="238" t="s">
        <v>564</v>
      </c>
      <c r="F119" s="239" t="s">
        <v>565</v>
      </c>
      <c r="G119" s="240" t="s">
        <v>196</v>
      </c>
      <c r="H119" s="241">
        <v>28</v>
      </c>
      <c r="I119" s="242"/>
      <c r="J119" s="243">
        <f>ROUND(I119*H119,2)</f>
        <v>0</v>
      </c>
      <c r="K119" s="239" t="s">
        <v>132</v>
      </c>
      <c r="L119" s="244"/>
      <c r="M119" s="245" t="s">
        <v>19</v>
      </c>
      <c r="N119" s="246" t="s">
        <v>46</v>
      </c>
      <c r="O119" s="66"/>
      <c r="P119" s="184">
        <f>O119*H119</f>
        <v>0</v>
      </c>
      <c r="Q119" s="184">
        <v>1</v>
      </c>
      <c r="R119" s="184">
        <f>Q119*H119</f>
        <v>28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185</v>
      </c>
      <c r="AT119" s="186" t="s">
        <v>193</v>
      </c>
      <c r="AU119" s="186" t="s">
        <v>85</v>
      </c>
      <c r="AY119" s="19" t="s">
        <v>126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83</v>
      </c>
      <c r="BK119" s="187">
        <f>ROUND(I119*H119,2)</f>
        <v>0</v>
      </c>
      <c r="BL119" s="19" t="s">
        <v>133</v>
      </c>
      <c r="BM119" s="186" t="s">
        <v>566</v>
      </c>
    </row>
    <row r="120" spans="2:51" s="14" customFormat="1" ht="11.25">
      <c r="B120" s="204"/>
      <c r="C120" s="205"/>
      <c r="D120" s="195" t="s">
        <v>141</v>
      </c>
      <c r="E120" s="206" t="s">
        <v>19</v>
      </c>
      <c r="F120" s="207" t="s">
        <v>567</v>
      </c>
      <c r="G120" s="205"/>
      <c r="H120" s="208">
        <v>28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141</v>
      </c>
      <c r="AU120" s="214" t="s">
        <v>85</v>
      </c>
      <c r="AV120" s="14" t="s">
        <v>85</v>
      </c>
      <c r="AW120" s="14" t="s">
        <v>37</v>
      </c>
      <c r="AX120" s="14" t="s">
        <v>83</v>
      </c>
      <c r="AY120" s="214" t="s">
        <v>126</v>
      </c>
    </row>
    <row r="121" spans="1:65" s="2" customFormat="1" ht="24.2" customHeight="1">
      <c r="A121" s="36"/>
      <c r="B121" s="37"/>
      <c r="C121" s="175" t="s">
        <v>192</v>
      </c>
      <c r="D121" s="175" t="s">
        <v>128</v>
      </c>
      <c r="E121" s="176" t="s">
        <v>201</v>
      </c>
      <c r="F121" s="177" t="s">
        <v>202</v>
      </c>
      <c r="G121" s="178" t="s">
        <v>196</v>
      </c>
      <c r="H121" s="179">
        <v>32.036</v>
      </c>
      <c r="I121" s="180"/>
      <c r="J121" s="181">
        <f>ROUND(I121*H121,2)</f>
        <v>0</v>
      </c>
      <c r="K121" s="177" t="s">
        <v>132</v>
      </c>
      <c r="L121" s="41"/>
      <c r="M121" s="182" t="s">
        <v>19</v>
      </c>
      <c r="N121" s="183" t="s">
        <v>46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133</v>
      </c>
      <c r="AT121" s="186" t="s">
        <v>128</v>
      </c>
      <c r="AU121" s="186" t="s">
        <v>85</v>
      </c>
      <c r="AY121" s="19" t="s">
        <v>126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83</v>
      </c>
      <c r="BK121" s="187">
        <f>ROUND(I121*H121,2)</f>
        <v>0</v>
      </c>
      <c r="BL121" s="19" t="s">
        <v>133</v>
      </c>
      <c r="BM121" s="186" t="s">
        <v>568</v>
      </c>
    </row>
    <row r="122" spans="1:47" s="2" customFormat="1" ht="11.25">
      <c r="A122" s="36"/>
      <c r="B122" s="37"/>
      <c r="C122" s="38"/>
      <c r="D122" s="188" t="s">
        <v>135</v>
      </c>
      <c r="E122" s="38"/>
      <c r="F122" s="189" t="s">
        <v>204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135</v>
      </c>
      <c r="AU122" s="19" t="s">
        <v>85</v>
      </c>
    </row>
    <row r="123" spans="2:51" s="14" customFormat="1" ht="11.25">
      <c r="B123" s="204"/>
      <c r="C123" s="205"/>
      <c r="D123" s="195" t="s">
        <v>141</v>
      </c>
      <c r="E123" s="206" t="s">
        <v>19</v>
      </c>
      <c r="F123" s="207" t="s">
        <v>569</v>
      </c>
      <c r="G123" s="205"/>
      <c r="H123" s="208">
        <v>25.26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141</v>
      </c>
      <c r="AU123" s="214" t="s">
        <v>85</v>
      </c>
      <c r="AV123" s="14" t="s">
        <v>85</v>
      </c>
      <c r="AW123" s="14" t="s">
        <v>37</v>
      </c>
      <c r="AX123" s="14" t="s">
        <v>75</v>
      </c>
      <c r="AY123" s="214" t="s">
        <v>126</v>
      </c>
    </row>
    <row r="124" spans="2:51" s="14" customFormat="1" ht="11.25">
      <c r="B124" s="204"/>
      <c r="C124" s="205"/>
      <c r="D124" s="195" t="s">
        <v>141</v>
      </c>
      <c r="E124" s="206" t="s">
        <v>19</v>
      </c>
      <c r="F124" s="207" t="s">
        <v>570</v>
      </c>
      <c r="G124" s="205"/>
      <c r="H124" s="208">
        <v>6.776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141</v>
      </c>
      <c r="AU124" s="214" t="s">
        <v>85</v>
      </c>
      <c r="AV124" s="14" t="s">
        <v>85</v>
      </c>
      <c r="AW124" s="14" t="s">
        <v>37</v>
      </c>
      <c r="AX124" s="14" t="s">
        <v>75</v>
      </c>
      <c r="AY124" s="214" t="s">
        <v>126</v>
      </c>
    </row>
    <row r="125" spans="2:51" s="16" customFormat="1" ht="11.25">
      <c r="B125" s="226"/>
      <c r="C125" s="227"/>
      <c r="D125" s="195" t="s">
        <v>141</v>
      </c>
      <c r="E125" s="228" t="s">
        <v>19</v>
      </c>
      <c r="F125" s="229" t="s">
        <v>156</v>
      </c>
      <c r="G125" s="227"/>
      <c r="H125" s="230">
        <v>32.036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141</v>
      </c>
      <c r="AU125" s="236" t="s">
        <v>85</v>
      </c>
      <c r="AV125" s="16" t="s">
        <v>133</v>
      </c>
      <c r="AW125" s="16" t="s">
        <v>37</v>
      </c>
      <c r="AX125" s="16" t="s">
        <v>83</v>
      </c>
      <c r="AY125" s="236" t="s">
        <v>126</v>
      </c>
    </row>
    <row r="126" spans="1:65" s="2" customFormat="1" ht="24.2" customHeight="1">
      <c r="A126" s="36"/>
      <c r="B126" s="37"/>
      <c r="C126" s="175" t="s">
        <v>200</v>
      </c>
      <c r="D126" s="175" t="s">
        <v>128</v>
      </c>
      <c r="E126" s="176" t="s">
        <v>208</v>
      </c>
      <c r="F126" s="177" t="s">
        <v>209</v>
      </c>
      <c r="G126" s="178" t="s">
        <v>147</v>
      </c>
      <c r="H126" s="179">
        <v>16.018</v>
      </c>
      <c r="I126" s="180"/>
      <c r="J126" s="181">
        <f>ROUND(I126*H126,2)</f>
        <v>0</v>
      </c>
      <c r="K126" s="177" t="s">
        <v>132</v>
      </c>
      <c r="L126" s="41"/>
      <c r="M126" s="182" t="s">
        <v>19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133</v>
      </c>
      <c r="AT126" s="186" t="s">
        <v>128</v>
      </c>
      <c r="AU126" s="186" t="s">
        <v>85</v>
      </c>
      <c r="AY126" s="19" t="s">
        <v>126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83</v>
      </c>
      <c r="BK126" s="187">
        <f>ROUND(I126*H126,2)</f>
        <v>0</v>
      </c>
      <c r="BL126" s="19" t="s">
        <v>133</v>
      </c>
      <c r="BM126" s="186" t="s">
        <v>571</v>
      </c>
    </row>
    <row r="127" spans="1:47" s="2" customFormat="1" ht="11.25">
      <c r="A127" s="36"/>
      <c r="B127" s="37"/>
      <c r="C127" s="38"/>
      <c r="D127" s="188" t="s">
        <v>135</v>
      </c>
      <c r="E127" s="38"/>
      <c r="F127" s="189" t="s">
        <v>211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135</v>
      </c>
      <c r="AU127" s="19" t="s">
        <v>85</v>
      </c>
    </row>
    <row r="128" spans="2:51" s="14" customFormat="1" ht="11.25">
      <c r="B128" s="204"/>
      <c r="C128" s="205"/>
      <c r="D128" s="195" t="s">
        <v>141</v>
      </c>
      <c r="E128" s="206" t="s">
        <v>19</v>
      </c>
      <c r="F128" s="207" t="s">
        <v>557</v>
      </c>
      <c r="G128" s="205"/>
      <c r="H128" s="208">
        <v>12.63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141</v>
      </c>
      <c r="AU128" s="214" t="s">
        <v>85</v>
      </c>
      <c r="AV128" s="14" t="s">
        <v>85</v>
      </c>
      <c r="AW128" s="14" t="s">
        <v>37</v>
      </c>
      <c r="AX128" s="14" t="s">
        <v>75</v>
      </c>
      <c r="AY128" s="214" t="s">
        <v>126</v>
      </c>
    </row>
    <row r="129" spans="2:51" s="14" customFormat="1" ht="11.25">
      <c r="B129" s="204"/>
      <c r="C129" s="205"/>
      <c r="D129" s="195" t="s">
        <v>141</v>
      </c>
      <c r="E129" s="206" t="s">
        <v>19</v>
      </c>
      <c r="F129" s="207" t="s">
        <v>558</v>
      </c>
      <c r="G129" s="205"/>
      <c r="H129" s="208">
        <v>3.388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141</v>
      </c>
      <c r="AU129" s="214" t="s">
        <v>85</v>
      </c>
      <c r="AV129" s="14" t="s">
        <v>85</v>
      </c>
      <c r="AW129" s="14" t="s">
        <v>37</v>
      </c>
      <c r="AX129" s="14" t="s">
        <v>75</v>
      </c>
      <c r="AY129" s="214" t="s">
        <v>126</v>
      </c>
    </row>
    <row r="130" spans="2:51" s="16" customFormat="1" ht="11.25">
      <c r="B130" s="226"/>
      <c r="C130" s="227"/>
      <c r="D130" s="195" t="s">
        <v>141</v>
      </c>
      <c r="E130" s="228" t="s">
        <v>19</v>
      </c>
      <c r="F130" s="229" t="s">
        <v>156</v>
      </c>
      <c r="G130" s="227"/>
      <c r="H130" s="230">
        <v>16.018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141</v>
      </c>
      <c r="AU130" s="236" t="s">
        <v>85</v>
      </c>
      <c r="AV130" s="16" t="s">
        <v>133</v>
      </c>
      <c r="AW130" s="16" t="s">
        <v>37</v>
      </c>
      <c r="AX130" s="16" t="s">
        <v>83</v>
      </c>
      <c r="AY130" s="236" t="s">
        <v>126</v>
      </c>
    </row>
    <row r="131" spans="1:65" s="2" customFormat="1" ht="37.9" customHeight="1">
      <c r="A131" s="36"/>
      <c r="B131" s="37"/>
      <c r="C131" s="175" t="s">
        <v>207</v>
      </c>
      <c r="D131" s="175" t="s">
        <v>128</v>
      </c>
      <c r="E131" s="176" t="s">
        <v>447</v>
      </c>
      <c r="F131" s="177" t="s">
        <v>448</v>
      </c>
      <c r="G131" s="178" t="s">
        <v>147</v>
      </c>
      <c r="H131" s="179">
        <v>5.9</v>
      </c>
      <c r="I131" s="180"/>
      <c r="J131" s="181">
        <f>ROUND(I131*H131,2)</f>
        <v>0</v>
      </c>
      <c r="K131" s="177" t="s">
        <v>132</v>
      </c>
      <c r="L131" s="41"/>
      <c r="M131" s="182" t="s">
        <v>19</v>
      </c>
      <c r="N131" s="183" t="s">
        <v>46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133</v>
      </c>
      <c r="AT131" s="186" t="s">
        <v>128</v>
      </c>
      <c r="AU131" s="186" t="s">
        <v>85</v>
      </c>
      <c r="AY131" s="19" t="s">
        <v>126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83</v>
      </c>
      <c r="BK131" s="187">
        <f>ROUND(I131*H131,2)</f>
        <v>0</v>
      </c>
      <c r="BL131" s="19" t="s">
        <v>133</v>
      </c>
      <c r="BM131" s="186" t="s">
        <v>572</v>
      </c>
    </row>
    <row r="132" spans="1:47" s="2" customFormat="1" ht="11.25">
      <c r="A132" s="36"/>
      <c r="B132" s="37"/>
      <c r="C132" s="38"/>
      <c r="D132" s="188" t="s">
        <v>135</v>
      </c>
      <c r="E132" s="38"/>
      <c r="F132" s="189" t="s">
        <v>450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135</v>
      </c>
      <c r="AU132" s="19" t="s">
        <v>85</v>
      </c>
    </row>
    <row r="133" spans="2:51" s="13" customFormat="1" ht="11.25">
      <c r="B133" s="193"/>
      <c r="C133" s="194"/>
      <c r="D133" s="195" t="s">
        <v>141</v>
      </c>
      <c r="E133" s="196" t="s">
        <v>19</v>
      </c>
      <c r="F133" s="197" t="s">
        <v>142</v>
      </c>
      <c r="G133" s="194"/>
      <c r="H133" s="196" t="s">
        <v>19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141</v>
      </c>
      <c r="AU133" s="203" t="s">
        <v>85</v>
      </c>
      <c r="AV133" s="13" t="s">
        <v>83</v>
      </c>
      <c r="AW133" s="13" t="s">
        <v>37</v>
      </c>
      <c r="AX133" s="13" t="s">
        <v>75</v>
      </c>
      <c r="AY133" s="203" t="s">
        <v>126</v>
      </c>
    </row>
    <row r="134" spans="2:51" s="14" customFormat="1" ht="11.25">
      <c r="B134" s="204"/>
      <c r="C134" s="205"/>
      <c r="D134" s="195" t="s">
        <v>141</v>
      </c>
      <c r="E134" s="206" t="s">
        <v>19</v>
      </c>
      <c r="F134" s="207" t="s">
        <v>573</v>
      </c>
      <c r="G134" s="205"/>
      <c r="H134" s="208">
        <v>5.1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141</v>
      </c>
      <c r="AU134" s="214" t="s">
        <v>85</v>
      </c>
      <c r="AV134" s="14" t="s">
        <v>85</v>
      </c>
      <c r="AW134" s="14" t="s">
        <v>37</v>
      </c>
      <c r="AX134" s="14" t="s">
        <v>75</v>
      </c>
      <c r="AY134" s="214" t="s">
        <v>126</v>
      </c>
    </row>
    <row r="135" spans="2:51" s="14" customFormat="1" ht="11.25">
      <c r="B135" s="204"/>
      <c r="C135" s="205"/>
      <c r="D135" s="195" t="s">
        <v>141</v>
      </c>
      <c r="E135" s="206" t="s">
        <v>19</v>
      </c>
      <c r="F135" s="207" t="s">
        <v>574</v>
      </c>
      <c r="G135" s="205"/>
      <c r="H135" s="208">
        <v>0.8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141</v>
      </c>
      <c r="AU135" s="214" t="s">
        <v>85</v>
      </c>
      <c r="AV135" s="14" t="s">
        <v>85</v>
      </c>
      <c r="AW135" s="14" t="s">
        <v>37</v>
      </c>
      <c r="AX135" s="14" t="s">
        <v>75</v>
      </c>
      <c r="AY135" s="214" t="s">
        <v>126</v>
      </c>
    </row>
    <row r="136" spans="2:51" s="16" customFormat="1" ht="11.25">
      <c r="B136" s="226"/>
      <c r="C136" s="227"/>
      <c r="D136" s="195" t="s">
        <v>141</v>
      </c>
      <c r="E136" s="228" t="s">
        <v>19</v>
      </c>
      <c r="F136" s="229" t="s">
        <v>156</v>
      </c>
      <c r="G136" s="227"/>
      <c r="H136" s="230">
        <v>5.8999999999999995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141</v>
      </c>
      <c r="AU136" s="236" t="s">
        <v>85</v>
      </c>
      <c r="AV136" s="16" t="s">
        <v>133</v>
      </c>
      <c r="AW136" s="16" t="s">
        <v>37</v>
      </c>
      <c r="AX136" s="16" t="s">
        <v>83</v>
      </c>
      <c r="AY136" s="236" t="s">
        <v>126</v>
      </c>
    </row>
    <row r="137" spans="1:65" s="2" customFormat="1" ht="16.5" customHeight="1">
      <c r="A137" s="36"/>
      <c r="B137" s="37"/>
      <c r="C137" s="237" t="s">
        <v>214</v>
      </c>
      <c r="D137" s="237" t="s">
        <v>193</v>
      </c>
      <c r="E137" s="238" t="s">
        <v>452</v>
      </c>
      <c r="F137" s="239" t="s">
        <v>453</v>
      </c>
      <c r="G137" s="240" t="s">
        <v>196</v>
      </c>
      <c r="H137" s="241">
        <v>19.85</v>
      </c>
      <c r="I137" s="242"/>
      <c r="J137" s="243">
        <f>ROUND(I137*H137,2)</f>
        <v>0</v>
      </c>
      <c r="K137" s="239" t="s">
        <v>132</v>
      </c>
      <c r="L137" s="244"/>
      <c r="M137" s="245" t="s">
        <v>19</v>
      </c>
      <c r="N137" s="246" t="s">
        <v>46</v>
      </c>
      <c r="O137" s="66"/>
      <c r="P137" s="184">
        <f>O137*H137</f>
        <v>0</v>
      </c>
      <c r="Q137" s="184">
        <v>1</v>
      </c>
      <c r="R137" s="184">
        <f>Q137*H137</f>
        <v>19.85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185</v>
      </c>
      <c r="AT137" s="186" t="s">
        <v>193</v>
      </c>
      <c r="AU137" s="186" t="s">
        <v>85</v>
      </c>
      <c r="AY137" s="19" t="s">
        <v>126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83</v>
      </c>
      <c r="BK137" s="187">
        <f>ROUND(I137*H137,2)</f>
        <v>0</v>
      </c>
      <c r="BL137" s="19" t="s">
        <v>133</v>
      </c>
      <c r="BM137" s="186" t="s">
        <v>575</v>
      </c>
    </row>
    <row r="138" spans="2:51" s="14" customFormat="1" ht="11.25">
      <c r="B138" s="204"/>
      <c r="C138" s="205"/>
      <c r="D138" s="195" t="s">
        <v>141</v>
      </c>
      <c r="E138" s="206" t="s">
        <v>19</v>
      </c>
      <c r="F138" s="207" t="s">
        <v>576</v>
      </c>
      <c r="G138" s="205"/>
      <c r="H138" s="208">
        <v>15.6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141</v>
      </c>
      <c r="AU138" s="214" t="s">
        <v>85</v>
      </c>
      <c r="AV138" s="14" t="s">
        <v>85</v>
      </c>
      <c r="AW138" s="14" t="s">
        <v>37</v>
      </c>
      <c r="AX138" s="14" t="s">
        <v>75</v>
      </c>
      <c r="AY138" s="214" t="s">
        <v>126</v>
      </c>
    </row>
    <row r="139" spans="2:51" s="14" customFormat="1" ht="11.25">
      <c r="B139" s="204"/>
      <c r="C139" s="205"/>
      <c r="D139" s="195" t="s">
        <v>141</v>
      </c>
      <c r="E139" s="206" t="s">
        <v>19</v>
      </c>
      <c r="F139" s="207" t="s">
        <v>577</v>
      </c>
      <c r="G139" s="205"/>
      <c r="H139" s="208">
        <v>4.25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141</v>
      </c>
      <c r="AU139" s="214" t="s">
        <v>85</v>
      </c>
      <c r="AV139" s="14" t="s">
        <v>85</v>
      </c>
      <c r="AW139" s="14" t="s">
        <v>37</v>
      </c>
      <c r="AX139" s="14" t="s">
        <v>75</v>
      </c>
      <c r="AY139" s="214" t="s">
        <v>126</v>
      </c>
    </row>
    <row r="140" spans="2:51" s="16" customFormat="1" ht="11.25">
      <c r="B140" s="226"/>
      <c r="C140" s="227"/>
      <c r="D140" s="195" t="s">
        <v>141</v>
      </c>
      <c r="E140" s="228" t="s">
        <v>19</v>
      </c>
      <c r="F140" s="229" t="s">
        <v>156</v>
      </c>
      <c r="G140" s="227"/>
      <c r="H140" s="230">
        <v>19.85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141</v>
      </c>
      <c r="AU140" s="236" t="s">
        <v>85</v>
      </c>
      <c r="AV140" s="16" t="s">
        <v>133</v>
      </c>
      <c r="AW140" s="16" t="s">
        <v>37</v>
      </c>
      <c r="AX140" s="16" t="s">
        <v>83</v>
      </c>
      <c r="AY140" s="236" t="s">
        <v>126</v>
      </c>
    </row>
    <row r="141" spans="1:65" s="2" customFormat="1" ht="37.9" customHeight="1">
      <c r="A141" s="36"/>
      <c r="B141" s="37"/>
      <c r="C141" s="175" t="s">
        <v>223</v>
      </c>
      <c r="D141" s="175" t="s">
        <v>128</v>
      </c>
      <c r="E141" s="176" t="s">
        <v>457</v>
      </c>
      <c r="F141" s="177" t="s">
        <v>458</v>
      </c>
      <c r="G141" s="178" t="s">
        <v>147</v>
      </c>
      <c r="H141" s="179">
        <v>2.588</v>
      </c>
      <c r="I141" s="180"/>
      <c r="J141" s="181">
        <f>ROUND(I141*H141,2)</f>
        <v>0</v>
      </c>
      <c r="K141" s="177" t="s">
        <v>132</v>
      </c>
      <c r="L141" s="41"/>
      <c r="M141" s="182" t="s">
        <v>19</v>
      </c>
      <c r="N141" s="183" t="s">
        <v>46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133</v>
      </c>
      <c r="AT141" s="186" t="s">
        <v>128</v>
      </c>
      <c r="AU141" s="186" t="s">
        <v>85</v>
      </c>
      <c r="AY141" s="19" t="s">
        <v>126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83</v>
      </c>
      <c r="BK141" s="187">
        <f>ROUND(I141*H141,2)</f>
        <v>0</v>
      </c>
      <c r="BL141" s="19" t="s">
        <v>133</v>
      </c>
      <c r="BM141" s="186" t="s">
        <v>578</v>
      </c>
    </row>
    <row r="142" spans="1:47" s="2" customFormat="1" ht="11.25">
      <c r="A142" s="36"/>
      <c r="B142" s="37"/>
      <c r="C142" s="38"/>
      <c r="D142" s="188" t="s">
        <v>135</v>
      </c>
      <c r="E142" s="38"/>
      <c r="F142" s="189" t="s">
        <v>460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135</v>
      </c>
      <c r="AU142" s="19" t="s">
        <v>85</v>
      </c>
    </row>
    <row r="143" spans="2:51" s="13" customFormat="1" ht="11.25">
      <c r="B143" s="193"/>
      <c r="C143" s="194"/>
      <c r="D143" s="195" t="s">
        <v>141</v>
      </c>
      <c r="E143" s="196" t="s">
        <v>19</v>
      </c>
      <c r="F143" s="197" t="s">
        <v>142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141</v>
      </c>
      <c r="AU143" s="203" t="s">
        <v>85</v>
      </c>
      <c r="AV143" s="13" t="s">
        <v>83</v>
      </c>
      <c r="AW143" s="13" t="s">
        <v>37</v>
      </c>
      <c r="AX143" s="13" t="s">
        <v>75</v>
      </c>
      <c r="AY143" s="203" t="s">
        <v>126</v>
      </c>
    </row>
    <row r="144" spans="2:51" s="14" customFormat="1" ht="11.25">
      <c r="B144" s="204"/>
      <c r="C144" s="205"/>
      <c r="D144" s="195" t="s">
        <v>141</v>
      </c>
      <c r="E144" s="206" t="s">
        <v>19</v>
      </c>
      <c r="F144" s="207" t="s">
        <v>579</v>
      </c>
      <c r="G144" s="205"/>
      <c r="H144" s="208">
        <v>2.588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141</v>
      </c>
      <c r="AU144" s="214" t="s">
        <v>85</v>
      </c>
      <c r="AV144" s="14" t="s">
        <v>85</v>
      </c>
      <c r="AW144" s="14" t="s">
        <v>37</v>
      </c>
      <c r="AX144" s="14" t="s">
        <v>83</v>
      </c>
      <c r="AY144" s="214" t="s">
        <v>126</v>
      </c>
    </row>
    <row r="145" spans="1:65" s="2" customFormat="1" ht="24.2" customHeight="1">
      <c r="A145" s="36"/>
      <c r="B145" s="37"/>
      <c r="C145" s="175" t="s">
        <v>228</v>
      </c>
      <c r="D145" s="175" t="s">
        <v>128</v>
      </c>
      <c r="E145" s="176" t="s">
        <v>580</v>
      </c>
      <c r="F145" s="177" t="s">
        <v>581</v>
      </c>
      <c r="G145" s="178" t="s">
        <v>131</v>
      </c>
      <c r="H145" s="179">
        <v>132</v>
      </c>
      <c r="I145" s="180"/>
      <c r="J145" s="181">
        <f>ROUND(I145*H145,2)</f>
        <v>0</v>
      </c>
      <c r="K145" s="177" t="s">
        <v>132</v>
      </c>
      <c r="L145" s="41"/>
      <c r="M145" s="182" t="s">
        <v>19</v>
      </c>
      <c r="N145" s="183" t="s">
        <v>46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133</v>
      </c>
      <c r="AT145" s="186" t="s">
        <v>128</v>
      </c>
      <c r="AU145" s="186" t="s">
        <v>85</v>
      </c>
      <c r="AY145" s="19" t="s">
        <v>126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83</v>
      </c>
      <c r="BK145" s="187">
        <f>ROUND(I145*H145,2)</f>
        <v>0</v>
      </c>
      <c r="BL145" s="19" t="s">
        <v>133</v>
      </c>
      <c r="BM145" s="186" t="s">
        <v>582</v>
      </c>
    </row>
    <row r="146" spans="1:47" s="2" customFormat="1" ht="11.25">
      <c r="A146" s="36"/>
      <c r="B146" s="37"/>
      <c r="C146" s="38"/>
      <c r="D146" s="188" t="s">
        <v>135</v>
      </c>
      <c r="E146" s="38"/>
      <c r="F146" s="189" t="s">
        <v>583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135</v>
      </c>
      <c r="AU146" s="19" t="s">
        <v>85</v>
      </c>
    </row>
    <row r="147" spans="2:51" s="13" customFormat="1" ht="11.25">
      <c r="B147" s="193"/>
      <c r="C147" s="194"/>
      <c r="D147" s="195" t="s">
        <v>141</v>
      </c>
      <c r="E147" s="196" t="s">
        <v>19</v>
      </c>
      <c r="F147" s="197" t="s">
        <v>142</v>
      </c>
      <c r="G147" s="194"/>
      <c r="H147" s="196" t="s">
        <v>19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141</v>
      </c>
      <c r="AU147" s="203" t="s">
        <v>85</v>
      </c>
      <c r="AV147" s="13" t="s">
        <v>83</v>
      </c>
      <c r="AW147" s="13" t="s">
        <v>37</v>
      </c>
      <c r="AX147" s="13" t="s">
        <v>75</v>
      </c>
      <c r="AY147" s="203" t="s">
        <v>126</v>
      </c>
    </row>
    <row r="148" spans="2:51" s="14" customFormat="1" ht="11.25">
      <c r="B148" s="204"/>
      <c r="C148" s="205"/>
      <c r="D148" s="195" t="s">
        <v>141</v>
      </c>
      <c r="E148" s="206" t="s">
        <v>19</v>
      </c>
      <c r="F148" s="207" t="s">
        <v>584</v>
      </c>
      <c r="G148" s="205"/>
      <c r="H148" s="208">
        <v>132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141</v>
      </c>
      <c r="AU148" s="214" t="s">
        <v>85</v>
      </c>
      <c r="AV148" s="14" t="s">
        <v>85</v>
      </c>
      <c r="AW148" s="14" t="s">
        <v>37</v>
      </c>
      <c r="AX148" s="14" t="s">
        <v>83</v>
      </c>
      <c r="AY148" s="214" t="s">
        <v>126</v>
      </c>
    </row>
    <row r="149" spans="1:65" s="2" customFormat="1" ht="16.5" customHeight="1">
      <c r="A149" s="36"/>
      <c r="B149" s="37"/>
      <c r="C149" s="237" t="s">
        <v>8</v>
      </c>
      <c r="D149" s="237" t="s">
        <v>193</v>
      </c>
      <c r="E149" s="238" t="s">
        <v>585</v>
      </c>
      <c r="F149" s="239" t="s">
        <v>586</v>
      </c>
      <c r="G149" s="240" t="s">
        <v>196</v>
      </c>
      <c r="H149" s="241">
        <v>35.64</v>
      </c>
      <c r="I149" s="242"/>
      <c r="J149" s="243">
        <f>ROUND(I149*H149,2)</f>
        <v>0</v>
      </c>
      <c r="K149" s="239" t="s">
        <v>132</v>
      </c>
      <c r="L149" s="244"/>
      <c r="M149" s="245" t="s">
        <v>19</v>
      </c>
      <c r="N149" s="246" t="s">
        <v>46</v>
      </c>
      <c r="O149" s="66"/>
      <c r="P149" s="184">
        <f>O149*H149</f>
        <v>0</v>
      </c>
      <c r="Q149" s="184">
        <v>1</v>
      </c>
      <c r="R149" s="184">
        <f>Q149*H149</f>
        <v>35.64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185</v>
      </c>
      <c r="AT149" s="186" t="s">
        <v>193</v>
      </c>
      <c r="AU149" s="186" t="s">
        <v>85</v>
      </c>
      <c r="AY149" s="19" t="s">
        <v>126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83</v>
      </c>
      <c r="BK149" s="187">
        <f>ROUND(I149*H149,2)</f>
        <v>0</v>
      </c>
      <c r="BL149" s="19" t="s">
        <v>133</v>
      </c>
      <c r="BM149" s="186" t="s">
        <v>587</v>
      </c>
    </row>
    <row r="150" spans="2:51" s="13" customFormat="1" ht="11.25">
      <c r="B150" s="193"/>
      <c r="C150" s="194"/>
      <c r="D150" s="195" t="s">
        <v>141</v>
      </c>
      <c r="E150" s="196" t="s">
        <v>19</v>
      </c>
      <c r="F150" s="197" t="s">
        <v>142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141</v>
      </c>
      <c r="AU150" s="203" t="s">
        <v>85</v>
      </c>
      <c r="AV150" s="13" t="s">
        <v>83</v>
      </c>
      <c r="AW150" s="13" t="s">
        <v>37</v>
      </c>
      <c r="AX150" s="13" t="s">
        <v>75</v>
      </c>
      <c r="AY150" s="203" t="s">
        <v>126</v>
      </c>
    </row>
    <row r="151" spans="2:51" s="14" customFormat="1" ht="11.25">
      <c r="B151" s="204"/>
      <c r="C151" s="205"/>
      <c r="D151" s="195" t="s">
        <v>141</v>
      </c>
      <c r="E151" s="206" t="s">
        <v>19</v>
      </c>
      <c r="F151" s="207" t="s">
        <v>588</v>
      </c>
      <c r="G151" s="205"/>
      <c r="H151" s="208">
        <v>35.64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141</v>
      </c>
      <c r="AU151" s="214" t="s">
        <v>85</v>
      </c>
      <c r="AV151" s="14" t="s">
        <v>85</v>
      </c>
      <c r="AW151" s="14" t="s">
        <v>37</v>
      </c>
      <c r="AX151" s="14" t="s">
        <v>83</v>
      </c>
      <c r="AY151" s="214" t="s">
        <v>126</v>
      </c>
    </row>
    <row r="152" spans="1:65" s="2" customFormat="1" ht="24.2" customHeight="1">
      <c r="A152" s="36"/>
      <c r="B152" s="37"/>
      <c r="C152" s="175" t="s">
        <v>239</v>
      </c>
      <c r="D152" s="175" t="s">
        <v>128</v>
      </c>
      <c r="E152" s="176" t="s">
        <v>589</v>
      </c>
      <c r="F152" s="177" t="s">
        <v>590</v>
      </c>
      <c r="G152" s="178" t="s">
        <v>131</v>
      </c>
      <c r="H152" s="179">
        <v>132</v>
      </c>
      <c r="I152" s="180"/>
      <c r="J152" s="181">
        <f>ROUND(I152*H152,2)</f>
        <v>0</v>
      </c>
      <c r="K152" s="177" t="s">
        <v>132</v>
      </c>
      <c r="L152" s="41"/>
      <c r="M152" s="182" t="s">
        <v>19</v>
      </c>
      <c r="N152" s="183" t="s">
        <v>46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133</v>
      </c>
      <c r="AT152" s="186" t="s">
        <v>128</v>
      </c>
      <c r="AU152" s="186" t="s">
        <v>85</v>
      </c>
      <c r="AY152" s="19" t="s">
        <v>126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83</v>
      </c>
      <c r="BK152" s="187">
        <f>ROUND(I152*H152,2)</f>
        <v>0</v>
      </c>
      <c r="BL152" s="19" t="s">
        <v>133</v>
      </c>
      <c r="BM152" s="186" t="s">
        <v>591</v>
      </c>
    </row>
    <row r="153" spans="1:47" s="2" customFormat="1" ht="11.25">
      <c r="A153" s="36"/>
      <c r="B153" s="37"/>
      <c r="C153" s="38"/>
      <c r="D153" s="188" t="s">
        <v>135</v>
      </c>
      <c r="E153" s="38"/>
      <c r="F153" s="189" t="s">
        <v>592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135</v>
      </c>
      <c r="AU153" s="19" t="s">
        <v>85</v>
      </c>
    </row>
    <row r="154" spans="2:51" s="13" customFormat="1" ht="11.25">
      <c r="B154" s="193"/>
      <c r="C154" s="194"/>
      <c r="D154" s="195" t="s">
        <v>141</v>
      </c>
      <c r="E154" s="196" t="s">
        <v>19</v>
      </c>
      <c r="F154" s="197" t="s">
        <v>593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141</v>
      </c>
      <c r="AU154" s="203" t="s">
        <v>85</v>
      </c>
      <c r="AV154" s="13" t="s">
        <v>83</v>
      </c>
      <c r="AW154" s="13" t="s">
        <v>37</v>
      </c>
      <c r="AX154" s="13" t="s">
        <v>75</v>
      </c>
      <c r="AY154" s="203" t="s">
        <v>126</v>
      </c>
    </row>
    <row r="155" spans="2:51" s="14" customFormat="1" ht="11.25">
      <c r="B155" s="204"/>
      <c r="C155" s="205"/>
      <c r="D155" s="195" t="s">
        <v>141</v>
      </c>
      <c r="E155" s="206" t="s">
        <v>19</v>
      </c>
      <c r="F155" s="207" t="s">
        <v>594</v>
      </c>
      <c r="G155" s="205"/>
      <c r="H155" s="208">
        <v>132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141</v>
      </c>
      <c r="AU155" s="214" t="s">
        <v>85</v>
      </c>
      <c r="AV155" s="14" t="s">
        <v>85</v>
      </c>
      <c r="AW155" s="14" t="s">
        <v>37</v>
      </c>
      <c r="AX155" s="14" t="s">
        <v>83</v>
      </c>
      <c r="AY155" s="214" t="s">
        <v>126</v>
      </c>
    </row>
    <row r="156" spans="1:65" s="2" customFormat="1" ht="16.5" customHeight="1">
      <c r="A156" s="36"/>
      <c r="B156" s="37"/>
      <c r="C156" s="237" t="s">
        <v>244</v>
      </c>
      <c r="D156" s="237" t="s">
        <v>193</v>
      </c>
      <c r="E156" s="238" t="s">
        <v>595</v>
      </c>
      <c r="F156" s="239" t="s">
        <v>596</v>
      </c>
      <c r="G156" s="240" t="s">
        <v>597</v>
      </c>
      <c r="H156" s="241">
        <v>6.732</v>
      </c>
      <c r="I156" s="242"/>
      <c r="J156" s="243">
        <f>ROUND(I156*H156,2)</f>
        <v>0</v>
      </c>
      <c r="K156" s="239" t="s">
        <v>132</v>
      </c>
      <c r="L156" s="244"/>
      <c r="M156" s="245" t="s">
        <v>19</v>
      </c>
      <c r="N156" s="246" t="s">
        <v>46</v>
      </c>
      <c r="O156" s="66"/>
      <c r="P156" s="184">
        <f>O156*H156</f>
        <v>0</v>
      </c>
      <c r="Q156" s="184">
        <v>0.001</v>
      </c>
      <c r="R156" s="184">
        <f>Q156*H156</f>
        <v>0.006732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185</v>
      </c>
      <c r="AT156" s="186" t="s">
        <v>193</v>
      </c>
      <c r="AU156" s="186" t="s">
        <v>85</v>
      </c>
      <c r="AY156" s="19" t="s">
        <v>126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83</v>
      </c>
      <c r="BK156" s="187">
        <f>ROUND(I156*H156,2)</f>
        <v>0</v>
      </c>
      <c r="BL156" s="19" t="s">
        <v>133</v>
      </c>
      <c r="BM156" s="186" t="s">
        <v>598</v>
      </c>
    </row>
    <row r="157" spans="2:51" s="14" customFormat="1" ht="11.25">
      <c r="B157" s="204"/>
      <c r="C157" s="205"/>
      <c r="D157" s="195" t="s">
        <v>141</v>
      </c>
      <c r="E157" s="206" t="s">
        <v>19</v>
      </c>
      <c r="F157" s="207" t="s">
        <v>599</v>
      </c>
      <c r="G157" s="205"/>
      <c r="H157" s="208">
        <v>6.732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141</v>
      </c>
      <c r="AU157" s="214" t="s">
        <v>85</v>
      </c>
      <c r="AV157" s="14" t="s">
        <v>85</v>
      </c>
      <c r="AW157" s="14" t="s">
        <v>37</v>
      </c>
      <c r="AX157" s="14" t="s">
        <v>83</v>
      </c>
      <c r="AY157" s="214" t="s">
        <v>126</v>
      </c>
    </row>
    <row r="158" spans="2:63" s="12" customFormat="1" ht="22.9" customHeight="1">
      <c r="B158" s="159"/>
      <c r="C158" s="160"/>
      <c r="D158" s="161" t="s">
        <v>74</v>
      </c>
      <c r="E158" s="173" t="s">
        <v>133</v>
      </c>
      <c r="F158" s="173" t="s">
        <v>461</v>
      </c>
      <c r="G158" s="160"/>
      <c r="H158" s="160"/>
      <c r="I158" s="163"/>
      <c r="J158" s="174">
        <f>BK158</f>
        <v>0</v>
      </c>
      <c r="K158" s="160"/>
      <c r="L158" s="165"/>
      <c r="M158" s="166"/>
      <c r="N158" s="167"/>
      <c r="O158" s="167"/>
      <c r="P158" s="168">
        <f>SUM(P159:P172)</f>
        <v>0</v>
      </c>
      <c r="Q158" s="167"/>
      <c r="R158" s="168">
        <f>SUM(R159:R172)</f>
        <v>0.0132</v>
      </c>
      <c r="S158" s="167"/>
      <c r="T158" s="169">
        <f>SUM(T159:T172)</f>
        <v>0</v>
      </c>
      <c r="AR158" s="170" t="s">
        <v>83</v>
      </c>
      <c r="AT158" s="171" t="s">
        <v>74</v>
      </c>
      <c r="AU158" s="171" t="s">
        <v>83</v>
      </c>
      <c r="AY158" s="170" t="s">
        <v>126</v>
      </c>
      <c r="BK158" s="172">
        <f>SUM(BK159:BK172)</f>
        <v>0</v>
      </c>
    </row>
    <row r="159" spans="1:65" s="2" customFormat="1" ht="16.5" customHeight="1">
      <c r="A159" s="36"/>
      <c r="B159" s="37"/>
      <c r="C159" s="175" t="s">
        <v>251</v>
      </c>
      <c r="D159" s="175" t="s">
        <v>128</v>
      </c>
      <c r="E159" s="176" t="s">
        <v>462</v>
      </c>
      <c r="F159" s="177" t="s">
        <v>463</v>
      </c>
      <c r="G159" s="178" t="s">
        <v>147</v>
      </c>
      <c r="H159" s="179">
        <v>1.892</v>
      </c>
      <c r="I159" s="180"/>
      <c r="J159" s="181">
        <f>ROUND(I159*H159,2)</f>
        <v>0</v>
      </c>
      <c r="K159" s="177" t="s">
        <v>132</v>
      </c>
      <c r="L159" s="41"/>
      <c r="M159" s="182" t="s">
        <v>19</v>
      </c>
      <c r="N159" s="183" t="s">
        <v>46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133</v>
      </c>
      <c r="AT159" s="186" t="s">
        <v>128</v>
      </c>
      <c r="AU159" s="186" t="s">
        <v>85</v>
      </c>
      <c r="AY159" s="19" t="s">
        <v>126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83</v>
      </c>
      <c r="BK159" s="187">
        <f>ROUND(I159*H159,2)</f>
        <v>0</v>
      </c>
      <c r="BL159" s="19" t="s">
        <v>133</v>
      </c>
      <c r="BM159" s="186" t="s">
        <v>600</v>
      </c>
    </row>
    <row r="160" spans="1:47" s="2" customFormat="1" ht="11.25">
      <c r="A160" s="36"/>
      <c r="B160" s="37"/>
      <c r="C160" s="38"/>
      <c r="D160" s="188" t="s">
        <v>135</v>
      </c>
      <c r="E160" s="38"/>
      <c r="F160" s="189" t="s">
        <v>465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135</v>
      </c>
      <c r="AU160" s="19" t="s">
        <v>85</v>
      </c>
    </row>
    <row r="161" spans="2:51" s="13" customFormat="1" ht="11.25">
      <c r="B161" s="193"/>
      <c r="C161" s="194"/>
      <c r="D161" s="195" t="s">
        <v>141</v>
      </c>
      <c r="E161" s="196" t="s">
        <v>19</v>
      </c>
      <c r="F161" s="197" t="s">
        <v>142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141</v>
      </c>
      <c r="AU161" s="203" t="s">
        <v>85</v>
      </c>
      <c r="AV161" s="13" t="s">
        <v>83</v>
      </c>
      <c r="AW161" s="13" t="s">
        <v>37</v>
      </c>
      <c r="AX161" s="13" t="s">
        <v>75</v>
      </c>
      <c r="AY161" s="203" t="s">
        <v>126</v>
      </c>
    </row>
    <row r="162" spans="2:51" s="14" customFormat="1" ht="11.25">
      <c r="B162" s="204"/>
      <c r="C162" s="205"/>
      <c r="D162" s="195" t="s">
        <v>141</v>
      </c>
      <c r="E162" s="206" t="s">
        <v>19</v>
      </c>
      <c r="F162" s="207" t="s">
        <v>601</v>
      </c>
      <c r="G162" s="205"/>
      <c r="H162" s="208">
        <v>1.7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141</v>
      </c>
      <c r="AU162" s="214" t="s">
        <v>85</v>
      </c>
      <c r="AV162" s="14" t="s">
        <v>85</v>
      </c>
      <c r="AW162" s="14" t="s">
        <v>37</v>
      </c>
      <c r="AX162" s="14" t="s">
        <v>75</v>
      </c>
      <c r="AY162" s="214" t="s">
        <v>126</v>
      </c>
    </row>
    <row r="163" spans="2:51" s="14" customFormat="1" ht="11.25">
      <c r="B163" s="204"/>
      <c r="C163" s="205"/>
      <c r="D163" s="195" t="s">
        <v>141</v>
      </c>
      <c r="E163" s="206" t="s">
        <v>19</v>
      </c>
      <c r="F163" s="207" t="s">
        <v>602</v>
      </c>
      <c r="G163" s="205"/>
      <c r="H163" s="208">
        <v>0.192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141</v>
      </c>
      <c r="AU163" s="214" t="s">
        <v>85</v>
      </c>
      <c r="AV163" s="14" t="s">
        <v>85</v>
      </c>
      <c r="AW163" s="14" t="s">
        <v>37</v>
      </c>
      <c r="AX163" s="14" t="s">
        <v>75</v>
      </c>
      <c r="AY163" s="214" t="s">
        <v>126</v>
      </c>
    </row>
    <row r="164" spans="2:51" s="16" customFormat="1" ht="11.25">
      <c r="B164" s="226"/>
      <c r="C164" s="227"/>
      <c r="D164" s="195" t="s">
        <v>141</v>
      </c>
      <c r="E164" s="228" t="s">
        <v>19</v>
      </c>
      <c r="F164" s="229" t="s">
        <v>156</v>
      </c>
      <c r="G164" s="227"/>
      <c r="H164" s="230">
        <v>1.892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141</v>
      </c>
      <c r="AU164" s="236" t="s">
        <v>85</v>
      </c>
      <c r="AV164" s="16" t="s">
        <v>133</v>
      </c>
      <c r="AW164" s="16" t="s">
        <v>37</v>
      </c>
      <c r="AX164" s="16" t="s">
        <v>83</v>
      </c>
      <c r="AY164" s="236" t="s">
        <v>126</v>
      </c>
    </row>
    <row r="165" spans="1:65" s="2" customFormat="1" ht="21.75" customHeight="1">
      <c r="A165" s="36"/>
      <c r="B165" s="37"/>
      <c r="C165" s="175" t="s">
        <v>256</v>
      </c>
      <c r="D165" s="175" t="s">
        <v>128</v>
      </c>
      <c r="E165" s="176" t="s">
        <v>467</v>
      </c>
      <c r="F165" s="177" t="s">
        <v>468</v>
      </c>
      <c r="G165" s="178" t="s">
        <v>469</v>
      </c>
      <c r="H165" s="179">
        <v>8</v>
      </c>
      <c r="I165" s="180"/>
      <c r="J165" s="181">
        <f>ROUND(I165*H165,2)</f>
        <v>0</v>
      </c>
      <c r="K165" s="177" t="s">
        <v>132</v>
      </c>
      <c r="L165" s="41"/>
      <c r="M165" s="182" t="s">
        <v>19</v>
      </c>
      <c r="N165" s="183" t="s">
        <v>46</v>
      </c>
      <c r="O165" s="66"/>
      <c r="P165" s="184">
        <f>O165*H165</f>
        <v>0</v>
      </c>
      <c r="Q165" s="184">
        <v>0.00165</v>
      </c>
      <c r="R165" s="184">
        <f>Q165*H165</f>
        <v>0.0132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133</v>
      </c>
      <c r="AT165" s="186" t="s">
        <v>128</v>
      </c>
      <c r="AU165" s="186" t="s">
        <v>85</v>
      </c>
      <c r="AY165" s="19" t="s">
        <v>126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83</v>
      </c>
      <c r="BK165" s="187">
        <f>ROUND(I165*H165,2)</f>
        <v>0</v>
      </c>
      <c r="BL165" s="19" t="s">
        <v>133</v>
      </c>
      <c r="BM165" s="186" t="s">
        <v>603</v>
      </c>
    </row>
    <row r="166" spans="1:47" s="2" customFormat="1" ht="11.25">
      <c r="A166" s="36"/>
      <c r="B166" s="37"/>
      <c r="C166" s="38"/>
      <c r="D166" s="188" t="s">
        <v>135</v>
      </c>
      <c r="E166" s="38"/>
      <c r="F166" s="189" t="s">
        <v>471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135</v>
      </c>
      <c r="AU166" s="19" t="s">
        <v>85</v>
      </c>
    </row>
    <row r="167" spans="2:51" s="13" customFormat="1" ht="11.25">
      <c r="B167" s="193"/>
      <c r="C167" s="194"/>
      <c r="D167" s="195" t="s">
        <v>141</v>
      </c>
      <c r="E167" s="196" t="s">
        <v>19</v>
      </c>
      <c r="F167" s="197" t="s">
        <v>142</v>
      </c>
      <c r="G167" s="194"/>
      <c r="H167" s="196" t="s">
        <v>19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141</v>
      </c>
      <c r="AU167" s="203" t="s">
        <v>85</v>
      </c>
      <c r="AV167" s="13" t="s">
        <v>83</v>
      </c>
      <c r="AW167" s="13" t="s">
        <v>37</v>
      </c>
      <c r="AX167" s="13" t="s">
        <v>75</v>
      </c>
      <c r="AY167" s="203" t="s">
        <v>126</v>
      </c>
    </row>
    <row r="168" spans="2:51" s="14" customFormat="1" ht="11.25">
      <c r="B168" s="204"/>
      <c r="C168" s="205"/>
      <c r="D168" s="195" t="s">
        <v>141</v>
      </c>
      <c r="E168" s="206" t="s">
        <v>19</v>
      </c>
      <c r="F168" s="207" t="s">
        <v>604</v>
      </c>
      <c r="G168" s="205"/>
      <c r="H168" s="208">
        <v>8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141</v>
      </c>
      <c r="AU168" s="214" t="s">
        <v>85</v>
      </c>
      <c r="AV168" s="14" t="s">
        <v>85</v>
      </c>
      <c r="AW168" s="14" t="s">
        <v>37</v>
      </c>
      <c r="AX168" s="14" t="s">
        <v>83</v>
      </c>
      <c r="AY168" s="214" t="s">
        <v>126</v>
      </c>
    </row>
    <row r="169" spans="1:65" s="2" customFormat="1" ht="16.5" customHeight="1">
      <c r="A169" s="36"/>
      <c r="B169" s="37"/>
      <c r="C169" s="237" t="s">
        <v>262</v>
      </c>
      <c r="D169" s="237" t="s">
        <v>193</v>
      </c>
      <c r="E169" s="238" t="s">
        <v>473</v>
      </c>
      <c r="F169" s="239" t="s">
        <v>474</v>
      </c>
      <c r="G169" s="240" t="s">
        <v>469</v>
      </c>
      <c r="H169" s="241">
        <v>8</v>
      </c>
      <c r="I169" s="242"/>
      <c r="J169" s="243">
        <f>ROUND(I169*H169,2)</f>
        <v>0</v>
      </c>
      <c r="K169" s="239" t="s">
        <v>19</v>
      </c>
      <c r="L169" s="244"/>
      <c r="M169" s="245" t="s">
        <v>19</v>
      </c>
      <c r="N169" s="246" t="s">
        <v>46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185</v>
      </c>
      <c r="AT169" s="186" t="s">
        <v>193</v>
      </c>
      <c r="AU169" s="186" t="s">
        <v>85</v>
      </c>
      <c r="AY169" s="19" t="s">
        <v>126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83</v>
      </c>
      <c r="BK169" s="187">
        <f>ROUND(I169*H169,2)</f>
        <v>0</v>
      </c>
      <c r="BL169" s="19" t="s">
        <v>133</v>
      </c>
      <c r="BM169" s="186" t="s">
        <v>605</v>
      </c>
    </row>
    <row r="170" spans="1:65" s="2" customFormat="1" ht="24.2" customHeight="1">
      <c r="A170" s="36"/>
      <c r="B170" s="37"/>
      <c r="C170" s="175" t="s">
        <v>7</v>
      </c>
      <c r="D170" s="175" t="s">
        <v>128</v>
      </c>
      <c r="E170" s="176" t="s">
        <v>476</v>
      </c>
      <c r="F170" s="177" t="s">
        <v>477</v>
      </c>
      <c r="G170" s="178" t="s">
        <v>147</v>
      </c>
      <c r="H170" s="179">
        <v>0.242</v>
      </c>
      <c r="I170" s="180"/>
      <c r="J170" s="181">
        <f>ROUND(I170*H170,2)</f>
        <v>0</v>
      </c>
      <c r="K170" s="177" t="s">
        <v>132</v>
      </c>
      <c r="L170" s="41"/>
      <c r="M170" s="182" t="s">
        <v>19</v>
      </c>
      <c r="N170" s="183" t="s">
        <v>46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133</v>
      </c>
      <c r="AT170" s="186" t="s">
        <v>128</v>
      </c>
      <c r="AU170" s="186" t="s">
        <v>85</v>
      </c>
      <c r="AY170" s="19" t="s">
        <v>126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83</v>
      </c>
      <c r="BK170" s="187">
        <f>ROUND(I170*H170,2)</f>
        <v>0</v>
      </c>
      <c r="BL170" s="19" t="s">
        <v>133</v>
      </c>
      <c r="BM170" s="186" t="s">
        <v>606</v>
      </c>
    </row>
    <row r="171" spans="1:47" s="2" customFormat="1" ht="11.25">
      <c r="A171" s="36"/>
      <c r="B171" s="37"/>
      <c r="C171" s="38"/>
      <c r="D171" s="188" t="s">
        <v>135</v>
      </c>
      <c r="E171" s="38"/>
      <c r="F171" s="189" t="s">
        <v>479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135</v>
      </c>
      <c r="AU171" s="19" t="s">
        <v>85</v>
      </c>
    </row>
    <row r="172" spans="2:51" s="14" customFormat="1" ht="11.25">
      <c r="B172" s="204"/>
      <c r="C172" s="205"/>
      <c r="D172" s="195" t="s">
        <v>141</v>
      </c>
      <c r="E172" s="206" t="s">
        <v>19</v>
      </c>
      <c r="F172" s="207" t="s">
        <v>607</v>
      </c>
      <c r="G172" s="205"/>
      <c r="H172" s="208">
        <v>0.242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141</v>
      </c>
      <c r="AU172" s="214" t="s">
        <v>85</v>
      </c>
      <c r="AV172" s="14" t="s">
        <v>85</v>
      </c>
      <c r="AW172" s="14" t="s">
        <v>37</v>
      </c>
      <c r="AX172" s="14" t="s">
        <v>83</v>
      </c>
      <c r="AY172" s="214" t="s">
        <v>126</v>
      </c>
    </row>
    <row r="173" spans="2:63" s="12" customFormat="1" ht="22.9" customHeight="1">
      <c r="B173" s="159"/>
      <c r="C173" s="160"/>
      <c r="D173" s="161" t="s">
        <v>74</v>
      </c>
      <c r="E173" s="173" t="s">
        <v>162</v>
      </c>
      <c r="F173" s="173" t="s">
        <v>222</v>
      </c>
      <c r="G173" s="160"/>
      <c r="H173" s="160"/>
      <c r="I173" s="163"/>
      <c r="J173" s="174">
        <f>BK173</f>
        <v>0</v>
      </c>
      <c r="K173" s="160"/>
      <c r="L173" s="165"/>
      <c r="M173" s="166"/>
      <c r="N173" s="167"/>
      <c r="O173" s="167"/>
      <c r="P173" s="168">
        <f>SUM(P174:P176)</f>
        <v>0</v>
      </c>
      <c r="Q173" s="167"/>
      <c r="R173" s="168">
        <f>SUM(R174:R176)</f>
        <v>0</v>
      </c>
      <c r="S173" s="167"/>
      <c r="T173" s="169">
        <f>SUM(T174:T176)</f>
        <v>0</v>
      </c>
      <c r="AR173" s="170" t="s">
        <v>83</v>
      </c>
      <c r="AT173" s="171" t="s">
        <v>74</v>
      </c>
      <c r="AU173" s="171" t="s">
        <v>83</v>
      </c>
      <c r="AY173" s="170" t="s">
        <v>126</v>
      </c>
      <c r="BK173" s="172">
        <f>SUM(BK174:BK176)</f>
        <v>0</v>
      </c>
    </row>
    <row r="174" spans="1:65" s="2" customFormat="1" ht="21.75" customHeight="1">
      <c r="A174" s="36"/>
      <c r="B174" s="37"/>
      <c r="C174" s="175" t="s">
        <v>273</v>
      </c>
      <c r="D174" s="175" t="s">
        <v>128</v>
      </c>
      <c r="E174" s="176" t="s">
        <v>224</v>
      </c>
      <c r="F174" s="177" t="s">
        <v>225</v>
      </c>
      <c r="G174" s="178" t="s">
        <v>131</v>
      </c>
      <c r="H174" s="179">
        <v>22</v>
      </c>
      <c r="I174" s="180"/>
      <c r="J174" s="181">
        <f>ROUND(I174*H174,2)</f>
        <v>0</v>
      </c>
      <c r="K174" s="177" t="s">
        <v>132</v>
      </c>
      <c r="L174" s="41"/>
      <c r="M174" s="182" t="s">
        <v>19</v>
      </c>
      <c r="N174" s="183" t="s">
        <v>46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133</v>
      </c>
      <c r="AT174" s="186" t="s">
        <v>128</v>
      </c>
      <c r="AU174" s="186" t="s">
        <v>85</v>
      </c>
      <c r="AY174" s="19" t="s">
        <v>126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83</v>
      </c>
      <c r="BK174" s="187">
        <f>ROUND(I174*H174,2)</f>
        <v>0</v>
      </c>
      <c r="BL174" s="19" t="s">
        <v>133</v>
      </c>
      <c r="BM174" s="186" t="s">
        <v>608</v>
      </c>
    </row>
    <row r="175" spans="1:47" s="2" customFormat="1" ht="11.25">
      <c r="A175" s="36"/>
      <c r="B175" s="37"/>
      <c r="C175" s="38"/>
      <c r="D175" s="188" t="s">
        <v>135</v>
      </c>
      <c r="E175" s="38"/>
      <c r="F175" s="189" t="s">
        <v>227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135</v>
      </c>
      <c r="AU175" s="19" t="s">
        <v>85</v>
      </c>
    </row>
    <row r="176" spans="2:51" s="14" customFormat="1" ht="11.25">
      <c r="B176" s="204"/>
      <c r="C176" s="205"/>
      <c r="D176" s="195" t="s">
        <v>141</v>
      </c>
      <c r="E176" s="206" t="s">
        <v>19</v>
      </c>
      <c r="F176" s="207" t="s">
        <v>609</v>
      </c>
      <c r="G176" s="205"/>
      <c r="H176" s="208">
        <v>22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141</v>
      </c>
      <c r="AU176" s="214" t="s">
        <v>85</v>
      </c>
      <c r="AV176" s="14" t="s">
        <v>85</v>
      </c>
      <c r="AW176" s="14" t="s">
        <v>37</v>
      </c>
      <c r="AX176" s="14" t="s">
        <v>83</v>
      </c>
      <c r="AY176" s="214" t="s">
        <v>126</v>
      </c>
    </row>
    <row r="177" spans="2:63" s="12" customFormat="1" ht="22.9" customHeight="1">
      <c r="B177" s="159"/>
      <c r="C177" s="160"/>
      <c r="D177" s="161" t="s">
        <v>74</v>
      </c>
      <c r="E177" s="173" t="s">
        <v>185</v>
      </c>
      <c r="F177" s="173" t="s">
        <v>481</v>
      </c>
      <c r="G177" s="160"/>
      <c r="H177" s="160"/>
      <c r="I177" s="163"/>
      <c r="J177" s="174">
        <f>BK177</f>
        <v>0</v>
      </c>
      <c r="K177" s="160"/>
      <c r="L177" s="165"/>
      <c r="M177" s="166"/>
      <c r="N177" s="167"/>
      <c r="O177" s="167"/>
      <c r="P177" s="168">
        <f>SUM(P178:P191)</f>
        <v>0</v>
      </c>
      <c r="Q177" s="167"/>
      <c r="R177" s="168">
        <f>SUM(R178:R191)</f>
        <v>0.6992782</v>
      </c>
      <c r="S177" s="167"/>
      <c r="T177" s="169">
        <f>SUM(T178:T191)</f>
        <v>0</v>
      </c>
      <c r="AR177" s="170" t="s">
        <v>83</v>
      </c>
      <c r="AT177" s="171" t="s">
        <v>74</v>
      </c>
      <c r="AU177" s="171" t="s">
        <v>83</v>
      </c>
      <c r="AY177" s="170" t="s">
        <v>126</v>
      </c>
      <c r="BK177" s="172">
        <f>SUM(BK178:BK191)</f>
        <v>0</v>
      </c>
    </row>
    <row r="178" spans="1:65" s="2" customFormat="1" ht="16.5" customHeight="1">
      <c r="A178" s="36"/>
      <c r="B178" s="37"/>
      <c r="C178" s="175" t="s">
        <v>279</v>
      </c>
      <c r="D178" s="175" t="s">
        <v>128</v>
      </c>
      <c r="E178" s="176" t="s">
        <v>610</v>
      </c>
      <c r="F178" s="177" t="s">
        <v>611</v>
      </c>
      <c r="G178" s="178" t="s">
        <v>313</v>
      </c>
      <c r="H178" s="179">
        <v>3.2</v>
      </c>
      <c r="I178" s="180"/>
      <c r="J178" s="181">
        <f>ROUND(I178*H178,2)</f>
        <v>0</v>
      </c>
      <c r="K178" s="177" t="s">
        <v>132</v>
      </c>
      <c r="L178" s="41"/>
      <c r="M178" s="182" t="s">
        <v>19</v>
      </c>
      <c r="N178" s="183" t="s">
        <v>46</v>
      </c>
      <c r="O178" s="66"/>
      <c r="P178" s="184">
        <f>O178*H178</f>
        <v>0</v>
      </c>
      <c r="Q178" s="184">
        <v>1.1E-05</v>
      </c>
      <c r="R178" s="184">
        <f>Q178*H178</f>
        <v>3.52E-05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133</v>
      </c>
      <c r="AT178" s="186" t="s">
        <v>128</v>
      </c>
      <c r="AU178" s="186" t="s">
        <v>85</v>
      </c>
      <c r="AY178" s="19" t="s">
        <v>126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83</v>
      </c>
      <c r="BK178" s="187">
        <f>ROUND(I178*H178,2)</f>
        <v>0</v>
      </c>
      <c r="BL178" s="19" t="s">
        <v>133</v>
      </c>
      <c r="BM178" s="186" t="s">
        <v>612</v>
      </c>
    </row>
    <row r="179" spans="1:47" s="2" customFormat="1" ht="11.25">
      <c r="A179" s="36"/>
      <c r="B179" s="37"/>
      <c r="C179" s="38"/>
      <c r="D179" s="188" t="s">
        <v>135</v>
      </c>
      <c r="E179" s="38"/>
      <c r="F179" s="189" t="s">
        <v>613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135</v>
      </c>
      <c r="AU179" s="19" t="s">
        <v>85</v>
      </c>
    </row>
    <row r="180" spans="2:51" s="13" customFormat="1" ht="11.25">
      <c r="B180" s="193"/>
      <c r="C180" s="194"/>
      <c r="D180" s="195" t="s">
        <v>141</v>
      </c>
      <c r="E180" s="196" t="s">
        <v>19</v>
      </c>
      <c r="F180" s="197" t="s">
        <v>614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141</v>
      </c>
      <c r="AU180" s="203" t="s">
        <v>85</v>
      </c>
      <c r="AV180" s="13" t="s">
        <v>83</v>
      </c>
      <c r="AW180" s="13" t="s">
        <v>37</v>
      </c>
      <c r="AX180" s="13" t="s">
        <v>75</v>
      </c>
      <c r="AY180" s="203" t="s">
        <v>126</v>
      </c>
    </row>
    <row r="181" spans="2:51" s="14" customFormat="1" ht="11.25">
      <c r="B181" s="204"/>
      <c r="C181" s="205"/>
      <c r="D181" s="195" t="s">
        <v>141</v>
      </c>
      <c r="E181" s="206" t="s">
        <v>19</v>
      </c>
      <c r="F181" s="207" t="s">
        <v>615</v>
      </c>
      <c r="G181" s="205"/>
      <c r="H181" s="208">
        <v>3.2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141</v>
      </c>
      <c r="AU181" s="214" t="s">
        <v>85</v>
      </c>
      <c r="AV181" s="14" t="s">
        <v>85</v>
      </c>
      <c r="AW181" s="14" t="s">
        <v>37</v>
      </c>
      <c r="AX181" s="14" t="s">
        <v>83</v>
      </c>
      <c r="AY181" s="214" t="s">
        <v>126</v>
      </c>
    </row>
    <row r="182" spans="1:65" s="2" customFormat="1" ht="16.5" customHeight="1">
      <c r="A182" s="36"/>
      <c r="B182" s="37"/>
      <c r="C182" s="237" t="s">
        <v>288</v>
      </c>
      <c r="D182" s="237" t="s">
        <v>193</v>
      </c>
      <c r="E182" s="238" t="s">
        <v>616</v>
      </c>
      <c r="F182" s="239" t="s">
        <v>617</v>
      </c>
      <c r="G182" s="240" t="s">
        <v>469</v>
      </c>
      <c r="H182" s="241">
        <v>2</v>
      </c>
      <c r="I182" s="242"/>
      <c r="J182" s="243">
        <f>ROUND(I182*H182,2)</f>
        <v>0</v>
      </c>
      <c r="K182" s="239" t="s">
        <v>19</v>
      </c>
      <c r="L182" s="244"/>
      <c r="M182" s="245" t="s">
        <v>19</v>
      </c>
      <c r="N182" s="246" t="s">
        <v>46</v>
      </c>
      <c r="O182" s="66"/>
      <c r="P182" s="184">
        <f>O182*H182</f>
        <v>0</v>
      </c>
      <c r="Q182" s="184">
        <v>0.00871</v>
      </c>
      <c r="R182" s="184">
        <f>Q182*H182</f>
        <v>0.01742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185</v>
      </c>
      <c r="AT182" s="186" t="s">
        <v>193</v>
      </c>
      <c r="AU182" s="186" t="s">
        <v>85</v>
      </c>
      <c r="AY182" s="19" t="s">
        <v>126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83</v>
      </c>
      <c r="BK182" s="187">
        <f>ROUND(I182*H182,2)</f>
        <v>0</v>
      </c>
      <c r="BL182" s="19" t="s">
        <v>133</v>
      </c>
      <c r="BM182" s="186" t="s">
        <v>618</v>
      </c>
    </row>
    <row r="183" spans="2:51" s="14" customFormat="1" ht="11.25">
      <c r="B183" s="204"/>
      <c r="C183" s="205"/>
      <c r="D183" s="195" t="s">
        <v>141</v>
      </c>
      <c r="E183" s="206" t="s">
        <v>19</v>
      </c>
      <c r="F183" s="207" t="s">
        <v>85</v>
      </c>
      <c r="G183" s="205"/>
      <c r="H183" s="208">
        <v>2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141</v>
      </c>
      <c r="AU183" s="214" t="s">
        <v>85</v>
      </c>
      <c r="AV183" s="14" t="s">
        <v>85</v>
      </c>
      <c r="AW183" s="14" t="s">
        <v>37</v>
      </c>
      <c r="AX183" s="14" t="s">
        <v>83</v>
      </c>
      <c r="AY183" s="214" t="s">
        <v>126</v>
      </c>
    </row>
    <row r="184" spans="1:65" s="2" customFormat="1" ht="24.2" customHeight="1">
      <c r="A184" s="36"/>
      <c r="B184" s="37"/>
      <c r="C184" s="175" t="s">
        <v>294</v>
      </c>
      <c r="D184" s="175" t="s">
        <v>128</v>
      </c>
      <c r="E184" s="176" t="s">
        <v>619</v>
      </c>
      <c r="F184" s="177" t="s">
        <v>620</v>
      </c>
      <c r="G184" s="178" t="s">
        <v>469</v>
      </c>
      <c r="H184" s="179">
        <v>4</v>
      </c>
      <c r="I184" s="180"/>
      <c r="J184" s="181">
        <f>ROUND(I184*H184,2)</f>
        <v>0</v>
      </c>
      <c r="K184" s="177" t="s">
        <v>132</v>
      </c>
      <c r="L184" s="41"/>
      <c r="M184" s="182" t="s">
        <v>19</v>
      </c>
      <c r="N184" s="183" t="s">
        <v>46</v>
      </c>
      <c r="O184" s="66"/>
      <c r="P184" s="184">
        <f>O184*H184</f>
        <v>0</v>
      </c>
      <c r="Q184" s="184">
        <v>5.75E-06</v>
      </c>
      <c r="R184" s="184">
        <f>Q184*H184</f>
        <v>2.3E-05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133</v>
      </c>
      <c r="AT184" s="186" t="s">
        <v>128</v>
      </c>
      <c r="AU184" s="186" t="s">
        <v>85</v>
      </c>
      <c r="AY184" s="19" t="s">
        <v>126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83</v>
      </c>
      <c r="BK184" s="187">
        <f>ROUND(I184*H184,2)</f>
        <v>0</v>
      </c>
      <c r="BL184" s="19" t="s">
        <v>133</v>
      </c>
      <c r="BM184" s="186" t="s">
        <v>621</v>
      </c>
    </row>
    <row r="185" spans="1:47" s="2" customFormat="1" ht="11.25">
      <c r="A185" s="36"/>
      <c r="B185" s="37"/>
      <c r="C185" s="38"/>
      <c r="D185" s="188" t="s">
        <v>135</v>
      </c>
      <c r="E185" s="38"/>
      <c r="F185" s="189" t="s">
        <v>622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135</v>
      </c>
      <c r="AU185" s="19" t="s">
        <v>85</v>
      </c>
    </row>
    <row r="186" spans="2:51" s="14" customFormat="1" ht="11.25">
      <c r="B186" s="204"/>
      <c r="C186" s="205"/>
      <c r="D186" s="195" t="s">
        <v>141</v>
      </c>
      <c r="E186" s="206" t="s">
        <v>19</v>
      </c>
      <c r="F186" s="207" t="s">
        <v>623</v>
      </c>
      <c r="G186" s="205"/>
      <c r="H186" s="208">
        <v>4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141</v>
      </c>
      <c r="AU186" s="214" t="s">
        <v>85</v>
      </c>
      <c r="AV186" s="14" t="s">
        <v>85</v>
      </c>
      <c r="AW186" s="14" t="s">
        <v>37</v>
      </c>
      <c r="AX186" s="14" t="s">
        <v>83</v>
      </c>
      <c r="AY186" s="214" t="s">
        <v>126</v>
      </c>
    </row>
    <row r="187" spans="1:65" s="2" customFormat="1" ht="16.5" customHeight="1">
      <c r="A187" s="36"/>
      <c r="B187" s="37"/>
      <c r="C187" s="237" t="s">
        <v>299</v>
      </c>
      <c r="D187" s="237" t="s">
        <v>193</v>
      </c>
      <c r="E187" s="238" t="s">
        <v>624</v>
      </c>
      <c r="F187" s="239" t="s">
        <v>625</v>
      </c>
      <c r="G187" s="240" t="s">
        <v>469</v>
      </c>
      <c r="H187" s="241">
        <v>4</v>
      </c>
      <c r="I187" s="242"/>
      <c r="J187" s="243">
        <f>ROUND(I187*H187,2)</f>
        <v>0</v>
      </c>
      <c r="K187" s="239" t="s">
        <v>19</v>
      </c>
      <c r="L187" s="244"/>
      <c r="M187" s="245" t="s">
        <v>19</v>
      </c>
      <c r="N187" s="246" t="s">
        <v>46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185</v>
      </c>
      <c r="AT187" s="186" t="s">
        <v>193</v>
      </c>
      <c r="AU187" s="186" t="s">
        <v>85</v>
      </c>
      <c r="AY187" s="19" t="s">
        <v>126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83</v>
      </c>
      <c r="BK187" s="187">
        <f>ROUND(I187*H187,2)</f>
        <v>0</v>
      </c>
      <c r="BL187" s="19" t="s">
        <v>133</v>
      </c>
      <c r="BM187" s="186" t="s">
        <v>626</v>
      </c>
    </row>
    <row r="188" spans="2:51" s="14" customFormat="1" ht="11.25">
      <c r="B188" s="204"/>
      <c r="C188" s="205"/>
      <c r="D188" s="195" t="s">
        <v>141</v>
      </c>
      <c r="E188" s="206" t="s">
        <v>19</v>
      </c>
      <c r="F188" s="207" t="s">
        <v>627</v>
      </c>
      <c r="G188" s="205"/>
      <c r="H188" s="208">
        <v>4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141</v>
      </c>
      <c r="AU188" s="214" t="s">
        <v>85</v>
      </c>
      <c r="AV188" s="14" t="s">
        <v>85</v>
      </c>
      <c r="AW188" s="14" t="s">
        <v>37</v>
      </c>
      <c r="AX188" s="14" t="s">
        <v>83</v>
      </c>
      <c r="AY188" s="214" t="s">
        <v>126</v>
      </c>
    </row>
    <row r="189" spans="1:65" s="2" customFormat="1" ht="16.5" customHeight="1">
      <c r="A189" s="36"/>
      <c r="B189" s="37"/>
      <c r="C189" s="175" t="s">
        <v>304</v>
      </c>
      <c r="D189" s="175" t="s">
        <v>128</v>
      </c>
      <c r="E189" s="176" t="s">
        <v>628</v>
      </c>
      <c r="F189" s="177" t="s">
        <v>629</v>
      </c>
      <c r="G189" s="178" t="s">
        <v>469</v>
      </c>
      <c r="H189" s="179">
        <v>2</v>
      </c>
      <c r="I189" s="180"/>
      <c r="J189" s="181">
        <f>ROUND(I189*H189,2)</f>
        <v>0</v>
      </c>
      <c r="K189" s="177" t="s">
        <v>19</v>
      </c>
      <c r="L189" s="41"/>
      <c r="M189" s="182" t="s">
        <v>19</v>
      </c>
      <c r="N189" s="183" t="s">
        <v>46</v>
      </c>
      <c r="O189" s="66"/>
      <c r="P189" s="184">
        <f>O189*H189</f>
        <v>0</v>
      </c>
      <c r="Q189" s="184">
        <v>0.3409</v>
      </c>
      <c r="R189" s="184">
        <f>Q189*H189</f>
        <v>0.6818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133</v>
      </c>
      <c r="AT189" s="186" t="s">
        <v>128</v>
      </c>
      <c r="AU189" s="186" t="s">
        <v>85</v>
      </c>
      <c r="AY189" s="19" t="s">
        <v>126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83</v>
      </c>
      <c r="BK189" s="187">
        <f>ROUND(I189*H189,2)</f>
        <v>0</v>
      </c>
      <c r="BL189" s="19" t="s">
        <v>133</v>
      </c>
      <c r="BM189" s="186" t="s">
        <v>630</v>
      </c>
    </row>
    <row r="190" spans="1:65" s="2" customFormat="1" ht="16.5" customHeight="1">
      <c r="A190" s="36"/>
      <c r="B190" s="37"/>
      <c r="C190" s="237" t="s">
        <v>310</v>
      </c>
      <c r="D190" s="237" t="s">
        <v>193</v>
      </c>
      <c r="E190" s="238" t="s">
        <v>631</v>
      </c>
      <c r="F190" s="239" t="s">
        <v>632</v>
      </c>
      <c r="G190" s="240" t="s">
        <v>633</v>
      </c>
      <c r="H190" s="241">
        <v>2</v>
      </c>
      <c r="I190" s="242"/>
      <c r="J190" s="243">
        <f>ROUND(I190*H190,2)</f>
        <v>0</v>
      </c>
      <c r="K190" s="239" t="s">
        <v>19</v>
      </c>
      <c r="L190" s="244"/>
      <c r="M190" s="245" t="s">
        <v>19</v>
      </c>
      <c r="N190" s="246" t="s">
        <v>46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185</v>
      </c>
      <c r="AT190" s="186" t="s">
        <v>193</v>
      </c>
      <c r="AU190" s="186" t="s">
        <v>85</v>
      </c>
      <c r="AY190" s="19" t="s">
        <v>126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83</v>
      </c>
      <c r="BK190" s="187">
        <f>ROUND(I190*H190,2)</f>
        <v>0</v>
      </c>
      <c r="BL190" s="19" t="s">
        <v>133</v>
      </c>
      <c r="BM190" s="186" t="s">
        <v>634</v>
      </c>
    </row>
    <row r="191" spans="1:65" s="2" customFormat="1" ht="16.5" customHeight="1">
      <c r="A191" s="36"/>
      <c r="B191" s="37"/>
      <c r="C191" s="237" t="s">
        <v>320</v>
      </c>
      <c r="D191" s="237" t="s">
        <v>193</v>
      </c>
      <c r="E191" s="238" t="s">
        <v>635</v>
      </c>
      <c r="F191" s="239" t="s">
        <v>636</v>
      </c>
      <c r="G191" s="240" t="s">
        <v>633</v>
      </c>
      <c r="H191" s="241">
        <v>2</v>
      </c>
      <c r="I191" s="242"/>
      <c r="J191" s="243">
        <f>ROUND(I191*H191,2)</f>
        <v>0</v>
      </c>
      <c r="K191" s="239" t="s">
        <v>19</v>
      </c>
      <c r="L191" s="244"/>
      <c r="M191" s="245" t="s">
        <v>19</v>
      </c>
      <c r="N191" s="246" t="s">
        <v>46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185</v>
      </c>
      <c r="AT191" s="186" t="s">
        <v>193</v>
      </c>
      <c r="AU191" s="186" t="s">
        <v>85</v>
      </c>
      <c r="AY191" s="19" t="s">
        <v>126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83</v>
      </c>
      <c r="BK191" s="187">
        <f>ROUND(I191*H191,2)</f>
        <v>0</v>
      </c>
      <c r="BL191" s="19" t="s">
        <v>133</v>
      </c>
      <c r="BM191" s="186" t="s">
        <v>637</v>
      </c>
    </row>
    <row r="192" spans="2:63" s="12" customFormat="1" ht="22.9" customHeight="1">
      <c r="B192" s="159"/>
      <c r="C192" s="160"/>
      <c r="D192" s="161" t="s">
        <v>74</v>
      </c>
      <c r="E192" s="173" t="s">
        <v>192</v>
      </c>
      <c r="F192" s="173" t="s">
        <v>309</v>
      </c>
      <c r="G192" s="160"/>
      <c r="H192" s="160"/>
      <c r="I192" s="163"/>
      <c r="J192" s="174">
        <f>BK192</f>
        <v>0</v>
      </c>
      <c r="K192" s="160"/>
      <c r="L192" s="165"/>
      <c r="M192" s="166"/>
      <c r="N192" s="167"/>
      <c r="O192" s="167"/>
      <c r="P192" s="168">
        <f>SUM(P193:P245)</f>
        <v>0</v>
      </c>
      <c r="Q192" s="167"/>
      <c r="R192" s="168">
        <f>SUM(R193:R245)</f>
        <v>32.986119755</v>
      </c>
      <c r="S192" s="167"/>
      <c r="T192" s="169">
        <f>SUM(T193:T245)</f>
        <v>20.5575</v>
      </c>
      <c r="AR192" s="170" t="s">
        <v>83</v>
      </c>
      <c r="AT192" s="171" t="s">
        <v>74</v>
      </c>
      <c r="AU192" s="171" t="s">
        <v>83</v>
      </c>
      <c r="AY192" s="170" t="s">
        <v>126</v>
      </c>
      <c r="BK192" s="172">
        <f>SUM(BK193:BK245)</f>
        <v>0</v>
      </c>
    </row>
    <row r="193" spans="1:65" s="2" customFormat="1" ht="16.5" customHeight="1">
      <c r="A193" s="36"/>
      <c r="B193" s="37"/>
      <c r="C193" s="175" t="s">
        <v>325</v>
      </c>
      <c r="D193" s="175" t="s">
        <v>128</v>
      </c>
      <c r="E193" s="176" t="s">
        <v>638</v>
      </c>
      <c r="F193" s="177" t="s">
        <v>639</v>
      </c>
      <c r="G193" s="178" t="s">
        <v>469</v>
      </c>
      <c r="H193" s="179">
        <v>1</v>
      </c>
      <c r="I193" s="180"/>
      <c r="J193" s="181">
        <f>ROUND(I193*H193,2)</f>
        <v>0</v>
      </c>
      <c r="K193" s="177" t="s">
        <v>19</v>
      </c>
      <c r="L193" s="41"/>
      <c r="M193" s="182" t="s">
        <v>19</v>
      </c>
      <c r="N193" s="183" t="s">
        <v>46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133</v>
      </c>
      <c r="AT193" s="186" t="s">
        <v>128</v>
      </c>
      <c r="AU193" s="186" t="s">
        <v>85</v>
      </c>
      <c r="AY193" s="19" t="s">
        <v>126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83</v>
      </c>
      <c r="BK193" s="187">
        <f>ROUND(I193*H193,2)</f>
        <v>0</v>
      </c>
      <c r="BL193" s="19" t="s">
        <v>133</v>
      </c>
      <c r="BM193" s="186" t="s">
        <v>640</v>
      </c>
    </row>
    <row r="194" spans="1:65" s="2" customFormat="1" ht="16.5" customHeight="1">
      <c r="A194" s="36"/>
      <c r="B194" s="37"/>
      <c r="C194" s="175" t="s">
        <v>330</v>
      </c>
      <c r="D194" s="175" t="s">
        <v>128</v>
      </c>
      <c r="E194" s="176" t="s">
        <v>641</v>
      </c>
      <c r="F194" s="177" t="s">
        <v>642</v>
      </c>
      <c r="G194" s="178" t="s">
        <v>469</v>
      </c>
      <c r="H194" s="179">
        <v>1</v>
      </c>
      <c r="I194" s="180"/>
      <c r="J194" s="181">
        <f>ROUND(I194*H194,2)</f>
        <v>0</v>
      </c>
      <c r="K194" s="177" t="s">
        <v>132</v>
      </c>
      <c r="L194" s="41"/>
      <c r="M194" s="182" t="s">
        <v>19</v>
      </c>
      <c r="N194" s="183" t="s">
        <v>46</v>
      </c>
      <c r="O194" s="66"/>
      <c r="P194" s="184">
        <f>O194*H194</f>
        <v>0</v>
      </c>
      <c r="Q194" s="184">
        <v>0.0007</v>
      </c>
      <c r="R194" s="184">
        <f>Q194*H194</f>
        <v>0.0007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133</v>
      </c>
      <c r="AT194" s="186" t="s">
        <v>128</v>
      </c>
      <c r="AU194" s="186" t="s">
        <v>85</v>
      </c>
      <c r="AY194" s="19" t="s">
        <v>126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83</v>
      </c>
      <c r="BK194" s="187">
        <f>ROUND(I194*H194,2)</f>
        <v>0</v>
      </c>
      <c r="BL194" s="19" t="s">
        <v>133</v>
      </c>
      <c r="BM194" s="186" t="s">
        <v>643</v>
      </c>
    </row>
    <row r="195" spans="1:47" s="2" customFormat="1" ht="11.25">
      <c r="A195" s="36"/>
      <c r="B195" s="37"/>
      <c r="C195" s="38"/>
      <c r="D195" s="188" t="s">
        <v>135</v>
      </c>
      <c r="E195" s="38"/>
      <c r="F195" s="189" t="s">
        <v>644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135</v>
      </c>
      <c r="AU195" s="19" t="s">
        <v>85</v>
      </c>
    </row>
    <row r="196" spans="2:51" s="13" customFormat="1" ht="11.25">
      <c r="B196" s="193"/>
      <c r="C196" s="194"/>
      <c r="D196" s="195" t="s">
        <v>141</v>
      </c>
      <c r="E196" s="196" t="s">
        <v>19</v>
      </c>
      <c r="F196" s="197" t="s">
        <v>614</v>
      </c>
      <c r="G196" s="194"/>
      <c r="H196" s="196" t="s">
        <v>19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141</v>
      </c>
      <c r="AU196" s="203" t="s">
        <v>85</v>
      </c>
      <c r="AV196" s="13" t="s">
        <v>83</v>
      </c>
      <c r="AW196" s="13" t="s">
        <v>37</v>
      </c>
      <c r="AX196" s="13" t="s">
        <v>75</v>
      </c>
      <c r="AY196" s="203" t="s">
        <v>126</v>
      </c>
    </row>
    <row r="197" spans="2:51" s="14" customFormat="1" ht="11.25">
      <c r="B197" s="204"/>
      <c r="C197" s="205"/>
      <c r="D197" s="195" t="s">
        <v>141</v>
      </c>
      <c r="E197" s="206" t="s">
        <v>19</v>
      </c>
      <c r="F197" s="207" t="s">
        <v>645</v>
      </c>
      <c r="G197" s="205"/>
      <c r="H197" s="208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141</v>
      </c>
      <c r="AU197" s="214" t="s">
        <v>85</v>
      </c>
      <c r="AV197" s="14" t="s">
        <v>85</v>
      </c>
      <c r="AW197" s="14" t="s">
        <v>37</v>
      </c>
      <c r="AX197" s="14" t="s">
        <v>83</v>
      </c>
      <c r="AY197" s="214" t="s">
        <v>126</v>
      </c>
    </row>
    <row r="198" spans="1:65" s="2" customFormat="1" ht="16.5" customHeight="1">
      <c r="A198" s="36"/>
      <c r="B198" s="37"/>
      <c r="C198" s="237" t="s">
        <v>335</v>
      </c>
      <c r="D198" s="237" t="s">
        <v>193</v>
      </c>
      <c r="E198" s="238" t="s">
        <v>646</v>
      </c>
      <c r="F198" s="239" t="s">
        <v>647</v>
      </c>
      <c r="G198" s="240" t="s">
        <v>469</v>
      </c>
      <c r="H198" s="241">
        <v>1</v>
      </c>
      <c r="I198" s="242"/>
      <c r="J198" s="243">
        <f>ROUND(I198*H198,2)</f>
        <v>0</v>
      </c>
      <c r="K198" s="239" t="s">
        <v>132</v>
      </c>
      <c r="L198" s="244"/>
      <c r="M198" s="245" t="s">
        <v>19</v>
      </c>
      <c r="N198" s="246" t="s">
        <v>46</v>
      </c>
      <c r="O198" s="66"/>
      <c r="P198" s="184">
        <f>O198*H198</f>
        <v>0</v>
      </c>
      <c r="Q198" s="184">
        <v>0.0025</v>
      </c>
      <c r="R198" s="184">
        <f>Q198*H198</f>
        <v>0.0025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185</v>
      </c>
      <c r="AT198" s="186" t="s">
        <v>193</v>
      </c>
      <c r="AU198" s="186" t="s">
        <v>85</v>
      </c>
      <c r="AY198" s="19" t="s">
        <v>126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83</v>
      </c>
      <c r="BK198" s="187">
        <f>ROUND(I198*H198,2)</f>
        <v>0</v>
      </c>
      <c r="BL198" s="19" t="s">
        <v>133</v>
      </c>
      <c r="BM198" s="186" t="s">
        <v>648</v>
      </c>
    </row>
    <row r="199" spans="1:65" s="2" customFormat="1" ht="16.5" customHeight="1">
      <c r="A199" s="36"/>
      <c r="B199" s="37"/>
      <c r="C199" s="175" t="s">
        <v>341</v>
      </c>
      <c r="D199" s="175" t="s">
        <v>128</v>
      </c>
      <c r="E199" s="176" t="s">
        <v>649</v>
      </c>
      <c r="F199" s="177" t="s">
        <v>650</v>
      </c>
      <c r="G199" s="178" t="s">
        <v>469</v>
      </c>
      <c r="H199" s="179">
        <v>1</v>
      </c>
      <c r="I199" s="180"/>
      <c r="J199" s="181">
        <f>ROUND(I199*H199,2)</f>
        <v>0</v>
      </c>
      <c r="K199" s="177" t="s">
        <v>132</v>
      </c>
      <c r="L199" s="41"/>
      <c r="M199" s="182" t="s">
        <v>19</v>
      </c>
      <c r="N199" s="183" t="s">
        <v>46</v>
      </c>
      <c r="O199" s="66"/>
      <c r="P199" s="184">
        <f>O199*H199</f>
        <v>0</v>
      </c>
      <c r="Q199" s="184">
        <v>0.109405</v>
      </c>
      <c r="R199" s="184">
        <f>Q199*H199</f>
        <v>0.109405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133</v>
      </c>
      <c r="AT199" s="186" t="s">
        <v>128</v>
      </c>
      <c r="AU199" s="186" t="s">
        <v>85</v>
      </c>
      <c r="AY199" s="19" t="s">
        <v>126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83</v>
      </c>
      <c r="BK199" s="187">
        <f>ROUND(I199*H199,2)</f>
        <v>0</v>
      </c>
      <c r="BL199" s="19" t="s">
        <v>133</v>
      </c>
      <c r="BM199" s="186" t="s">
        <v>651</v>
      </c>
    </row>
    <row r="200" spans="1:47" s="2" customFormat="1" ht="11.25">
      <c r="A200" s="36"/>
      <c r="B200" s="37"/>
      <c r="C200" s="38"/>
      <c r="D200" s="188" t="s">
        <v>135</v>
      </c>
      <c r="E200" s="38"/>
      <c r="F200" s="189" t="s">
        <v>652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135</v>
      </c>
      <c r="AU200" s="19" t="s">
        <v>85</v>
      </c>
    </row>
    <row r="201" spans="1:65" s="2" customFormat="1" ht="16.5" customHeight="1">
      <c r="A201" s="36"/>
      <c r="B201" s="37"/>
      <c r="C201" s="237" t="s">
        <v>346</v>
      </c>
      <c r="D201" s="237" t="s">
        <v>193</v>
      </c>
      <c r="E201" s="238" t="s">
        <v>653</v>
      </c>
      <c r="F201" s="239" t="s">
        <v>654</v>
      </c>
      <c r="G201" s="240" t="s">
        <v>469</v>
      </c>
      <c r="H201" s="241">
        <v>1</v>
      </c>
      <c r="I201" s="242"/>
      <c r="J201" s="243">
        <f>ROUND(I201*H201,2)</f>
        <v>0</v>
      </c>
      <c r="K201" s="239" t="s">
        <v>132</v>
      </c>
      <c r="L201" s="244"/>
      <c r="M201" s="245" t="s">
        <v>19</v>
      </c>
      <c r="N201" s="246" t="s">
        <v>46</v>
      </c>
      <c r="O201" s="66"/>
      <c r="P201" s="184">
        <f>O201*H201</f>
        <v>0</v>
      </c>
      <c r="Q201" s="184">
        <v>0.0061</v>
      </c>
      <c r="R201" s="184">
        <f>Q201*H201</f>
        <v>0.0061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185</v>
      </c>
      <c r="AT201" s="186" t="s">
        <v>193</v>
      </c>
      <c r="AU201" s="186" t="s">
        <v>85</v>
      </c>
      <c r="AY201" s="19" t="s">
        <v>126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83</v>
      </c>
      <c r="BK201" s="187">
        <f>ROUND(I201*H201,2)</f>
        <v>0</v>
      </c>
      <c r="BL201" s="19" t="s">
        <v>133</v>
      </c>
      <c r="BM201" s="186" t="s">
        <v>655</v>
      </c>
    </row>
    <row r="202" spans="1:65" s="2" customFormat="1" ht="16.5" customHeight="1">
      <c r="A202" s="36"/>
      <c r="B202" s="37"/>
      <c r="C202" s="175" t="s">
        <v>353</v>
      </c>
      <c r="D202" s="175" t="s">
        <v>128</v>
      </c>
      <c r="E202" s="176" t="s">
        <v>656</v>
      </c>
      <c r="F202" s="177" t="s">
        <v>657</v>
      </c>
      <c r="G202" s="178" t="s">
        <v>313</v>
      </c>
      <c r="H202" s="179">
        <v>13</v>
      </c>
      <c r="I202" s="180"/>
      <c r="J202" s="181">
        <f>ROUND(I202*H202,2)</f>
        <v>0</v>
      </c>
      <c r="K202" s="177" t="s">
        <v>132</v>
      </c>
      <c r="L202" s="41"/>
      <c r="M202" s="182" t="s">
        <v>19</v>
      </c>
      <c r="N202" s="183" t="s">
        <v>46</v>
      </c>
      <c r="O202" s="66"/>
      <c r="P202" s="184">
        <f>O202*H202</f>
        <v>0</v>
      </c>
      <c r="Q202" s="184">
        <v>0.000264</v>
      </c>
      <c r="R202" s="184">
        <f>Q202*H202</f>
        <v>0.003432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133</v>
      </c>
      <c r="AT202" s="186" t="s">
        <v>128</v>
      </c>
      <c r="AU202" s="186" t="s">
        <v>85</v>
      </c>
      <c r="AY202" s="19" t="s">
        <v>126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83</v>
      </c>
      <c r="BK202" s="187">
        <f>ROUND(I202*H202,2)</f>
        <v>0</v>
      </c>
      <c r="BL202" s="19" t="s">
        <v>133</v>
      </c>
      <c r="BM202" s="186" t="s">
        <v>658</v>
      </c>
    </row>
    <row r="203" spans="1:47" s="2" customFormat="1" ht="11.25">
      <c r="A203" s="36"/>
      <c r="B203" s="37"/>
      <c r="C203" s="38"/>
      <c r="D203" s="188" t="s">
        <v>135</v>
      </c>
      <c r="E203" s="38"/>
      <c r="F203" s="189" t="s">
        <v>659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135</v>
      </c>
      <c r="AU203" s="19" t="s">
        <v>85</v>
      </c>
    </row>
    <row r="204" spans="2:51" s="14" customFormat="1" ht="11.25">
      <c r="B204" s="204"/>
      <c r="C204" s="205"/>
      <c r="D204" s="195" t="s">
        <v>141</v>
      </c>
      <c r="E204" s="206" t="s">
        <v>19</v>
      </c>
      <c r="F204" s="207" t="s">
        <v>660</v>
      </c>
      <c r="G204" s="205"/>
      <c r="H204" s="208">
        <v>13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141</v>
      </c>
      <c r="AU204" s="214" t="s">
        <v>85</v>
      </c>
      <c r="AV204" s="14" t="s">
        <v>85</v>
      </c>
      <c r="AW204" s="14" t="s">
        <v>37</v>
      </c>
      <c r="AX204" s="14" t="s">
        <v>83</v>
      </c>
      <c r="AY204" s="214" t="s">
        <v>126</v>
      </c>
    </row>
    <row r="205" spans="1:65" s="2" customFormat="1" ht="21.75" customHeight="1">
      <c r="A205" s="36"/>
      <c r="B205" s="37"/>
      <c r="C205" s="175" t="s">
        <v>358</v>
      </c>
      <c r="D205" s="175" t="s">
        <v>128</v>
      </c>
      <c r="E205" s="176" t="s">
        <v>661</v>
      </c>
      <c r="F205" s="177" t="s">
        <v>662</v>
      </c>
      <c r="G205" s="178" t="s">
        <v>313</v>
      </c>
      <c r="H205" s="179">
        <v>39</v>
      </c>
      <c r="I205" s="180"/>
      <c r="J205" s="181">
        <f>ROUND(I205*H205,2)</f>
        <v>0</v>
      </c>
      <c r="K205" s="177" t="s">
        <v>132</v>
      </c>
      <c r="L205" s="41"/>
      <c r="M205" s="182" t="s">
        <v>19</v>
      </c>
      <c r="N205" s="183" t="s">
        <v>46</v>
      </c>
      <c r="O205" s="66"/>
      <c r="P205" s="184">
        <f>O205*H205</f>
        <v>0</v>
      </c>
      <c r="Q205" s="184">
        <v>0.000164</v>
      </c>
      <c r="R205" s="184">
        <f>Q205*H205</f>
        <v>0.006396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133</v>
      </c>
      <c r="AT205" s="186" t="s">
        <v>128</v>
      </c>
      <c r="AU205" s="186" t="s">
        <v>85</v>
      </c>
      <c r="AY205" s="19" t="s">
        <v>126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83</v>
      </c>
      <c r="BK205" s="187">
        <f>ROUND(I205*H205,2)</f>
        <v>0</v>
      </c>
      <c r="BL205" s="19" t="s">
        <v>133</v>
      </c>
      <c r="BM205" s="186" t="s">
        <v>663</v>
      </c>
    </row>
    <row r="206" spans="1:47" s="2" customFormat="1" ht="11.25">
      <c r="A206" s="36"/>
      <c r="B206" s="37"/>
      <c r="C206" s="38"/>
      <c r="D206" s="188" t="s">
        <v>135</v>
      </c>
      <c r="E206" s="38"/>
      <c r="F206" s="189" t="s">
        <v>664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135</v>
      </c>
      <c r="AU206" s="19" t="s">
        <v>85</v>
      </c>
    </row>
    <row r="207" spans="2:51" s="14" customFormat="1" ht="11.25">
      <c r="B207" s="204"/>
      <c r="C207" s="205"/>
      <c r="D207" s="195" t="s">
        <v>141</v>
      </c>
      <c r="E207" s="206" t="s">
        <v>19</v>
      </c>
      <c r="F207" s="207" t="s">
        <v>665</v>
      </c>
      <c r="G207" s="205"/>
      <c r="H207" s="208">
        <v>39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141</v>
      </c>
      <c r="AU207" s="214" t="s">
        <v>85</v>
      </c>
      <c r="AV207" s="14" t="s">
        <v>85</v>
      </c>
      <c r="AW207" s="14" t="s">
        <v>37</v>
      </c>
      <c r="AX207" s="14" t="s">
        <v>83</v>
      </c>
      <c r="AY207" s="214" t="s">
        <v>126</v>
      </c>
    </row>
    <row r="208" spans="1:65" s="2" customFormat="1" ht="16.5" customHeight="1">
      <c r="A208" s="36"/>
      <c r="B208" s="37"/>
      <c r="C208" s="175" t="s">
        <v>363</v>
      </c>
      <c r="D208" s="175" t="s">
        <v>128</v>
      </c>
      <c r="E208" s="176" t="s">
        <v>666</v>
      </c>
      <c r="F208" s="177" t="s">
        <v>667</v>
      </c>
      <c r="G208" s="178" t="s">
        <v>131</v>
      </c>
      <c r="H208" s="179">
        <v>8</v>
      </c>
      <c r="I208" s="180"/>
      <c r="J208" s="181">
        <f>ROUND(I208*H208,2)</f>
        <v>0</v>
      </c>
      <c r="K208" s="177" t="s">
        <v>132</v>
      </c>
      <c r="L208" s="41"/>
      <c r="M208" s="182" t="s">
        <v>19</v>
      </c>
      <c r="N208" s="183" t="s">
        <v>46</v>
      </c>
      <c r="O208" s="66"/>
      <c r="P208" s="184">
        <f>O208*H208</f>
        <v>0</v>
      </c>
      <c r="Q208" s="184">
        <v>0.00145</v>
      </c>
      <c r="R208" s="184">
        <f>Q208*H208</f>
        <v>0.0116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133</v>
      </c>
      <c r="AT208" s="186" t="s">
        <v>128</v>
      </c>
      <c r="AU208" s="186" t="s">
        <v>85</v>
      </c>
      <c r="AY208" s="19" t="s">
        <v>126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83</v>
      </c>
      <c r="BK208" s="187">
        <f>ROUND(I208*H208,2)</f>
        <v>0</v>
      </c>
      <c r="BL208" s="19" t="s">
        <v>133</v>
      </c>
      <c r="BM208" s="186" t="s">
        <v>668</v>
      </c>
    </row>
    <row r="209" spans="1:47" s="2" customFormat="1" ht="11.25">
      <c r="A209" s="36"/>
      <c r="B209" s="37"/>
      <c r="C209" s="38"/>
      <c r="D209" s="188" t="s">
        <v>135</v>
      </c>
      <c r="E209" s="38"/>
      <c r="F209" s="189" t="s">
        <v>669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135</v>
      </c>
      <c r="AU209" s="19" t="s">
        <v>85</v>
      </c>
    </row>
    <row r="210" spans="2:51" s="13" customFormat="1" ht="11.25">
      <c r="B210" s="193"/>
      <c r="C210" s="194"/>
      <c r="D210" s="195" t="s">
        <v>141</v>
      </c>
      <c r="E210" s="196" t="s">
        <v>19</v>
      </c>
      <c r="F210" s="197" t="s">
        <v>142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141</v>
      </c>
      <c r="AU210" s="203" t="s">
        <v>85</v>
      </c>
      <c r="AV210" s="13" t="s">
        <v>83</v>
      </c>
      <c r="AW210" s="13" t="s">
        <v>37</v>
      </c>
      <c r="AX210" s="13" t="s">
        <v>75</v>
      </c>
      <c r="AY210" s="203" t="s">
        <v>126</v>
      </c>
    </row>
    <row r="211" spans="2:51" s="14" customFormat="1" ht="11.25">
      <c r="B211" s="204"/>
      <c r="C211" s="205"/>
      <c r="D211" s="195" t="s">
        <v>141</v>
      </c>
      <c r="E211" s="206" t="s">
        <v>19</v>
      </c>
      <c r="F211" s="207" t="s">
        <v>670</v>
      </c>
      <c r="G211" s="205"/>
      <c r="H211" s="208">
        <v>8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141</v>
      </c>
      <c r="AU211" s="214" t="s">
        <v>85</v>
      </c>
      <c r="AV211" s="14" t="s">
        <v>85</v>
      </c>
      <c r="AW211" s="14" t="s">
        <v>37</v>
      </c>
      <c r="AX211" s="14" t="s">
        <v>83</v>
      </c>
      <c r="AY211" s="214" t="s">
        <v>126</v>
      </c>
    </row>
    <row r="212" spans="1:65" s="2" customFormat="1" ht="24.2" customHeight="1">
      <c r="A212" s="36"/>
      <c r="B212" s="37"/>
      <c r="C212" s="175" t="s">
        <v>371</v>
      </c>
      <c r="D212" s="175" t="s">
        <v>128</v>
      </c>
      <c r="E212" s="176" t="s">
        <v>671</v>
      </c>
      <c r="F212" s="177" t="s">
        <v>672</v>
      </c>
      <c r="G212" s="178" t="s">
        <v>313</v>
      </c>
      <c r="H212" s="179">
        <v>52</v>
      </c>
      <c r="I212" s="180"/>
      <c r="J212" s="181">
        <f>ROUND(I212*H212,2)</f>
        <v>0</v>
      </c>
      <c r="K212" s="177" t="s">
        <v>132</v>
      </c>
      <c r="L212" s="41"/>
      <c r="M212" s="182" t="s">
        <v>19</v>
      </c>
      <c r="N212" s="183" t="s">
        <v>46</v>
      </c>
      <c r="O212" s="66"/>
      <c r="P212" s="184">
        <f>O212*H212</f>
        <v>0</v>
      </c>
      <c r="Q212" s="184">
        <v>4.88E-06</v>
      </c>
      <c r="R212" s="184">
        <f>Q212*H212</f>
        <v>0.00025376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133</v>
      </c>
      <c r="AT212" s="186" t="s">
        <v>128</v>
      </c>
      <c r="AU212" s="186" t="s">
        <v>85</v>
      </c>
      <c r="AY212" s="19" t="s">
        <v>126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83</v>
      </c>
      <c r="BK212" s="187">
        <f>ROUND(I212*H212,2)</f>
        <v>0</v>
      </c>
      <c r="BL212" s="19" t="s">
        <v>133</v>
      </c>
      <c r="BM212" s="186" t="s">
        <v>673</v>
      </c>
    </row>
    <row r="213" spans="1:47" s="2" customFormat="1" ht="11.25">
      <c r="A213" s="36"/>
      <c r="B213" s="37"/>
      <c r="C213" s="38"/>
      <c r="D213" s="188" t="s">
        <v>135</v>
      </c>
      <c r="E213" s="38"/>
      <c r="F213" s="189" t="s">
        <v>674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135</v>
      </c>
      <c r="AU213" s="19" t="s">
        <v>85</v>
      </c>
    </row>
    <row r="214" spans="2:51" s="13" customFormat="1" ht="11.25">
      <c r="B214" s="193"/>
      <c r="C214" s="194"/>
      <c r="D214" s="195" t="s">
        <v>141</v>
      </c>
      <c r="E214" s="196" t="s">
        <v>19</v>
      </c>
      <c r="F214" s="197" t="s">
        <v>219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141</v>
      </c>
      <c r="AU214" s="203" t="s">
        <v>85</v>
      </c>
      <c r="AV214" s="13" t="s">
        <v>83</v>
      </c>
      <c r="AW214" s="13" t="s">
        <v>37</v>
      </c>
      <c r="AX214" s="13" t="s">
        <v>75</v>
      </c>
      <c r="AY214" s="203" t="s">
        <v>126</v>
      </c>
    </row>
    <row r="215" spans="2:51" s="14" customFormat="1" ht="11.25">
      <c r="B215" s="204"/>
      <c r="C215" s="205"/>
      <c r="D215" s="195" t="s">
        <v>141</v>
      </c>
      <c r="E215" s="206" t="s">
        <v>19</v>
      </c>
      <c r="F215" s="207" t="s">
        <v>660</v>
      </c>
      <c r="G215" s="205"/>
      <c r="H215" s="208">
        <v>13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141</v>
      </c>
      <c r="AU215" s="214" t="s">
        <v>85</v>
      </c>
      <c r="AV215" s="14" t="s">
        <v>85</v>
      </c>
      <c r="AW215" s="14" t="s">
        <v>37</v>
      </c>
      <c r="AX215" s="14" t="s">
        <v>75</v>
      </c>
      <c r="AY215" s="214" t="s">
        <v>126</v>
      </c>
    </row>
    <row r="216" spans="2:51" s="14" customFormat="1" ht="11.25">
      <c r="B216" s="204"/>
      <c r="C216" s="205"/>
      <c r="D216" s="195" t="s">
        <v>141</v>
      </c>
      <c r="E216" s="206" t="s">
        <v>19</v>
      </c>
      <c r="F216" s="207" t="s">
        <v>675</v>
      </c>
      <c r="G216" s="205"/>
      <c r="H216" s="208">
        <v>39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141</v>
      </c>
      <c r="AU216" s="214" t="s">
        <v>85</v>
      </c>
      <c r="AV216" s="14" t="s">
        <v>85</v>
      </c>
      <c r="AW216" s="14" t="s">
        <v>37</v>
      </c>
      <c r="AX216" s="14" t="s">
        <v>75</v>
      </c>
      <c r="AY216" s="214" t="s">
        <v>126</v>
      </c>
    </row>
    <row r="217" spans="2:51" s="16" customFormat="1" ht="11.25">
      <c r="B217" s="226"/>
      <c r="C217" s="227"/>
      <c r="D217" s="195" t="s">
        <v>141</v>
      </c>
      <c r="E217" s="228" t="s">
        <v>19</v>
      </c>
      <c r="F217" s="229" t="s">
        <v>156</v>
      </c>
      <c r="G217" s="227"/>
      <c r="H217" s="230">
        <v>52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141</v>
      </c>
      <c r="AU217" s="236" t="s">
        <v>85</v>
      </c>
      <c r="AV217" s="16" t="s">
        <v>133</v>
      </c>
      <c r="AW217" s="16" t="s">
        <v>37</v>
      </c>
      <c r="AX217" s="16" t="s">
        <v>83</v>
      </c>
      <c r="AY217" s="236" t="s">
        <v>126</v>
      </c>
    </row>
    <row r="218" spans="1:65" s="2" customFormat="1" ht="24.2" customHeight="1">
      <c r="A218" s="36"/>
      <c r="B218" s="37"/>
      <c r="C218" s="175" t="s">
        <v>377</v>
      </c>
      <c r="D218" s="175" t="s">
        <v>128</v>
      </c>
      <c r="E218" s="176" t="s">
        <v>676</v>
      </c>
      <c r="F218" s="177" t="s">
        <v>677</v>
      </c>
      <c r="G218" s="178" t="s">
        <v>131</v>
      </c>
      <c r="H218" s="179">
        <v>8</v>
      </c>
      <c r="I218" s="180"/>
      <c r="J218" s="181">
        <f>ROUND(I218*H218,2)</f>
        <v>0</v>
      </c>
      <c r="K218" s="177" t="s">
        <v>132</v>
      </c>
      <c r="L218" s="41"/>
      <c r="M218" s="182" t="s">
        <v>19</v>
      </c>
      <c r="N218" s="183" t="s">
        <v>46</v>
      </c>
      <c r="O218" s="66"/>
      <c r="P218" s="184">
        <f>O218*H218</f>
        <v>0</v>
      </c>
      <c r="Q218" s="184">
        <v>1.22E-05</v>
      </c>
      <c r="R218" s="184">
        <f>Q218*H218</f>
        <v>9.76E-05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133</v>
      </c>
      <c r="AT218" s="186" t="s">
        <v>128</v>
      </c>
      <c r="AU218" s="186" t="s">
        <v>85</v>
      </c>
      <c r="AY218" s="19" t="s">
        <v>126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83</v>
      </c>
      <c r="BK218" s="187">
        <f>ROUND(I218*H218,2)</f>
        <v>0</v>
      </c>
      <c r="BL218" s="19" t="s">
        <v>133</v>
      </c>
      <c r="BM218" s="186" t="s">
        <v>678</v>
      </c>
    </row>
    <row r="219" spans="1:47" s="2" customFormat="1" ht="11.25">
      <c r="A219" s="36"/>
      <c r="B219" s="37"/>
      <c r="C219" s="38"/>
      <c r="D219" s="188" t="s">
        <v>135</v>
      </c>
      <c r="E219" s="38"/>
      <c r="F219" s="189" t="s">
        <v>679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135</v>
      </c>
      <c r="AU219" s="19" t="s">
        <v>85</v>
      </c>
    </row>
    <row r="220" spans="2:51" s="13" customFormat="1" ht="11.25">
      <c r="B220" s="193"/>
      <c r="C220" s="194"/>
      <c r="D220" s="195" t="s">
        <v>141</v>
      </c>
      <c r="E220" s="196" t="s">
        <v>19</v>
      </c>
      <c r="F220" s="197" t="s">
        <v>219</v>
      </c>
      <c r="G220" s="194"/>
      <c r="H220" s="196" t="s">
        <v>19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141</v>
      </c>
      <c r="AU220" s="203" t="s">
        <v>85</v>
      </c>
      <c r="AV220" s="13" t="s">
        <v>83</v>
      </c>
      <c r="AW220" s="13" t="s">
        <v>37</v>
      </c>
      <c r="AX220" s="13" t="s">
        <v>75</v>
      </c>
      <c r="AY220" s="203" t="s">
        <v>126</v>
      </c>
    </row>
    <row r="221" spans="2:51" s="14" customFormat="1" ht="11.25">
      <c r="B221" s="204"/>
      <c r="C221" s="205"/>
      <c r="D221" s="195" t="s">
        <v>141</v>
      </c>
      <c r="E221" s="206" t="s">
        <v>19</v>
      </c>
      <c r="F221" s="207" t="s">
        <v>670</v>
      </c>
      <c r="G221" s="205"/>
      <c r="H221" s="208">
        <v>8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141</v>
      </c>
      <c r="AU221" s="214" t="s">
        <v>85</v>
      </c>
      <c r="AV221" s="14" t="s">
        <v>85</v>
      </c>
      <c r="AW221" s="14" t="s">
        <v>37</v>
      </c>
      <c r="AX221" s="14" t="s">
        <v>83</v>
      </c>
      <c r="AY221" s="214" t="s">
        <v>126</v>
      </c>
    </row>
    <row r="222" spans="1:65" s="2" customFormat="1" ht="21.75" customHeight="1">
      <c r="A222" s="36"/>
      <c r="B222" s="37"/>
      <c r="C222" s="175" t="s">
        <v>382</v>
      </c>
      <c r="D222" s="175" t="s">
        <v>128</v>
      </c>
      <c r="E222" s="176" t="s">
        <v>680</v>
      </c>
      <c r="F222" s="177" t="s">
        <v>681</v>
      </c>
      <c r="G222" s="178" t="s">
        <v>469</v>
      </c>
      <c r="H222" s="179">
        <v>1</v>
      </c>
      <c r="I222" s="180"/>
      <c r="J222" s="181">
        <f>ROUND(I222*H222,2)</f>
        <v>0</v>
      </c>
      <c r="K222" s="177" t="s">
        <v>132</v>
      </c>
      <c r="L222" s="41"/>
      <c r="M222" s="182" t="s">
        <v>19</v>
      </c>
      <c r="N222" s="183" t="s">
        <v>46</v>
      </c>
      <c r="O222" s="66"/>
      <c r="P222" s="184">
        <f>O222*H222</f>
        <v>0</v>
      </c>
      <c r="Q222" s="184">
        <v>7.005658135</v>
      </c>
      <c r="R222" s="184">
        <f>Q222*H222</f>
        <v>7.005658135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133</v>
      </c>
      <c r="AT222" s="186" t="s">
        <v>128</v>
      </c>
      <c r="AU222" s="186" t="s">
        <v>85</v>
      </c>
      <c r="AY222" s="19" t="s">
        <v>126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83</v>
      </c>
      <c r="BK222" s="187">
        <f>ROUND(I222*H222,2)</f>
        <v>0</v>
      </c>
      <c r="BL222" s="19" t="s">
        <v>133</v>
      </c>
      <c r="BM222" s="186" t="s">
        <v>682</v>
      </c>
    </row>
    <row r="223" spans="1:47" s="2" customFormat="1" ht="11.25">
      <c r="A223" s="36"/>
      <c r="B223" s="37"/>
      <c r="C223" s="38"/>
      <c r="D223" s="188" t="s">
        <v>135</v>
      </c>
      <c r="E223" s="38"/>
      <c r="F223" s="189" t="s">
        <v>683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135</v>
      </c>
      <c r="AU223" s="19" t="s">
        <v>85</v>
      </c>
    </row>
    <row r="224" spans="2:51" s="13" customFormat="1" ht="11.25">
      <c r="B224" s="193"/>
      <c r="C224" s="194"/>
      <c r="D224" s="195" t="s">
        <v>141</v>
      </c>
      <c r="E224" s="196" t="s">
        <v>19</v>
      </c>
      <c r="F224" s="197" t="s">
        <v>142</v>
      </c>
      <c r="G224" s="194"/>
      <c r="H224" s="196" t="s">
        <v>19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141</v>
      </c>
      <c r="AU224" s="203" t="s">
        <v>85</v>
      </c>
      <c r="AV224" s="13" t="s">
        <v>83</v>
      </c>
      <c r="AW224" s="13" t="s">
        <v>37</v>
      </c>
      <c r="AX224" s="13" t="s">
        <v>75</v>
      </c>
      <c r="AY224" s="203" t="s">
        <v>126</v>
      </c>
    </row>
    <row r="225" spans="2:51" s="14" customFormat="1" ht="11.25">
      <c r="B225" s="204"/>
      <c r="C225" s="205"/>
      <c r="D225" s="195" t="s">
        <v>141</v>
      </c>
      <c r="E225" s="206" t="s">
        <v>19</v>
      </c>
      <c r="F225" s="207" t="s">
        <v>684</v>
      </c>
      <c r="G225" s="205"/>
      <c r="H225" s="208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141</v>
      </c>
      <c r="AU225" s="214" t="s">
        <v>85</v>
      </c>
      <c r="AV225" s="14" t="s">
        <v>85</v>
      </c>
      <c r="AW225" s="14" t="s">
        <v>37</v>
      </c>
      <c r="AX225" s="14" t="s">
        <v>83</v>
      </c>
      <c r="AY225" s="214" t="s">
        <v>126</v>
      </c>
    </row>
    <row r="226" spans="1:65" s="2" customFormat="1" ht="16.5" customHeight="1">
      <c r="A226" s="36"/>
      <c r="B226" s="37"/>
      <c r="C226" s="175" t="s">
        <v>388</v>
      </c>
      <c r="D226" s="175" t="s">
        <v>128</v>
      </c>
      <c r="E226" s="176" t="s">
        <v>505</v>
      </c>
      <c r="F226" s="177" t="s">
        <v>506</v>
      </c>
      <c r="G226" s="178" t="s">
        <v>313</v>
      </c>
      <c r="H226" s="179">
        <v>17</v>
      </c>
      <c r="I226" s="180"/>
      <c r="J226" s="181">
        <f>ROUND(I226*H226,2)</f>
        <v>0</v>
      </c>
      <c r="K226" s="177" t="s">
        <v>132</v>
      </c>
      <c r="L226" s="41"/>
      <c r="M226" s="182" t="s">
        <v>19</v>
      </c>
      <c r="N226" s="183" t="s">
        <v>46</v>
      </c>
      <c r="O226" s="66"/>
      <c r="P226" s="184">
        <f>O226*H226</f>
        <v>0</v>
      </c>
      <c r="Q226" s="184">
        <v>0.7493193</v>
      </c>
      <c r="R226" s="184">
        <f>Q226*H226</f>
        <v>12.7384281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133</v>
      </c>
      <c r="AT226" s="186" t="s">
        <v>128</v>
      </c>
      <c r="AU226" s="186" t="s">
        <v>85</v>
      </c>
      <c r="AY226" s="19" t="s">
        <v>126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83</v>
      </c>
      <c r="BK226" s="187">
        <f>ROUND(I226*H226,2)</f>
        <v>0</v>
      </c>
      <c r="BL226" s="19" t="s">
        <v>133</v>
      </c>
      <c r="BM226" s="186" t="s">
        <v>685</v>
      </c>
    </row>
    <row r="227" spans="1:47" s="2" customFormat="1" ht="11.25">
      <c r="A227" s="36"/>
      <c r="B227" s="37"/>
      <c r="C227" s="38"/>
      <c r="D227" s="188" t="s">
        <v>135</v>
      </c>
      <c r="E227" s="38"/>
      <c r="F227" s="189" t="s">
        <v>508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135</v>
      </c>
      <c r="AU227" s="19" t="s">
        <v>85</v>
      </c>
    </row>
    <row r="228" spans="2:51" s="14" customFormat="1" ht="11.25">
      <c r="B228" s="204"/>
      <c r="C228" s="205"/>
      <c r="D228" s="195" t="s">
        <v>141</v>
      </c>
      <c r="E228" s="206" t="s">
        <v>19</v>
      </c>
      <c r="F228" s="207" t="s">
        <v>686</v>
      </c>
      <c r="G228" s="205"/>
      <c r="H228" s="208">
        <v>17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141</v>
      </c>
      <c r="AU228" s="214" t="s">
        <v>85</v>
      </c>
      <c r="AV228" s="14" t="s">
        <v>85</v>
      </c>
      <c r="AW228" s="14" t="s">
        <v>37</v>
      </c>
      <c r="AX228" s="14" t="s">
        <v>83</v>
      </c>
      <c r="AY228" s="214" t="s">
        <v>126</v>
      </c>
    </row>
    <row r="229" spans="1:65" s="2" customFormat="1" ht="16.5" customHeight="1">
      <c r="A229" s="36"/>
      <c r="B229" s="37"/>
      <c r="C229" s="237" t="s">
        <v>396</v>
      </c>
      <c r="D229" s="237" t="s">
        <v>193</v>
      </c>
      <c r="E229" s="238" t="s">
        <v>510</v>
      </c>
      <c r="F229" s="239" t="s">
        <v>511</v>
      </c>
      <c r="G229" s="240" t="s">
        <v>313</v>
      </c>
      <c r="H229" s="241">
        <v>17</v>
      </c>
      <c r="I229" s="242"/>
      <c r="J229" s="243">
        <f>ROUND(I229*H229,2)</f>
        <v>0</v>
      </c>
      <c r="K229" s="239" t="s">
        <v>132</v>
      </c>
      <c r="L229" s="244"/>
      <c r="M229" s="245" t="s">
        <v>19</v>
      </c>
      <c r="N229" s="246" t="s">
        <v>46</v>
      </c>
      <c r="O229" s="66"/>
      <c r="P229" s="184">
        <f>O229*H229</f>
        <v>0</v>
      </c>
      <c r="Q229" s="184">
        <v>0.416</v>
      </c>
      <c r="R229" s="184">
        <f>Q229*H229</f>
        <v>7.072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185</v>
      </c>
      <c r="AT229" s="186" t="s">
        <v>193</v>
      </c>
      <c r="AU229" s="186" t="s">
        <v>85</v>
      </c>
      <c r="AY229" s="19" t="s">
        <v>126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83</v>
      </c>
      <c r="BK229" s="187">
        <f>ROUND(I229*H229,2)</f>
        <v>0</v>
      </c>
      <c r="BL229" s="19" t="s">
        <v>133</v>
      </c>
      <c r="BM229" s="186" t="s">
        <v>687</v>
      </c>
    </row>
    <row r="230" spans="1:65" s="2" customFormat="1" ht="16.5" customHeight="1">
      <c r="A230" s="36"/>
      <c r="B230" s="37"/>
      <c r="C230" s="175" t="s">
        <v>403</v>
      </c>
      <c r="D230" s="175" t="s">
        <v>128</v>
      </c>
      <c r="E230" s="176" t="s">
        <v>514</v>
      </c>
      <c r="F230" s="177" t="s">
        <v>515</v>
      </c>
      <c r="G230" s="178" t="s">
        <v>147</v>
      </c>
      <c r="H230" s="179">
        <v>2.4</v>
      </c>
      <c r="I230" s="180"/>
      <c r="J230" s="181">
        <f>ROUND(I230*H230,2)</f>
        <v>0</v>
      </c>
      <c r="K230" s="177" t="s">
        <v>132</v>
      </c>
      <c r="L230" s="41"/>
      <c r="M230" s="182" t="s">
        <v>19</v>
      </c>
      <c r="N230" s="183" t="s">
        <v>46</v>
      </c>
      <c r="O230" s="66"/>
      <c r="P230" s="184">
        <f>O230*H230</f>
        <v>0</v>
      </c>
      <c r="Q230" s="184">
        <v>2.5122535</v>
      </c>
      <c r="R230" s="184">
        <f>Q230*H230</f>
        <v>6.0294083999999994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133</v>
      </c>
      <c r="AT230" s="186" t="s">
        <v>128</v>
      </c>
      <c r="AU230" s="186" t="s">
        <v>85</v>
      </c>
      <c r="AY230" s="19" t="s">
        <v>126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83</v>
      </c>
      <c r="BK230" s="187">
        <f>ROUND(I230*H230,2)</f>
        <v>0</v>
      </c>
      <c r="BL230" s="19" t="s">
        <v>133</v>
      </c>
      <c r="BM230" s="186" t="s">
        <v>688</v>
      </c>
    </row>
    <row r="231" spans="1:47" s="2" customFormat="1" ht="11.25">
      <c r="A231" s="36"/>
      <c r="B231" s="37"/>
      <c r="C231" s="38"/>
      <c r="D231" s="188" t="s">
        <v>135</v>
      </c>
      <c r="E231" s="38"/>
      <c r="F231" s="189" t="s">
        <v>517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135</v>
      </c>
      <c r="AU231" s="19" t="s">
        <v>85</v>
      </c>
    </row>
    <row r="232" spans="2:51" s="14" customFormat="1" ht="11.25">
      <c r="B232" s="204"/>
      <c r="C232" s="205"/>
      <c r="D232" s="195" t="s">
        <v>141</v>
      </c>
      <c r="E232" s="206" t="s">
        <v>19</v>
      </c>
      <c r="F232" s="207" t="s">
        <v>689</v>
      </c>
      <c r="G232" s="205"/>
      <c r="H232" s="208">
        <v>2.4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141</v>
      </c>
      <c r="AU232" s="214" t="s">
        <v>85</v>
      </c>
      <c r="AV232" s="14" t="s">
        <v>85</v>
      </c>
      <c r="AW232" s="14" t="s">
        <v>37</v>
      </c>
      <c r="AX232" s="14" t="s">
        <v>83</v>
      </c>
      <c r="AY232" s="214" t="s">
        <v>126</v>
      </c>
    </row>
    <row r="233" spans="1:65" s="2" customFormat="1" ht="33" customHeight="1">
      <c r="A233" s="36"/>
      <c r="B233" s="37"/>
      <c r="C233" s="175" t="s">
        <v>410</v>
      </c>
      <c r="D233" s="175" t="s">
        <v>128</v>
      </c>
      <c r="E233" s="176" t="s">
        <v>389</v>
      </c>
      <c r="F233" s="177" t="s">
        <v>390</v>
      </c>
      <c r="G233" s="178" t="s">
        <v>313</v>
      </c>
      <c r="H233" s="179">
        <v>6.5</v>
      </c>
      <c r="I233" s="180"/>
      <c r="J233" s="181">
        <f>ROUND(I233*H233,2)</f>
        <v>0</v>
      </c>
      <c r="K233" s="177" t="s">
        <v>132</v>
      </c>
      <c r="L233" s="41"/>
      <c r="M233" s="182" t="s">
        <v>19</v>
      </c>
      <c r="N233" s="183" t="s">
        <v>46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2.055</v>
      </c>
      <c r="T233" s="185">
        <f>S233*H233</f>
        <v>13.357500000000002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133</v>
      </c>
      <c r="AT233" s="186" t="s">
        <v>128</v>
      </c>
      <c r="AU233" s="186" t="s">
        <v>85</v>
      </c>
      <c r="AY233" s="19" t="s">
        <v>126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83</v>
      </c>
      <c r="BK233" s="187">
        <f>ROUND(I233*H233,2)</f>
        <v>0</v>
      </c>
      <c r="BL233" s="19" t="s">
        <v>133</v>
      </c>
      <c r="BM233" s="186" t="s">
        <v>690</v>
      </c>
    </row>
    <row r="234" spans="1:47" s="2" customFormat="1" ht="11.25">
      <c r="A234" s="36"/>
      <c r="B234" s="37"/>
      <c r="C234" s="38"/>
      <c r="D234" s="188" t="s">
        <v>135</v>
      </c>
      <c r="E234" s="38"/>
      <c r="F234" s="189" t="s">
        <v>392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135</v>
      </c>
      <c r="AU234" s="19" t="s">
        <v>85</v>
      </c>
    </row>
    <row r="235" spans="2:51" s="13" customFormat="1" ht="11.25">
      <c r="B235" s="193"/>
      <c r="C235" s="194"/>
      <c r="D235" s="195" t="s">
        <v>141</v>
      </c>
      <c r="E235" s="196" t="s">
        <v>19</v>
      </c>
      <c r="F235" s="197" t="s">
        <v>142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141</v>
      </c>
      <c r="AU235" s="203" t="s">
        <v>85</v>
      </c>
      <c r="AV235" s="13" t="s">
        <v>83</v>
      </c>
      <c r="AW235" s="13" t="s">
        <v>37</v>
      </c>
      <c r="AX235" s="13" t="s">
        <v>75</v>
      </c>
      <c r="AY235" s="203" t="s">
        <v>126</v>
      </c>
    </row>
    <row r="236" spans="2:51" s="14" customFormat="1" ht="11.25">
      <c r="B236" s="204"/>
      <c r="C236" s="205"/>
      <c r="D236" s="195" t="s">
        <v>141</v>
      </c>
      <c r="E236" s="206" t="s">
        <v>19</v>
      </c>
      <c r="F236" s="207" t="s">
        <v>691</v>
      </c>
      <c r="G236" s="205"/>
      <c r="H236" s="208">
        <v>6.5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141</v>
      </c>
      <c r="AU236" s="214" t="s">
        <v>85</v>
      </c>
      <c r="AV236" s="14" t="s">
        <v>85</v>
      </c>
      <c r="AW236" s="14" t="s">
        <v>37</v>
      </c>
      <c r="AX236" s="14" t="s">
        <v>83</v>
      </c>
      <c r="AY236" s="214" t="s">
        <v>126</v>
      </c>
    </row>
    <row r="237" spans="1:65" s="2" customFormat="1" ht="24.2" customHeight="1">
      <c r="A237" s="36"/>
      <c r="B237" s="37"/>
      <c r="C237" s="175" t="s">
        <v>415</v>
      </c>
      <c r="D237" s="175" t="s">
        <v>128</v>
      </c>
      <c r="E237" s="176" t="s">
        <v>521</v>
      </c>
      <c r="F237" s="177" t="s">
        <v>522</v>
      </c>
      <c r="G237" s="178" t="s">
        <v>147</v>
      </c>
      <c r="H237" s="179">
        <v>3</v>
      </c>
      <c r="I237" s="180"/>
      <c r="J237" s="181">
        <f>ROUND(I237*H237,2)</f>
        <v>0</v>
      </c>
      <c r="K237" s="177" t="s">
        <v>132</v>
      </c>
      <c r="L237" s="41"/>
      <c r="M237" s="182" t="s">
        <v>19</v>
      </c>
      <c r="N237" s="183" t="s">
        <v>46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2.4</v>
      </c>
      <c r="T237" s="185">
        <f>S237*H237</f>
        <v>7.199999999999999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133</v>
      </c>
      <c r="AT237" s="186" t="s">
        <v>128</v>
      </c>
      <c r="AU237" s="186" t="s">
        <v>85</v>
      </c>
      <c r="AY237" s="19" t="s">
        <v>126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83</v>
      </c>
      <c r="BK237" s="187">
        <f>ROUND(I237*H237,2)</f>
        <v>0</v>
      </c>
      <c r="BL237" s="19" t="s">
        <v>133</v>
      </c>
      <c r="BM237" s="186" t="s">
        <v>692</v>
      </c>
    </row>
    <row r="238" spans="1:47" s="2" customFormat="1" ht="11.25">
      <c r="A238" s="36"/>
      <c r="B238" s="37"/>
      <c r="C238" s="38"/>
      <c r="D238" s="188" t="s">
        <v>135</v>
      </c>
      <c r="E238" s="38"/>
      <c r="F238" s="189" t="s">
        <v>524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135</v>
      </c>
      <c r="AU238" s="19" t="s">
        <v>85</v>
      </c>
    </row>
    <row r="239" spans="2:51" s="13" customFormat="1" ht="11.25">
      <c r="B239" s="193"/>
      <c r="C239" s="194"/>
      <c r="D239" s="195" t="s">
        <v>141</v>
      </c>
      <c r="E239" s="196" t="s">
        <v>19</v>
      </c>
      <c r="F239" s="197" t="s">
        <v>142</v>
      </c>
      <c r="G239" s="194"/>
      <c r="H239" s="196" t="s">
        <v>19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141</v>
      </c>
      <c r="AU239" s="203" t="s">
        <v>85</v>
      </c>
      <c r="AV239" s="13" t="s">
        <v>83</v>
      </c>
      <c r="AW239" s="13" t="s">
        <v>37</v>
      </c>
      <c r="AX239" s="13" t="s">
        <v>75</v>
      </c>
      <c r="AY239" s="203" t="s">
        <v>126</v>
      </c>
    </row>
    <row r="240" spans="2:51" s="14" customFormat="1" ht="11.25">
      <c r="B240" s="204"/>
      <c r="C240" s="205"/>
      <c r="D240" s="195" t="s">
        <v>141</v>
      </c>
      <c r="E240" s="206" t="s">
        <v>19</v>
      </c>
      <c r="F240" s="207" t="s">
        <v>525</v>
      </c>
      <c r="G240" s="205"/>
      <c r="H240" s="208">
        <v>3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141</v>
      </c>
      <c r="AU240" s="214" t="s">
        <v>85</v>
      </c>
      <c r="AV240" s="14" t="s">
        <v>85</v>
      </c>
      <c r="AW240" s="14" t="s">
        <v>37</v>
      </c>
      <c r="AX240" s="14" t="s">
        <v>83</v>
      </c>
      <c r="AY240" s="214" t="s">
        <v>126</v>
      </c>
    </row>
    <row r="241" spans="1:65" s="2" customFormat="1" ht="16.5" customHeight="1">
      <c r="A241" s="36"/>
      <c r="B241" s="37"/>
      <c r="C241" s="175" t="s">
        <v>420</v>
      </c>
      <c r="D241" s="175" t="s">
        <v>128</v>
      </c>
      <c r="E241" s="176" t="s">
        <v>693</v>
      </c>
      <c r="F241" s="177" t="s">
        <v>694</v>
      </c>
      <c r="G241" s="178" t="s">
        <v>469</v>
      </c>
      <c r="H241" s="179">
        <v>2</v>
      </c>
      <c r="I241" s="180"/>
      <c r="J241" s="181">
        <f>ROUND(I241*H241,2)</f>
        <v>0</v>
      </c>
      <c r="K241" s="177" t="s">
        <v>132</v>
      </c>
      <c r="L241" s="41"/>
      <c r="M241" s="182" t="s">
        <v>19</v>
      </c>
      <c r="N241" s="183" t="s">
        <v>46</v>
      </c>
      <c r="O241" s="66"/>
      <c r="P241" s="184">
        <f>O241*H241</f>
        <v>0</v>
      </c>
      <c r="Q241" s="184">
        <v>2.53E-05</v>
      </c>
      <c r="R241" s="184">
        <f>Q241*H241</f>
        <v>5.06E-05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133</v>
      </c>
      <c r="AT241" s="186" t="s">
        <v>128</v>
      </c>
      <c r="AU241" s="186" t="s">
        <v>85</v>
      </c>
      <c r="AY241" s="19" t="s">
        <v>126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83</v>
      </c>
      <c r="BK241" s="187">
        <f>ROUND(I241*H241,2)</f>
        <v>0</v>
      </c>
      <c r="BL241" s="19" t="s">
        <v>133</v>
      </c>
      <c r="BM241" s="186" t="s">
        <v>695</v>
      </c>
    </row>
    <row r="242" spans="1:47" s="2" customFormat="1" ht="11.25">
      <c r="A242" s="36"/>
      <c r="B242" s="37"/>
      <c r="C242" s="38"/>
      <c r="D242" s="188" t="s">
        <v>135</v>
      </c>
      <c r="E242" s="38"/>
      <c r="F242" s="189" t="s">
        <v>696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135</v>
      </c>
      <c r="AU242" s="19" t="s">
        <v>85</v>
      </c>
    </row>
    <row r="243" spans="2:51" s="14" customFormat="1" ht="11.25">
      <c r="B243" s="204"/>
      <c r="C243" s="205"/>
      <c r="D243" s="195" t="s">
        <v>141</v>
      </c>
      <c r="E243" s="206" t="s">
        <v>19</v>
      </c>
      <c r="F243" s="207" t="s">
        <v>697</v>
      </c>
      <c r="G243" s="205"/>
      <c r="H243" s="208">
        <v>2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141</v>
      </c>
      <c r="AU243" s="214" t="s">
        <v>85</v>
      </c>
      <c r="AV243" s="14" t="s">
        <v>85</v>
      </c>
      <c r="AW243" s="14" t="s">
        <v>37</v>
      </c>
      <c r="AX243" s="14" t="s">
        <v>83</v>
      </c>
      <c r="AY243" s="214" t="s">
        <v>126</v>
      </c>
    </row>
    <row r="244" spans="1:65" s="2" customFormat="1" ht="16.5" customHeight="1">
      <c r="A244" s="36"/>
      <c r="B244" s="37"/>
      <c r="C244" s="175" t="s">
        <v>427</v>
      </c>
      <c r="D244" s="175" t="s">
        <v>128</v>
      </c>
      <c r="E244" s="176" t="s">
        <v>698</v>
      </c>
      <c r="F244" s="177" t="s">
        <v>699</v>
      </c>
      <c r="G244" s="178" t="s">
        <v>469</v>
      </c>
      <c r="H244" s="179">
        <v>1</v>
      </c>
      <c r="I244" s="180"/>
      <c r="J244" s="181">
        <f>ROUND(I244*H244,2)</f>
        <v>0</v>
      </c>
      <c r="K244" s="177" t="s">
        <v>132</v>
      </c>
      <c r="L244" s="41"/>
      <c r="M244" s="182" t="s">
        <v>19</v>
      </c>
      <c r="N244" s="183" t="s">
        <v>46</v>
      </c>
      <c r="O244" s="66"/>
      <c r="P244" s="184">
        <f>O244*H244</f>
        <v>0</v>
      </c>
      <c r="Q244" s="184">
        <v>9.016E-05</v>
      </c>
      <c r="R244" s="184">
        <f>Q244*H244</f>
        <v>9.016E-05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133</v>
      </c>
      <c r="AT244" s="186" t="s">
        <v>128</v>
      </c>
      <c r="AU244" s="186" t="s">
        <v>85</v>
      </c>
      <c r="AY244" s="19" t="s">
        <v>126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83</v>
      </c>
      <c r="BK244" s="187">
        <f>ROUND(I244*H244,2)</f>
        <v>0</v>
      </c>
      <c r="BL244" s="19" t="s">
        <v>133</v>
      </c>
      <c r="BM244" s="186" t="s">
        <v>700</v>
      </c>
    </row>
    <row r="245" spans="1:47" s="2" customFormat="1" ht="11.25">
      <c r="A245" s="36"/>
      <c r="B245" s="37"/>
      <c r="C245" s="38"/>
      <c r="D245" s="188" t="s">
        <v>135</v>
      </c>
      <c r="E245" s="38"/>
      <c r="F245" s="189" t="s">
        <v>701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135</v>
      </c>
      <c r="AU245" s="19" t="s">
        <v>85</v>
      </c>
    </row>
    <row r="246" spans="2:63" s="12" customFormat="1" ht="22.9" customHeight="1">
      <c r="B246" s="159"/>
      <c r="C246" s="160"/>
      <c r="D246" s="161" t="s">
        <v>74</v>
      </c>
      <c r="E246" s="173" t="s">
        <v>394</v>
      </c>
      <c r="F246" s="173" t="s">
        <v>395</v>
      </c>
      <c r="G246" s="160"/>
      <c r="H246" s="160"/>
      <c r="I246" s="163"/>
      <c r="J246" s="174">
        <f>BK246</f>
        <v>0</v>
      </c>
      <c r="K246" s="160"/>
      <c r="L246" s="165"/>
      <c r="M246" s="166"/>
      <c r="N246" s="167"/>
      <c r="O246" s="167"/>
      <c r="P246" s="168">
        <f>SUM(P247:P259)</f>
        <v>0</v>
      </c>
      <c r="Q246" s="167"/>
      <c r="R246" s="168">
        <f>SUM(R247:R259)</f>
        <v>0</v>
      </c>
      <c r="S246" s="167"/>
      <c r="T246" s="169">
        <f>SUM(T247:T259)</f>
        <v>0</v>
      </c>
      <c r="AR246" s="170" t="s">
        <v>83</v>
      </c>
      <c r="AT246" s="171" t="s">
        <v>74</v>
      </c>
      <c r="AU246" s="171" t="s">
        <v>83</v>
      </c>
      <c r="AY246" s="170" t="s">
        <v>126</v>
      </c>
      <c r="BK246" s="172">
        <f>SUM(BK247:BK259)</f>
        <v>0</v>
      </c>
    </row>
    <row r="247" spans="1:65" s="2" customFormat="1" ht="24.2" customHeight="1">
      <c r="A247" s="36"/>
      <c r="B247" s="37"/>
      <c r="C247" s="175" t="s">
        <v>702</v>
      </c>
      <c r="D247" s="175" t="s">
        <v>128</v>
      </c>
      <c r="E247" s="176" t="s">
        <v>397</v>
      </c>
      <c r="F247" s="177" t="s">
        <v>398</v>
      </c>
      <c r="G247" s="178" t="s">
        <v>196</v>
      </c>
      <c r="H247" s="179">
        <v>20.558</v>
      </c>
      <c r="I247" s="180"/>
      <c r="J247" s="181">
        <f>ROUND(I247*H247,2)</f>
        <v>0</v>
      </c>
      <c r="K247" s="177" t="s">
        <v>132</v>
      </c>
      <c r="L247" s="41"/>
      <c r="M247" s="182" t="s">
        <v>19</v>
      </c>
      <c r="N247" s="183" t="s">
        <v>46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133</v>
      </c>
      <c r="AT247" s="186" t="s">
        <v>128</v>
      </c>
      <c r="AU247" s="186" t="s">
        <v>85</v>
      </c>
      <c r="AY247" s="19" t="s">
        <v>126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133</v>
      </c>
      <c r="BM247" s="186" t="s">
        <v>703</v>
      </c>
    </row>
    <row r="248" spans="1:47" s="2" customFormat="1" ht="11.25">
      <c r="A248" s="36"/>
      <c r="B248" s="37"/>
      <c r="C248" s="38"/>
      <c r="D248" s="188" t="s">
        <v>135</v>
      </c>
      <c r="E248" s="38"/>
      <c r="F248" s="189" t="s">
        <v>400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135</v>
      </c>
      <c r="AU248" s="19" t="s">
        <v>85</v>
      </c>
    </row>
    <row r="249" spans="2:51" s="14" customFormat="1" ht="11.25">
      <c r="B249" s="204"/>
      <c r="C249" s="205"/>
      <c r="D249" s="195" t="s">
        <v>141</v>
      </c>
      <c r="E249" s="206" t="s">
        <v>19</v>
      </c>
      <c r="F249" s="207" t="s">
        <v>704</v>
      </c>
      <c r="G249" s="205"/>
      <c r="H249" s="208">
        <v>20.558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141</v>
      </c>
      <c r="AU249" s="214" t="s">
        <v>85</v>
      </c>
      <c r="AV249" s="14" t="s">
        <v>85</v>
      </c>
      <c r="AW249" s="14" t="s">
        <v>37</v>
      </c>
      <c r="AX249" s="14" t="s">
        <v>83</v>
      </c>
      <c r="AY249" s="214" t="s">
        <v>126</v>
      </c>
    </row>
    <row r="250" spans="1:65" s="2" customFormat="1" ht="24.2" customHeight="1">
      <c r="A250" s="36"/>
      <c r="B250" s="37"/>
      <c r="C250" s="175" t="s">
        <v>705</v>
      </c>
      <c r="D250" s="175" t="s">
        <v>128</v>
      </c>
      <c r="E250" s="176" t="s">
        <v>404</v>
      </c>
      <c r="F250" s="177" t="s">
        <v>405</v>
      </c>
      <c r="G250" s="178" t="s">
        <v>196</v>
      </c>
      <c r="H250" s="179">
        <v>246.696</v>
      </c>
      <c r="I250" s="180"/>
      <c r="J250" s="181">
        <f>ROUND(I250*H250,2)</f>
        <v>0</v>
      </c>
      <c r="K250" s="177" t="s">
        <v>132</v>
      </c>
      <c r="L250" s="41"/>
      <c r="M250" s="182" t="s">
        <v>19</v>
      </c>
      <c r="N250" s="183" t="s">
        <v>46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133</v>
      </c>
      <c r="AT250" s="186" t="s">
        <v>128</v>
      </c>
      <c r="AU250" s="186" t="s">
        <v>85</v>
      </c>
      <c r="AY250" s="19" t="s">
        <v>126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83</v>
      </c>
      <c r="BK250" s="187">
        <f>ROUND(I250*H250,2)</f>
        <v>0</v>
      </c>
      <c r="BL250" s="19" t="s">
        <v>133</v>
      </c>
      <c r="BM250" s="186" t="s">
        <v>706</v>
      </c>
    </row>
    <row r="251" spans="1:47" s="2" customFormat="1" ht="11.25">
      <c r="A251" s="36"/>
      <c r="B251" s="37"/>
      <c r="C251" s="38"/>
      <c r="D251" s="188" t="s">
        <v>135</v>
      </c>
      <c r="E251" s="38"/>
      <c r="F251" s="189" t="s">
        <v>407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135</v>
      </c>
      <c r="AU251" s="19" t="s">
        <v>85</v>
      </c>
    </row>
    <row r="252" spans="2:51" s="13" customFormat="1" ht="11.25">
      <c r="B252" s="193"/>
      <c r="C252" s="194"/>
      <c r="D252" s="195" t="s">
        <v>141</v>
      </c>
      <c r="E252" s="196" t="s">
        <v>19</v>
      </c>
      <c r="F252" s="197" t="s">
        <v>182</v>
      </c>
      <c r="G252" s="194"/>
      <c r="H252" s="196" t="s">
        <v>19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141</v>
      </c>
      <c r="AU252" s="203" t="s">
        <v>85</v>
      </c>
      <c r="AV252" s="13" t="s">
        <v>83</v>
      </c>
      <c r="AW252" s="13" t="s">
        <v>37</v>
      </c>
      <c r="AX252" s="13" t="s">
        <v>75</v>
      </c>
      <c r="AY252" s="203" t="s">
        <v>126</v>
      </c>
    </row>
    <row r="253" spans="2:51" s="14" customFormat="1" ht="11.25">
      <c r="B253" s="204"/>
      <c r="C253" s="205"/>
      <c r="D253" s="195" t="s">
        <v>141</v>
      </c>
      <c r="E253" s="206" t="s">
        <v>19</v>
      </c>
      <c r="F253" s="207" t="s">
        <v>707</v>
      </c>
      <c r="G253" s="205"/>
      <c r="H253" s="208">
        <v>246.696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141</v>
      </c>
      <c r="AU253" s="214" t="s">
        <v>85</v>
      </c>
      <c r="AV253" s="14" t="s">
        <v>85</v>
      </c>
      <c r="AW253" s="14" t="s">
        <v>37</v>
      </c>
      <c r="AX253" s="14" t="s">
        <v>83</v>
      </c>
      <c r="AY253" s="214" t="s">
        <v>126</v>
      </c>
    </row>
    <row r="254" spans="1:65" s="2" customFormat="1" ht="16.5" customHeight="1">
      <c r="A254" s="36"/>
      <c r="B254" s="37"/>
      <c r="C254" s="175" t="s">
        <v>708</v>
      </c>
      <c r="D254" s="175" t="s">
        <v>128</v>
      </c>
      <c r="E254" s="176" t="s">
        <v>411</v>
      </c>
      <c r="F254" s="177" t="s">
        <v>412</v>
      </c>
      <c r="G254" s="178" t="s">
        <v>196</v>
      </c>
      <c r="H254" s="179">
        <v>20.558</v>
      </c>
      <c r="I254" s="180"/>
      <c r="J254" s="181">
        <f>ROUND(I254*H254,2)</f>
        <v>0</v>
      </c>
      <c r="K254" s="177" t="s">
        <v>132</v>
      </c>
      <c r="L254" s="41"/>
      <c r="M254" s="182" t="s">
        <v>19</v>
      </c>
      <c r="N254" s="183" t="s">
        <v>46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133</v>
      </c>
      <c r="AT254" s="186" t="s">
        <v>128</v>
      </c>
      <c r="AU254" s="186" t="s">
        <v>85</v>
      </c>
      <c r="AY254" s="19" t="s">
        <v>126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83</v>
      </c>
      <c r="BK254" s="187">
        <f>ROUND(I254*H254,2)</f>
        <v>0</v>
      </c>
      <c r="BL254" s="19" t="s">
        <v>133</v>
      </c>
      <c r="BM254" s="186" t="s">
        <v>709</v>
      </c>
    </row>
    <row r="255" spans="1:47" s="2" customFormat="1" ht="11.25">
      <c r="A255" s="36"/>
      <c r="B255" s="37"/>
      <c r="C255" s="38"/>
      <c r="D255" s="188" t="s">
        <v>135</v>
      </c>
      <c r="E255" s="38"/>
      <c r="F255" s="189" t="s">
        <v>414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135</v>
      </c>
      <c r="AU255" s="19" t="s">
        <v>85</v>
      </c>
    </row>
    <row r="256" spans="2:51" s="14" customFormat="1" ht="11.25">
      <c r="B256" s="204"/>
      <c r="C256" s="205"/>
      <c r="D256" s="195" t="s">
        <v>141</v>
      </c>
      <c r="E256" s="206" t="s">
        <v>19</v>
      </c>
      <c r="F256" s="207" t="s">
        <v>710</v>
      </c>
      <c r="G256" s="205"/>
      <c r="H256" s="208">
        <v>20.558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141</v>
      </c>
      <c r="AU256" s="214" t="s">
        <v>85</v>
      </c>
      <c r="AV256" s="14" t="s">
        <v>85</v>
      </c>
      <c r="AW256" s="14" t="s">
        <v>37</v>
      </c>
      <c r="AX256" s="14" t="s">
        <v>83</v>
      </c>
      <c r="AY256" s="214" t="s">
        <v>126</v>
      </c>
    </row>
    <row r="257" spans="1:65" s="2" customFormat="1" ht="24.2" customHeight="1">
      <c r="A257" s="36"/>
      <c r="B257" s="37"/>
      <c r="C257" s="175" t="s">
        <v>711</v>
      </c>
      <c r="D257" s="175" t="s">
        <v>128</v>
      </c>
      <c r="E257" s="176" t="s">
        <v>416</v>
      </c>
      <c r="F257" s="177" t="s">
        <v>417</v>
      </c>
      <c r="G257" s="178" t="s">
        <v>196</v>
      </c>
      <c r="H257" s="179">
        <v>20.558</v>
      </c>
      <c r="I257" s="180"/>
      <c r="J257" s="181">
        <f>ROUND(I257*H257,2)</f>
        <v>0</v>
      </c>
      <c r="K257" s="177" t="s">
        <v>132</v>
      </c>
      <c r="L257" s="41"/>
      <c r="M257" s="182" t="s">
        <v>19</v>
      </c>
      <c r="N257" s="183" t="s">
        <v>46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133</v>
      </c>
      <c r="AT257" s="186" t="s">
        <v>128</v>
      </c>
      <c r="AU257" s="186" t="s">
        <v>85</v>
      </c>
      <c r="AY257" s="19" t="s">
        <v>126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83</v>
      </c>
      <c r="BK257" s="187">
        <f>ROUND(I257*H257,2)</f>
        <v>0</v>
      </c>
      <c r="BL257" s="19" t="s">
        <v>133</v>
      </c>
      <c r="BM257" s="186" t="s">
        <v>712</v>
      </c>
    </row>
    <row r="258" spans="1:47" s="2" customFormat="1" ht="11.25">
      <c r="A258" s="36"/>
      <c r="B258" s="37"/>
      <c r="C258" s="38"/>
      <c r="D258" s="188" t="s">
        <v>135</v>
      </c>
      <c r="E258" s="38"/>
      <c r="F258" s="189" t="s">
        <v>419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135</v>
      </c>
      <c r="AU258" s="19" t="s">
        <v>85</v>
      </c>
    </row>
    <row r="259" spans="2:51" s="14" customFormat="1" ht="11.25">
      <c r="B259" s="204"/>
      <c r="C259" s="205"/>
      <c r="D259" s="195" t="s">
        <v>141</v>
      </c>
      <c r="E259" s="206" t="s">
        <v>19</v>
      </c>
      <c r="F259" s="207" t="s">
        <v>710</v>
      </c>
      <c r="G259" s="205"/>
      <c r="H259" s="208">
        <v>20.558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141</v>
      </c>
      <c r="AU259" s="214" t="s">
        <v>85</v>
      </c>
      <c r="AV259" s="14" t="s">
        <v>85</v>
      </c>
      <c r="AW259" s="14" t="s">
        <v>37</v>
      </c>
      <c r="AX259" s="14" t="s">
        <v>83</v>
      </c>
      <c r="AY259" s="214" t="s">
        <v>126</v>
      </c>
    </row>
    <row r="260" spans="2:63" s="12" customFormat="1" ht="22.9" customHeight="1">
      <c r="B260" s="159"/>
      <c r="C260" s="160"/>
      <c r="D260" s="161" t="s">
        <v>74</v>
      </c>
      <c r="E260" s="173" t="s">
        <v>425</v>
      </c>
      <c r="F260" s="173" t="s">
        <v>426</v>
      </c>
      <c r="G260" s="160"/>
      <c r="H260" s="160"/>
      <c r="I260" s="163"/>
      <c r="J260" s="174">
        <f>BK260</f>
        <v>0</v>
      </c>
      <c r="K260" s="160"/>
      <c r="L260" s="165"/>
      <c r="M260" s="166"/>
      <c r="N260" s="167"/>
      <c r="O260" s="167"/>
      <c r="P260" s="168">
        <f>SUM(P261:P262)</f>
        <v>0</v>
      </c>
      <c r="Q260" s="167"/>
      <c r="R260" s="168">
        <f>SUM(R261:R262)</f>
        <v>0</v>
      </c>
      <c r="S260" s="167"/>
      <c r="T260" s="169">
        <f>SUM(T261:T262)</f>
        <v>0</v>
      </c>
      <c r="AR260" s="170" t="s">
        <v>83</v>
      </c>
      <c r="AT260" s="171" t="s">
        <v>74</v>
      </c>
      <c r="AU260" s="171" t="s">
        <v>83</v>
      </c>
      <c r="AY260" s="170" t="s">
        <v>126</v>
      </c>
      <c r="BK260" s="172">
        <f>SUM(BK261:BK262)</f>
        <v>0</v>
      </c>
    </row>
    <row r="261" spans="1:65" s="2" customFormat="1" ht="21.75" customHeight="1">
      <c r="A261" s="36"/>
      <c r="B261" s="37"/>
      <c r="C261" s="175" t="s">
        <v>713</v>
      </c>
      <c r="D261" s="175" t="s">
        <v>128</v>
      </c>
      <c r="E261" s="176" t="s">
        <v>537</v>
      </c>
      <c r="F261" s="177" t="s">
        <v>538</v>
      </c>
      <c r="G261" s="178" t="s">
        <v>196</v>
      </c>
      <c r="H261" s="179">
        <v>117.195</v>
      </c>
      <c r="I261" s="180"/>
      <c r="J261" s="181">
        <f>ROUND(I261*H261,2)</f>
        <v>0</v>
      </c>
      <c r="K261" s="177" t="s">
        <v>132</v>
      </c>
      <c r="L261" s="41"/>
      <c r="M261" s="182" t="s">
        <v>19</v>
      </c>
      <c r="N261" s="183" t="s">
        <v>46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133</v>
      </c>
      <c r="AT261" s="186" t="s">
        <v>128</v>
      </c>
      <c r="AU261" s="186" t="s">
        <v>85</v>
      </c>
      <c r="AY261" s="19" t="s">
        <v>126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83</v>
      </c>
      <c r="BK261" s="187">
        <f>ROUND(I261*H261,2)</f>
        <v>0</v>
      </c>
      <c r="BL261" s="19" t="s">
        <v>133</v>
      </c>
      <c r="BM261" s="186" t="s">
        <v>714</v>
      </c>
    </row>
    <row r="262" spans="1:47" s="2" customFormat="1" ht="11.25">
      <c r="A262" s="36"/>
      <c r="B262" s="37"/>
      <c r="C262" s="38"/>
      <c r="D262" s="188" t="s">
        <v>135</v>
      </c>
      <c r="E262" s="38"/>
      <c r="F262" s="189" t="s">
        <v>540</v>
      </c>
      <c r="G262" s="38"/>
      <c r="H262" s="38"/>
      <c r="I262" s="190"/>
      <c r="J262" s="38"/>
      <c r="K262" s="38"/>
      <c r="L262" s="41"/>
      <c r="M262" s="247"/>
      <c r="N262" s="248"/>
      <c r="O262" s="249"/>
      <c r="P262" s="249"/>
      <c r="Q262" s="249"/>
      <c r="R262" s="249"/>
      <c r="S262" s="249"/>
      <c r="T262" s="250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135</v>
      </c>
      <c r="AU262" s="19" t="s">
        <v>85</v>
      </c>
    </row>
    <row r="263" spans="1:31" s="2" customFormat="1" ht="6.95" customHeight="1">
      <c r="A263" s="36"/>
      <c r="B263" s="49"/>
      <c r="C263" s="50"/>
      <c r="D263" s="50"/>
      <c r="E263" s="50"/>
      <c r="F263" s="50"/>
      <c r="G263" s="50"/>
      <c r="H263" s="50"/>
      <c r="I263" s="50"/>
      <c r="J263" s="50"/>
      <c r="K263" s="50"/>
      <c r="L263" s="41"/>
      <c r="M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</sheetData>
  <sheetProtection algorithmName="SHA-512" hashValue="vw+gREno82yOAzK4aHjIDkeHSOTIxChS0KflYyV3ThlYcMltw86TYzSe9eeLVGkwygaaFeekaDKATkErXu49sw==" saltValue="ERuqa8rtp/RyuXviEOIU6r1THZkvgQqxU4azTI222KHJ98UdJ9c8DqioQnbShazb7kFOagaU6LWmk6bZZTXp1A==" spinCount="100000" sheet="1" objects="1" scenarios="1" formatColumns="0" formatRows="0" autoFilter="0"/>
  <autoFilter ref="C86:K26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1212211"/>
    <hyperlink ref="F94" r:id="rId2" display="https://podminky.urs.cz/item/CS_URS_2023_01/111301111"/>
    <hyperlink ref="F98" r:id="rId3" display="https://podminky.urs.cz/item/CS_URS_2023_01/132251101"/>
    <hyperlink ref="F102" r:id="rId4" display="https://podminky.urs.cz/item/CS_URS_2023_01/133251101"/>
    <hyperlink ref="F105" r:id="rId5" display="https://podminky.urs.cz/item/CS_URS_2023_01/162751117"/>
    <hyperlink ref="F110" r:id="rId6" display="https://podminky.urs.cz/item/CS_URS_2023_01/162751119"/>
    <hyperlink ref="F116" r:id="rId7" display="https://podminky.urs.cz/item/CS_URS_2023_01/171151103"/>
    <hyperlink ref="F122" r:id="rId8" display="https://podminky.urs.cz/item/CS_URS_2023_01/171201231"/>
    <hyperlink ref="F127" r:id="rId9" display="https://podminky.urs.cz/item/CS_URS_2023_01/171251201"/>
    <hyperlink ref="F132" r:id="rId10" display="https://podminky.urs.cz/item/CS_URS_2023_01/175151101"/>
    <hyperlink ref="F142" r:id="rId11" display="https://podminky.urs.cz/item/CS_URS_2023_01/175151201"/>
    <hyperlink ref="F146" r:id="rId12" display="https://podminky.urs.cz/item/CS_URS_2023_01/181351003"/>
    <hyperlink ref="F153" r:id="rId13" display="https://podminky.urs.cz/item/CS_URS_2023_01/181411131"/>
    <hyperlink ref="F160" r:id="rId14" display="https://podminky.urs.cz/item/CS_URS_2023_01/451573111"/>
    <hyperlink ref="F166" r:id="rId15" display="https://podminky.urs.cz/item/CS_URS_2023_01/452111111"/>
    <hyperlink ref="F171" r:id="rId16" display="https://podminky.urs.cz/item/CS_URS_2023_01/452311151"/>
    <hyperlink ref="F175" r:id="rId17" display="https://podminky.urs.cz/item/CS_URS_2023_01/564851011"/>
    <hyperlink ref="F179" r:id="rId18" display="https://podminky.urs.cz/item/CS_URS_2023_01/871310310"/>
    <hyperlink ref="F185" r:id="rId19" display="https://podminky.urs.cz/item/CS_URS_2023_01/877355211"/>
    <hyperlink ref="F195" r:id="rId20" display="https://podminky.urs.cz/item/CS_URS_2023_01/914111111"/>
    <hyperlink ref="F200" r:id="rId21" display="https://podminky.urs.cz/item/CS_URS_2023_01/914511111"/>
    <hyperlink ref="F203" r:id="rId22" display="https://podminky.urs.cz/item/CS_URS_2023_01/915121112"/>
    <hyperlink ref="F206" r:id="rId23" display="https://podminky.urs.cz/item/CS_URS_2023_01/915121122"/>
    <hyperlink ref="F209" r:id="rId24" display="https://podminky.urs.cz/item/CS_URS_2023_01/915131112"/>
    <hyperlink ref="F213" r:id="rId25" display="https://podminky.urs.cz/item/CS_URS_2023_01/915611111"/>
    <hyperlink ref="F219" r:id="rId26" display="https://podminky.urs.cz/item/CS_URS_2023_01/915621111"/>
    <hyperlink ref="F223" r:id="rId27" display="https://podminky.urs.cz/item/CS_URS_2023_01/919441211"/>
    <hyperlink ref="F227" r:id="rId28" display="https://podminky.urs.cz/item/CS_URS_2023_01/919521130"/>
    <hyperlink ref="F231" r:id="rId29" display="https://podminky.urs.cz/item/CS_URS_2023_01/919535558"/>
    <hyperlink ref="F234" r:id="rId30" display="https://podminky.urs.cz/item/CS_URS_2023_01/966008113"/>
    <hyperlink ref="F238" r:id="rId31" display="https://podminky.urs.cz/item/CS_URS_2023_01/966008311"/>
    <hyperlink ref="F242" r:id="rId32" display="https://podminky.urs.cz/item/CS_URS_2023_01/977213111"/>
    <hyperlink ref="F245" r:id="rId33" display="https://podminky.urs.cz/item/CS_URS_2023_01/977213214"/>
    <hyperlink ref="F248" r:id="rId34" display="https://podminky.urs.cz/item/CS_URS_2023_01/997221561"/>
    <hyperlink ref="F251" r:id="rId35" display="https://podminky.urs.cz/item/CS_URS_2023_01/997221569"/>
    <hyperlink ref="F255" r:id="rId36" display="https://podminky.urs.cz/item/CS_URS_2023_01/997221611"/>
    <hyperlink ref="F258" r:id="rId37" display="https://podminky.urs.cz/item/CS_URS_2023_01/997221861"/>
    <hyperlink ref="F262" r:id="rId38" display="https://podminky.urs.cz/item/CS_URS_2023_01/9982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98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Autobusový záliv v ulici Čáslavská, Markovice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99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715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10. 5. 2023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29</v>
      </c>
      <c r="J24" s="109" t="s">
        <v>36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ROUND((SUM(BE80:BE89)),2)</f>
        <v>0</v>
      </c>
      <c r="G33" s="36"/>
      <c r="H33" s="36"/>
      <c r="I33" s="120">
        <v>0.21</v>
      </c>
      <c r="J33" s="119">
        <f>ROUND(((SUM(BE80:BE89))*I33),2)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ROUND((SUM(BF80:BF89)),2)</f>
        <v>0</v>
      </c>
      <c r="G34" s="36"/>
      <c r="H34" s="36"/>
      <c r="I34" s="120">
        <v>0.15</v>
      </c>
      <c r="J34" s="119">
        <f>ROUND(((SUM(BF80:BF89))*I34),2)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ROUND((SUM(BG80:BG89)),2)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ROUND((SUM(BH80:BH89)),2)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ROUND((SUM(BI80:BI89)),2)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Autobusový záliv v ulici Čáslavská, Markovice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067/2022_4 - Vedlejší rozpočtové náklady_uznatelné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Markovice</v>
      </c>
      <c r="G52" s="38"/>
      <c r="H52" s="38"/>
      <c r="I52" s="31" t="s">
        <v>23</v>
      </c>
      <c r="J52" s="61" t="str">
        <f>IF(J12="","",J12)</f>
        <v>10. 5. 2023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Chrudim</v>
      </c>
      <c r="G54" s="38"/>
      <c r="H54" s="38"/>
      <c r="I54" s="31" t="s">
        <v>33</v>
      </c>
      <c r="J54" s="34" t="str">
        <f>E21</f>
        <v>DI PROJEKT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DI PROJEKT s.r.o.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5" customHeight="1">
      <c r="B60" s="136"/>
      <c r="C60" s="137"/>
      <c r="D60" s="138" t="s">
        <v>716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111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83" t="str">
        <f>E7</f>
        <v>Autobusový záliv v ulici Čáslavská, Markovice</v>
      </c>
      <c r="F70" s="384"/>
      <c r="G70" s="384"/>
      <c r="H70" s="384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99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6" t="str">
        <f>E9</f>
        <v>067/2022_4 - Vedlejší rozpočtové náklady_uznatelné</v>
      </c>
      <c r="F72" s="385"/>
      <c r="G72" s="385"/>
      <c r="H72" s="385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Markovice</v>
      </c>
      <c r="G74" s="38"/>
      <c r="H74" s="38"/>
      <c r="I74" s="31" t="s">
        <v>23</v>
      </c>
      <c r="J74" s="61" t="str">
        <f>IF(J12="","",J12)</f>
        <v>10. 5. 2023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25</v>
      </c>
      <c r="D76" s="38"/>
      <c r="E76" s="38"/>
      <c r="F76" s="29" t="str">
        <f>E15</f>
        <v>Město Chrudim</v>
      </c>
      <c r="G76" s="38"/>
      <c r="H76" s="38"/>
      <c r="I76" s="31" t="s">
        <v>33</v>
      </c>
      <c r="J76" s="34" t="str">
        <f>E21</f>
        <v>DI PROJEKT s.r.o.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31</v>
      </c>
      <c r="D77" s="38"/>
      <c r="E77" s="38"/>
      <c r="F77" s="29" t="str">
        <f>IF(E18="","",E18)</f>
        <v>Vyplň údaj</v>
      </c>
      <c r="G77" s="38"/>
      <c r="H77" s="38"/>
      <c r="I77" s="31" t="s">
        <v>38</v>
      </c>
      <c r="J77" s="34" t="str">
        <f>E24</f>
        <v>DI PROJEKT s.r.o.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112</v>
      </c>
      <c r="D79" s="151" t="s">
        <v>60</v>
      </c>
      <c r="E79" s="151" t="s">
        <v>56</v>
      </c>
      <c r="F79" s="151" t="s">
        <v>57</v>
      </c>
      <c r="G79" s="151" t="s">
        <v>113</v>
      </c>
      <c r="H79" s="151" t="s">
        <v>114</v>
      </c>
      <c r="I79" s="151" t="s">
        <v>115</v>
      </c>
      <c r="J79" s="151" t="s">
        <v>103</v>
      </c>
      <c r="K79" s="152" t="s">
        <v>116</v>
      </c>
      <c r="L79" s="153"/>
      <c r="M79" s="70" t="s">
        <v>19</v>
      </c>
      <c r="N79" s="71" t="s">
        <v>45</v>
      </c>
      <c r="O79" s="71" t="s">
        <v>117</v>
      </c>
      <c r="P79" s="71" t="s">
        <v>118</v>
      </c>
      <c r="Q79" s="71" t="s">
        <v>119</v>
      </c>
      <c r="R79" s="71" t="s">
        <v>120</v>
      </c>
      <c r="S79" s="71" t="s">
        <v>121</v>
      </c>
      <c r="T79" s="72" t="s">
        <v>122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123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104</v>
      </c>
      <c r="BK80" s="158">
        <f>BK81</f>
        <v>0</v>
      </c>
    </row>
    <row r="81" spans="2:63" s="12" customFormat="1" ht="25.9" customHeight="1">
      <c r="B81" s="159"/>
      <c r="C81" s="160"/>
      <c r="D81" s="161" t="s">
        <v>74</v>
      </c>
      <c r="E81" s="162" t="s">
        <v>717</v>
      </c>
      <c r="F81" s="162" t="s">
        <v>718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SUM(P82:P89)</f>
        <v>0</v>
      </c>
      <c r="Q81" s="167"/>
      <c r="R81" s="168">
        <f>SUM(R82:R89)</f>
        <v>0</v>
      </c>
      <c r="S81" s="167"/>
      <c r="T81" s="169">
        <f>SUM(T82:T89)</f>
        <v>0</v>
      </c>
      <c r="AR81" s="170" t="s">
        <v>162</v>
      </c>
      <c r="AT81" s="171" t="s">
        <v>74</v>
      </c>
      <c r="AU81" s="171" t="s">
        <v>75</v>
      </c>
      <c r="AY81" s="170" t="s">
        <v>126</v>
      </c>
      <c r="BK81" s="172">
        <f>SUM(BK82:BK89)</f>
        <v>0</v>
      </c>
    </row>
    <row r="82" spans="1:65" s="2" customFormat="1" ht="16.5" customHeight="1">
      <c r="A82" s="36"/>
      <c r="B82" s="37"/>
      <c r="C82" s="175" t="s">
        <v>83</v>
      </c>
      <c r="D82" s="175" t="s">
        <v>128</v>
      </c>
      <c r="E82" s="176" t="s">
        <v>719</v>
      </c>
      <c r="F82" s="177" t="s">
        <v>720</v>
      </c>
      <c r="G82" s="178" t="s">
        <v>721</v>
      </c>
      <c r="H82" s="179">
        <v>1</v>
      </c>
      <c r="I82" s="180"/>
      <c r="J82" s="181">
        <f aca="true" t="shared" si="0" ref="J82:J89">ROUND(I82*H82,2)</f>
        <v>0</v>
      </c>
      <c r="K82" s="177" t="s">
        <v>19</v>
      </c>
      <c r="L82" s="41"/>
      <c r="M82" s="182" t="s">
        <v>19</v>
      </c>
      <c r="N82" s="183" t="s">
        <v>46</v>
      </c>
      <c r="O82" s="66"/>
      <c r="P82" s="184">
        <f aca="true" t="shared" si="1" ref="P82:P89">O82*H82</f>
        <v>0</v>
      </c>
      <c r="Q82" s="184">
        <v>0</v>
      </c>
      <c r="R82" s="184">
        <f aca="true" t="shared" si="2" ref="R82:R89">Q82*H82</f>
        <v>0</v>
      </c>
      <c r="S82" s="184">
        <v>0</v>
      </c>
      <c r="T82" s="185">
        <f aca="true" t="shared" si="3" ref="T82:T89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133</v>
      </c>
      <c r="AT82" s="186" t="s">
        <v>128</v>
      </c>
      <c r="AU82" s="186" t="s">
        <v>83</v>
      </c>
      <c r="AY82" s="19" t="s">
        <v>126</v>
      </c>
      <c r="BE82" s="187">
        <f aca="true" t="shared" si="4" ref="BE82:BE89">IF(N82="základní",J82,0)</f>
        <v>0</v>
      </c>
      <c r="BF82" s="187">
        <f aca="true" t="shared" si="5" ref="BF82:BF89">IF(N82="snížená",J82,0)</f>
        <v>0</v>
      </c>
      <c r="BG82" s="187">
        <f aca="true" t="shared" si="6" ref="BG82:BG89">IF(N82="zákl. přenesená",J82,0)</f>
        <v>0</v>
      </c>
      <c r="BH82" s="187">
        <f aca="true" t="shared" si="7" ref="BH82:BH89">IF(N82="sníž. přenesená",J82,0)</f>
        <v>0</v>
      </c>
      <c r="BI82" s="187">
        <f aca="true" t="shared" si="8" ref="BI82:BI89">IF(N82="nulová",J82,0)</f>
        <v>0</v>
      </c>
      <c r="BJ82" s="19" t="s">
        <v>83</v>
      </c>
      <c r="BK82" s="187">
        <f aca="true" t="shared" si="9" ref="BK82:BK89">ROUND(I82*H82,2)</f>
        <v>0</v>
      </c>
      <c r="BL82" s="19" t="s">
        <v>133</v>
      </c>
      <c r="BM82" s="186" t="s">
        <v>722</v>
      </c>
    </row>
    <row r="83" spans="1:65" s="2" customFormat="1" ht="24.2" customHeight="1">
      <c r="A83" s="36"/>
      <c r="B83" s="37"/>
      <c r="C83" s="175" t="s">
        <v>144</v>
      </c>
      <c r="D83" s="175" t="s">
        <v>128</v>
      </c>
      <c r="E83" s="176" t="s">
        <v>723</v>
      </c>
      <c r="F83" s="177" t="s">
        <v>724</v>
      </c>
      <c r="G83" s="178" t="s">
        <v>721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46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133</v>
      </c>
      <c r="AT83" s="186" t="s">
        <v>128</v>
      </c>
      <c r="AU83" s="186" t="s">
        <v>83</v>
      </c>
      <c r="AY83" s="19" t="s">
        <v>126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83</v>
      </c>
      <c r="BK83" s="187">
        <f t="shared" si="9"/>
        <v>0</v>
      </c>
      <c r="BL83" s="19" t="s">
        <v>133</v>
      </c>
      <c r="BM83" s="186" t="s">
        <v>725</v>
      </c>
    </row>
    <row r="84" spans="1:65" s="2" customFormat="1" ht="16.5" customHeight="1">
      <c r="A84" s="36"/>
      <c r="B84" s="37"/>
      <c r="C84" s="175" t="s">
        <v>172</v>
      </c>
      <c r="D84" s="175" t="s">
        <v>128</v>
      </c>
      <c r="E84" s="176" t="s">
        <v>726</v>
      </c>
      <c r="F84" s="177" t="s">
        <v>727</v>
      </c>
      <c r="G84" s="178" t="s">
        <v>721</v>
      </c>
      <c r="H84" s="179">
        <v>1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46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133</v>
      </c>
      <c r="AT84" s="186" t="s">
        <v>128</v>
      </c>
      <c r="AU84" s="186" t="s">
        <v>83</v>
      </c>
      <c r="AY84" s="19" t="s">
        <v>126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83</v>
      </c>
      <c r="BK84" s="187">
        <f t="shared" si="9"/>
        <v>0</v>
      </c>
      <c r="BL84" s="19" t="s">
        <v>133</v>
      </c>
      <c r="BM84" s="186" t="s">
        <v>728</v>
      </c>
    </row>
    <row r="85" spans="1:65" s="2" customFormat="1" ht="37.9" customHeight="1">
      <c r="A85" s="36"/>
      <c r="B85" s="37"/>
      <c r="C85" s="175" t="s">
        <v>177</v>
      </c>
      <c r="D85" s="175" t="s">
        <v>128</v>
      </c>
      <c r="E85" s="176" t="s">
        <v>729</v>
      </c>
      <c r="F85" s="177" t="s">
        <v>730</v>
      </c>
      <c r="G85" s="178" t="s">
        <v>721</v>
      </c>
      <c r="H85" s="179">
        <v>1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46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133</v>
      </c>
      <c r="AT85" s="186" t="s">
        <v>128</v>
      </c>
      <c r="AU85" s="186" t="s">
        <v>83</v>
      </c>
      <c r="AY85" s="19" t="s">
        <v>126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83</v>
      </c>
      <c r="BK85" s="187">
        <f t="shared" si="9"/>
        <v>0</v>
      </c>
      <c r="BL85" s="19" t="s">
        <v>133</v>
      </c>
      <c r="BM85" s="186" t="s">
        <v>731</v>
      </c>
    </row>
    <row r="86" spans="1:65" s="2" customFormat="1" ht="16.5" customHeight="1">
      <c r="A86" s="36"/>
      <c r="B86" s="37"/>
      <c r="C86" s="175" t="s">
        <v>185</v>
      </c>
      <c r="D86" s="175" t="s">
        <v>128</v>
      </c>
      <c r="E86" s="176" t="s">
        <v>732</v>
      </c>
      <c r="F86" s="177" t="s">
        <v>733</v>
      </c>
      <c r="G86" s="178" t="s">
        <v>721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46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133</v>
      </c>
      <c r="AT86" s="186" t="s">
        <v>128</v>
      </c>
      <c r="AU86" s="186" t="s">
        <v>83</v>
      </c>
      <c r="AY86" s="19" t="s">
        <v>126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83</v>
      </c>
      <c r="BK86" s="187">
        <f t="shared" si="9"/>
        <v>0</v>
      </c>
      <c r="BL86" s="19" t="s">
        <v>133</v>
      </c>
      <c r="BM86" s="186" t="s">
        <v>734</v>
      </c>
    </row>
    <row r="87" spans="1:65" s="2" customFormat="1" ht="16.5" customHeight="1">
      <c r="A87" s="36"/>
      <c r="B87" s="37"/>
      <c r="C87" s="175" t="s">
        <v>200</v>
      </c>
      <c r="D87" s="175" t="s">
        <v>128</v>
      </c>
      <c r="E87" s="176" t="s">
        <v>735</v>
      </c>
      <c r="F87" s="177" t="s">
        <v>736</v>
      </c>
      <c r="G87" s="178" t="s">
        <v>721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46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133</v>
      </c>
      <c r="AT87" s="186" t="s">
        <v>128</v>
      </c>
      <c r="AU87" s="186" t="s">
        <v>83</v>
      </c>
      <c r="AY87" s="19" t="s">
        <v>126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83</v>
      </c>
      <c r="BK87" s="187">
        <f t="shared" si="9"/>
        <v>0</v>
      </c>
      <c r="BL87" s="19" t="s">
        <v>133</v>
      </c>
      <c r="BM87" s="186" t="s">
        <v>737</v>
      </c>
    </row>
    <row r="88" spans="1:65" s="2" customFormat="1" ht="49.15" customHeight="1">
      <c r="A88" s="36"/>
      <c r="B88" s="37"/>
      <c r="C88" s="175" t="s">
        <v>207</v>
      </c>
      <c r="D88" s="175" t="s">
        <v>128</v>
      </c>
      <c r="E88" s="176" t="s">
        <v>738</v>
      </c>
      <c r="F88" s="177" t="s">
        <v>739</v>
      </c>
      <c r="G88" s="178" t="s">
        <v>721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46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133</v>
      </c>
      <c r="AT88" s="186" t="s">
        <v>128</v>
      </c>
      <c r="AU88" s="186" t="s">
        <v>83</v>
      </c>
      <c r="AY88" s="19" t="s">
        <v>126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83</v>
      </c>
      <c r="BK88" s="187">
        <f t="shared" si="9"/>
        <v>0</v>
      </c>
      <c r="BL88" s="19" t="s">
        <v>133</v>
      </c>
      <c r="BM88" s="186" t="s">
        <v>740</v>
      </c>
    </row>
    <row r="89" spans="1:65" s="2" customFormat="1" ht="21.75" customHeight="1">
      <c r="A89" s="36"/>
      <c r="B89" s="37"/>
      <c r="C89" s="175" t="s">
        <v>8</v>
      </c>
      <c r="D89" s="175" t="s">
        <v>128</v>
      </c>
      <c r="E89" s="176" t="s">
        <v>741</v>
      </c>
      <c r="F89" s="177" t="s">
        <v>742</v>
      </c>
      <c r="G89" s="178" t="s">
        <v>721</v>
      </c>
      <c r="H89" s="179">
        <v>1</v>
      </c>
      <c r="I89" s="180"/>
      <c r="J89" s="181">
        <f t="shared" si="0"/>
        <v>0</v>
      </c>
      <c r="K89" s="177" t="s">
        <v>19</v>
      </c>
      <c r="L89" s="41"/>
      <c r="M89" s="251" t="s">
        <v>19</v>
      </c>
      <c r="N89" s="252" t="s">
        <v>46</v>
      </c>
      <c r="O89" s="249"/>
      <c r="P89" s="253">
        <f t="shared" si="1"/>
        <v>0</v>
      </c>
      <c r="Q89" s="253">
        <v>0</v>
      </c>
      <c r="R89" s="253">
        <f t="shared" si="2"/>
        <v>0</v>
      </c>
      <c r="S89" s="253">
        <v>0</v>
      </c>
      <c r="T89" s="25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133</v>
      </c>
      <c r="AT89" s="186" t="s">
        <v>128</v>
      </c>
      <c r="AU89" s="186" t="s">
        <v>83</v>
      </c>
      <c r="AY89" s="19" t="s">
        <v>126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83</v>
      </c>
      <c r="BK89" s="187">
        <f t="shared" si="9"/>
        <v>0</v>
      </c>
      <c r="BL89" s="19" t="s">
        <v>133</v>
      </c>
      <c r="BM89" s="186" t="s">
        <v>743</v>
      </c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CnvfQibRLG6yibmfRzCfA9Adv/Xna09r8kujkyUfqGm36DGTkFkemm3frnOc/nrKqEd82MpiFnLTc1fkw4fkuw==" saltValue="21fnicPGgA0BZz2tO3CsgxEnSCbHrMz8F0mpDRwnApQOr7AVOBfIVh/HL3CJ/1VUwWoQD76MZ1OMFkJcN8svzQ==" spinCount="100000" sheet="1" objects="1" scenarios="1" formatColumns="0" formatRows="0" autoFilter="0"/>
  <autoFilter ref="C79:K8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98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Autobusový záliv v ulici Čáslavská, Markovice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99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744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10. 5. 2023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">
        <v>34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29</v>
      </c>
      <c r="J24" s="109" t="s">
        <v>36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ROUND((SUM(BE80:BE89)),2)</f>
        <v>0</v>
      </c>
      <c r="G33" s="36"/>
      <c r="H33" s="36"/>
      <c r="I33" s="120">
        <v>0.21</v>
      </c>
      <c r="J33" s="119">
        <f>ROUND(((SUM(BE80:BE89))*I33),2)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ROUND((SUM(BF80:BF89)),2)</f>
        <v>0</v>
      </c>
      <c r="G34" s="36"/>
      <c r="H34" s="36"/>
      <c r="I34" s="120">
        <v>0.15</v>
      </c>
      <c r="J34" s="119">
        <f>ROUND(((SUM(BF80:BF89))*I34),2)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ROUND((SUM(BG80:BG89)),2)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ROUND((SUM(BH80:BH89)),2)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ROUND((SUM(BI80:BI89)),2)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Autobusový záliv v ulici Čáslavská, Markovice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067/2022_5 - Vedlejší rozpočtové náklady_neuznatelné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Markovice</v>
      </c>
      <c r="G52" s="38"/>
      <c r="H52" s="38"/>
      <c r="I52" s="31" t="s">
        <v>23</v>
      </c>
      <c r="J52" s="61" t="str">
        <f>IF(J12="","",J12)</f>
        <v>10. 5. 2023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Město Chrudim</v>
      </c>
      <c r="G54" s="38"/>
      <c r="H54" s="38"/>
      <c r="I54" s="31" t="s">
        <v>33</v>
      </c>
      <c r="J54" s="34" t="str">
        <f>E21</f>
        <v>DI PROJEKT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DI PROJEKT s.r.o.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5" customHeight="1">
      <c r="B60" s="136"/>
      <c r="C60" s="137"/>
      <c r="D60" s="138" t="s">
        <v>716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111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83" t="str">
        <f>E7</f>
        <v>Autobusový záliv v ulici Čáslavská, Markovice</v>
      </c>
      <c r="F70" s="384"/>
      <c r="G70" s="384"/>
      <c r="H70" s="384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99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6" t="str">
        <f>E9</f>
        <v>067/2022_5 - Vedlejší rozpočtové náklady_neuznatelné</v>
      </c>
      <c r="F72" s="385"/>
      <c r="G72" s="385"/>
      <c r="H72" s="385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Markovice</v>
      </c>
      <c r="G74" s="38"/>
      <c r="H74" s="38"/>
      <c r="I74" s="31" t="s">
        <v>23</v>
      </c>
      <c r="J74" s="61" t="str">
        <f>IF(J12="","",J12)</f>
        <v>10. 5. 2023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25</v>
      </c>
      <c r="D76" s="38"/>
      <c r="E76" s="38"/>
      <c r="F76" s="29" t="str">
        <f>E15</f>
        <v>Město Chrudim</v>
      </c>
      <c r="G76" s="38"/>
      <c r="H76" s="38"/>
      <c r="I76" s="31" t="s">
        <v>33</v>
      </c>
      <c r="J76" s="34" t="str">
        <f>E21</f>
        <v>DI PROJEKT s.r.o.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31</v>
      </c>
      <c r="D77" s="38"/>
      <c r="E77" s="38"/>
      <c r="F77" s="29" t="str">
        <f>IF(E18="","",E18)</f>
        <v>Vyplň údaj</v>
      </c>
      <c r="G77" s="38"/>
      <c r="H77" s="38"/>
      <c r="I77" s="31" t="s">
        <v>38</v>
      </c>
      <c r="J77" s="34" t="str">
        <f>E24</f>
        <v>DI PROJEKT s.r.o.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112</v>
      </c>
      <c r="D79" s="151" t="s">
        <v>60</v>
      </c>
      <c r="E79" s="151" t="s">
        <v>56</v>
      </c>
      <c r="F79" s="151" t="s">
        <v>57</v>
      </c>
      <c r="G79" s="151" t="s">
        <v>113</v>
      </c>
      <c r="H79" s="151" t="s">
        <v>114</v>
      </c>
      <c r="I79" s="151" t="s">
        <v>115</v>
      </c>
      <c r="J79" s="151" t="s">
        <v>103</v>
      </c>
      <c r="K79" s="152" t="s">
        <v>116</v>
      </c>
      <c r="L79" s="153"/>
      <c r="M79" s="70" t="s">
        <v>19</v>
      </c>
      <c r="N79" s="71" t="s">
        <v>45</v>
      </c>
      <c r="O79" s="71" t="s">
        <v>117</v>
      </c>
      <c r="P79" s="71" t="s">
        <v>118</v>
      </c>
      <c r="Q79" s="71" t="s">
        <v>119</v>
      </c>
      <c r="R79" s="71" t="s">
        <v>120</v>
      </c>
      <c r="S79" s="71" t="s">
        <v>121</v>
      </c>
      <c r="T79" s="72" t="s">
        <v>122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123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104</v>
      </c>
      <c r="BK80" s="158">
        <f>BK81</f>
        <v>0</v>
      </c>
    </row>
    <row r="81" spans="2:63" s="12" customFormat="1" ht="25.9" customHeight="1">
      <c r="B81" s="159"/>
      <c r="C81" s="160"/>
      <c r="D81" s="161" t="s">
        <v>74</v>
      </c>
      <c r="E81" s="162" t="s">
        <v>717</v>
      </c>
      <c r="F81" s="162" t="s">
        <v>718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SUM(P82:P89)</f>
        <v>0</v>
      </c>
      <c r="Q81" s="167"/>
      <c r="R81" s="168">
        <f>SUM(R82:R89)</f>
        <v>0</v>
      </c>
      <c r="S81" s="167"/>
      <c r="T81" s="169">
        <f>SUM(T82:T89)</f>
        <v>0</v>
      </c>
      <c r="AR81" s="170" t="s">
        <v>162</v>
      </c>
      <c r="AT81" s="171" t="s">
        <v>74</v>
      </c>
      <c r="AU81" s="171" t="s">
        <v>75</v>
      </c>
      <c r="AY81" s="170" t="s">
        <v>126</v>
      </c>
      <c r="BK81" s="172">
        <f>SUM(BK82:BK89)</f>
        <v>0</v>
      </c>
    </row>
    <row r="82" spans="1:65" s="2" customFormat="1" ht="16.5" customHeight="1">
      <c r="A82" s="36"/>
      <c r="B82" s="37"/>
      <c r="C82" s="175" t="s">
        <v>85</v>
      </c>
      <c r="D82" s="175" t="s">
        <v>128</v>
      </c>
      <c r="E82" s="176" t="s">
        <v>745</v>
      </c>
      <c r="F82" s="177" t="s">
        <v>746</v>
      </c>
      <c r="G82" s="178" t="s">
        <v>721</v>
      </c>
      <c r="H82" s="179">
        <v>1</v>
      </c>
      <c r="I82" s="180"/>
      <c r="J82" s="181">
        <f aca="true" t="shared" si="0" ref="J82:J89">ROUND(I82*H82,2)</f>
        <v>0</v>
      </c>
      <c r="K82" s="177" t="s">
        <v>19</v>
      </c>
      <c r="L82" s="41"/>
      <c r="M82" s="182" t="s">
        <v>19</v>
      </c>
      <c r="N82" s="183" t="s">
        <v>46</v>
      </c>
      <c r="O82" s="66"/>
      <c r="P82" s="184">
        <f aca="true" t="shared" si="1" ref="P82:P89">O82*H82</f>
        <v>0</v>
      </c>
      <c r="Q82" s="184">
        <v>0</v>
      </c>
      <c r="R82" s="184">
        <f aca="true" t="shared" si="2" ref="R82:R89">Q82*H82</f>
        <v>0</v>
      </c>
      <c r="S82" s="184">
        <v>0</v>
      </c>
      <c r="T82" s="185">
        <f aca="true" t="shared" si="3" ref="T82:T89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133</v>
      </c>
      <c r="AT82" s="186" t="s">
        <v>128</v>
      </c>
      <c r="AU82" s="186" t="s">
        <v>83</v>
      </c>
      <c r="AY82" s="19" t="s">
        <v>126</v>
      </c>
      <c r="BE82" s="187">
        <f aca="true" t="shared" si="4" ref="BE82:BE89">IF(N82="základní",J82,0)</f>
        <v>0</v>
      </c>
      <c r="BF82" s="187">
        <f aca="true" t="shared" si="5" ref="BF82:BF89">IF(N82="snížená",J82,0)</f>
        <v>0</v>
      </c>
      <c r="BG82" s="187">
        <f aca="true" t="shared" si="6" ref="BG82:BG89">IF(N82="zákl. přenesená",J82,0)</f>
        <v>0</v>
      </c>
      <c r="BH82" s="187">
        <f aca="true" t="shared" si="7" ref="BH82:BH89">IF(N82="sníž. přenesená",J82,0)</f>
        <v>0</v>
      </c>
      <c r="BI82" s="187">
        <f aca="true" t="shared" si="8" ref="BI82:BI89">IF(N82="nulová",J82,0)</f>
        <v>0</v>
      </c>
      <c r="BJ82" s="19" t="s">
        <v>83</v>
      </c>
      <c r="BK82" s="187">
        <f aca="true" t="shared" si="9" ref="BK82:BK89">ROUND(I82*H82,2)</f>
        <v>0</v>
      </c>
      <c r="BL82" s="19" t="s">
        <v>133</v>
      </c>
      <c r="BM82" s="186" t="s">
        <v>747</v>
      </c>
    </row>
    <row r="83" spans="1:65" s="2" customFormat="1" ht="16.5" customHeight="1">
      <c r="A83" s="36"/>
      <c r="B83" s="37"/>
      <c r="C83" s="175" t="s">
        <v>133</v>
      </c>
      <c r="D83" s="175" t="s">
        <v>128</v>
      </c>
      <c r="E83" s="176" t="s">
        <v>748</v>
      </c>
      <c r="F83" s="177" t="s">
        <v>749</v>
      </c>
      <c r="G83" s="178" t="s">
        <v>721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46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133</v>
      </c>
      <c r="AT83" s="186" t="s">
        <v>128</v>
      </c>
      <c r="AU83" s="186" t="s">
        <v>83</v>
      </c>
      <c r="AY83" s="19" t="s">
        <v>126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83</v>
      </c>
      <c r="BK83" s="187">
        <f t="shared" si="9"/>
        <v>0</v>
      </c>
      <c r="BL83" s="19" t="s">
        <v>133</v>
      </c>
      <c r="BM83" s="186" t="s">
        <v>750</v>
      </c>
    </row>
    <row r="84" spans="1:65" s="2" customFormat="1" ht="16.5" customHeight="1">
      <c r="A84" s="36"/>
      <c r="B84" s="37"/>
      <c r="C84" s="175" t="s">
        <v>162</v>
      </c>
      <c r="D84" s="175" t="s">
        <v>128</v>
      </c>
      <c r="E84" s="176" t="s">
        <v>751</v>
      </c>
      <c r="F84" s="177" t="s">
        <v>752</v>
      </c>
      <c r="G84" s="178" t="s">
        <v>721</v>
      </c>
      <c r="H84" s="179">
        <v>1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46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133</v>
      </c>
      <c r="AT84" s="186" t="s">
        <v>128</v>
      </c>
      <c r="AU84" s="186" t="s">
        <v>83</v>
      </c>
      <c r="AY84" s="19" t="s">
        <v>126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83</v>
      </c>
      <c r="BK84" s="187">
        <f t="shared" si="9"/>
        <v>0</v>
      </c>
      <c r="BL84" s="19" t="s">
        <v>133</v>
      </c>
      <c r="BM84" s="186" t="s">
        <v>753</v>
      </c>
    </row>
    <row r="85" spans="1:65" s="2" customFormat="1" ht="16.5" customHeight="1">
      <c r="A85" s="36"/>
      <c r="B85" s="37"/>
      <c r="C85" s="175" t="s">
        <v>192</v>
      </c>
      <c r="D85" s="175" t="s">
        <v>128</v>
      </c>
      <c r="E85" s="176" t="s">
        <v>754</v>
      </c>
      <c r="F85" s="177" t="s">
        <v>755</v>
      </c>
      <c r="G85" s="178" t="s">
        <v>721</v>
      </c>
      <c r="H85" s="179">
        <v>1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46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133</v>
      </c>
      <c r="AT85" s="186" t="s">
        <v>128</v>
      </c>
      <c r="AU85" s="186" t="s">
        <v>83</v>
      </c>
      <c r="AY85" s="19" t="s">
        <v>126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83</v>
      </c>
      <c r="BK85" s="187">
        <f t="shared" si="9"/>
        <v>0</v>
      </c>
      <c r="BL85" s="19" t="s">
        <v>133</v>
      </c>
      <c r="BM85" s="186" t="s">
        <v>756</v>
      </c>
    </row>
    <row r="86" spans="1:65" s="2" customFormat="1" ht="16.5" customHeight="1">
      <c r="A86" s="36"/>
      <c r="B86" s="37"/>
      <c r="C86" s="175" t="s">
        <v>214</v>
      </c>
      <c r="D86" s="175" t="s">
        <v>128</v>
      </c>
      <c r="E86" s="176" t="s">
        <v>757</v>
      </c>
      <c r="F86" s="177" t="s">
        <v>758</v>
      </c>
      <c r="G86" s="178" t="s">
        <v>721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46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133</v>
      </c>
      <c r="AT86" s="186" t="s">
        <v>128</v>
      </c>
      <c r="AU86" s="186" t="s">
        <v>83</v>
      </c>
      <c r="AY86" s="19" t="s">
        <v>126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83</v>
      </c>
      <c r="BK86" s="187">
        <f t="shared" si="9"/>
        <v>0</v>
      </c>
      <c r="BL86" s="19" t="s">
        <v>133</v>
      </c>
      <c r="BM86" s="186" t="s">
        <v>759</v>
      </c>
    </row>
    <row r="87" spans="1:65" s="2" customFormat="1" ht="16.5" customHeight="1">
      <c r="A87" s="36"/>
      <c r="B87" s="37"/>
      <c r="C87" s="175" t="s">
        <v>223</v>
      </c>
      <c r="D87" s="175" t="s">
        <v>128</v>
      </c>
      <c r="E87" s="176" t="s">
        <v>760</v>
      </c>
      <c r="F87" s="177" t="s">
        <v>761</v>
      </c>
      <c r="G87" s="178" t="s">
        <v>721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46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133</v>
      </c>
      <c r="AT87" s="186" t="s">
        <v>128</v>
      </c>
      <c r="AU87" s="186" t="s">
        <v>83</v>
      </c>
      <c r="AY87" s="19" t="s">
        <v>126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83</v>
      </c>
      <c r="BK87" s="187">
        <f t="shared" si="9"/>
        <v>0</v>
      </c>
      <c r="BL87" s="19" t="s">
        <v>133</v>
      </c>
      <c r="BM87" s="186" t="s">
        <v>762</v>
      </c>
    </row>
    <row r="88" spans="1:65" s="2" customFormat="1" ht="24.2" customHeight="1">
      <c r="A88" s="36"/>
      <c r="B88" s="37"/>
      <c r="C88" s="175" t="s">
        <v>228</v>
      </c>
      <c r="D88" s="175" t="s">
        <v>128</v>
      </c>
      <c r="E88" s="176" t="s">
        <v>763</v>
      </c>
      <c r="F88" s="177" t="s">
        <v>764</v>
      </c>
      <c r="G88" s="178" t="s">
        <v>721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46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133</v>
      </c>
      <c r="AT88" s="186" t="s">
        <v>128</v>
      </c>
      <c r="AU88" s="186" t="s">
        <v>83</v>
      </c>
      <c r="AY88" s="19" t="s">
        <v>126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83</v>
      </c>
      <c r="BK88" s="187">
        <f t="shared" si="9"/>
        <v>0</v>
      </c>
      <c r="BL88" s="19" t="s">
        <v>133</v>
      </c>
      <c r="BM88" s="186" t="s">
        <v>765</v>
      </c>
    </row>
    <row r="89" spans="1:65" s="2" customFormat="1" ht="24.2" customHeight="1">
      <c r="A89" s="36"/>
      <c r="B89" s="37"/>
      <c r="C89" s="175" t="s">
        <v>239</v>
      </c>
      <c r="D89" s="175" t="s">
        <v>128</v>
      </c>
      <c r="E89" s="176" t="s">
        <v>766</v>
      </c>
      <c r="F89" s="177" t="s">
        <v>767</v>
      </c>
      <c r="G89" s="178" t="s">
        <v>721</v>
      </c>
      <c r="H89" s="179">
        <v>1</v>
      </c>
      <c r="I89" s="180"/>
      <c r="J89" s="181">
        <f t="shared" si="0"/>
        <v>0</v>
      </c>
      <c r="K89" s="177" t="s">
        <v>19</v>
      </c>
      <c r="L89" s="41"/>
      <c r="M89" s="251" t="s">
        <v>19</v>
      </c>
      <c r="N89" s="252" t="s">
        <v>46</v>
      </c>
      <c r="O89" s="249"/>
      <c r="P89" s="253">
        <f t="shared" si="1"/>
        <v>0</v>
      </c>
      <c r="Q89" s="253">
        <v>0</v>
      </c>
      <c r="R89" s="253">
        <f t="shared" si="2"/>
        <v>0</v>
      </c>
      <c r="S89" s="253">
        <v>0</v>
      </c>
      <c r="T89" s="25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133</v>
      </c>
      <c r="AT89" s="186" t="s">
        <v>128</v>
      </c>
      <c r="AU89" s="186" t="s">
        <v>83</v>
      </c>
      <c r="AY89" s="19" t="s">
        <v>126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83</v>
      </c>
      <c r="BK89" s="187">
        <f t="shared" si="9"/>
        <v>0</v>
      </c>
      <c r="BL89" s="19" t="s">
        <v>133</v>
      </c>
      <c r="BM89" s="186" t="s">
        <v>768</v>
      </c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xoa+2Rkp3nx90MzcIy9VNjHjxyjT3uWw9NA6vrtIRYpfNtGe5Gaj0aEAsFB7arkVcsfJ0TYGeo3FTTiNtpanSw==" saltValue="a0CeZ8ts5DnO3QnAJ1AHYKq6XJa8QvDBLbv+I1h0XeIpR+OPEHlE9vT1N27OP5VgtYLii8QTMyZjTKENQlvYtA==" spinCount="100000" sheet="1" objects="1" scenarios="1" formatColumns="0" formatRows="0" autoFilter="0"/>
  <autoFilter ref="C79:K8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769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770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771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772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773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774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775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776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777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778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779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82</v>
      </c>
      <c r="F18" s="391" t="s">
        <v>780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781</v>
      </c>
      <c r="F19" s="391" t="s">
        <v>782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783</v>
      </c>
      <c r="F20" s="391" t="s">
        <v>784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785</v>
      </c>
      <c r="F21" s="391" t="s">
        <v>786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787</v>
      </c>
      <c r="F22" s="391" t="s">
        <v>788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789</v>
      </c>
      <c r="F23" s="391" t="s">
        <v>790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791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792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793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794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795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796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797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798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799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112</v>
      </c>
      <c r="F36" s="264"/>
      <c r="G36" s="391" t="s">
        <v>800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801</v>
      </c>
      <c r="F37" s="264"/>
      <c r="G37" s="391" t="s">
        <v>802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56</v>
      </c>
      <c r="F38" s="264"/>
      <c r="G38" s="391" t="s">
        <v>803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57</v>
      </c>
      <c r="F39" s="264"/>
      <c r="G39" s="391" t="s">
        <v>804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113</v>
      </c>
      <c r="F40" s="264"/>
      <c r="G40" s="391" t="s">
        <v>805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114</v>
      </c>
      <c r="F41" s="264"/>
      <c r="G41" s="391" t="s">
        <v>806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807</v>
      </c>
      <c r="F42" s="264"/>
      <c r="G42" s="391" t="s">
        <v>808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809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810</v>
      </c>
      <c r="F44" s="264"/>
      <c r="G44" s="391" t="s">
        <v>811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116</v>
      </c>
      <c r="F45" s="264"/>
      <c r="G45" s="391" t="s">
        <v>812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813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814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815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816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817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818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819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820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821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822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823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824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825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826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827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828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829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830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831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832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833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834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835</v>
      </c>
      <c r="D76" s="280"/>
      <c r="E76" s="280"/>
      <c r="F76" s="280" t="s">
        <v>836</v>
      </c>
      <c r="G76" s="281"/>
      <c r="H76" s="280" t="s">
        <v>57</v>
      </c>
      <c r="I76" s="280" t="s">
        <v>60</v>
      </c>
      <c r="J76" s="280" t="s">
        <v>837</v>
      </c>
      <c r="K76" s="279"/>
    </row>
    <row r="77" spans="2:11" s="1" customFormat="1" ht="17.25" customHeight="1">
      <c r="B77" s="278"/>
      <c r="C77" s="282" t="s">
        <v>838</v>
      </c>
      <c r="D77" s="282"/>
      <c r="E77" s="282"/>
      <c r="F77" s="283" t="s">
        <v>839</v>
      </c>
      <c r="G77" s="284"/>
      <c r="H77" s="282"/>
      <c r="I77" s="282"/>
      <c r="J77" s="282" t="s">
        <v>840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56</v>
      </c>
      <c r="D79" s="287"/>
      <c r="E79" s="287"/>
      <c r="F79" s="288" t="s">
        <v>841</v>
      </c>
      <c r="G79" s="289"/>
      <c r="H79" s="267" t="s">
        <v>842</v>
      </c>
      <c r="I79" s="267" t="s">
        <v>843</v>
      </c>
      <c r="J79" s="267">
        <v>20</v>
      </c>
      <c r="K79" s="279"/>
    </row>
    <row r="80" spans="2:11" s="1" customFormat="1" ht="15" customHeight="1">
      <c r="B80" s="278"/>
      <c r="C80" s="267" t="s">
        <v>844</v>
      </c>
      <c r="D80" s="267"/>
      <c r="E80" s="267"/>
      <c r="F80" s="288" t="s">
        <v>841</v>
      </c>
      <c r="G80" s="289"/>
      <c r="H80" s="267" t="s">
        <v>845</v>
      </c>
      <c r="I80" s="267" t="s">
        <v>843</v>
      </c>
      <c r="J80" s="267">
        <v>120</v>
      </c>
      <c r="K80" s="279"/>
    </row>
    <row r="81" spans="2:11" s="1" customFormat="1" ht="15" customHeight="1">
      <c r="B81" s="290"/>
      <c r="C81" s="267" t="s">
        <v>846</v>
      </c>
      <c r="D81" s="267"/>
      <c r="E81" s="267"/>
      <c r="F81" s="288" t="s">
        <v>847</v>
      </c>
      <c r="G81" s="289"/>
      <c r="H81" s="267" t="s">
        <v>848</v>
      </c>
      <c r="I81" s="267" t="s">
        <v>843</v>
      </c>
      <c r="J81" s="267">
        <v>50</v>
      </c>
      <c r="K81" s="279"/>
    </row>
    <row r="82" spans="2:11" s="1" customFormat="1" ht="15" customHeight="1">
      <c r="B82" s="290"/>
      <c r="C82" s="267" t="s">
        <v>849</v>
      </c>
      <c r="D82" s="267"/>
      <c r="E82" s="267"/>
      <c r="F82" s="288" t="s">
        <v>841</v>
      </c>
      <c r="G82" s="289"/>
      <c r="H82" s="267" t="s">
        <v>850</v>
      </c>
      <c r="I82" s="267" t="s">
        <v>851</v>
      </c>
      <c r="J82" s="267"/>
      <c r="K82" s="279"/>
    </row>
    <row r="83" spans="2:11" s="1" customFormat="1" ht="15" customHeight="1">
      <c r="B83" s="290"/>
      <c r="C83" s="291" t="s">
        <v>852</v>
      </c>
      <c r="D83" s="291"/>
      <c r="E83" s="291"/>
      <c r="F83" s="292" t="s">
        <v>847</v>
      </c>
      <c r="G83" s="291"/>
      <c r="H83" s="291" t="s">
        <v>853</v>
      </c>
      <c r="I83" s="291" t="s">
        <v>843</v>
      </c>
      <c r="J83" s="291">
        <v>15</v>
      </c>
      <c r="K83" s="279"/>
    </row>
    <row r="84" spans="2:11" s="1" customFormat="1" ht="15" customHeight="1">
      <c r="B84" s="290"/>
      <c r="C84" s="291" t="s">
        <v>854</v>
      </c>
      <c r="D84" s="291"/>
      <c r="E84" s="291"/>
      <c r="F84" s="292" t="s">
        <v>847</v>
      </c>
      <c r="G84" s="291"/>
      <c r="H84" s="291" t="s">
        <v>855</v>
      </c>
      <c r="I84" s="291" t="s">
        <v>843</v>
      </c>
      <c r="J84" s="291">
        <v>15</v>
      </c>
      <c r="K84" s="279"/>
    </row>
    <row r="85" spans="2:11" s="1" customFormat="1" ht="15" customHeight="1">
      <c r="B85" s="290"/>
      <c r="C85" s="291" t="s">
        <v>856</v>
      </c>
      <c r="D85" s="291"/>
      <c r="E85" s="291"/>
      <c r="F85" s="292" t="s">
        <v>847</v>
      </c>
      <c r="G85" s="291"/>
      <c r="H85" s="291" t="s">
        <v>857</v>
      </c>
      <c r="I85" s="291" t="s">
        <v>843</v>
      </c>
      <c r="J85" s="291">
        <v>20</v>
      </c>
      <c r="K85" s="279"/>
    </row>
    <row r="86" spans="2:11" s="1" customFormat="1" ht="15" customHeight="1">
      <c r="B86" s="290"/>
      <c r="C86" s="291" t="s">
        <v>858</v>
      </c>
      <c r="D86" s="291"/>
      <c r="E86" s="291"/>
      <c r="F86" s="292" t="s">
        <v>847</v>
      </c>
      <c r="G86" s="291"/>
      <c r="H86" s="291" t="s">
        <v>859</v>
      </c>
      <c r="I86" s="291" t="s">
        <v>843</v>
      </c>
      <c r="J86" s="291">
        <v>20</v>
      </c>
      <c r="K86" s="279"/>
    </row>
    <row r="87" spans="2:11" s="1" customFormat="1" ht="15" customHeight="1">
      <c r="B87" s="290"/>
      <c r="C87" s="267" t="s">
        <v>860</v>
      </c>
      <c r="D87" s="267"/>
      <c r="E87" s="267"/>
      <c r="F87" s="288" t="s">
        <v>847</v>
      </c>
      <c r="G87" s="289"/>
      <c r="H87" s="267" t="s">
        <v>861</v>
      </c>
      <c r="I87" s="267" t="s">
        <v>843</v>
      </c>
      <c r="J87" s="267">
        <v>50</v>
      </c>
      <c r="K87" s="279"/>
    </row>
    <row r="88" spans="2:11" s="1" customFormat="1" ht="15" customHeight="1">
      <c r="B88" s="290"/>
      <c r="C88" s="267" t="s">
        <v>862</v>
      </c>
      <c r="D88" s="267"/>
      <c r="E88" s="267"/>
      <c r="F88" s="288" t="s">
        <v>847</v>
      </c>
      <c r="G88" s="289"/>
      <c r="H88" s="267" t="s">
        <v>863</v>
      </c>
      <c r="I88" s="267" t="s">
        <v>843</v>
      </c>
      <c r="J88" s="267">
        <v>20</v>
      </c>
      <c r="K88" s="279"/>
    </row>
    <row r="89" spans="2:11" s="1" customFormat="1" ht="15" customHeight="1">
      <c r="B89" s="290"/>
      <c r="C89" s="267" t="s">
        <v>864</v>
      </c>
      <c r="D89" s="267"/>
      <c r="E89" s="267"/>
      <c r="F89" s="288" t="s">
        <v>847</v>
      </c>
      <c r="G89" s="289"/>
      <c r="H89" s="267" t="s">
        <v>865</v>
      </c>
      <c r="I89" s="267" t="s">
        <v>843</v>
      </c>
      <c r="J89" s="267">
        <v>20</v>
      </c>
      <c r="K89" s="279"/>
    </row>
    <row r="90" spans="2:11" s="1" customFormat="1" ht="15" customHeight="1">
      <c r="B90" s="290"/>
      <c r="C90" s="267" t="s">
        <v>866</v>
      </c>
      <c r="D90" s="267"/>
      <c r="E90" s="267"/>
      <c r="F90" s="288" t="s">
        <v>847</v>
      </c>
      <c r="G90" s="289"/>
      <c r="H90" s="267" t="s">
        <v>867</v>
      </c>
      <c r="I90" s="267" t="s">
        <v>843</v>
      </c>
      <c r="J90" s="267">
        <v>50</v>
      </c>
      <c r="K90" s="279"/>
    </row>
    <row r="91" spans="2:11" s="1" customFormat="1" ht="15" customHeight="1">
      <c r="B91" s="290"/>
      <c r="C91" s="267" t="s">
        <v>868</v>
      </c>
      <c r="D91" s="267"/>
      <c r="E91" s="267"/>
      <c r="F91" s="288" t="s">
        <v>847</v>
      </c>
      <c r="G91" s="289"/>
      <c r="H91" s="267" t="s">
        <v>868</v>
      </c>
      <c r="I91" s="267" t="s">
        <v>843</v>
      </c>
      <c r="J91" s="267">
        <v>50</v>
      </c>
      <c r="K91" s="279"/>
    </row>
    <row r="92" spans="2:11" s="1" customFormat="1" ht="15" customHeight="1">
      <c r="B92" s="290"/>
      <c r="C92" s="267" t="s">
        <v>869</v>
      </c>
      <c r="D92" s="267"/>
      <c r="E92" s="267"/>
      <c r="F92" s="288" t="s">
        <v>847</v>
      </c>
      <c r="G92" s="289"/>
      <c r="H92" s="267" t="s">
        <v>870</v>
      </c>
      <c r="I92" s="267" t="s">
        <v>843</v>
      </c>
      <c r="J92" s="267">
        <v>255</v>
      </c>
      <c r="K92" s="279"/>
    </row>
    <row r="93" spans="2:11" s="1" customFormat="1" ht="15" customHeight="1">
      <c r="B93" s="290"/>
      <c r="C93" s="267" t="s">
        <v>871</v>
      </c>
      <c r="D93" s="267"/>
      <c r="E93" s="267"/>
      <c r="F93" s="288" t="s">
        <v>841</v>
      </c>
      <c r="G93" s="289"/>
      <c r="H93" s="267" t="s">
        <v>872</v>
      </c>
      <c r="I93" s="267" t="s">
        <v>873</v>
      </c>
      <c r="J93" s="267"/>
      <c r="K93" s="279"/>
    </row>
    <row r="94" spans="2:11" s="1" customFormat="1" ht="15" customHeight="1">
      <c r="B94" s="290"/>
      <c r="C94" s="267" t="s">
        <v>874</v>
      </c>
      <c r="D94" s="267"/>
      <c r="E94" s="267"/>
      <c r="F94" s="288" t="s">
        <v>841</v>
      </c>
      <c r="G94" s="289"/>
      <c r="H94" s="267" t="s">
        <v>875</v>
      </c>
      <c r="I94" s="267" t="s">
        <v>876</v>
      </c>
      <c r="J94" s="267"/>
      <c r="K94" s="279"/>
    </row>
    <row r="95" spans="2:11" s="1" customFormat="1" ht="15" customHeight="1">
      <c r="B95" s="290"/>
      <c r="C95" s="267" t="s">
        <v>877</v>
      </c>
      <c r="D95" s="267"/>
      <c r="E95" s="267"/>
      <c r="F95" s="288" t="s">
        <v>841</v>
      </c>
      <c r="G95" s="289"/>
      <c r="H95" s="267" t="s">
        <v>877</v>
      </c>
      <c r="I95" s="267" t="s">
        <v>876</v>
      </c>
      <c r="J95" s="267"/>
      <c r="K95" s="279"/>
    </row>
    <row r="96" spans="2:11" s="1" customFormat="1" ht="15" customHeight="1">
      <c r="B96" s="290"/>
      <c r="C96" s="267" t="s">
        <v>41</v>
      </c>
      <c r="D96" s="267"/>
      <c r="E96" s="267"/>
      <c r="F96" s="288" t="s">
        <v>841</v>
      </c>
      <c r="G96" s="289"/>
      <c r="H96" s="267" t="s">
        <v>878</v>
      </c>
      <c r="I96" s="267" t="s">
        <v>876</v>
      </c>
      <c r="J96" s="267"/>
      <c r="K96" s="279"/>
    </row>
    <row r="97" spans="2:11" s="1" customFormat="1" ht="15" customHeight="1">
      <c r="B97" s="290"/>
      <c r="C97" s="267" t="s">
        <v>51</v>
      </c>
      <c r="D97" s="267"/>
      <c r="E97" s="267"/>
      <c r="F97" s="288" t="s">
        <v>841</v>
      </c>
      <c r="G97" s="289"/>
      <c r="H97" s="267" t="s">
        <v>879</v>
      </c>
      <c r="I97" s="267" t="s">
        <v>876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880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835</v>
      </c>
      <c r="D103" s="280"/>
      <c r="E103" s="280"/>
      <c r="F103" s="280" t="s">
        <v>836</v>
      </c>
      <c r="G103" s="281"/>
      <c r="H103" s="280" t="s">
        <v>57</v>
      </c>
      <c r="I103" s="280" t="s">
        <v>60</v>
      </c>
      <c r="J103" s="280" t="s">
        <v>837</v>
      </c>
      <c r="K103" s="279"/>
    </row>
    <row r="104" spans="2:11" s="1" customFormat="1" ht="17.25" customHeight="1">
      <c r="B104" s="278"/>
      <c r="C104" s="282" t="s">
        <v>838</v>
      </c>
      <c r="D104" s="282"/>
      <c r="E104" s="282"/>
      <c r="F104" s="283" t="s">
        <v>839</v>
      </c>
      <c r="G104" s="284"/>
      <c r="H104" s="282"/>
      <c r="I104" s="282"/>
      <c r="J104" s="282" t="s">
        <v>840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56</v>
      </c>
      <c r="D106" s="287"/>
      <c r="E106" s="287"/>
      <c r="F106" s="288" t="s">
        <v>841</v>
      </c>
      <c r="G106" s="267"/>
      <c r="H106" s="267" t="s">
        <v>881</v>
      </c>
      <c r="I106" s="267" t="s">
        <v>843</v>
      </c>
      <c r="J106" s="267">
        <v>20</v>
      </c>
      <c r="K106" s="279"/>
    </row>
    <row r="107" spans="2:11" s="1" customFormat="1" ht="15" customHeight="1">
      <c r="B107" s="278"/>
      <c r="C107" s="267" t="s">
        <v>844</v>
      </c>
      <c r="D107" s="267"/>
      <c r="E107" s="267"/>
      <c r="F107" s="288" t="s">
        <v>841</v>
      </c>
      <c r="G107" s="267"/>
      <c r="H107" s="267" t="s">
        <v>881</v>
      </c>
      <c r="I107" s="267" t="s">
        <v>843</v>
      </c>
      <c r="J107" s="267">
        <v>120</v>
      </c>
      <c r="K107" s="279"/>
    </row>
    <row r="108" spans="2:11" s="1" customFormat="1" ht="15" customHeight="1">
      <c r="B108" s="290"/>
      <c r="C108" s="267" t="s">
        <v>846</v>
      </c>
      <c r="D108" s="267"/>
      <c r="E108" s="267"/>
      <c r="F108" s="288" t="s">
        <v>847</v>
      </c>
      <c r="G108" s="267"/>
      <c r="H108" s="267" t="s">
        <v>881</v>
      </c>
      <c r="I108" s="267" t="s">
        <v>843</v>
      </c>
      <c r="J108" s="267">
        <v>50</v>
      </c>
      <c r="K108" s="279"/>
    </row>
    <row r="109" spans="2:11" s="1" customFormat="1" ht="15" customHeight="1">
      <c r="B109" s="290"/>
      <c r="C109" s="267" t="s">
        <v>849</v>
      </c>
      <c r="D109" s="267"/>
      <c r="E109" s="267"/>
      <c r="F109" s="288" t="s">
        <v>841</v>
      </c>
      <c r="G109" s="267"/>
      <c r="H109" s="267" t="s">
        <v>881</v>
      </c>
      <c r="I109" s="267" t="s">
        <v>851</v>
      </c>
      <c r="J109" s="267"/>
      <c r="K109" s="279"/>
    </row>
    <row r="110" spans="2:11" s="1" customFormat="1" ht="15" customHeight="1">
      <c r="B110" s="290"/>
      <c r="C110" s="267" t="s">
        <v>860</v>
      </c>
      <c r="D110" s="267"/>
      <c r="E110" s="267"/>
      <c r="F110" s="288" t="s">
        <v>847</v>
      </c>
      <c r="G110" s="267"/>
      <c r="H110" s="267" t="s">
        <v>881</v>
      </c>
      <c r="I110" s="267" t="s">
        <v>843</v>
      </c>
      <c r="J110" s="267">
        <v>50</v>
      </c>
      <c r="K110" s="279"/>
    </row>
    <row r="111" spans="2:11" s="1" customFormat="1" ht="15" customHeight="1">
      <c r="B111" s="290"/>
      <c r="C111" s="267" t="s">
        <v>868</v>
      </c>
      <c r="D111" s="267"/>
      <c r="E111" s="267"/>
      <c r="F111" s="288" t="s">
        <v>847</v>
      </c>
      <c r="G111" s="267"/>
      <c r="H111" s="267" t="s">
        <v>881</v>
      </c>
      <c r="I111" s="267" t="s">
        <v>843</v>
      </c>
      <c r="J111" s="267">
        <v>50</v>
      </c>
      <c r="K111" s="279"/>
    </row>
    <row r="112" spans="2:11" s="1" customFormat="1" ht="15" customHeight="1">
      <c r="B112" s="290"/>
      <c r="C112" s="267" t="s">
        <v>866</v>
      </c>
      <c r="D112" s="267"/>
      <c r="E112" s="267"/>
      <c r="F112" s="288" t="s">
        <v>847</v>
      </c>
      <c r="G112" s="267"/>
      <c r="H112" s="267" t="s">
        <v>881</v>
      </c>
      <c r="I112" s="267" t="s">
        <v>843</v>
      </c>
      <c r="J112" s="267">
        <v>50</v>
      </c>
      <c r="K112" s="279"/>
    </row>
    <row r="113" spans="2:11" s="1" customFormat="1" ht="15" customHeight="1">
      <c r="B113" s="290"/>
      <c r="C113" s="267" t="s">
        <v>56</v>
      </c>
      <c r="D113" s="267"/>
      <c r="E113" s="267"/>
      <c r="F113" s="288" t="s">
        <v>841</v>
      </c>
      <c r="G113" s="267"/>
      <c r="H113" s="267" t="s">
        <v>882</v>
      </c>
      <c r="I113" s="267" t="s">
        <v>843</v>
      </c>
      <c r="J113" s="267">
        <v>20</v>
      </c>
      <c r="K113" s="279"/>
    </row>
    <row r="114" spans="2:11" s="1" customFormat="1" ht="15" customHeight="1">
      <c r="B114" s="290"/>
      <c r="C114" s="267" t="s">
        <v>883</v>
      </c>
      <c r="D114" s="267"/>
      <c r="E114" s="267"/>
      <c r="F114" s="288" t="s">
        <v>841</v>
      </c>
      <c r="G114" s="267"/>
      <c r="H114" s="267" t="s">
        <v>884</v>
      </c>
      <c r="I114" s="267" t="s">
        <v>843</v>
      </c>
      <c r="J114" s="267">
        <v>120</v>
      </c>
      <c r="K114" s="279"/>
    </row>
    <row r="115" spans="2:11" s="1" customFormat="1" ht="15" customHeight="1">
      <c r="B115" s="290"/>
      <c r="C115" s="267" t="s">
        <v>41</v>
      </c>
      <c r="D115" s="267"/>
      <c r="E115" s="267"/>
      <c r="F115" s="288" t="s">
        <v>841</v>
      </c>
      <c r="G115" s="267"/>
      <c r="H115" s="267" t="s">
        <v>885</v>
      </c>
      <c r="I115" s="267" t="s">
        <v>876</v>
      </c>
      <c r="J115" s="267"/>
      <c r="K115" s="279"/>
    </row>
    <row r="116" spans="2:11" s="1" customFormat="1" ht="15" customHeight="1">
      <c r="B116" s="290"/>
      <c r="C116" s="267" t="s">
        <v>51</v>
      </c>
      <c r="D116" s="267"/>
      <c r="E116" s="267"/>
      <c r="F116" s="288" t="s">
        <v>841</v>
      </c>
      <c r="G116" s="267"/>
      <c r="H116" s="267" t="s">
        <v>886</v>
      </c>
      <c r="I116" s="267" t="s">
        <v>876</v>
      </c>
      <c r="J116" s="267"/>
      <c r="K116" s="279"/>
    </row>
    <row r="117" spans="2:11" s="1" customFormat="1" ht="15" customHeight="1">
      <c r="B117" s="290"/>
      <c r="C117" s="267" t="s">
        <v>60</v>
      </c>
      <c r="D117" s="267"/>
      <c r="E117" s="267"/>
      <c r="F117" s="288" t="s">
        <v>841</v>
      </c>
      <c r="G117" s="267"/>
      <c r="H117" s="267" t="s">
        <v>887</v>
      </c>
      <c r="I117" s="267" t="s">
        <v>888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889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835</v>
      </c>
      <c r="D123" s="280"/>
      <c r="E123" s="280"/>
      <c r="F123" s="280" t="s">
        <v>836</v>
      </c>
      <c r="G123" s="281"/>
      <c r="H123" s="280" t="s">
        <v>57</v>
      </c>
      <c r="I123" s="280" t="s">
        <v>60</v>
      </c>
      <c r="J123" s="280" t="s">
        <v>837</v>
      </c>
      <c r="K123" s="309"/>
    </row>
    <row r="124" spans="2:11" s="1" customFormat="1" ht="17.25" customHeight="1">
      <c r="B124" s="308"/>
      <c r="C124" s="282" t="s">
        <v>838</v>
      </c>
      <c r="D124" s="282"/>
      <c r="E124" s="282"/>
      <c r="F124" s="283" t="s">
        <v>839</v>
      </c>
      <c r="G124" s="284"/>
      <c r="H124" s="282"/>
      <c r="I124" s="282"/>
      <c r="J124" s="282" t="s">
        <v>840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844</v>
      </c>
      <c r="D126" s="287"/>
      <c r="E126" s="287"/>
      <c r="F126" s="288" t="s">
        <v>841</v>
      </c>
      <c r="G126" s="267"/>
      <c r="H126" s="267" t="s">
        <v>881</v>
      </c>
      <c r="I126" s="267" t="s">
        <v>843</v>
      </c>
      <c r="J126" s="267">
        <v>120</v>
      </c>
      <c r="K126" s="313"/>
    </row>
    <row r="127" spans="2:11" s="1" customFormat="1" ht="15" customHeight="1">
      <c r="B127" s="310"/>
      <c r="C127" s="267" t="s">
        <v>890</v>
      </c>
      <c r="D127" s="267"/>
      <c r="E127" s="267"/>
      <c r="F127" s="288" t="s">
        <v>841</v>
      </c>
      <c r="G127" s="267"/>
      <c r="H127" s="267" t="s">
        <v>891</v>
      </c>
      <c r="I127" s="267" t="s">
        <v>843</v>
      </c>
      <c r="J127" s="267" t="s">
        <v>892</v>
      </c>
      <c r="K127" s="313"/>
    </row>
    <row r="128" spans="2:11" s="1" customFormat="1" ht="15" customHeight="1">
      <c r="B128" s="310"/>
      <c r="C128" s="267" t="s">
        <v>789</v>
      </c>
      <c r="D128" s="267"/>
      <c r="E128" s="267"/>
      <c r="F128" s="288" t="s">
        <v>841</v>
      </c>
      <c r="G128" s="267"/>
      <c r="H128" s="267" t="s">
        <v>893</v>
      </c>
      <c r="I128" s="267" t="s">
        <v>843</v>
      </c>
      <c r="J128" s="267" t="s">
        <v>892</v>
      </c>
      <c r="K128" s="313"/>
    </row>
    <row r="129" spans="2:11" s="1" customFormat="1" ht="15" customHeight="1">
      <c r="B129" s="310"/>
      <c r="C129" s="267" t="s">
        <v>852</v>
      </c>
      <c r="D129" s="267"/>
      <c r="E129" s="267"/>
      <c r="F129" s="288" t="s">
        <v>847</v>
      </c>
      <c r="G129" s="267"/>
      <c r="H129" s="267" t="s">
        <v>853</v>
      </c>
      <c r="I129" s="267" t="s">
        <v>843</v>
      </c>
      <c r="J129" s="267">
        <v>15</v>
      </c>
      <c r="K129" s="313"/>
    </row>
    <row r="130" spans="2:11" s="1" customFormat="1" ht="15" customHeight="1">
      <c r="B130" s="310"/>
      <c r="C130" s="291" t="s">
        <v>854</v>
      </c>
      <c r="D130" s="291"/>
      <c r="E130" s="291"/>
      <c r="F130" s="292" t="s">
        <v>847</v>
      </c>
      <c r="G130" s="291"/>
      <c r="H130" s="291" t="s">
        <v>855</v>
      </c>
      <c r="I130" s="291" t="s">
        <v>843</v>
      </c>
      <c r="J130" s="291">
        <v>15</v>
      </c>
      <c r="K130" s="313"/>
    </row>
    <row r="131" spans="2:11" s="1" customFormat="1" ht="15" customHeight="1">
      <c r="B131" s="310"/>
      <c r="C131" s="291" t="s">
        <v>856</v>
      </c>
      <c r="D131" s="291"/>
      <c r="E131" s="291"/>
      <c r="F131" s="292" t="s">
        <v>847</v>
      </c>
      <c r="G131" s="291"/>
      <c r="H131" s="291" t="s">
        <v>857</v>
      </c>
      <c r="I131" s="291" t="s">
        <v>843</v>
      </c>
      <c r="J131" s="291">
        <v>20</v>
      </c>
      <c r="K131" s="313"/>
    </row>
    <row r="132" spans="2:11" s="1" customFormat="1" ht="15" customHeight="1">
      <c r="B132" s="310"/>
      <c r="C132" s="291" t="s">
        <v>858</v>
      </c>
      <c r="D132" s="291"/>
      <c r="E132" s="291"/>
      <c r="F132" s="292" t="s">
        <v>847</v>
      </c>
      <c r="G132" s="291"/>
      <c r="H132" s="291" t="s">
        <v>859</v>
      </c>
      <c r="I132" s="291" t="s">
        <v>843</v>
      </c>
      <c r="J132" s="291">
        <v>20</v>
      </c>
      <c r="K132" s="313"/>
    </row>
    <row r="133" spans="2:11" s="1" customFormat="1" ht="15" customHeight="1">
      <c r="B133" s="310"/>
      <c r="C133" s="267" t="s">
        <v>846</v>
      </c>
      <c r="D133" s="267"/>
      <c r="E133" s="267"/>
      <c r="F133" s="288" t="s">
        <v>847</v>
      </c>
      <c r="G133" s="267"/>
      <c r="H133" s="267" t="s">
        <v>881</v>
      </c>
      <c r="I133" s="267" t="s">
        <v>843</v>
      </c>
      <c r="J133" s="267">
        <v>50</v>
      </c>
      <c r="K133" s="313"/>
    </row>
    <row r="134" spans="2:11" s="1" customFormat="1" ht="15" customHeight="1">
      <c r="B134" s="310"/>
      <c r="C134" s="267" t="s">
        <v>860</v>
      </c>
      <c r="D134" s="267"/>
      <c r="E134" s="267"/>
      <c r="F134" s="288" t="s">
        <v>847</v>
      </c>
      <c r="G134" s="267"/>
      <c r="H134" s="267" t="s">
        <v>881</v>
      </c>
      <c r="I134" s="267" t="s">
        <v>843</v>
      </c>
      <c r="J134" s="267">
        <v>50</v>
      </c>
      <c r="K134" s="313"/>
    </row>
    <row r="135" spans="2:11" s="1" customFormat="1" ht="15" customHeight="1">
      <c r="B135" s="310"/>
      <c r="C135" s="267" t="s">
        <v>866</v>
      </c>
      <c r="D135" s="267"/>
      <c r="E135" s="267"/>
      <c r="F135" s="288" t="s">
        <v>847</v>
      </c>
      <c r="G135" s="267"/>
      <c r="H135" s="267" t="s">
        <v>881</v>
      </c>
      <c r="I135" s="267" t="s">
        <v>843</v>
      </c>
      <c r="J135" s="267">
        <v>50</v>
      </c>
      <c r="K135" s="313"/>
    </row>
    <row r="136" spans="2:11" s="1" customFormat="1" ht="15" customHeight="1">
      <c r="B136" s="310"/>
      <c r="C136" s="267" t="s">
        <v>868</v>
      </c>
      <c r="D136" s="267"/>
      <c r="E136" s="267"/>
      <c r="F136" s="288" t="s">
        <v>847</v>
      </c>
      <c r="G136" s="267"/>
      <c r="H136" s="267" t="s">
        <v>881</v>
      </c>
      <c r="I136" s="267" t="s">
        <v>843</v>
      </c>
      <c r="J136" s="267">
        <v>50</v>
      </c>
      <c r="K136" s="313"/>
    </row>
    <row r="137" spans="2:11" s="1" customFormat="1" ht="15" customHeight="1">
      <c r="B137" s="310"/>
      <c r="C137" s="267" t="s">
        <v>869</v>
      </c>
      <c r="D137" s="267"/>
      <c r="E137" s="267"/>
      <c r="F137" s="288" t="s">
        <v>847</v>
      </c>
      <c r="G137" s="267"/>
      <c r="H137" s="267" t="s">
        <v>894</v>
      </c>
      <c r="I137" s="267" t="s">
        <v>843</v>
      </c>
      <c r="J137" s="267">
        <v>255</v>
      </c>
      <c r="K137" s="313"/>
    </row>
    <row r="138" spans="2:11" s="1" customFormat="1" ht="15" customHeight="1">
      <c r="B138" s="310"/>
      <c r="C138" s="267" t="s">
        <v>871</v>
      </c>
      <c r="D138" s="267"/>
      <c r="E138" s="267"/>
      <c r="F138" s="288" t="s">
        <v>841</v>
      </c>
      <c r="G138" s="267"/>
      <c r="H138" s="267" t="s">
        <v>895</v>
      </c>
      <c r="I138" s="267" t="s">
        <v>873</v>
      </c>
      <c r="J138" s="267"/>
      <c r="K138" s="313"/>
    </row>
    <row r="139" spans="2:11" s="1" customFormat="1" ht="15" customHeight="1">
      <c r="B139" s="310"/>
      <c r="C139" s="267" t="s">
        <v>874</v>
      </c>
      <c r="D139" s="267"/>
      <c r="E139" s="267"/>
      <c r="F139" s="288" t="s">
        <v>841</v>
      </c>
      <c r="G139" s="267"/>
      <c r="H139" s="267" t="s">
        <v>896</v>
      </c>
      <c r="I139" s="267" t="s">
        <v>876</v>
      </c>
      <c r="J139" s="267"/>
      <c r="K139" s="313"/>
    </row>
    <row r="140" spans="2:11" s="1" customFormat="1" ht="15" customHeight="1">
      <c r="B140" s="310"/>
      <c r="C140" s="267" t="s">
        <v>877</v>
      </c>
      <c r="D140" s="267"/>
      <c r="E140" s="267"/>
      <c r="F140" s="288" t="s">
        <v>841</v>
      </c>
      <c r="G140" s="267"/>
      <c r="H140" s="267" t="s">
        <v>877</v>
      </c>
      <c r="I140" s="267" t="s">
        <v>876</v>
      </c>
      <c r="J140" s="267"/>
      <c r="K140" s="313"/>
    </row>
    <row r="141" spans="2:11" s="1" customFormat="1" ht="15" customHeight="1">
      <c r="B141" s="310"/>
      <c r="C141" s="267" t="s">
        <v>41</v>
      </c>
      <c r="D141" s="267"/>
      <c r="E141" s="267"/>
      <c r="F141" s="288" t="s">
        <v>841</v>
      </c>
      <c r="G141" s="267"/>
      <c r="H141" s="267" t="s">
        <v>897</v>
      </c>
      <c r="I141" s="267" t="s">
        <v>876</v>
      </c>
      <c r="J141" s="267"/>
      <c r="K141" s="313"/>
    </row>
    <row r="142" spans="2:11" s="1" customFormat="1" ht="15" customHeight="1">
      <c r="B142" s="310"/>
      <c r="C142" s="267" t="s">
        <v>898</v>
      </c>
      <c r="D142" s="267"/>
      <c r="E142" s="267"/>
      <c r="F142" s="288" t="s">
        <v>841</v>
      </c>
      <c r="G142" s="267"/>
      <c r="H142" s="267" t="s">
        <v>899</v>
      </c>
      <c r="I142" s="267" t="s">
        <v>876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900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835</v>
      </c>
      <c r="D148" s="280"/>
      <c r="E148" s="280"/>
      <c r="F148" s="280" t="s">
        <v>836</v>
      </c>
      <c r="G148" s="281"/>
      <c r="H148" s="280" t="s">
        <v>57</v>
      </c>
      <c r="I148" s="280" t="s">
        <v>60</v>
      </c>
      <c r="J148" s="280" t="s">
        <v>837</v>
      </c>
      <c r="K148" s="279"/>
    </row>
    <row r="149" spans="2:11" s="1" customFormat="1" ht="17.25" customHeight="1">
      <c r="B149" s="278"/>
      <c r="C149" s="282" t="s">
        <v>838</v>
      </c>
      <c r="D149" s="282"/>
      <c r="E149" s="282"/>
      <c r="F149" s="283" t="s">
        <v>839</v>
      </c>
      <c r="G149" s="284"/>
      <c r="H149" s="282"/>
      <c r="I149" s="282"/>
      <c r="J149" s="282" t="s">
        <v>840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844</v>
      </c>
      <c r="D151" s="267"/>
      <c r="E151" s="267"/>
      <c r="F151" s="318" t="s">
        <v>841</v>
      </c>
      <c r="G151" s="267"/>
      <c r="H151" s="317" t="s">
        <v>881</v>
      </c>
      <c r="I151" s="317" t="s">
        <v>843</v>
      </c>
      <c r="J151" s="317">
        <v>120</v>
      </c>
      <c r="K151" s="313"/>
    </row>
    <row r="152" spans="2:11" s="1" customFormat="1" ht="15" customHeight="1">
      <c r="B152" s="290"/>
      <c r="C152" s="317" t="s">
        <v>890</v>
      </c>
      <c r="D152" s="267"/>
      <c r="E152" s="267"/>
      <c r="F152" s="318" t="s">
        <v>841</v>
      </c>
      <c r="G152" s="267"/>
      <c r="H152" s="317" t="s">
        <v>901</v>
      </c>
      <c r="I152" s="317" t="s">
        <v>843</v>
      </c>
      <c r="J152" s="317" t="s">
        <v>892</v>
      </c>
      <c r="K152" s="313"/>
    </row>
    <row r="153" spans="2:11" s="1" customFormat="1" ht="15" customHeight="1">
      <c r="B153" s="290"/>
      <c r="C153" s="317" t="s">
        <v>789</v>
      </c>
      <c r="D153" s="267"/>
      <c r="E153" s="267"/>
      <c r="F153" s="318" t="s">
        <v>841</v>
      </c>
      <c r="G153" s="267"/>
      <c r="H153" s="317" t="s">
        <v>902</v>
      </c>
      <c r="I153" s="317" t="s">
        <v>843</v>
      </c>
      <c r="J153" s="317" t="s">
        <v>892</v>
      </c>
      <c r="K153" s="313"/>
    </row>
    <row r="154" spans="2:11" s="1" customFormat="1" ht="15" customHeight="1">
      <c r="B154" s="290"/>
      <c r="C154" s="317" t="s">
        <v>846</v>
      </c>
      <c r="D154" s="267"/>
      <c r="E154" s="267"/>
      <c r="F154" s="318" t="s">
        <v>847</v>
      </c>
      <c r="G154" s="267"/>
      <c r="H154" s="317" t="s">
        <v>881</v>
      </c>
      <c r="I154" s="317" t="s">
        <v>843</v>
      </c>
      <c r="J154" s="317">
        <v>50</v>
      </c>
      <c r="K154" s="313"/>
    </row>
    <row r="155" spans="2:11" s="1" customFormat="1" ht="15" customHeight="1">
      <c r="B155" s="290"/>
      <c r="C155" s="317" t="s">
        <v>849</v>
      </c>
      <c r="D155" s="267"/>
      <c r="E155" s="267"/>
      <c r="F155" s="318" t="s">
        <v>841</v>
      </c>
      <c r="G155" s="267"/>
      <c r="H155" s="317" t="s">
        <v>881</v>
      </c>
      <c r="I155" s="317" t="s">
        <v>851</v>
      </c>
      <c r="J155" s="317"/>
      <c r="K155" s="313"/>
    </row>
    <row r="156" spans="2:11" s="1" customFormat="1" ht="15" customHeight="1">
      <c r="B156" s="290"/>
      <c r="C156" s="317" t="s">
        <v>860</v>
      </c>
      <c r="D156" s="267"/>
      <c r="E156" s="267"/>
      <c r="F156" s="318" t="s">
        <v>847</v>
      </c>
      <c r="G156" s="267"/>
      <c r="H156" s="317" t="s">
        <v>881</v>
      </c>
      <c r="I156" s="317" t="s">
        <v>843</v>
      </c>
      <c r="J156" s="317">
        <v>50</v>
      </c>
      <c r="K156" s="313"/>
    </row>
    <row r="157" spans="2:11" s="1" customFormat="1" ht="15" customHeight="1">
      <c r="B157" s="290"/>
      <c r="C157" s="317" t="s">
        <v>868</v>
      </c>
      <c r="D157" s="267"/>
      <c r="E157" s="267"/>
      <c r="F157" s="318" t="s">
        <v>847</v>
      </c>
      <c r="G157" s="267"/>
      <c r="H157" s="317" t="s">
        <v>881</v>
      </c>
      <c r="I157" s="317" t="s">
        <v>843</v>
      </c>
      <c r="J157" s="317">
        <v>50</v>
      </c>
      <c r="K157" s="313"/>
    </row>
    <row r="158" spans="2:11" s="1" customFormat="1" ht="15" customHeight="1">
      <c r="B158" s="290"/>
      <c r="C158" s="317" t="s">
        <v>866</v>
      </c>
      <c r="D158" s="267"/>
      <c r="E158" s="267"/>
      <c r="F158" s="318" t="s">
        <v>847</v>
      </c>
      <c r="G158" s="267"/>
      <c r="H158" s="317" t="s">
        <v>881</v>
      </c>
      <c r="I158" s="317" t="s">
        <v>843</v>
      </c>
      <c r="J158" s="317">
        <v>50</v>
      </c>
      <c r="K158" s="313"/>
    </row>
    <row r="159" spans="2:11" s="1" customFormat="1" ht="15" customHeight="1">
      <c r="B159" s="290"/>
      <c r="C159" s="317" t="s">
        <v>102</v>
      </c>
      <c r="D159" s="267"/>
      <c r="E159" s="267"/>
      <c r="F159" s="318" t="s">
        <v>841</v>
      </c>
      <c r="G159" s="267"/>
      <c r="H159" s="317" t="s">
        <v>903</v>
      </c>
      <c r="I159" s="317" t="s">
        <v>843</v>
      </c>
      <c r="J159" s="317" t="s">
        <v>904</v>
      </c>
      <c r="K159" s="313"/>
    </row>
    <row r="160" spans="2:11" s="1" customFormat="1" ht="15" customHeight="1">
      <c r="B160" s="290"/>
      <c r="C160" s="317" t="s">
        <v>905</v>
      </c>
      <c r="D160" s="267"/>
      <c r="E160" s="267"/>
      <c r="F160" s="318" t="s">
        <v>841</v>
      </c>
      <c r="G160" s="267"/>
      <c r="H160" s="317" t="s">
        <v>906</v>
      </c>
      <c r="I160" s="317" t="s">
        <v>876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907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835</v>
      </c>
      <c r="D166" s="280"/>
      <c r="E166" s="280"/>
      <c r="F166" s="280" t="s">
        <v>836</v>
      </c>
      <c r="G166" s="322"/>
      <c r="H166" s="323" t="s">
        <v>57</v>
      </c>
      <c r="I166" s="323" t="s">
        <v>60</v>
      </c>
      <c r="J166" s="280" t="s">
        <v>837</v>
      </c>
      <c r="K166" s="260"/>
    </row>
    <row r="167" spans="2:11" s="1" customFormat="1" ht="17.25" customHeight="1">
      <c r="B167" s="261"/>
      <c r="C167" s="282" t="s">
        <v>838</v>
      </c>
      <c r="D167" s="282"/>
      <c r="E167" s="282"/>
      <c r="F167" s="283" t="s">
        <v>839</v>
      </c>
      <c r="G167" s="324"/>
      <c r="H167" s="325"/>
      <c r="I167" s="325"/>
      <c r="J167" s="282" t="s">
        <v>840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844</v>
      </c>
      <c r="D169" s="267"/>
      <c r="E169" s="267"/>
      <c r="F169" s="288" t="s">
        <v>841</v>
      </c>
      <c r="G169" s="267"/>
      <c r="H169" s="267" t="s">
        <v>881</v>
      </c>
      <c r="I169" s="267" t="s">
        <v>843</v>
      </c>
      <c r="J169" s="267">
        <v>120</v>
      </c>
      <c r="K169" s="313"/>
    </row>
    <row r="170" spans="2:11" s="1" customFormat="1" ht="15" customHeight="1">
      <c r="B170" s="290"/>
      <c r="C170" s="267" t="s">
        <v>890</v>
      </c>
      <c r="D170" s="267"/>
      <c r="E170" s="267"/>
      <c r="F170" s="288" t="s">
        <v>841</v>
      </c>
      <c r="G170" s="267"/>
      <c r="H170" s="267" t="s">
        <v>891</v>
      </c>
      <c r="I170" s="267" t="s">
        <v>843</v>
      </c>
      <c r="J170" s="267" t="s">
        <v>892</v>
      </c>
      <c r="K170" s="313"/>
    </row>
    <row r="171" spans="2:11" s="1" customFormat="1" ht="15" customHeight="1">
      <c r="B171" s="290"/>
      <c r="C171" s="267" t="s">
        <v>789</v>
      </c>
      <c r="D171" s="267"/>
      <c r="E171" s="267"/>
      <c r="F171" s="288" t="s">
        <v>841</v>
      </c>
      <c r="G171" s="267"/>
      <c r="H171" s="267" t="s">
        <v>908</v>
      </c>
      <c r="I171" s="267" t="s">
        <v>843</v>
      </c>
      <c r="J171" s="267" t="s">
        <v>892</v>
      </c>
      <c r="K171" s="313"/>
    </row>
    <row r="172" spans="2:11" s="1" customFormat="1" ht="15" customHeight="1">
      <c r="B172" s="290"/>
      <c r="C172" s="267" t="s">
        <v>846</v>
      </c>
      <c r="D172" s="267"/>
      <c r="E172" s="267"/>
      <c r="F172" s="288" t="s">
        <v>847</v>
      </c>
      <c r="G172" s="267"/>
      <c r="H172" s="267" t="s">
        <v>908</v>
      </c>
      <c r="I172" s="267" t="s">
        <v>843</v>
      </c>
      <c r="J172" s="267">
        <v>50</v>
      </c>
      <c r="K172" s="313"/>
    </row>
    <row r="173" spans="2:11" s="1" customFormat="1" ht="15" customHeight="1">
      <c r="B173" s="290"/>
      <c r="C173" s="267" t="s">
        <v>849</v>
      </c>
      <c r="D173" s="267"/>
      <c r="E173" s="267"/>
      <c r="F173" s="288" t="s">
        <v>841</v>
      </c>
      <c r="G173" s="267"/>
      <c r="H173" s="267" t="s">
        <v>908</v>
      </c>
      <c r="I173" s="267" t="s">
        <v>851</v>
      </c>
      <c r="J173" s="267"/>
      <c r="K173" s="313"/>
    </row>
    <row r="174" spans="2:11" s="1" customFormat="1" ht="15" customHeight="1">
      <c r="B174" s="290"/>
      <c r="C174" s="267" t="s">
        <v>860</v>
      </c>
      <c r="D174" s="267"/>
      <c r="E174" s="267"/>
      <c r="F174" s="288" t="s">
        <v>847</v>
      </c>
      <c r="G174" s="267"/>
      <c r="H174" s="267" t="s">
        <v>908</v>
      </c>
      <c r="I174" s="267" t="s">
        <v>843</v>
      </c>
      <c r="J174" s="267">
        <v>50</v>
      </c>
      <c r="K174" s="313"/>
    </row>
    <row r="175" spans="2:11" s="1" customFormat="1" ht="15" customHeight="1">
      <c r="B175" s="290"/>
      <c r="C175" s="267" t="s">
        <v>868</v>
      </c>
      <c r="D175" s="267"/>
      <c r="E175" s="267"/>
      <c r="F175" s="288" t="s">
        <v>847</v>
      </c>
      <c r="G175" s="267"/>
      <c r="H175" s="267" t="s">
        <v>908</v>
      </c>
      <c r="I175" s="267" t="s">
        <v>843</v>
      </c>
      <c r="J175" s="267">
        <v>50</v>
      </c>
      <c r="K175" s="313"/>
    </row>
    <row r="176" spans="2:11" s="1" customFormat="1" ht="15" customHeight="1">
      <c r="B176" s="290"/>
      <c r="C176" s="267" t="s">
        <v>866</v>
      </c>
      <c r="D176" s="267"/>
      <c r="E176" s="267"/>
      <c r="F176" s="288" t="s">
        <v>847</v>
      </c>
      <c r="G176" s="267"/>
      <c r="H176" s="267" t="s">
        <v>908</v>
      </c>
      <c r="I176" s="267" t="s">
        <v>843</v>
      </c>
      <c r="J176" s="267">
        <v>50</v>
      </c>
      <c r="K176" s="313"/>
    </row>
    <row r="177" spans="2:11" s="1" customFormat="1" ht="15" customHeight="1">
      <c r="B177" s="290"/>
      <c r="C177" s="267" t="s">
        <v>112</v>
      </c>
      <c r="D177" s="267"/>
      <c r="E177" s="267"/>
      <c r="F177" s="288" t="s">
        <v>841</v>
      </c>
      <c r="G177" s="267"/>
      <c r="H177" s="267" t="s">
        <v>909</v>
      </c>
      <c r="I177" s="267" t="s">
        <v>910</v>
      </c>
      <c r="J177" s="267"/>
      <c r="K177" s="313"/>
    </row>
    <row r="178" spans="2:11" s="1" customFormat="1" ht="15" customHeight="1">
      <c r="B178" s="290"/>
      <c r="C178" s="267" t="s">
        <v>60</v>
      </c>
      <c r="D178" s="267"/>
      <c r="E178" s="267"/>
      <c r="F178" s="288" t="s">
        <v>841</v>
      </c>
      <c r="G178" s="267"/>
      <c r="H178" s="267" t="s">
        <v>911</v>
      </c>
      <c r="I178" s="267" t="s">
        <v>912</v>
      </c>
      <c r="J178" s="267">
        <v>1</v>
      </c>
      <c r="K178" s="313"/>
    </row>
    <row r="179" spans="2:11" s="1" customFormat="1" ht="15" customHeight="1">
      <c r="B179" s="290"/>
      <c r="C179" s="267" t="s">
        <v>56</v>
      </c>
      <c r="D179" s="267"/>
      <c r="E179" s="267"/>
      <c r="F179" s="288" t="s">
        <v>841</v>
      </c>
      <c r="G179" s="267"/>
      <c r="H179" s="267" t="s">
        <v>913</v>
      </c>
      <c r="I179" s="267" t="s">
        <v>843</v>
      </c>
      <c r="J179" s="267">
        <v>20</v>
      </c>
      <c r="K179" s="313"/>
    </row>
    <row r="180" spans="2:11" s="1" customFormat="1" ht="15" customHeight="1">
      <c r="B180" s="290"/>
      <c r="C180" s="267" t="s">
        <v>57</v>
      </c>
      <c r="D180" s="267"/>
      <c r="E180" s="267"/>
      <c r="F180" s="288" t="s">
        <v>841</v>
      </c>
      <c r="G180" s="267"/>
      <c r="H180" s="267" t="s">
        <v>914</v>
      </c>
      <c r="I180" s="267" t="s">
        <v>843</v>
      </c>
      <c r="J180" s="267">
        <v>255</v>
      </c>
      <c r="K180" s="313"/>
    </row>
    <row r="181" spans="2:11" s="1" customFormat="1" ht="15" customHeight="1">
      <c r="B181" s="290"/>
      <c r="C181" s="267" t="s">
        <v>113</v>
      </c>
      <c r="D181" s="267"/>
      <c r="E181" s="267"/>
      <c r="F181" s="288" t="s">
        <v>841</v>
      </c>
      <c r="G181" s="267"/>
      <c r="H181" s="267" t="s">
        <v>805</v>
      </c>
      <c r="I181" s="267" t="s">
        <v>843</v>
      </c>
      <c r="J181" s="267">
        <v>10</v>
      </c>
      <c r="K181" s="313"/>
    </row>
    <row r="182" spans="2:11" s="1" customFormat="1" ht="15" customHeight="1">
      <c r="B182" s="290"/>
      <c r="C182" s="267" t="s">
        <v>114</v>
      </c>
      <c r="D182" s="267"/>
      <c r="E182" s="267"/>
      <c r="F182" s="288" t="s">
        <v>841</v>
      </c>
      <c r="G182" s="267"/>
      <c r="H182" s="267" t="s">
        <v>915</v>
      </c>
      <c r="I182" s="267" t="s">
        <v>876</v>
      </c>
      <c r="J182" s="267"/>
      <c r="K182" s="313"/>
    </row>
    <row r="183" spans="2:11" s="1" customFormat="1" ht="15" customHeight="1">
      <c r="B183" s="290"/>
      <c r="C183" s="267" t="s">
        <v>916</v>
      </c>
      <c r="D183" s="267"/>
      <c r="E183" s="267"/>
      <c r="F183" s="288" t="s">
        <v>841</v>
      </c>
      <c r="G183" s="267"/>
      <c r="H183" s="267" t="s">
        <v>917</v>
      </c>
      <c r="I183" s="267" t="s">
        <v>876</v>
      </c>
      <c r="J183" s="267"/>
      <c r="K183" s="313"/>
    </row>
    <row r="184" spans="2:11" s="1" customFormat="1" ht="15" customHeight="1">
      <c r="B184" s="290"/>
      <c r="C184" s="267" t="s">
        <v>905</v>
      </c>
      <c r="D184" s="267"/>
      <c r="E184" s="267"/>
      <c r="F184" s="288" t="s">
        <v>841</v>
      </c>
      <c r="G184" s="267"/>
      <c r="H184" s="267" t="s">
        <v>918</v>
      </c>
      <c r="I184" s="267" t="s">
        <v>876</v>
      </c>
      <c r="J184" s="267"/>
      <c r="K184" s="313"/>
    </row>
    <row r="185" spans="2:11" s="1" customFormat="1" ht="15" customHeight="1">
      <c r="B185" s="290"/>
      <c r="C185" s="267" t="s">
        <v>116</v>
      </c>
      <c r="D185" s="267"/>
      <c r="E185" s="267"/>
      <c r="F185" s="288" t="s">
        <v>847</v>
      </c>
      <c r="G185" s="267"/>
      <c r="H185" s="267" t="s">
        <v>919</v>
      </c>
      <c r="I185" s="267" t="s">
        <v>843</v>
      </c>
      <c r="J185" s="267">
        <v>50</v>
      </c>
      <c r="K185" s="313"/>
    </row>
    <row r="186" spans="2:11" s="1" customFormat="1" ht="15" customHeight="1">
      <c r="B186" s="290"/>
      <c r="C186" s="267" t="s">
        <v>920</v>
      </c>
      <c r="D186" s="267"/>
      <c r="E186" s="267"/>
      <c r="F186" s="288" t="s">
        <v>847</v>
      </c>
      <c r="G186" s="267"/>
      <c r="H186" s="267" t="s">
        <v>921</v>
      </c>
      <c r="I186" s="267" t="s">
        <v>922</v>
      </c>
      <c r="J186" s="267"/>
      <c r="K186" s="313"/>
    </row>
    <row r="187" spans="2:11" s="1" customFormat="1" ht="15" customHeight="1">
      <c r="B187" s="290"/>
      <c r="C187" s="267" t="s">
        <v>923</v>
      </c>
      <c r="D187" s="267"/>
      <c r="E187" s="267"/>
      <c r="F187" s="288" t="s">
        <v>847</v>
      </c>
      <c r="G187" s="267"/>
      <c r="H187" s="267" t="s">
        <v>924</v>
      </c>
      <c r="I187" s="267" t="s">
        <v>922</v>
      </c>
      <c r="J187" s="267"/>
      <c r="K187" s="313"/>
    </row>
    <row r="188" spans="2:11" s="1" customFormat="1" ht="15" customHeight="1">
      <c r="B188" s="290"/>
      <c r="C188" s="267" t="s">
        <v>925</v>
      </c>
      <c r="D188" s="267"/>
      <c r="E188" s="267"/>
      <c r="F188" s="288" t="s">
        <v>847</v>
      </c>
      <c r="G188" s="267"/>
      <c r="H188" s="267" t="s">
        <v>926</v>
      </c>
      <c r="I188" s="267" t="s">
        <v>922</v>
      </c>
      <c r="J188" s="267"/>
      <c r="K188" s="313"/>
    </row>
    <row r="189" spans="2:11" s="1" customFormat="1" ht="15" customHeight="1">
      <c r="B189" s="290"/>
      <c r="C189" s="326" t="s">
        <v>927</v>
      </c>
      <c r="D189" s="267"/>
      <c r="E189" s="267"/>
      <c r="F189" s="288" t="s">
        <v>847</v>
      </c>
      <c r="G189" s="267"/>
      <c r="H189" s="267" t="s">
        <v>928</v>
      </c>
      <c r="I189" s="267" t="s">
        <v>929</v>
      </c>
      <c r="J189" s="327" t="s">
        <v>930</v>
      </c>
      <c r="K189" s="313"/>
    </row>
    <row r="190" spans="2:11" s="1" customFormat="1" ht="15" customHeight="1">
      <c r="B190" s="290"/>
      <c r="C190" s="326" t="s">
        <v>45</v>
      </c>
      <c r="D190" s="267"/>
      <c r="E190" s="267"/>
      <c r="F190" s="288" t="s">
        <v>841</v>
      </c>
      <c r="G190" s="267"/>
      <c r="H190" s="264" t="s">
        <v>931</v>
      </c>
      <c r="I190" s="267" t="s">
        <v>932</v>
      </c>
      <c r="J190" s="267"/>
      <c r="K190" s="313"/>
    </row>
    <row r="191" spans="2:11" s="1" customFormat="1" ht="15" customHeight="1">
      <c r="B191" s="290"/>
      <c r="C191" s="326" t="s">
        <v>933</v>
      </c>
      <c r="D191" s="267"/>
      <c r="E191" s="267"/>
      <c r="F191" s="288" t="s">
        <v>841</v>
      </c>
      <c r="G191" s="267"/>
      <c r="H191" s="267" t="s">
        <v>934</v>
      </c>
      <c r="I191" s="267" t="s">
        <v>876</v>
      </c>
      <c r="J191" s="267"/>
      <c r="K191" s="313"/>
    </row>
    <row r="192" spans="2:11" s="1" customFormat="1" ht="15" customHeight="1">
      <c r="B192" s="290"/>
      <c r="C192" s="326" t="s">
        <v>935</v>
      </c>
      <c r="D192" s="267"/>
      <c r="E192" s="267"/>
      <c r="F192" s="288" t="s">
        <v>841</v>
      </c>
      <c r="G192" s="267"/>
      <c r="H192" s="267" t="s">
        <v>936</v>
      </c>
      <c r="I192" s="267" t="s">
        <v>876</v>
      </c>
      <c r="J192" s="267"/>
      <c r="K192" s="313"/>
    </row>
    <row r="193" spans="2:11" s="1" customFormat="1" ht="15" customHeight="1">
      <c r="B193" s="290"/>
      <c r="C193" s="326" t="s">
        <v>937</v>
      </c>
      <c r="D193" s="267"/>
      <c r="E193" s="267"/>
      <c r="F193" s="288" t="s">
        <v>847</v>
      </c>
      <c r="G193" s="267"/>
      <c r="H193" s="267" t="s">
        <v>938</v>
      </c>
      <c r="I193" s="267" t="s">
        <v>876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87" t="s">
        <v>939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940</v>
      </c>
      <c r="D200" s="329"/>
      <c r="E200" s="329"/>
      <c r="F200" s="329" t="s">
        <v>941</v>
      </c>
      <c r="G200" s="330"/>
      <c r="H200" s="388" t="s">
        <v>942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932</v>
      </c>
      <c r="D202" s="267"/>
      <c r="E202" s="267"/>
      <c r="F202" s="288" t="s">
        <v>46</v>
      </c>
      <c r="G202" s="267"/>
      <c r="H202" s="389" t="s">
        <v>943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47</v>
      </c>
      <c r="G203" s="267"/>
      <c r="H203" s="389" t="s">
        <v>944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50</v>
      </c>
      <c r="G204" s="267"/>
      <c r="H204" s="389" t="s">
        <v>945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48</v>
      </c>
      <c r="G205" s="267"/>
      <c r="H205" s="389" t="s">
        <v>946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49</v>
      </c>
      <c r="G206" s="267"/>
      <c r="H206" s="389" t="s">
        <v>947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888</v>
      </c>
      <c r="D208" s="267"/>
      <c r="E208" s="267"/>
      <c r="F208" s="288" t="s">
        <v>82</v>
      </c>
      <c r="G208" s="267"/>
      <c r="H208" s="389" t="s">
        <v>948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783</v>
      </c>
      <c r="G209" s="267"/>
      <c r="H209" s="389" t="s">
        <v>784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781</v>
      </c>
      <c r="G210" s="267"/>
      <c r="H210" s="389" t="s">
        <v>949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785</v>
      </c>
      <c r="G211" s="326"/>
      <c r="H211" s="390" t="s">
        <v>786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787</v>
      </c>
      <c r="G212" s="326"/>
      <c r="H212" s="390" t="s">
        <v>950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912</v>
      </c>
      <c r="D214" s="267"/>
      <c r="E214" s="267"/>
      <c r="F214" s="288">
        <v>1</v>
      </c>
      <c r="G214" s="326"/>
      <c r="H214" s="390" t="s">
        <v>951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952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953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954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Strnadová Magdalena</cp:lastModifiedBy>
  <dcterms:created xsi:type="dcterms:W3CDTF">2023-06-20T06:29:46Z</dcterms:created>
  <dcterms:modified xsi:type="dcterms:W3CDTF">2023-06-22T05:50:00Z</dcterms:modified>
  <cp:category/>
  <cp:version/>
  <cp:contentType/>
  <cp:contentStatus/>
</cp:coreProperties>
</file>