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omfor\Documents\Rozpočty\2024\06 dvořák fontána\konečné rozpočty\"/>
    </mc:Choice>
  </mc:AlternateContent>
  <bookViews>
    <workbookView xWindow="0" yWindow="0" windowWidth="0" windowHeight="0"/>
  </bookViews>
  <sheets>
    <sheet name="Rekapitulace stavby" sheetId="1" r:id="rId1"/>
    <sheet name="01a - Stavební část (bez ..." sheetId="2" r:id="rId2"/>
    <sheet name="01b - Technologie vody a ..." sheetId="3" r:id="rId3"/>
    <sheet name="99 - VRN"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'01a - Stavební část (bez ...'!$C$92:$K$249</definedName>
    <definedName name="_xlnm.Print_Area" localSheetId="1">'01a - Stavební část (bez ...'!$C$4:$J$39,'01a - Stavební část (bez ...'!$C$45:$J$74,'01a - Stavební část (bez ...'!$C$80:$K$249</definedName>
    <definedName name="_xlnm.Print_Titles" localSheetId="1">'01a - Stavební část (bez ...'!$92:$92</definedName>
    <definedName name="_xlnm._FilterDatabase" localSheetId="2" hidden="1">'01b - Technologie vody a ...'!$C$81:$K$87</definedName>
    <definedName name="_xlnm.Print_Area" localSheetId="2">'01b - Technologie vody a ...'!$C$4:$J$39,'01b - Technologie vody a ...'!$C$45:$J$63,'01b - Technologie vody a ...'!$C$69:$K$87</definedName>
    <definedName name="_xlnm.Print_Titles" localSheetId="2">'01b - Technologie vody a ...'!$81:$81</definedName>
    <definedName name="_xlnm._FilterDatabase" localSheetId="3" hidden="1">'99 - VRN'!$C$83:$K$122</definedName>
    <definedName name="_xlnm.Print_Area" localSheetId="3">'99 - VRN'!$C$4:$J$39,'99 - VRN'!$C$45:$J$65,'99 - VRN'!$C$71:$K$122</definedName>
    <definedName name="_xlnm.Print_Titles" localSheetId="3">'99 - VRN'!$83:$83</definedName>
    <definedName name="_xlnm.Print_Area" localSheetId="4">'Pokyny pro vyplnění'!$B$2:$K$71,'Pokyny pro vyplnění'!$B$74:$K$118,'Pokyny pro vyplnění'!$B$121:$K$161,'Pokyny pro vyplnění'!$B$164:$K$219</definedName>
  </definedNames>
  <calcPr/>
</workbook>
</file>

<file path=xl/calcChain.xml><?xml version="1.0" encoding="utf-8"?>
<calcChain xmlns="http://schemas.openxmlformats.org/spreadsheetml/2006/main">
  <c i="4" l="1" r="J37"/>
  <c r="J36"/>
  <c i="1" r="AY57"/>
  <c i="4" r="J35"/>
  <c i="1" r="AX57"/>
  <c i="4" r="BI118"/>
  <c r="BH118"/>
  <c r="BG118"/>
  <c r="BF118"/>
  <c r="T118"/>
  <c r="T117"/>
  <c r="R118"/>
  <c r="R117"/>
  <c r="P118"/>
  <c r="P117"/>
  <c r="BI107"/>
  <c r="BH107"/>
  <c r="BG107"/>
  <c r="BF107"/>
  <c r="T107"/>
  <c r="T103"/>
  <c r="R107"/>
  <c r="R103"/>
  <c r="P107"/>
  <c r="P103"/>
  <c r="BI104"/>
  <c r="BH104"/>
  <c r="BG104"/>
  <c r="BF104"/>
  <c r="T104"/>
  <c r="R104"/>
  <c r="P104"/>
  <c r="BI96"/>
  <c r="BH96"/>
  <c r="BG96"/>
  <c r="BF96"/>
  <c r="T96"/>
  <c r="T95"/>
  <c r="R96"/>
  <c r="R95"/>
  <c r="P96"/>
  <c r="P95"/>
  <c r="BI93"/>
  <c r="BH93"/>
  <c r="BG93"/>
  <c r="BF93"/>
  <c r="T93"/>
  <c r="R93"/>
  <c r="P93"/>
  <c r="BI90"/>
  <c r="BH90"/>
  <c r="BG90"/>
  <c r="BF90"/>
  <c r="T90"/>
  <c r="R90"/>
  <c r="P90"/>
  <c r="BI87"/>
  <c r="BH87"/>
  <c r="BG87"/>
  <c r="BF87"/>
  <c r="T87"/>
  <c r="R87"/>
  <c r="P87"/>
  <c r="J81"/>
  <c r="J80"/>
  <c r="F78"/>
  <c r="E76"/>
  <c r="J55"/>
  <c r="J54"/>
  <c r="F52"/>
  <c r="E50"/>
  <c r="J18"/>
  <c r="E18"/>
  <c r="F81"/>
  <c r="J17"/>
  <c r="J15"/>
  <c r="E15"/>
  <c r="F54"/>
  <c r="J14"/>
  <c r="J12"/>
  <c r="J52"/>
  <c r="E7"/>
  <c r="E48"/>
  <c i="3" r="J37"/>
  <c r="J36"/>
  <c i="1" r="AY56"/>
  <c i="3" r="J35"/>
  <c i="1" r="AX56"/>
  <c i="3" r="BI87"/>
  <c r="BH87"/>
  <c r="BG87"/>
  <c r="BF87"/>
  <c r="T87"/>
  <c r="T86"/>
  <c r="R87"/>
  <c r="R86"/>
  <c r="P87"/>
  <c r="P86"/>
  <c r="BI85"/>
  <c r="BH85"/>
  <c r="BG85"/>
  <c r="BF85"/>
  <c r="T85"/>
  <c r="T84"/>
  <c r="T83"/>
  <c r="T82"/>
  <c r="R85"/>
  <c r="R84"/>
  <c r="R83"/>
  <c r="R82"/>
  <c r="P85"/>
  <c r="P84"/>
  <c r="P83"/>
  <c r="P82"/>
  <c i="1" r="AU56"/>
  <c i="3" r="J79"/>
  <c r="J78"/>
  <c r="F76"/>
  <c r="E74"/>
  <c r="J55"/>
  <c r="J54"/>
  <c r="F52"/>
  <c r="E50"/>
  <c r="J18"/>
  <c r="E18"/>
  <c r="F79"/>
  <c r="J17"/>
  <c r="J15"/>
  <c r="E15"/>
  <c r="F78"/>
  <c r="J14"/>
  <c r="J12"/>
  <c r="J76"/>
  <c r="E7"/>
  <c r="E48"/>
  <c i="2" r="J37"/>
  <c r="J36"/>
  <c i="1" r="AY55"/>
  <c i="2" r="J35"/>
  <c i="1" r="AX55"/>
  <c i="2" r="BI246"/>
  <c r="BH246"/>
  <c r="BG246"/>
  <c r="BF246"/>
  <c r="T246"/>
  <c r="T245"/>
  <c r="R246"/>
  <c r="R245"/>
  <c r="P246"/>
  <c r="P245"/>
  <c r="BI243"/>
  <c r="BH243"/>
  <c r="BG243"/>
  <c r="BF243"/>
  <c r="T243"/>
  <c r="R243"/>
  <c r="P243"/>
  <c r="BI241"/>
  <c r="BH241"/>
  <c r="BG241"/>
  <c r="BF241"/>
  <c r="T241"/>
  <c r="R241"/>
  <c r="P241"/>
  <c r="BI239"/>
  <c r="BH239"/>
  <c r="BG239"/>
  <c r="BF239"/>
  <c r="T239"/>
  <c r="R239"/>
  <c r="P239"/>
  <c r="BI237"/>
  <c r="BH237"/>
  <c r="BG237"/>
  <c r="BF237"/>
  <c r="T237"/>
  <c r="R237"/>
  <c r="P237"/>
  <c r="BI233"/>
  <c r="BH233"/>
  <c r="BG233"/>
  <c r="BF233"/>
  <c r="T233"/>
  <c r="R233"/>
  <c r="P233"/>
  <c r="BI231"/>
  <c r="BH231"/>
  <c r="BG231"/>
  <c r="BF231"/>
  <c r="T231"/>
  <c r="R231"/>
  <c r="P231"/>
  <c r="BI229"/>
  <c r="BH229"/>
  <c r="BG229"/>
  <c r="BF229"/>
  <c r="T229"/>
  <c r="R229"/>
  <c r="P229"/>
  <c r="BI224"/>
  <c r="BH224"/>
  <c r="BG224"/>
  <c r="BF224"/>
  <c r="T224"/>
  <c r="T223"/>
  <c r="R224"/>
  <c r="R223"/>
  <c r="P224"/>
  <c r="P223"/>
  <c r="BI221"/>
  <c r="BH221"/>
  <c r="BG221"/>
  <c r="BF221"/>
  <c r="T221"/>
  <c r="R221"/>
  <c r="P221"/>
  <c r="BI218"/>
  <c r="BH218"/>
  <c r="BG218"/>
  <c r="BF218"/>
  <c r="T218"/>
  <c r="R218"/>
  <c r="P218"/>
  <c r="BI216"/>
  <c r="BH216"/>
  <c r="BG216"/>
  <c r="BF216"/>
  <c r="T216"/>
  <c r="R216"/>
  <c r="P216"/>
  <c r="BI214"/>
  <c r="BH214"/>
  <c r="BG214"/>
  <c r="BF214"/>
  <c r="T214"/>
  <c r="R214"/>
  <c r="P214"/>
  <c r="BI212"/>
  <c r="BH212"/>
  <c r="BG212"/>
  <c r="BF212"/>
  <c r="T212"/>
  <c r="R212"/>
  <c r="P212"/>
  <c r="BI211"/>
  <c r="BH211"/>
  <c r="BG211"/>
  <c r="BF211"/>
  <c r="T211"/>
  <c r="R211"/>
  <c r="P211"/>
  <c r="BI210"/>
  <c r="BH210"/>
  <c r="BG210"/>
  <c r="BF210"/>
  <c r="T210"/>
  <c r="R210"/>
  <c r="P210"/>
  <c r="BI205"/>
  <c r="BH205"/>
  <c r="BG205"/>
  <c r="BF205"/>
  <c r="T205"/>
  <c r="R205"/>
  <c r="P205"/>
  <c r="BI203"/>
  <c r="BH203"/>
  <c r="BG203"/>
  <c r="BF203"/>
  <c r="T203"/>
  <c r="R203"/>
  <c r="P203"/>
  <c r="BI199"/>
  <c r="BH199"/>
  <c r="BG199"/>
  <c r="BF199"/>
  <c r="T199"/>
  <c r="R199"/>
  <c r="P199"/>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89"/>
  <c r="BH189"/>
  <c r="BG189"/>
  <c r="BF189"/>
  <c r="T189"/>
  <c r="T188"/>
  <c r="R189"/>
  <c r="R188"/>
  <c r="P189"/>
  <c r="P188"/>
  <c r="BI183"/>
  <c r="BH183"/>
  <c r="BG183"/>
  <c r="BF183"/>
  <c r="T183"/>
  <c r="R183"/>
  <c r="P183"/>
  <c r="BI180"/>
  <c r="BH180"/>
  <c r="BG180"/>
  <c r="BF180"/>
  <c r="T180"/>
  <c r="R180"/>
  <c r="P180"/>
  <c r="BI176"/>
  <c r="BH176"/>
  <c r="BG176"/>
  <c r="BF176"/>
  <c r="T176"/>
  <c r="R176"/>
  <c r="P176"/>
  <c r="BI172"/>
  <c r="BH172"/>
  <c r="BG172"/>
  <c r="BF172"/>
  <c r="T172"/>
  <c r="R172"/>
  <c r="P172"/>
  <c r="BI170"/>
  <c r="BH170"/>
  <c r="BG170"/>
  <c r="BF170"/>
  <c r="T170"/>
  <c r="R170"/>
  <c r="P170"/>
  <c r="BI168"/>
  <c r="BH168"/>
  <c r="BG168"/>
  <c r="BF168"/>
  <c r="T168"/>
  <c r="R168"/>
  <c r="P168"/>
  <c r="BI165"/>
  <c r="BH165"/>
  <c r="BG165"/>
  <c r="BF165"/>
  <c r="T165"/>
  <c r="R165"/>
  <c r="P165"/>
  <c r="BI162"/>
  <c r="BH162"/>
  <c r="BG162"/>
  <c r="BF162"/>
  <c r="T162"/>
  <c r="R162"/>
  <c r="P162"/>
  <c r="BI159"/>
  <c r="BH159"/>
  <c r="BG159"/>
  <c r="BF159"/>
  <c r="T159"/>
  <c r="R159"/>
  <c r="P159"/>
  <c r="BI158"/>
  <c r="BH158"/>
  <c r="BG158"/>
  <c r="BF158"/>
  <c r="T158"/>
  <c r="R158"/>
  <c r="P158"/>
  <c r="BI154"/>
  <c r="BH154"/>
  <c r="BG154"/>
  <c r="BF154"/>
  <c r="T154"/>
  <c r="R154"/>
  <c r="P154"/>
  <c r="BI147"/>
  <c r="BH147"/>
  <c r="BG147"/>
  <c r="BF147"/>
  <c r="T147"/>
  <c r="R147"/>
  <c r="P147"/>
  <c r="BI145"/>
  <c r="BH145"/>
  <c r="BG145"/>
  <c r="BF145"/>
  <c r="T145"/>
  <c r="R145"/>
  <c r="P145"/>
  <c r="BI144"/>
  <c r="BH144"/>
  <c r="BG144"/>
  <c r="BF144"/>
  <c r="T144"/>
  <c r="R144"/>
  <c r="P144"/>
  <c r="BI142"/>
  <c r="BH142"/>
  <c r="BG142"/>
  <c r="BF142"/>
  <c r="T142"/>
  <c r="R142"/>
  <c r="P142"/>
  <c r="BI141"/>
  <c r="BH141"/>
  <c r="BG141"/>
  <c r="BF141"/>
  <c r="T141"/>
  <c r="R141"/>
  <c r="P141"/>
  <c r="BI139"/>
  <c r="BH139"/>
  <c r="BG139"/>
  <c r="BF139"/>
  <c r="T139"/>
  <c r="R139"/>
  <c r="P139"/>
  <c r="BI136"/>
  <c r="BH136"/>
  <c r="BG136"/>
  <c r="BF136"/>
  <c r="T136"/>
  <c r="R136"/>
  <c r="P136"/>
  <c r="BI134"/>
  <c r="BH134"/>
  <c r="BG134"/>
  <c r="BF134"/>
  <c r="T134"/>
  <c r="R134"/>
  <c r="P134"/>
  <c r="BI127"/>
  <c r="BH127"/>
  <c r="BG127"/>
  <c r="BF127"/>
  <c r="T127"/>
  <c r="R127"/>
  <c r="P127"/>
  <c r="BI125"/>
  <c r="BH125"/>
  <c r="BG125"/>
  <c r="BF125"/>
  <c r="T125"/>
  <c r="R125"/>
  <c r="P125"/>
  <c r="BI121"/>
  <c r="BH121"/>
  <c r="BG121"/>
  <c r="BF121"/>
  <c r="T121"/>
  <c r="R121"/>
  <c r="P121"/>
  <c r="BI117"/>
  <c r="BH117"/>
  <c r="BG117"/>
  <c r="BF117"/>
  <c r="T117"/>
  <c r="R117"/>
  <c r="P117"/>
  <c r="BI115"/>
  <c r="BH115"/>
  <c r="BG115"/>
  <c r="BF115"/>
  <c r="T115"/>
  <c r="R115"/>
  <c r="P115"/>
  <c r="BI112"/>
  <c r="BH112"/>
  <c r="BG112"/>
  <c r="BF112"/>
  <c r="T112"/>
  <c r="R112"/>
  <c r="P112"/>
  <c r="BI109"/>
  <c r="BH109"/>
  <c r="BG109"/>
  <c r="BF109"/>
  <c r="T109"/>
  <c r="R109"/>
  <c r="P109"/>
  <c r="BI107"/>
  <c r="BH107"/>
  <c r="BG107"/>
  <c r="BF107"/>
  <c r="T107"/>
  <c r="R107"/>
  <c r="P107"/>
  <c r="BI104"/>
  <c r="BH104"/>
  <c r="BG104"/>
  <c r="BF104"/>
  <c r="T104"/>
  <c r="R104"/>
  <c r="P104"/>
  <c r="BI96"/>
  <c r="BH96"/>
  <c r="BG96"/>
  <c r="BF96"/>
  <c r="T96"/>
  <c r="R96"/>
  <c r="P96"/>
  <c r="J90"/>
  <c r="J89"/>
  <c r="F87"/>
  <c r="E85"/>
  <c r="J55"/>
  <c r="J54"/>
  <c r="F52"/>
  <c r="E50"/>
  <c r="J18"/>
  <c r="E18"/>
  <c r="F55"/>
  <c r="J17"/>
  <c r="J15"/>
  <c r="E15"/>
  <c r="F54"/>
  <c r="J14"/>
  <c r="J12"/>
  <c r="J87"/>
  <c r="E7"/>
  <c r="E83"/>
  <c i="1" r="L50"/>
  <c r="AM50"/>
  <c r="AM49"/>
  <c r="L49"/>
  <c r="AM47"/>
  <c r="L47"/>
  <c r="L45"/>
  <c r="L44"/>
  <c i="4" r="J104"/>
  <c i="2" r="J142"/>
  <c r="J192"/>
  <c r="BK147"/>
  <c i="4" r="BK118"/>
  <c i="2" r="J189"/>
  <c r="BK199"/>
  <c r="J154"/>
  <c r="BK212"/>
  <c r="BK117"/>
  <c i="4" r="BK104"/>
  <c i="2" r="BK176"/>
  <c r="J233"/>
  <c i="4" r="BK107"/>
  <c i="2" r="J145"/>
  <c r="BK134"/>
  <c r="BK104"/>
  <c r="BK221"/>
  <c r="J203"/>
  <c r="BK127"/>
  <c r="J168"/>
  <c r="J216"/>
  <c r="BK125"/>
  <c r="J243"/>
  <c r="BK205"/>
  <c r="BK183"/>
  <c r="BK121"/>
  <c i="3" r="J85"/>
  <c i="2" r="BK112"/>
  <c r="J211"/>
  <c r="J127"/>
  <c r="BK203"/>
  <c r="J224"/>
  <c r="BK243"/>
  <c r="J134"/>
  <c i="4" r="J93"/>
  <c i="2" r="BK218"/>
  <c r="J195"/>
  <c r="J159"/>
  <c i="4" r="J90"/>
  <c i="2" r="BK96"/>
  <c r="BK180"/>
  <c r="BK237"/>
  <c r="J193"/>
  <c r="J212"/>
  <c i="4" r="J107"/>
  <c i="2" r="J180"/>
  <c r="J194"/>
  <c r="J172"/>
  <c r="J144"/>
  <c r="BK154"/>
  <c r="BK107"/>
  <c r="BK145"/>
  <c r="BK165"/>
  <c i="1" r="AS54"/>
  <c i="2" r="J231"/>
  <c r="J239"/>
  <c r="J246"/>
  <c r="BK195"/>
  <c r="BK229"/>
  <c r="BK231"/>
  <c r="J121"/>
  <c r="J139"/>
  <c r="J147"/>
  <c r="J229"/>
  <c r="J112"/>
  <c r="BK168"/>
  <c r="BK211"/>
  <c r="J165"/>
  <c i="4" r="J96"/>
  <c i="2" r="J136"/>
  <c i="4" r="BK96"/>
  <c i="2" r="BK144"/>
  <c r="J125"/>
  <c r="J237"/>
  <c i="4" r="BK93"/>
  <c i="2" r="J158"/>
  <c r="J191"/>
  <c r="J96"/>
  <c i="4" r="J87"/>
  <c i="2" r="BK191"/>
  <c r="J141"/>
  <c i="4" r="BK90"/>
  <c r="BK87"/>
  <c i="2" r="J170"/>
  <c r="BK172"/>
  <c r="J162"/>
  <c r="BK194"/>
  <c r="BK193"/>
  <c r="BK158"/>
  <c r="BK233"/>
  <c r="J115"/>
  <c r="BK170"/>
  <c r="BK189"/>
  <c r="BK136"/>
  <c r="BK141"/>
  <c r="J109"/>
  <c r="BK210"/>
  <c i="3" r="BK85"/>
  <c i="2" r="BK115"/>
  <c r="J117"/>
  <c r="BK216"/>
  <c r="BK162"/>
  <c r="BK224"/>
  <c r="BK139"/>
  <c r="J210"/>
  <c r="J214"/>
  <c r="BK192"/>
  <c i="3" r="J87"/>
  <c i="2" r="J107"/>
  <c i="3" r="BK87"/>
  <c i="2" r="J104"/>
  <c r="J199"/>
  <c r="J205"/>
  <c r="BK214"/>
  <c r="J176"/>
  <c r="J221"/>
  <c r="BK159"/>
  <c r="BK239"/>
  <c r="BK109"/>
  <c r="BK246"/>
  <c r="J241"/>
  <c r="BK241"/>
  <c i="4" r="J118"/>
  <c i="2" r="J218"/>
  <c r="BK142"/>
  <c r="J183"/>
  <c l="1" r="BK95"/>
  <c r="J95"/>
  <c r="J61"/>
  <c r="T126"/>
  <c r="T175"/>
  <c r="BK228"/>
  <c r="J228"/>
  <c r="J72"/>
  <c r="R116"/>
  <c r="P138"/>
  <c r="R175"/>
  <c r="T228"/>
  <c r="T227"/>
  <c r="P95"/>
  <c r="R126"/>
  <c r="BK175"/>
  <c r="J175"/>
  <c r="J66"/>
  <c r="P228"/>
  <c r="P227"/>
  <c r="T95"/>
  <c r="P146"/>
  <c r="BK126"/>
  <c r="J126"/>
  <c r="J63"/>
  <c r="BK138"/>
  <c r="J138"/>
  <c r="J64"/>
  <c r="BK190"/>
  <c r="J190"/>
  <c r="J68"/>
  <c r="R213"/>
  <c i="4" r="BK86"/>
  <c r="J86"/>
  <c r="J61"/>
  <c i="2" r="R95"/>
  <c r="T146"/>
  <c r="R228"/>
  <c r="R227"/>
  <c r="BK146"/>
  <c r="J146"/>
  <c r="J65"/>
  <c r="P190"/>
  <c r="T213"/>
  <c i="4" r="P86"/>
  <c r="P85"/>
  <c r="P84"/>
  <c i="1" r="AU57"/>
  <c i="2" r="T116"/>
  <c r="R138"/>
  <c r="R190"/>
  <c r="BK116"/>
  <c r="J116"/>
  <c r="J62"/>
  <c r="T138"/>
  <c r="T190"/>
  <c i="4" r="T86"/>
  <c r="T85"/>
  <c r="T84"/>
  <c i="2" r="P126"/>
  <c r="P175"/>
  <c r="P213"/>
  <c r="P116"/>
  <c r="R146"/>
  <c r="BK213"/>
  <c r="J213"/>
  <c r="J69"/>
  <c i="4" r="R86"/>
  <c r="R85"/>
  <c r="R84"/>
  <c i="2" r="BK245"/>
  <c r="J245"/>
  <c r="J73"/>
  <c r="BK188"/>
  <c r="J188"/>
  <c r="J67"/>
  <c i="3" r="BK84"/>
  <c r="J84"/>
  <c r="J61"/>
  <c r="BK86"/>
  <c r="J86"/>
  <c r="J62"/>
  <c i="4" r="BK103"/>
  <c r="J103"/>
  <c r="J63"/>
  <c r="BK117"/>
  <c r="J117"/>
  <c r="J64"/>
  <c i="2" r="BK223"/>
  <c r="J223"/>
  <c r="J70"/>
  <c i="4" r="BK95"/>
  <c r="J95"/>
  <c r="J62"/>
  <c r="J78"/>
  <c r="E74"/>
  <c r="F55"/>
  <c r="BE87"/>
  <c r="BE93"/>
  <c r="BE104"/>
  <c r="BE107"/>
  <c r="F80"/>
  <c r="BE96"/>
  <c r="BE118"/>
  <c r="BE90"/>
  <c i="2" r="BK94"/>
  <c r="J94"/>
  <c r="J60"/>
  <c i="3" r="F55"/>
  <c i="2" r="BK227"/>
  <c r="J227"/>
  <c r="J71"/>
  <c i="3" r="F54"/>
  <c r="BE85"/>
  <c r="J52"/>
  <c r="E72"/>
  <c r="BE87"/>
  <c i="2" r="F90"/>
  <c r="BE107"/>
  <c r="BE239"/>
  <c r="BE136"/>
  <c r="BE158"/>
  <c r="BE183"/>
  <c r="BE194"/>
  <c r="BE218"/>
  <c r="BE221"/>
  <c r="BE224"/>
  <c r="BE237"/>
  <c r="BE243"/>
  <c r="BE246"/>
  <c r="E48"/>
  <c r="BE109"/>
  <c r="BE117"/>
  <c r="BE127"/>
  <c r="J52"/>
  <c r="BE112"/>
  <c r="BE168"/>
  <c r="BE193"/>
  <c r="BE121"/>
  <c r="BE144"/>
  <c r="BE170"/>
  <c r="BE172"/>
  <c r="BE176"/>
  <c r="BE195"/>
  <c r="BE203"/>
  <c r="BE211"/>
  <c r="BE233"/>
  <c r="BE241"/>
  <c r="BE180"/>
  <c r="BE199"/>
  <c r="BE205"/>
  <c r="BE210"/>
  <c r="BE212"/>
  <c r="BE96"/>
  <c r="BE134"/>
  <c r="BE154"/>
  <c r="BE162"/>
  <c r="BE189"/>
  <c r="BE147"/>
  <c r="BE191"/>
  <c r="BE115"/>
  <c r="BE141"/>
  <c r="BE142"/>
  <c r="BE145"/>
  <c r="BE192"/>
  <c r="F89"/>
  <c r="BE125"/>
  <c r="BE159"/>
  <c r="BE165"/>
  <c r="BE104"/>
  <c r="BE139"/>
  <c r="BE214"/>
  <c r="BE216"/>
  <c r="BE229"/>
  <c r="BE231"/>
  <c r="F35"/>
  <c i="1" r="BB55"/>
  <c i="3" r="F34"/>
  <c i="1" r="BA56"/>
  <c i="2" r="F36"/>
  <c i="1" r="BC55"/>
  <c i="3" r="J34"/>
  <c i="1" r="AW56"/>
  <c i="4" r="J34"/>
  <c i="1" r="AW57"/>
  <c i="2" r="J34"/>
  <c i="1" r="AW55"/>
  <c i="4" r="F36"/>
  <c i="1" r="BC57"/>
  <c i="4" r="F34"/>
  <c i="1" r="BA57"/>
  <c i="3" r="F36"/>
  <c i="1" r="BC56"/>
  <c i="3" r="F35"/>
  <c i="1" r="BB56"/>
  <c i="4" r="F35"/>
  <c i="1" r="BB57"/>
  <c i="2" r="F34"/>
  <c i="1" r="BA55"/>
  <c i="4" r="F37"/>
  <c i="1" r="BD57"/>
  <c i="3" r="F37"/>
  <c i="1" r="BD56"/>
  <c i="2" r="F37"/>
  <c i="1" r="BD55"/>
  <c i="2" l="1" r="P94"/>
  <c r="P93"/>
  <c i="1" r="AU55"/>
  <c i="2" r="R94"/>
  <c r="R93"/>
  <c r="T94"/>
  <c r="T93"/>
  <c i="4" r="BK85"/>
  <c r="BK84"/>
  <c r="J84"/>
  <c r="J59"/>
  <c i="3" r="BK83"/>
  <c r="J83"/>
  <c r="J60"/>
  <c i="2" r="BK93"/>
  <c r="J93"/>
  <c r="J59"/>
  <c i="4" r="J33"/>
  <c i="1" r="AV57"/>
  <c r="AT57"/>
  <c i="2" r="J33"/>
  <c i="1" r="AV55"/>
  <c r="AT55"/>
  <c r="AU54"/>
  <c r="BD54"/>
  <c r="W33"/>
  <c i="2" r="F33"/>
  <c i="1" r="AZ55"/>
  <c i="4" r="F33"/>
  <c i="1" r="AZ57"/>
  <c i="3" r="F33"/>
  <c i="1" r="AZ56"/>
  <c r="BA54"/>
  <c r="W30"/>
  <c r="BB54"/>
  <c r="AX54"/>
  <c i="3" r="J33"/>
  <c i="1" r="AV56"/>
  <c r="AT56"/>
  <c r="BC54"/>
  <c r="W32"/>
  <c i="3" l="1" r="BK82"/>
  <c r="J82"/>
  <c r="J59"/>
  <c i="4" r="J85"/>
  <c r="J60"/>
  <c r="J30"/>
  <c i="1" r="AG57"/>
  <c r="W31"/>
  <c r="AY54"/>
  <c i="2" r="J30"/>
  <c i="1" r="AG55"/>
  <c r="AW54"/>
  <c r="AK30"/>
  <c r="AZ54"/>
  <c r="W29"/>
  <c i="4" l="1" r="J39"/>
  <c i="2" r="J39"/>
  <c i="1" r="AN55"/>
  <c r="AN57"/>
  <c i="3" r="J30"/>
  <c i="1" r="AG56"/>
  <c r="AG54"/>
  <c r="AK26"/>
  <c r="AV54"/>
  <c r="AK29"/>
  <c r="AK35"/>
  <c i="3" l="1" r="J39"/>
  <c i="1" r="AN56"/>
  <c r="AT54"/>
  <c r="AN54"/>
</calcChain>
</file>

<file path=xl/sharedStrings.xml><?xml version="1.0" encoding="utf-8"?>
<sst xmlns="http://schemas.openxmlformats.org/spreadsheetml/2006/main">
  <si>
    <t>Export Komplet</t>
  </si>
  <si>
    <t>VZ</t>
  </si>
  <si>
    <t>2.0</t>
  </si>
  <si>
    <t>ZAMOK</t>
  </si>
  <si>
    <t>False</t>
  </si>
  <si>
    <t>{2a7b9e20-2d6e-4375-9422-83111383b535}</t>
  </si>
  <si>
    <t>0,01</t>
  </si>
  <si>
    <t>21</t>
  </si>
  <si>
    <t>12</t>
  </si>
  <si>
    <t>REKAPITULACE STAVBY</t>
  </si>
  <si>
    <t xml:space="preserve">v ---  níže se nacházejí doplnkové a pomocné údaje k sestavám  --- v</t>
  </si>
  <si>
    <t>Návod na vyplnění</t>
  </si>
  <si>
    <t>0,0001</t>
  </si>
  <si>
    <t>Kód:</t>
  </si>
  <si>
    <t>202407tgst</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</si>
  <si>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</si>
  <si>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</si>
  <si>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technologie fontány a olověných van Resselovo náměstí v Chrudimi - technologická a stavební část</t>
  </si>
  <si>
    <t>KSO:</t>
  </si>
  <si>
    <t/>
  </si>
  <si>
    <t>CC-CZ:</t>
  </si>
  <si>
    <t>Místo:</t>
  </si>
  <si>
    <t xml:space="preserve"> </t>
  </si>
  <si>
    <t>Datum:</t>
  </si>
  <si>
    <t>1. 3. 2024</t>
  </si>
  <si>
    <t>Zadavatel:</t>
  </si>
  <si>
    <t>IČ:</t>
  </si>
  <si>
    <t>DIČ:</t>
  </si>
  <si>
    <t>Uchazeč:</t>
  </si>
  <si>
    <t>Vyplň údaj</t>
  </si>
  <si>
    <t>Projektant:</t>
  </si>
  <si>
    <t>Ing. Josef Dvořák</t>
  </si>
  <si>
    <t>True</t>
  </si>
  <si>
    <t>Zpracovatel:</t>
  </si>
  <si>
    <t>Ing.Jiří Pitra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</si>
  <si>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</si>
  <si>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Položku přesunu hmot a suti uchazeč (zhotovitel) ocení dle svého zvoleného technolog.postupu provádění prací bez ohledu na ceníkový popis uvedený v položce!_x000d_
Nejméně 70 % (hmotnostních) stavebního a demoličního odpadu neklasifikovaného jako nebezpečný (s výjimkou v přírodě se vyskytujících materiálů uvedených v kategorii 17 05 04 v Evropském seznamu odpadů stanoveném rozhodnutím 2000/532/ES) vzniklého na staveništi musí být připraveno k opětovnému použití, recyklaci a k jiným druhům materiálového využití, včetně zásypů, při nichž jsou jiné materiály nahrazeny odpadem, v souladu s hierarchií způsobů nakládání s odpady a protokolem EU pro nakládání se stavebním a demoličním odpadem. Dodavatel stavby prokazatelně doloží předání min. 70% hmotnosti stavebního a demoličního odpadu k opětovnému použití.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</si>
  <si>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</si>
  <si>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</si>
  <si>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</si>
  <si>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</si>
  <si>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</si>
  <si>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</si>
  <si>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</si>
  <si>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</si>
  <si>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</si>
  <si>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</si>
  <si>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</si>
  <si>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</si>
  <si>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</si>
  <si>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</si>
  <si>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</si>
  <si>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</si>
  <si>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</si>
  <si>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</si>
  <si>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</si>
  <si>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</si>
  <si>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</si>
  <si>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</si>
  <si>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</si>
  <si>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</si>
  <si>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</si>
  <si>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</si>
  <si>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</si>
  <si>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</si>
  <si>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</si>
  <si>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</si>
  <si>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</si>
  <si>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</si>
  <si>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</si>
  <si>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</si>
  <si>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</si>
  <si>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</si>
  <si>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</si>
  <si>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</si>
  <si>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</si>
  <si>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01a</t>
  </si>
  <si>
    <t>Stavební část (bez technologie vody a elektroinstalace)</t>
  </si>
  <si>
    <t>STA</t>
  </si>
  <si>
    <t>1</t>
  </si>
  <si>
    <t>{e2feb1c0-d69a-4df0-bc74-0542fc508deb}</t>
  </si>
  <si>
    <t>2</t>
  </si>
  <si>
    <t>01b</t>
  </si>
  <si>
    <t>Technologie vody a elektroinstalace</t>
  </si>
  <si>
    <t>{1b32776f-b96a-4973-bed7-09593ea746ca}</t>
  </si>
  <si>
    <t>99</t>
  </si>
  <si>
    <t>VRN</t>
  </si>
  <si>
    <t>{458a2be3-4feb-49a3-a52c-e0af7e0c3e7b}</t>
  </si>
  <si>
    <t>KRYCÍ LIST SOUPISU PRACÍ</t>
  </si>
  <si>
    <t>Objekt:</t>
  </si>
  <si>
    <t>01a - Stavební část (bez technologie vody a elektroinstalace)</t>
  </si>
  <si>
    <t>REKAPITULACE ČLENĚNÍ SOUPISU PRACÍ</t>
  </si>
  <si>
    <t>Kód dílu - Popis</t>
  </si>
  <si>
    <t>Cena celkem [CZK]</t>
  </si>
  <si>
    <t>-1</t>
  </si>
  <si>
    <t>HSV - Práce a dodávky HSV</t>
  </si>
  <si>
    <t xml:space="preserve">    1 - Zemní práce</t>
  </si>
  <si>
    <t xml:space="preserve">    2 - Zakládání</t>
  </si>
  <si>
    <t xml:space="preserve">    5 - Komunikace pozemní</t>
  </si>
  <si>
    <t xml:space="preserve">    8 - Trubní vedení</t>
  </si>
  <si>
    <t xml:space="preserve">    89 - Ostatní konstrukce</t>
  </si>
  <si>
    <t xml:space="preserve">    9 - Ostatní konstrukce a práce, bourání</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</si>
  <si>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</si>
  <si>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</si>
  <si>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</si>
  <si>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</si>
  <si>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</si>
  <si>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</si>
  <si>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762 - Konstrukce tesařské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</si>
  <si>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</si>
  <si>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</si>
  <si>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</si>
  <si>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</si>
  <si>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</si>
  <si>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</si>
  <si>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</si>
  <si>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</si>
  <si>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</si>
  <si>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</si>
  <si>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</si>
  <si>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</si>
  <si>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</si>
  <si>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</si>
  <si>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</si>
  <si>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</si>
  <si>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</si>
  <si>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</si>
  <si>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139711111</t>
  </si>
  <si>
    <t>Vykopávka v uzavřených prostorech ručně v hornině třídy těžitelnosti I skupiny 1 až 3</t>
  </si>
  <si>
    <t>m3</t>
  </si>
  <si>
    <t>CS ÚRS 2024 01</t>
  </si>
  <si>
    <t>4</t>
  </si>
  <si>
    <t>529474726</t>
  </si>
  <si>
    <t>Online PSC</t>
  </si>
  <si>
    <t>https://podminky.urs.cz/item/CS_URS_2024_01/139711111</t>
  </si>
  <si>
    <t>VV</t>
  </si>
  <si>
    <t>vzhledem k výkopu uvnitř jímky a kanálu s omezeným prostorem je zvolena tato položka</t>
  </si>
  <si>
    <t>čv102-pozn.3</t>
  </si>
  <si>
    <t>0,5*0,5*0,35</t>
  </si>
  <si>
    <t>čv102-pozn.6</t>
  </si>
  <si>
    <t>"nános na dně kanálu"24,0*0,04</t>
  </si>
  <si>
    <t>Součet</t>
  </si>
  <si>
    <t>161111502</t>
  </si>
  <si>
    <t>Svislé přemístění výkopku nošením bez naložení, avšak s vyprázdněním nádoby na hromady nebo do dopravního prostředku z horniny třídy těžitelnosti I skupiny 1 až 3, při hloubce výkopu přes 3 do 6 m</t>
  </si>
  <si>
    <t>-540643525</t>
  </si>
  <si>
    <t>https://podminky.urs.cz/item/CS_URS_2024_01/161111502</t>
  </si>
  <si>
    <t>P</t>
  </si>
  <si>
    <t>Poznámka k položce:_x000d_
vzhledem k vytažení výkopku přes vstupní otvor do šachty je zvolena tato položka</t>
  </si>
  <si>
    <t>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</si>
  <si>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</si>
  <si>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</si>
  <si>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2023089486</t>
  </si>
  <si>
    <t>https://podminky.urs.cz/item/CS_URS_2024_01/162751117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</si>
  <si>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</si>
  <si>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</si>
  <si>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-1024703382</t>
  </si>
  <si>
    <t>https://podminky.urs.cz/item/CS_URS_2024_01/162751119</t>
  </si>
  <si>
    <t>1,0475*5 'Přepočtené koeficientem množství</t>
  </si>
  <si>
    <t>5</t>
  </si>
  <si>
    <t>171201231</t>
  </si>
  <si>
    <t>Poplatek za uložení stavebního odpadu na recyklační skládce (skládkovné) zeminy a kamení zatříděného do Katalogu odpadů pod kódem 17 05 04</t>
  </si>
  <si>
    <t>t</t>
  </si>
  <si>
    <t>44529812</t>
  </si>
  <si>
    <t>https://podminky.urs.cz/item/CS_URS_2024_01/171201231</t>
  </si>
  <si>
    <t>1,0475*1,8 'Přepočtené koeficientem množství</t>
  </si>
  <si>
    <t>6</t>
  </si>
  <si>
    <t>13rok</t>
  </si>
  <si>
    <t>Ruční odkrytí kabelu VO a plast.větrací roury (komínek) vč.výkopu pro novou patku 400/600/500mm pro nový komínek s likvydací výkopku dle čv102,103-pozn.5</t>
  </si>
  <si>
    <t>kus</t>
  </si>
  <si>
    <t>-541678097</t>
  </si>
  <si>
    <t>Zakládání</t>
  </si>
  <si>
    <t>7</t>
  </si>
  <si>
    <t>275321311</t>
  </si>
  <si>
    <t>Základy z betonu železového (bez výztuže) patky z betonu bez zvláštních nároků na prostředí tř. C 16/20</t>
  </si>
  <si>
    <t>852230444</t>
  </si>
  <si>
    <t>https://podminky.urs.cz/item/CS_URS_2024_01/275321311</t>
  </si>
  <si>
    <t>čv103-poz.5, čv105</t>
  </si>
  <si>
    <t>"patka kolem větr.komínku"0,4*0,6*0,5*1,035</t>
  </si>
  <si>
    <t>8</t>
  </si>
  <si>
    <t>275362021</t>
  </si>
  <si>
    <t>Výztuž základů patek ze svařovaných sítí z drátů typu KARI</t>
  </si>
  <si>
    <t>-738539709</t>
  </si>
  <si>
    <t>https://podminky.urs.cz/item/CS_URS_2024_01/275362021</t>
  </si>
  <si>
    <t>"patka kolem větr.komínku - kari 5/100"0,3*(0,5+0,4*2)*3,113*1,2*0,001</t>
  </si>
  <si>
    <t>9</t>
  </si>
  <si>
    <t>27pchr</t>
  </si>
  <si>
    <t>Plastová chránička DN50 na kabel VO, dl.1,0m - d,m</t>
  </si>
  <si>
    <t>1753452973</t>
  </si>
  <si>
    <t>Komunikace pozemní</t>
  </si>
  <si>
    <t>10</t>
  </si>
  <si>
    <t>113106161</t>
  </si>
  <si>
    <t>Rozebrání dlažeb vozovek a ploch s přemístěním hmot na skládku na vzdálenost do 3 m nebo s naložením na dopravní prostředek, s jakoukoliv výplní spár ručně z drobných kostek nebo odseků s ložem z kameniva</t>
  </si>
  <si>
    <t>m2</t>
  </si>
  <si>
    <t>1290324797</t>
  </si>
  <si>
    <t>https://podminky.urs.cz/item/CS_URS_2024_01/113106161</t>
  </si>
  <si>
    <t xml:space="preserve">Poznámka k položce:_x000d_
předpoklad ponechání v dosahu technol.manipulace pro zpět.pokládku_x000d_
suť 0 tun (zpět.použití)_x000d_
</t>
  </si>
  <si>
    <t>"čv102-pozn.4"3,0</t>
  </si>
  <si>
    <t>"čv102-pozn.5 (v násled.položce bude zpětné zapravení kolem nové patky (likvidace zbylé kostky dle uvážení zhotovitele)"1,0</t>
  </si>
  <si>
    <t>"čv102-pozn.10"2,0*2,0</t>
  </si>
  <si>
    <t>11</t>
  </si>
  <si>
    <t>979071121</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</si>
  <si>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</si>
  <si>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2093358246</t>
  </si>
  <si>
    <t>https://podminky.urs.cz/item/CS_URS_2024_01/979071121</t>
  </si>
  <si>
    <t>591211111</t>
  </si>
  <si>
    <t>Kladení dlažby z kostek s provedením lože do tl. 50 mm, s vyplněním spár, s dvojím beraněním a se smetením přebytečného materiálu na krajnici drobných z kamene, do lože z kameniva těženého</t>
  </si>
  <si>
    <t>-1750612881</t>
  </si>
  <si>
    <t>https://podminky.urs.cz/item/CS_URS_2024_01/591211111</t>
  </si>
  <si>
    <t>Trubní vedení</t>
  </si>
  <si>
    <t>13</t>
  </si>
  <si>
    <t>877370330</t>
  </si>
  <si>
    <t>Montáž tvarovek na kanalizačním plastovém potrubí z PP nebo PVC-U hladkého plnostěnného spojek nebo redukcí DN 300</t>
  </si>
  <si>
    <t>1887993003</t>
  </si>
  <si>
    <t>https://podminky.urs.cz/item/CS_URS_2024_01/877370330</t>
  </si>
  <si>
    <t>14</t>
  </si>
  <si>
    <t>M</t>
  </si>
  <si>
    <t>89kgr</t>
  </si>
  <si>
    <t>redukce KGR 315/200 - dodávka</t>
  </si>
  <si>
    <t>-1990445555</t>
  </si>
  <si>
    <t>15</t>
  </si>
  <si>
    <t>877350320</t>
  </si>
  <si>
    <t>Montáž tvarovek na kanalizačním plastovém potrubí z PP nebo PVC-U hladkého plnostěnného odboček DN 200</t>
  </si>
  <si>
    <t>-1777493209</t>
  </si>
  <si>
    <t>https://podminky.urs.cz/item/CS_URS_2024_01/877350320</t>
  </si>
  <si>
    <t>16</t>
  </si>
  <si>
    <t>89kgea</t>
  </si>
  <si>
    <t>odbočka KGEA 45st 200/110 - dodávka</t>
  </si>
  <si>
    <t>1555299608</t>
  </si>
  <si>
    <t>17</t>
  </si>
  <si>
    <t>89zpkl</t>
  </si>
  <si>
    <t>Zpětná klapka KGKLAP 200 - d,m dle čv103-pozn.11</t>
  </si>
  <si>
    <t>-974564593</t>
  </si>
  <si>
    <t>89</t>
  </si>
  <si>
    <t>Ostatní konstrukce</t>
  </si>
  <si>
    <t>18</t>
  </si>
  <si>
    <t>899620131</t>
  </si>
  <si>
    <t>Obetonování plastových šachet z polypropylenu betonem prostým v otevřeném výkopu, beton tř. C 16/20</t>
  </si>
  <si>
    <t>1890706605</t>
  </si>
  <si>
    <t>https://podminky.urs.cz/item/CS_URS_2024_01/899620131</t>
  </si>
  <si>
    <t>čv103-pozn.3</t>
  </si>
  <si>
    <t>"obetonov.plast.kalové jímky"0,1</t>
  </si>
  <si>
    <t>čv103-pozn.10</t>
  </si>
  <si>
    <t>"obeton.teleskopu"0,1</t>
  </si>
  <si>
    <t>19</t>
  </si>
  <si>
    <t>899104112</t>
  </si>
  <si>
    <t>Osazení poklopů litinových, ocelových nebo železobetonových včetně rámů pro třídu zatížení D400, E600</t>
  </si>
  <si>
    <t>196498396</t>
  </si>
  <si>
    <t>https://podminky.urs.cz/item/CS_URS_2024_01/899104112</t>
  </si>
  <si>
    <t>cena vč.podbeton.rámu!</t>
  </si>
  <si>
    <t>"čv103-pozn.4"1</t>
  </si>
  <si>
    <t>20</t>
  </si>
  <si>
    <t>89o1</t>
  </si>
  <si>
    <t>O1 - Litinový poklop s rámem ŽZn, 650/650mm, D400, uzamykání a těsnění - dodávka dle popisu ve výpisu výrobků</t>
  </si>
  <si>
    <t>749496805</t>
  </si>
  <si>
    <t>953961113</t>
  </si>
  <si>
    <t>Kotva chemická s vyvrtáním otvoru do betonu, železobetonu nebo tvrdého kamene tmel, velikost M 12, hloubka 110 mm</t>
  </si>
  <si>
    <t>288417081</t>
  </si>
  <si>
    <t>https://podminky.urs.cz/item/CS_URS_2024_01/953961113</t>
  </si>
  <si>
    <t>"čv103-pozn.4 (zajištění rámu)"4</t>
  </si>
  <si>
    <t>22</t>
  </si>
  <si>
    <t>953965122</t>
  </si>
  <si>
    <t>Kotva chemická s vyvrtáním otvoru kotevní šrouby pro chemické kotvy, velikost M 12, délka 220 mm</t>
  </si>
  <si>
    <t>-2016968159</t>
  </si>
  <si>
    <t>https://podminky.urs.cz/item/CS_URS_2024_01/953965122</t>
  </si>
  <si>
    <t>Poznámka k položce:_x000d_
materiál nerez!</t>
  </si>
  <si>
    <t>23</t>
  </si>
  <si>
    <t>899203112</t>
  </si>
  <si>
    <t>Osazení mříží litinových včetně rámů a košů na bahno pro třídu zatížení B125, C250</t>
  </si>
  <si>
    <t>-32206548</t>
  </si>
  <si>
    <t>https://podminky.urs.cz/item/CS_URS_2024_01/899203112</t>
  </si>
  <si>
    <t>"čv103-pozn.10"1</t>
  </si>
  <si>
    <t>24</t>
  </si>
  <si>
    <t>55241042</t>
  </si>
  <si>
    <t>mříž šachtová dešťová litinová DN 425 pro třídu zatížení B125 kruhová</t>
  </si>
  <si>
    <t>-1647557638</t>
  </si>
  <si>
    <t>Poznámka k položce:_x000d_
ozn.O2 dle výpisu výrobků!</t>
  </si>
  <si>
    <t>25</t>
  </si>
  <si>
    <t>55241000</t>
  </si>
  <si>
    <t>koš kalový pod kruhovou mříž - lehký</t>
  </si>
  <si>
    <t>-910782678</t>
  </si>
  <si>
    <t>Poznámka k položce:_x000d_
ozn.O3 dle výpisu výrobků!</t>
  </si>
  <si>
    <t>26</t>
  </si>
  <si>
    <t>894812241</t>
  </si>
  <si>
    <t>Revizní a čistící šachta z polypropylenu PP pro hladké trouby DN 425 roura šachtová korugovaná teleskopická (včetně těsnění) 375 mm</t>
  </si>
  <si>
    <t>474793917</t>
  </si>
  <si>
    <t>https://podminky.urs.cz/item/CS_URS_2024_01/894812241</t>
  </si>
  <si>
    <t>Poznámka k položce:_x000d_
ozn.O4 dle výpisu výrobků!</t>
  </si>
  <si>
    <t>Ostatní konstrukce a práce, bourání</t>
  </si>
  <si>
    <t>27</t>
  </si>
  <si>
    <t>985131111</t>
  </si>
  <si>
    <t>Očištění ploch stěn, rubu kleneb a podlah tlakovou vodou</t>
  </si>
  <si>
    <t>-1557340035</t>
  </si>
  <si>
    <t>https://podminky.urs.cz/item/CS_URS_2024_01/985131111</t>
  </si>
  <si>
    <t>"dno kanálu"24,0</t>
  </si>
  <si>
    <t>28</t>
  </si>
  <si>
    <t>977151121</t>
  </si>
  <si>
    <t>Jádrové vrty diamantovými korunkami do stavebních materiálů (železobetonu, betonu, cihel, obkladů, dlažeb, kamene) průměru přes 110 do 120 mm</t>
  </si>
  <si>
    <t>m</t>
  </si>
  <si>
    <t>-1254046090</t>
  </si>
  <si>
    <t>https://podminky.urs.cz/item/CS_URS_2024_01/977151121</t>
  </si>
  <si>
    <t>"čv102-pozn.8"0,6*3</t>
  </si>
  <si>
    <t>29</t>
  </si>
  <si>
    <t>977151123</t>
  </si>
  <si>
    <t>Jádrové vrty diamantovými korunkami do stavebních materiálů (železobetonu, betonu, cihel, obkladů, dlažeb, kamene) průměru přes 130 do 150 mm</t>
  </si>
  <si>
    <t>-1030149203</t>
  </si>
  <si>
    <t>https://podminky.urs.cz/item/CS_URS_2024_01/977151123</t>
  </si>
  <si>
    <t>"čv102-pozn.7"0,6*3</t>
  </si>
  <si>
    <t>"čv102-pozn.9"0,6*3</t>
  </si>
  <si>
    <t>95</t>
  </si>
  <si>
    <t>Různé dokončovací konstrukce a práce pozemních staveb</t>
  </si>
  <si>
    <t>30</t>
  </si>
  <si>
    <t>95odkos</t>
  </si>
  <si>
    <t>Stávající kovový odpadk.koš - povrchová repase (opískování + 3x vrch.nátěr) a kotvení do nové patky (vč.3x nerez závit.tyč) dle čv103-pozn.5</t>
  </si>
  <si>
    <t>1890617553</t>
  </si>
  <si>
    <t>96</t>
  </si>
  <si>
    <t>Bourání konstrukcí</t>
  </si>
  <si>
    <t>31</t>
  </si>
  <si>
    <t>96čj</t>
  </si>
  <si>
    <t>Vyčerpání vody ze stávající plast.jímky vč. převedení vody do kanalizace dle čv102-pozn.2</t>
  </si>
  <si>
    <t>kpl</t>
  </si>
  <si>
    <t>1582535466</t>
  </si>
  <si>
    <t>32</t>
  </si>
  <si>
    <t>96pp</t>
  </si>
  <si>
    <t>PVC přepážka plastové jímky - vyřezání vč.likvidace dle čv102-pozn.2</t>
  </si>
  <si>
    <t>-1191848880</t>
  </si>
  <si>
    <t>33</t>
  </si>
  <si>
    <t>96pd</t>
  </si>
  <si>
    <t>PVC dno plastové jímky - vyřezání vč.likvidace dle čv102-pozn.3</t>
  </si>
  <si>
    <t>-1057089416</t>
  </si>
  <si>
    <t>34</t>
  </si>
  <si>
    <t>96pso</t>
  </si>
  <si>
    <t>PVC stěna u jímky - vyvrtání otvoru pr.60mm vč.likvidace vývrtku dle čv102-pozn.3</t>
  </si>
  <si>
    <t>359375934</t>
  </si>
  <si>
    <t>35</t>
  </si>
  <si>
    <t>977312113</t>
  </si>
  <si>
    <t>Řezání stávajících betonových mazanin s vyztužením hloubky přes 100 do 150 mm</t>
  </si>
  <si>
    <t>2080729492</t>
  </si>
  <si>
    <t>https://podminky.urs.cz/item/CS_URS_2024_01/977312113</t>
  </si>
  <si>
    <t>0,5*4</t>
  </si>
  <si>
    <t>36</t>
  </si>
  <si>
    <t>965042221</t>
  </si>
  <si>
    <t>Bourání mazanin betonových nebo z litého asfaltu tl. přes 100 mm, plochy do 1 m2</t>
  </si>
  <si>
    <t>-745403595</t>
  </si>
  <si>
    <t>https://podminky.urs.cz/item/CS_URS_2024_01/965042221</t>
  </si>
  <si>
    <t>0,5*0,5*0,15</t>
  </si>
  <si>
    <t>37</t>
  </si>
  <si>
    <t>965049112</t>
  </si>
  <si>
    <t>Bourání mazanin Příplatek k cenám za bourání mazanin betonových se svařovanou sítí, tl. přes 100 mm</t>
  </si>
  <si>
    <t>420579326</t>
  </si>
  <si>
    <t>https://podminky.urs.cz/item/CS_URS_2024_01/965049112</t>
  </si>
  <si>
    <t>38</t>
  </si>
  <si>
    <t>899102211</t>
  </si>
  <si>
    <t>Demontáž poklopů litinových a ocelových včetně rámů, hmotnosti jednotlivě přes 50 do 100 Kg</t>
  </si>
  <si>
    <t>1735683518</t>
  </si>
  <si>
    <t>https://podminky.urs.cz/item/CS_URS_2024_01/899102211</t>
  </si>
  <si>
    <t>"čv102-pozn.4"1</t>
  </si>
  <si>
    <t>"čv102-pozn.10"1</t>
  </si>
  <si>
    <t>39</t>
  </si>
  <si>
    <t>899bop</t>
  </si>
  <si>
    <t>Ubourání beton.obruby pod odstraněným rámem litin.poklopu vč.likvidace suti dle čv102-pozn.4</t>
  </si>
  <si>
    <t>1735651488</t>
  </si>
  <si>
    <t>40</t>
  </si>
  <si>
    <t>96vk</t>
  </si>
  <si>
    <t>Ocelový větrací komínek - dmtž vč.likvidace dle čv102-pozn.5</t>
  </si>
  <si>
    <t>1550443771</t>
  </si>
  <si>
    <t>41</t>
  </si>
  <si>
    <t>96kos</t>
  </si>
  <si>
    <t>Kovový odpadkový koš s litin.nohou - dmtž (kotv.na závit.tyčích matkami) a uložení pro zpět.mtž vč.odříznutí závit.tyčí a jejich zakrytí dlažbou dle čv102</t>
  </si>
  <si>
    <t>-685014906</t>
  </si>
  <si>
    <t>997</t>
  </si>
  <si>
    <t>Přesun sutě</t>
  </si>
  <si>
    <t>42</t>
  </si>
  <si>
    <t>997013211</t>
  </si>
  <si>
    <t>Vnitrostaveništní doprava suti a vybouraných hmot vodorovně do 50 m s naložením ručně pro budovy a haly výšky do 6 m</t>
  </si>
  <si>
    <t>1251015030</t>
  </si>
  <si>
    <t>https://podminky.urs.cz/item/CS_URS_2024_01/997013211</t>
  </si>
  <si>
    <t>43</t>
  </si>
  <si>
    <t>997013501</t>
  </si>
  <si>
    <t>Odvoz suti a vybouraných hmot na skládku nebo meziskládku se složením, na vzdálenost do 1 km</t>
  </si>
  <si>
    <t>-358498986</t>
  </si>
  <si>
    <t>https://podminky.urs.cz/item/CS_URS_2024_01/997013501</t>
  </si>
  <si>
    <t>44</t>
  </si>
  <si>
    <t>997013509</t>
  </si>
  <si>
    <t>Odvoz suti a vybouraných hmot na skládku nebo meziskládku se složením, na vzdálenost Příplatek k ceně za každý další započatý 1 km přes 1 km</t>
  </si>
  <si>
    <t>-1530949542</t>
  </si>
  <si>
    <t>https://podminky.urs.cz/item/CS_URS_2024_01/997013509</t>
  </si>
  <si>
    <t>0,5773*14 'Přepočtené koeficientem množství</t>
  </si>
  <si>
    <t>45</t>
  </si>
  <si>
    <t>997013871</t>
  </si>
  <si>
    <t>Poplatek za uložení stavebního odpadu na recyklační skládce (skládkovné) směsného stavebního a demoličního zatříděného do Katalogu odpadů pod kódem 17 09 04</t>
  </si>
  <si>
    <t>674833059</t>
  </si>
  <si>
    <t>https://podminky.urs.cz/item/CS_URS_2024_01/997013871</t>
  </si>
  <si>
    <t>998</t>
  </si>
  <si>
    <t>Přesun hmot</t>
  </si>
  <si>
    <t>46</t>
  </si>
  <si>
    <t>998018001</t>
  </si>
  <si>
    <t>Přesun hmot pro budovy občanské výstavby, bydlení, výrobu a služby ruční (bez užití mechanizace) vodorovná dopravní vzdálenost do 100 m pro budovy s jakoukoliv nosnou konstrukcí výšky do 6 m</t>
  </si>
  <si>
    <t>376682727</t>
  </si>
  <si>
    <t>https://podminky.urs.cz/item/CS_URS_2024_01/998018001</t>
  </si>
  <si>
    <t>Poznámka k položce:_x000d_
z důvodu předpokládaných ručních přesunů je použita tato ceníková položka</t>
  </si>
  <si>
    <t>PSV</t>
  </si>
  <si>
    <t>Práce a dodávky PSV</t>
  </si>
  <si>
    <t>711</t>
  </si>
  <si>
    <t>Izolace proti vodě, vlhkosti a plynům</t>
  </si>
  <si>
    <t>47</t>
  </si>
  <si>
    <t>711111001</t>
  </si>
  <si>
    <t>Provedení izolace proti zemní vlhkosti natěradly a tmely za studena na ploše vodorovné V nátěrem penetračním</t>
  </si>
  <si>
    <t>-270854607</t>
  </si>
  <si>
    <t>https://podminky.urs.cz/item/CS_URS_2024_01/711111001</t>
  </si>
  <si>
    <t>48</t>
  </si>
  <si>
    <t>11163150</t>
  </si>
  <si>
    <t>lak penetrační asfaltový</t>
  </si>
  <si>
    <t>1468017160</t>
  </si>
  <si>
    <t>2,3*0,0003 'Přepočtené koeficientem množství</t>
  </si>
  <si>
    <t>49</t>
  </si>
  <si>
    <t>711141559</t>
  </si>
  <si>
    <t>Provedení izolace proti zemní vlhkosti pásy přitavením NAIP na ploše vodorovné V</t>
  </si>
  <si>
    <t>-1863666179</t>
  </si>
  <si>
    <t>https://podminky.urs.cz/item/CS_URS_2024_01/711141559</t>
  </si>
  <si>
    <t>čv103-pozn.4</t>
  </si>
  <si>
    <t>1,65*1,65-0,65*0,65</t>
  </si>
  <si>
    <t>50</t>
  </si>
  <si>
    <t>62853004</t>
  </si>
  <si>
    <t>pás asfaltový natavitelný modifikovaný SBS s vložkou ze skleněné tkaniny a spalitelnou PE fólií nebo jemnozrnným minerálním posypem na horním povrchu tl 4,0mm</t>
  </si>
  <si>
    <t>2013597833</t>
  </si>
  <si>
    <t>2,3*1,1655 'Přepočtené koeficientem množství</t>
  </si>
  <si>
    <t>51</t>
  </si>
  <si>
    <t>711199095</t>
  </si>
  <si>
    <t>Příplatek k cenám provedení izolace proti zemní vlhkosti za plochu do 10 m2 natěradly za studena nebo za horka</t>
  </si>
  <si>
    <t>564354293</t>
  </si>
  <si>
    <t>https://podminky.urs.cz/item/CS_URS_2024_01/711199095</t>
  </si>
  <si>
    <t>52</t>
  </si>
  <si>
    <t>711199097</t>
  </si>
  <si>
    <t>Příplatek k cenám provedení izolace proti zemní vlhkosti za plochu do 10 m2 pásy přitavením NAIP nebo termoplasty</t>
  </si>
  <si>
    <t>-2011377942</t>
  </si>
  <si>
    <t>https://podminky.urs.cz/item/CS_URS_2024_01/711199097</t>
  </si>
  <si>
    <t>53</t>
  </si>
  <si>
    <t>998711121</t>
  </si>
  <si>
    <t>Přesun hmot pro izolace proti vodě, vlhkosti a plynům stanovený z hmotnosti přesunovaného materiálu vodorovná dopravní vzdálenost do 50 m ruční (bez užití mechanizace) v objektech výšky do 6 m</t>
  </si>
  <si>
    <t>466173275</t>
  </si>
  <si>
    <t>https://podminky.urs.cz/item/CS_URS_2024_01/998711121</t>
  </si>
  <si>
    <t>762</t>
  </si>
  <si>
    <t>Konstrukce tesařské</t>
  </si>
  <si>
    <t>54</t>
  </si>
  <si>
    <t>762526811</t>
  </si>
  <si>
    <t>Demontáž podlah z desek dřevotřískových, překližkových, sololitových tl. do 20 mm bez polštářů</t>
  </si>
  <si>
    <t>1452951634</t>
  </si>
  <si>
    <t>https://podminky.urs.cz/item/CS_URS_2024_01/762526811</t>
  </si>
  <si>
    <t>čv102-pozn.2</t>
  </si>
  <si>
    <t>"podlaha stáv.jímky"1,59*2,27</t>
  </si>
  <si>
    <t>01b - Technologie vody a elektroinstalace</t>
  </si>
  <si>
    <t xml:space="preserve">    722tgv - Technologie vody</t>
  </si>
  <si>
    <t xml:space="preserve">    740e - Elektroinstalace</t>
  </si>
  <si>
    <t>722tgv</t>
  </si>
  <si>
    <t>Technologie vody</t>
  </si>
  <si>
    <t>7221</t>
  </si>
  <si>
    <t>Technologie vody - d,m dle samostatného rozpočtu</t>
  </si>
  <si>
    <t>1848121591</t>
  </si>
  <si>
    <t>740e</t>
  </si>
  <si>
    <t>Elektroinstalace</t>
  </si>
  <si>
    <t>7401</t>
  </si>
  <si>
    <t>Elektroinstalace - d,m dle samostatného rozpočtu</t>
  </si>
  <si>
    <t>112541559</t>
  </si>
  <si>
    <t>99 -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</si>
  <si>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</si>
  <si>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</si>
  <si>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</si>
  <si>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</si>
  <si>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</si>
  <si>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</si>
  <si>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</si>
  <si>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</si>
  <si>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</si>
  <si>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</si>
  <si>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</si>
  <si>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</si>
  <si>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-1576010761</t>
  </si>
  <si>
    <t>https://podminky.urs.cz/item/CS_URS_2024_01/011002000</t>
  </si>
  <si>
    <t>"vytyčení stávajících sítí, odpojení sítí, sondy, atd.dle potřeby"1</t>
  </si>
  <si>
    <t>013203000</t>
  </si>
  <si>
    <t>Dokumentace stavby bez rozlišení</t>
  </si>
  <si>
    <t>170259609</t>
  </si>
  <si>
    <t>https://podminky.urs.cz/item/CS_URS_2024_01/013203000</t>
  </si>
  <si>
    <t>"dílenská a výrobní dokumentace v potřebném rozsahu pro stavbu,..."1</t>
  </si>
  <si>
    <t>013254000</t>
  </si>
  <si>
    <t>Dokumentace skutečného provedení stavby</t>
  </si>
  <si>
    <t>-685311371</t>
  </si>
  <si>
    <t>https://podminky.urs.cz/item/CS_URS_2024_01/013254000</t>
  </si>
  <si>
    <t>VRN3</t>
  </si>
  <si>
    <t>Zařízení staveniště</t>
  </si>
  <si>
    <t>030001000</t>
  </si>
  <si>
    <t>-1584332969</t>
  </si>
  <si>
    <t>https://podminky.urs.cz/item/CS_URS_2024_01/030001000</t>
  </si>
  <si>
    <t>"zřízení, provoz a zrušení zs (buňky, wc, vše potřebné pro realizaci díla dle uvážení zhotovitele)"1</t>
  </si>
  <si>
    <t>Zajištění oplocení stavby dle požadavku KooBOZP</t>
  </si>
  <si>
    <t>"ochranné zábralí, oplocení"</t>
  </si>
  <si>
    <t>"dočasná ochrana stávajících kcí a zařízení proti poškození a znečištění (např. OSB + geotextílie, folie PE)"</t>
  </si>
  <si>
    <t>VRN4</t>
  </si>
  <si>
    <t>Inženýrská činnost</t>
  </si>
  <si>
    <t>043002000</t>
  </si>
  <si>
    <t>Zkoušky a ostatní měření</t>
  </si>
  <si>
    <t>1072859024</t>
  </si>
  <si>
    <t>https://podminky.urs.cz/item/CS_URS_2024_01/043002000</t>
  </si>
  <si>
    <t>"všechny potřebné zkoušky a měření pro provedení díla dle SoD a požadavků staveb.úřadu (např.vodotěsnost van)"1</t>
  </si>
  <si>
    <t>045002000</t>
  </si>
  <si>
    <t>Kompletační a koordinační činnost</t>
  </si>
  <si>
    <t>-215884641</t>
  </si>
  <si>
    <t>https://podminky.urs.cz/item/CS_URS_2024_01/045002000</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</si>
  <si>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</si>
  <si>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</si>
  <si>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</si>
  <si>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</si>
  <si>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</si>
  <si>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</si>
  <si>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zaškolení obsluhy</t>
  </si>
  <si>
    <t>VRN7</t>
  </si>
  <si>
    <t>Provozní vlivy</t>
  </si>
  <si>
    <t>070001000</t>
  </si>
  <si>
    <t>390894638</t>
  </si>
  <si>
    <t>https://podminky.urs.cz/item/CS_URS_2024_01/070001000</t>
  </si>
  <si>
    <t>např. omezený přístup vlivem investora, třetích osob</t>
  </si>
  <si>
    <t>ztížený pohyb vozidel v centrech měst</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</si>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</sst>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39711111" TargetMode="External" /><Relationship Id="rId2" Type="http://schemas.openxmlformats.org/officeDocument/2006/relationships/hyperlink" Target="https://podminky.urs.cz/item/CS_URS_2024_01/161111502" TargetMode="External" /><Relationship Id="rId3" Type="http://schemas.openxmlformats.org/officeDocument/2006/relationships/hyperlink" Target="https://podminky.urs.cz/item/CS_URS_2024_01/162751117" TargetMode="External" /><Relationship Id="rId4" Type="http://schemas.openxmlformats.org/officeDocument/2006/relationships/hyperlink" Target="https://podminky.urs.cz/item/CS_URS_2024_01/162751119" TargetMode="External" /><Relationship Id="rId5" Type="http://schemas.openxmlformats.org/officeDocument/2006/relationships/hyperlink" Target="https://podminky.urs.cz/item/CS_URS_2024_01/171201231" TargetMode="External" /><Relationship Id="rId6" Type="http://schemas.openxmlformats.org/officeDocument/2006/relationships/hyperlink" Target="https://podminky.urs.cz/item/CS_URS_2024_01/275321311" TargetMode="External" /><Relationship Id="rId7" Type="http://schemas.openxmlformats.org/officeDocument/2006/relationships/hyperlink" Target="https://podminky.urs.cz/item/CS_URS_2024_01/275362021" TargetMode="External" /><Relationship Id="rId8" Type="http://schemas.openxmlformats.org/officeDocument/2006/relationships/hyperlink" Target="https://podminky.urs.cz/item/CS_URS_2024_01/113106161" TargetMode="External" /><Relationship Id="rId9" Type="http://schemas.openxmlformats.org/officeDocument/2006/relationships/hyperlink" Target="https://podminky.urs.cz/item/CS_URS_2024_01/979071121" TargetMode="External" /><Relationship Id="rId10" Type="http://schemas.openxmlformats.org/officeDocument/2006/relationships/hyperlink" Target="https://podminky.urs.cz/item/CS_URS_2024_01/591211111" TargetMode="External" /><Relationship Id="rId11" Type="http://schemas.openxmlformats.org/officeDocument/2006/relationships/hyperlink" Target="https://podminky.urs.cz/item/CS_URS_2024_01/877370330" TargetMode="External" /><Relationship Id="rId12" Type="http://schemas.openxmlformats.org/officeDocument/2006/relationships/hyperlink" Target="https://podminky.urs.cz/item/CS_URS_2024_01/877350320" TargetMode="External" /><Relationship Id="rId13" Type="http://schemas.openxmlformats.org/officeDocument/2006/relationships/hyperlink" Target="https://podminky.urs.cz/item/CS_URS_2024_01/899620131" TargetMode="External" /><Relationship Id="rId14" Type="http://schemas.openxmlformats.org/officeDocument/2006/relationships/hyperlink" Target="https://podminky.urs.cz/item/CS_URS_2024_01/899104112" TargetMode="External" /><Relationship Id="rId15" Type="http://schemas.openxmlformats.org/officeDocument/2006/relationships/hyperlink" Target="https://podminky.urs.cz/item/CS_URS_2024_01/953961113" TargetMode="External" /><Relationship Id="rId16" Type="http://schemas.openxmlformats.org/officeDocument/2006/relationships/hyperlink" Target="https://podminky.urs.cz/item/CS_URS_2024_01/953965122" TargetMode="External" /><Relationship Id="rId17" Type="http://schemas.openxmlformats.org/officeDocument/2006/relationships/hyperlink" Target="https://podminky.urs.cz/item/CS_URS_2024_01/899203112" TargetMode="External" /><Relationship Id="rId18" Type="http://schemas.openxmlformats.org/officeDocument/2006/relationships/hyperlink" Target="https://podminky.urs.cz/item/CS_URS_2024_01/894812241" TargetMode="External" /><Relationship Id="rId19" Type="http://schemas.openxmlformats.org/officeDocument/2006/relationships/hyperlink" Target="https://podminky.urs.cz/item/CS_URS_2024_01/985131111" TargetMode="External" /><Relationship Id="rId20" Type="http://schemas.openxmlformats.org/officeDocument/2006/relationships/hyperlink" Target="https://podminky.urs.cz/item/CS_URS_2024_01/977151121" TargetMode="External" /><Relationship Id="rId21" Type="http://schemas.openxmlformats.org/officeDocument/2006/relationships/hyperlink" Target="https://podminky.urs.cz/item/CS_URS_2024_01/977151123" TargetMode="External" /><Relationship Id="rId22" Type="http://schemas.openxmlformats.org/officeDocument/2006/relationships/hyperlink" Target="https://podminky.urs.cz/item/CS_URS_2024_01/977312113" TargetMode="External" /><Relationship Id="rId23" Type="http://schemas.openxmlformats.org/officeDocument/2006/relationships/hyperlink" Target="https://podminky.urs.cz/item/CS_URS_2024_01/965042221" TargetMode="External" /><Relationship Id="rId24" Type="http://schemas.openxmlformats.org/officeDocument/2006/relationships/hyperlink" Target="https://podminky.urs.cz/item/CS_URS_2024_01/965049112" TargetMode="External" /><Relationship Id="rId25" Type="http://schemas.openxmlformats.org/officeDocument/2006/relationships/hyperlink" Target="https://podminky.urs.cz/item/CS_URS_2024_01/899102211" TargetMode="External" /><Relationship Id="rId26" Type="http://schemas.openxmlformats.org/officeDocument/2006/relationships/hyperlink" Target="https://podminky.urs.cz/item/CS_URS_2024_01/997013211" TargetMode="External" /><Relationship Id="rId27" Type="http://schemas.openxmlformats.org/officeDocument/2006/relationships/hyperlink" Target="https://podminky.urs.cz/item/CS_URS_2024_01/997013501" TargetMode="External" /><Relationship Id="rId28" Type="http://schemas.openxmlformats.org/officeDocument/2006/relationships/hyperlink" Target="https://podminky.urs.cz/item/CS_URS_2024_01/997013509" TargetMode="External" /><Relationship Id="rId29" Type="http://schemas.openxmlformats.org/officeDocument/2006/relationships/hyperlink" Target="https://podminky.urs.cz/item/CS_URS_2024_01/997013871" TargetMode="External" /><Relationship Id="rId30" Type="http://schemas.openxmlformats.org/officeDocument/2006/relationships/hyperlink" Target="https://podminky.urs.cz/item/CS_URS_2024_01/998018001" TargetMode="External" /><Relationship Id="rId31" Type="http://schemas.openxmlformats.org/officeDocument/2006/relationships/hyperlink" Target="https://podminky.urs.cz/item/CS_URS_2024_01/711111001" TargetMode="External" /><Relationship Id="rId32" Type="http://schemas.openxmlformats.org/officeDocument/2006/relationships/hyperlink" Target="https://podminky.urs.cz/item/CS_URS_2024_01/711141559" TargetMode="External" /><Relationship Id="rId33" Type="http://schemas.openxmlformats.org/officeDocument/2006/relationships/hyperlink" Target="https://podminky.urs.cz/item/CS_URS_2024_01/711199095" TargetMode="External" /><Relationship Id="rId34" Type="http://schemas.openxmlformats.org/officeDocument/2006/relationships/hyperlink" Target="https://podminky.urs.cz/item/CS_URS_2024_01/711199097" TargetMode="External" /><Relationship Id="rId35" Type="http://schemas.openxmlformats.org/officeDocument/2006/relationships/hyperlink" Target="https://podminky.urs.cz/item/CS_URS_2024_01/998711121" TargetMode="External" /><Relationship Id="rId36" Type="http://schemas.openxmlformats.org/officeDocument/2006/relationships/hyperlink" Target="https://podminky.urs.cz/item/CS_URS_2024_01/762526811" TargetMode="External" /><Relationship Id="rId37"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1/011002000" TargetMode="External" /><Relationship Id="rId2" Type="http://schemas.openxmlformats.org/officeDocument/2006/relationships/hyperlink" Target="https://podminky.urs.cz/item/CS_URS_2024_01/013203000" TargetMode="External" /><Relationship Id="rId3" Type="http://schemas.openxmlformats.org/officeDocument/2006/relationships/hyperlink" Target="https://podminky.urs.cz/item/CS_URS_2024_01/013254000" TargetMode="External" /><Relationship Id="rId4" Type="http://schemas.openxmlformats.org/officeDocument/2006/relationships/hyperlink" Target="https://podminky.urs.cz/item/CS_URS_2024_01/030001000" TargetMode="External" /><Relationship Id="rId5" Type="http://schemas.openxmlformats.org/officeDocument/2006/relationships/hyperlink" Target="https://podminky.urs.cz/item/CS_URS_2024_01/043002000" TargetMode="External" /><Relationship Id="rId6" Type="http://schemas.openxmlformats.org/officeDocument/2006/relationships/hyperlink" Target="https://podminky.urs.cz/item/CS_URS_2024_01/045002000" TargetMode="External" /><Relationship Id="rId7" Type="http://schemas.openxmlformats.org/officeDocument/2006/relationships/hyperlink" Target="https://podminky.urs.cz/item/CS_URS_2024_01/070001000" TargetMode="External" /><Relationship Id="rId8"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31</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32</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33</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322.5" customHeight="1">
      <c r="B23" s="23"/>
      <c r="C23" s="24"/>
      <c r="D23" s="24"/>
      <c r="E23" s="38" t="s">
        <v>36</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37</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38</v>
      </c>
      <c r="M28" s="47"/>
      <c r="N28" s="47"/>
      <c r="O28" s="47"/>
      <c r="P28" s="47"/>
      <c r="Q28" s="42"/>
      <c r="R28" s="42"/>
      <c r="S28" s="42"/>
      <c r="T28" s="42"/>
      <c r="U28" s="42"/>
      <c r="V28" s="42"/>
      <c r="W28" s="47" t="s">
        <v>39</v>
      </c>
      <c r="X28" s="47"/>
      <c r="Y28" s="47"/>
      <c r="Z28" s="47"/>
      <c r="AA28" s="47"/>
      <c r="AB28" s="47"/>
      <c r="AC28" s="47"/>
      <c r="AD28" s="47"/>
      <c r="AE28" s="47"/>
      <c r="AF28" s="42"/>
      <c r="AG28" s="42"/>
      <c r="AH28" s="42"/>
      <c r="AI28" s="42"/>
      <c r="AJ28" s="42"/>
      <c r="AK28" s="47" t="s">
        <v>40</v>
      </c>
      <c r="AL28" s="47"/>
      <c r="AM28" s="47"/>
      <c r="AN28" s="47"/>
      <c r="AO28" s="47"/>
      <c r="AP28" s="42"/>
      <c r="AQ28" s="42"/>
      <c r="AR28" s="46"/>
      <c r="BE28" s="33"/>
    </row>
    <row r="29" s="3" customFormat="1" ht="14.4" customHeight="1">
      <c r="A29" s="3"/>
      <c r="B29" s="48"/>
      <c r="C29" s="49"/>
      <c r="D29" s="34" t="s">
        <v>41</v>
      </c>
      <c r="E29" s="49"/>
      <c r="F29" s="34" t="s">
        <v>42</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43</v>
      </c>
      <c r="G30" s="49"/>
      <c r="H30" s="49"/>
      <c r="I30" s="49"/>
      <c r="J30" s="49"/>
      <c r="K30" s="49"/>
      <c r="L30" s="50">
        <v>0.12</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44</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45</v>
      </c>
      <c r="G32" s="49"/>
      <c r="H32" s="49"/>
      <c r="I32" s="49"/>
      <c r="J32" s="49"/>
      <c r="K32" s="49"/>
      <c r="L32" s="50">
        <v>0.12</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46</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47</v>
      </c>
      <c r="E35" s="56"/>
      <c r="F35" s="56"/>
      <c r="G35" s="56"/>
      <c r="H35" s="56"/>
      <c r="I35" s="56"/>
      <c r="J35" s="56"/>
      <c r="K35" s="56"/>
      <c r="L35" s="56"/>
      <c r="M35" s="56"/>
      <c r="N35" s="56"/>
      <c r="O35" s="56"/>
      <c r="P35" s="56"/>
      <c r="Q35" s="56"/>
      <c r="R35" s="56"/>
      <c r="S35" s="56"/>
      <c r="T35" s="57" t="s">
        <v>48</v>
      </c>
      <c r="U35" s="56"/>
      <c r="V35" s="56"/>
      <c r="W35" s="56"/>
      <c r="X35" s="58" t="s">
        <v>49</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50</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202407tgst</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technologie fontány a olověných van Resselovo náměstí v Chrudimi - technologická a stavební část</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1. 3. 2024</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Ing. Josef Dvořák</v>
      </c>
      <c r="AN49" s="66"/>
      <c r="AO49" s="66"/>
      <c r="AP49" s="66"/>
      <c r="AQ49" s="42"/>
      <c r="AR49" s="46"/>
      <c r="AS49" s="76" t="s">
        <v>51</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33</v>
      </c>
      <c r="AJ50" s="42"/>
      <c r="AK50" s="42"/>
      <c r="AL50" s="42"/>
      <c r="AM50" s="75" t="str">
        <f>IF(E20="","",E20)</f>
        <v>Ing.Jiří Pitra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52</v>
      </c>
      <c r="D52" s="89"/>
      <c r="E52" s="89"/>
      <c r="F52" s="89"/>
      <c r="G52" s="89"/>
      <c r="H52" s="90"/>
      <c r="I52" s="91" t="s">
        <v>53</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54</v>
      </c>
      <c r="AH52" s="89"/>
      <c r="AI52" s="89"/>
      <c r="AJ52" s="89"/>
      <c r="AK52" s="89"/>
      <c r="AL52" s="89"/>
      <c r="AM52" s="89"/>
      <c r="AN52" s="91" t="s">
        <v>55</v>
      </c>
      <c r="AO52" s="89"/>
      <c r="AP52" s="89"/>
      <c r="AQ52" s="93" t="s">
        <v>56</v>
      </c>
      <c r="AR52" s="46"/>
      <c r="AS52" s="94" t="s">
        <v>57</v>
      </c>
      <c r="AT52" s="95" t="s">
        <v>58</v>
      </c>
      <c r="AU52" s="95" t="s">
        <v>59</v>
      </c>
      <c r="AV52" s="95" t="s">
        <v>60</v>
      </c>
      <c r="AW52" s="95" t="s">
        <v>61</v>
      </c>
      <c r="AX52" s="95" t="s">
        <v>62</v>
      </c>
      <c r="AY52" s="95" t="s">
        <v>63</v>
      </c>
      <c r="AZ52" s="95" t="s">
        <v>64</v>
      </c>
      <c r="BA52" s="95" t="s">
        <v>65</v>
      </c>
      <c r="BB52" s="95" t="s">
        <v>66</v>
      </c>
      <c r="BC52" s="95" t="s">
        <v>67</v>
      </c>
      <c r="BD52" s="96" t="s">
        <v>68</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69</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ROUND(SUM(AG55:AG57),2)</f>
        <v>0</v>
      </c>
      <c r="AH54" s="103"/>
      <c r="AI54" s="103"/>
      <c r="AJ54" s="103"/>
      <c r="AK54" s="103"/>
      <c r="AL54" s="103"/>
      <c r="AM54" s="103"/>
      <c r="AN54" s="104">
        <f>SUM(AG54,AT54)</f>
        <v>0</v>
      </c>
      <c r="AO54" s="104"/>
      <c r="AP54" s="104"/>
      <c r="AQ54" s="105" t="s">
        <v>19</v>
      </c>
      <c r="AR54" s="106"/>
      <c r="AS54" s="107">
        <f>ROUND(SUM(AS55:AS57),2)</f>
        <v>0</v>
      </c>
      <c r="AT54" s="108">
        <f>ROUND(SUM(AV54:AW54),2)</f>
        <v>0</v>
      </c>
      <c r="AU54" s="109">
        <f>ROUND(SUM(AU55:AU57),5)</f>
        <v>0</v>
      </c>
      <c r="AV54" s="108">
        <f>ROUND(AZ54*L29,2)</f>
        <v>0</v>
      </c>
      <c r="AW54" s="108">
        <f>ROUND(BA54*L30,2)</f>
        <v>0</v>
      </c>
      <c r="AX54" s="108">
        <f>ROUND(BB54*L29,2)</f>
        <v>0</v>
      </c>
      <c r="AY54" s="108">
        <f>ROUND(BC54*L30,2)</f>
        <v>0</v>
      </c>
      <c r="AZ54" s="108">
        <f>ROUND(SUM(AZ55:AZ57),2)</f>
        <v>0</v>
      </c>
      <c r="BA54" s="108">
        <f>ROUND(SUM(BA55:BA57),2)</f>
        <v>0</v>
      </c>
      <c r="BB54" s="108">
        <f>ROUND(SUM(BB55:BB57),2)</f>
        <v>0</v>
      </c>
      <c r="BC54" s="108">
        <f>ROUND(SUM(BC55:BC57),2)</f>
        <v>0</v>
      </c>
      <c r="BD54" s="110">
        <f>ROUND(SUM(BD55:BD57),2)</f>
        <v>0</v>
      </c>
      <c r="BE54" s="6"/>
      <c r="BS54" s="111" t="s">
        <v>70</v>
      </c>
      <c r="BT54" s="111" t="s">
        <v>71</v>
      </c>
      <c r="BU54" s="112" t="s">
        <v>72</v>
      </c>
      <c r="BV54" s="111" t="s">
        <v>73</v>
      </c>
      <c r="BW54" s="111" t="s">
        <v>5</v>
      </c>
      <c r="BX54" s="111" t="s">
        <v>74</v>
      </c>
      <c r="CL54" s="111" t="s">
        <v>19</v>
      </c>
    </row>
    <row r="55" s="7" customFormat="1" ht="24.75" customHeight="1">
      <c r="A55" s="113" t="s">
        <v>75</v>
      </c>
      <c r="B55" s="114"/>
      <c r="C55" s="115"/>
      <c r="D55" s="116" t="s">
        <v>76</v>
      </c>
      <c r="E55" s="116"/>
      <c r="F55" s="116"/>
      <c r="G55" s="116"/>
      <c r="H55" s="116"/>
      <c r="I55" s="117"/>
      <c r="J55" s="116" t="s">
        <v>77</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'01a - Stavební část (bez ...'!J30</f>
        <v>0</v>
      </c>
      <c r="AH55" s="117"/>
      <c r="AI55" s="117"/>
      <c r="AJ55" s="117"/>
      <c r="AK55" s="117"/>
      <c r="AL55" s="117"/>
      <c r="AM55" s="117"/>
      <c r="AN55" s="118">
        <f>SUM(AG55,AT55)</f>
        <v>0</v>
      </c>
      <c r="AO55" s="117"/>
      <c r="AP55" s="117"/>
      <c r="AQ55" s="119" t="s">
        <v>78</v>
      </c>
      <c r="AR55" s="120"/>
      <c r="AS55" s="121">
        <v>0</v>
      </c>
      <c r="AT55" s="122">
        <f>ROUND(SUM(AV55:AW55),2)</f>
        <v>0</v>
      </c>
      <c r="AU55" s="123">
        <f>'01a - Stavební část (bez ...'!P93</f>
        <v>0</v>
      </c>
      <c r="AV55" s="122">
        <f>'01a - Stavební část (bez ...'!J33</f>
        <v>0</v>
      </c>
      <c r="AW55" s="122">
        <f>'01a - Stavební část (bez ...'!J34</f>
        <v>0</v>
      </c>
      <c r="AX55" s="122">
        <f>'01a - Stavební část (bez ...'!J35</f>
        <v>0</v>
      </c>
      <c r="AY55" s="122">
        <f>'01a - Stavební část (bez ...'!J36</f>
        <v>0</v>
      </c>
      <c r="AZ55" s="122">
        <f>'01a - Stavební část (bez ...'!F33</f>
        <v>0</v>
      </c>
      <c r="BA55" s="122">
        <f>'01a - Stavební část (bez ...'!F34</f>
        <v>0</v>
      </c>
      <c r="BB55" s="122">
        <f>'01a - Stavební část (bez ...'!F35</f>
        <v>0</v>
      </c>
      <c r="BC55" s="122">
        <f>'01a - Stavební část (bez ...'!F36</f>
        <v>0</v>
      </c>
      <c r="BD55" s="124">
        <f>'01a - Stavební část (bez ...'!F37</f>
        <v>0</v>
      </c>
      <c r="BE55" s="7"/>
      <c r="BT55" s="125" t="s">
        <v>79</v>
      </c>
      <c r="BV55" s="125" t="s">
        <v>73</v>
      </c>
      <c r="BW55" s="125" t="s">
        <v>80</v>
      </c>
      <c r="BX55" s="125" t="s">
        <v>5</v>
      </c>
      <c r="CL55" s="125" t="s">
        <v>19</v>
      </c>
      <c r="CM55" s="125" t="s">
        <v>81</v>
      </c>
    </row>
    <row r="56" s="7" customFormat="1" ht="16.5" customHeight="1">
      <c r="A56" s="113" t="s">
        <v>75</v>
      </c>
      <c r="B56" s="114"/>
      <c r="C56" s="115"/>
      <c r="D56" s="116" t="s">
        <v>82</v>
      </c>
      <c r="E56" s="116"/>
      <c r="F56" s="116"/>
      <c r="G56" s="116"/>
      <c r="H56" s="116"/>
      <c r="I56" s="117"/>
      <c r="J56" s="116" t="s">
        <v>83</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'01b - Technologie vody a ...'!J30</f>
        <v>0</v>
      </c>
      <c r="AH56" s="117"/>
      <c r="AI56" s="117"/>
      <c r="AJ56" s="117"/>
      <c r="AK56" s="117"/>
      <c r="AL56" s="117"/>
      <c r="AM56" s="117"/>
      <c r="AN56" s="118">
        <f>SUM(AG56,AT56)</f>
        <v>0</v>
      </c>
      <c r="AO56" s="117"/>
      <c r="AP56" s="117"/>
      <c r="AQ56" s="119" t="s">
        <v>78</v>
      </c>
      <c r="AR56" s="120"/>
      <c r="AS56" s="121">
        <v>0</v>
      </c>
      <c r="AT56" s="122">
        <f>ROUND(SUM(AV56:AW56),2)</f>
        <v>0</v>
      </c>
      <c r="AU56" s="123">
        <f>'01b - Technologie vody a ...'!P82</f>
        <v>0</v>
      </c>
      <c r="AV56" s="122">
        <f>'01b - Technologie vody a ...'!J33</f>
        <v>0</v>
      </c>
      <c r="AW56" s="122">
        <f>'01b - Technologie vody a ...'!J34</f>
        <v>0</v>
      </c>
      <c r="AX56" s="122">
        <f>'01b - Technologie vody a ...'!J35</f>
        <v>0</v>
      </c>
      <c r="AY56" s="122">
        <f>'01b - Technologie vody a ...'!J36</f>
        <v>0</v>
      </c>
      <c r="AZ56" s="122">
        <f>'01b - Technologie vody a ...'!F33</f>
        <v>0</v>
      </c>
      <c r="BA56" s="122">
        <f>'01b - Technologie vody a ...'!F34</f>
        <v>0</v>
      </c>
      <c r="BB56" s="122">
        <f>'01b - Technologie vody a ...'!F35</f>
        <v>0</v>
      </c>
      <c r="BC56" s="122">
        <f>'01b - Technologie vody a ...'!F36</f>
        <v>0</v>
      </c>
      <c r="BD56" s="124">
        <f>'01b - Technologie vody a ...'!F37</f>
        <v>0</v>
      </c>
      <c r="BE56" s="7"/>
      <c r="BT56" s="125" t="s">
        <v>79</v>
      </c>
      <c r="BV56" s="125" t="s">
        <v>73</v>
      </c>
      <c r="BW56" s="125" t="s">
        <v>84</v>
      </c>
      <c r="BX56" s="125" t="s">
        <v>5</v>
      </c>
      <c r="CL56" s="125" t="s">
        <v>19</v>
      </c>
      <c r="CM56" s="125" t="s">
        <v>81</v>
      </c>
    </row>
    <row r="57" s="7" customFormat="1" ht="16.5" customHeight="1">
      <c r="A57" s="113" t="s">
        <v>75</v>
      </c>
      <c r="B57" s="114"/>
      <c r="C57" s="115"/>
      <c r="D57" s="116" t="s">
        <v>85</v>
      </c>
      <c r="E57" s="116"/>
      <c r="F57" s="116"/>
      <c r="G57" s="116"/>
      <c r="H57" s="116"/>
      <c r="I57" s="117"/>
      <c r="J57" s="116" t="s">
        <v>86</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'99 - VRN'!J30</f>
        <v>0</v>
      </c>
      <c r="AH57" s="117"/>
      <c r="AI57" s="117"/>
      <c r="AJ57" s="117"/>
      <c r="AK57" s="117"/>
      <c r="AL57" s="117"/>
      <c r="AM57" s="117"/>
      <c r="AN57" s="118">
        <f>SUM(AG57,AT57)</f>
        <v>0</v>
      </c>
      <c r="AO57" s="117"/>
      <c r="AP57" s="117"/>
      <c r="AQ57" s="119" t="s">
        <v>78</v>
      </c>
      <c r="AR57" s="120"/>
      <c r="AS57" s="126">
        <v>0</v>
      </c>
      <c r="AT57" s="127">
        <f>ROUND(SUM(AV57:AW57),2)</f>
        <v>0</v>
      </c>
      <c r="AU57" s="128">
        <f>'99 - VRN'!P84</f>
        <v>0</v>
      </c>
      <c r="AV57" s="127">
        <f>'99 - VRN'!J33</f>
        <v>0</v>
      </c>
      <c r="AW57" s="127">
        <f>'99 - VRN'!J34</f>
        <v>0</v>
      </c>
      <c r="AX57" s="127">
        <f>'99 - VRN'!J35</f>
        <v>0</v>
      </c>
      <c r="AY57" s="127">
        <f>'99 - VRN'!J36</f>
        <v>0</v>
      </c>
      <c r="AZ57" s="127">
        <f>'99 - VRN'!F33</f>
        <v>0</v>
      </c>
      <c r="BA57" s="127">
        <f>'99 - VRN'!F34</f>
        <v>0</v>
      </c>
      <c r="BB57" s="127">
        <f>'99 - VRN'!F35</f>
        <v>0</v>
      </c>
      <c r="BC57" s="127">
        <f>'99 - VRN'!F36</f>
        <v>0</v>
      </c>
      <c r="BD57" s="129">
        <f>'99 - VRN'!F37</f>
        <v>0</v>
      </c>
      <c r="BE57" s="7"/>
      <c r="BT57" s="125" t="s">
        <v>79</v>
      </c>
      <c r="BV57" s="125" t="s">
        <v>73</v>
      </c>
      <c r="BW57" s="125" t="s">
        <v>87</v>
      </c>
      <c r="BX57" s="125" t="s">
        <v>5</v>
      </c>
      <c r="CL57" s="125" t="s">
        <v>19</v>
      </c>
      <c r="CM57" s="125" t="s">
        <v>81</v>
      </c>
    </row>
    <row r="58" s="2" customFormat="1" ht="30" customHeight="1">
      <c r="A58" s="40"/>
      <c r="B58" s="41"/>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6"/>
      <c r="AS58" s="40"/>
      <c r="AT58" s="40"/>
      <c r="AU58" s="40"/>
      <c r="AV58" s="40"/>
      <c r="AW58" s="40"/>
      <c r="AX58" s="40"/>
      <c r="AY58" s="40"/>
      <c r="AZ58" s="40"/>
      <c r="BA58" s="40"/>
      <c r="BB58" s="40"/>
      <c r="BC58" s="40"/>
      <c r="BD58" s="40"/>
      <c r="BE58" s="40"/>
    </row>
    <row r="59" s="2" customFormat="1" ht="6.96" customHeight="1">
      <c r="A59" s="40"/>
      <c r="B59" s="61"/>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46"/>
      <c r="AS59" s="40"/>
      <c r="AT59" s="40"/>
      <c r="AU59" s="40"/>
      <c r="AV59" s="40"/>
      <c r="AW59" s="40"/>
      <c r="AX59" s="40"/>
      <c r="AY59" s="40"/>
      <c r="AZ59" s="40"/>
      <c r="BA59" s="40"/>
      <c r="BB59" s="40"/>
      <c r="BC59" s="40"/>
      <c r="BD59" s="40"/>
      <c r="BE59" s="40"/>
    </row>
  </sheetData>
  <sheetProtection sheet="1" formatColumns="0" formatRows="0" objects="1" scenarios="1" spinCount="100000" saltValue="Bv9kz1dumnhFVwq0hUnNixMKy1Fhc/q9wnTXu4u4TOW7ooNHPlGcNiIWBsi7BT93gm+LtarCgdcIzFF42wFtUw==" hashValue="Kpx1jq8FHOfCDDqMrH1zY7K1qLMomLWqDZ9fxYuQxgN5dlq+ilsw9iuGJntYQyqze5ldR31Katsm0v3TWL0pAg=="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01a - Stavební část (bez ...'!C2" display="/"/>
    <hyperlink ref="A56" location="'01b - Technologie vody a ...'!C2" display="/"/>
    <hyperlink ref="A57" location="'99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80</v>
      </c>
    </row>
    <row r="3" s="1" customFormat="1" ht="6.96" customHeight="1">
      <c r="B3" s="130"/>
      <c r="C3" s="131"/>
      <c r="D3" s="131"/>
      <c r="E3" s="131"/>
      <c r="F3" s="131"/>
      <c r="G3" s="131"/>
      <c r="H3" s="131"/>
      <c r="I3" s="131"/>
      <c r="J3" s="131"/>
      <c r="K3" s="131"/>
      <c r="L3" s="22"/>
      <c r="AT3" s="19" t="s">
        <v>81</v>
      </c>
    </row>
    <row r="4" s="1" customFormat="1" ht="24.96" customHeight="1">
      <c r="B4" s="22"/>
      <c r="D4" s="132" t="s">
        <v>88</v>
      </c>
      <c r="L4" s="22"/>
      <c r="M4" s="133" t="s">
        <v>10</v>
      </c>
      <c r="AT4" s="19" t="s">
        <v>4</v>
      </c>
    </row>
    <row r="5" s="1" customFormat="1" ht="6.96" customHeight="1">
      <c r="B5" s="22"/>
      <c r="L5" s="22"/>
    </row>
    <row r="6" s="1" customFormat="1" ht="12" customHeight="1">
      <c r="B6" s="22"/>
      <c r="D6" s="134" t="s">
        <v>16</v>
      </c>
      <c r="L6" s="22"/>
    </row>
    <row r="7" s="1" customFormat="1" ht="26.25" customHeight="1">
      <c r="B7" s="22"/>
      <c r="E7" s="135" t="str">
        <f>'Rekapitulace stavby'!K6</f>
        <v>Oprava technologie fontány a olověných van Resselovo náměstí v Chrudimi - technologická a stavební část</v>
      </c>
      <c r="F7" s="134"/>
      <c r="G7" s="134"/>
      <c r="H7" s="134"/>
      <c r="L7" s="22"/>
    </row>
    <row r="8" s="2" customFormat="1" ht="12" customHeight="1">
      <c r="A8" s="40"/>
      <c r="B8" s="46"/>
      <c r="C8" s="40"/>
      <c r="D8" s="134" t="s">
        <v>89</v>
      </c>
      <c r="E8" s="40"/>
      <c r="F8" s="40"/>
      <c r="G8" s="40"/>
      <c r="H8" s="40"/>
      <c r="I8" s="40"/>
      <c r="J8" s="40"/>
      <c r="K8" s="40"/>
      <c r="L8" s="136"/>
      <c r="S8" s="40"/>
      <c r="T8" s="40"/>
      <c r="U8" s="40"/>
      <c r="V8" s="40"/>
      <c r="W8" s="40"/>
      <c r="X8" s="40"/>
      <c r="Y8" s="40"/>
      <c r="Z8" s="40"/>
      <c r="AA8" s="40"/>
      <c r="AB8" s="40"/>
      <c r="AC8" s="40"/>
      <c r="AD8" s="40"/>
      <c r="AE8" s="40"/>
    </row>
    <row r="9" s="2" customFormat="1" ht="30" customHeight="1">
      <c r="A9" s="40"/>
      <c r="B9" s="46"/>
      <c r="C9" s="40"/>
      <c r="D9" s="40"/>
      <c r="E9" s="137" t="s">
        <v>90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1. 3. 2024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31</v>
      </c>
      <c r="F21" s="40"/>
      <c r="G21" s="40"/>
      <c r="H21" s="40"/>
      <c r="I21" s="134" t="s">
        <v>27</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33</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34</v>
      </c>
      <c r="F24" s="40"/>
      <c r="G24" s="40"/>
      <c r="H24" s="40"/>
      <c r="I24" s="134" t="s">
        <v>27</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35</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37</v>
      </c>
      <c r="E30" s="40"/>
      <c r="F30" s="40"/>
      <c r="G30" s="40"/>
      <c r="H30" s="40"/>
      <c r="I30" s="40"/>
      <c r="J30" s="146">
        <f>ROUND(J93,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39</v>
      </c>
      <c r="G32" s="40"/>
      <c r="H32" s="40"/>
      <c r="I32" s="147" t="s">
        <v>38</v>
      </c>
      <c r="J32" s="147" t="s">
        <v>40</v>
      </c>
      <c r="K32" s="40"/>
      <c r="L32" s="136"/>
      <c r="S32" s="40"/>
      <c r="T32" s="40"/>
      <c r="U32" s="40"/>
      <c r="V32" s="40"/>
      <c r="W32" s="40"/>
      <c r="X32" s="40"/>
      <c r="Y32" s="40"/>
      <c r="Z32" s="40"/>
      <c r="AA32" s="40"/>
      <c r="AB32" s="40"/>
      <c r="AC32" s="40"/>
      <c r="AD32" s="40"/>
      <c r="AE32" s="40"/>
    </row>
    <row r="33" s="2" customFormat="1" ht="14.4" customHeight="1">
      <c r="A33" s="40"/>
      <c r="B33" s="46"/>
      <c r="C33" s="40"/>
      <c r="D33" s="148" t="s">
        <v>41</v>
      </c>
      <c r="E33" s="134" t="s">
        <v>42</v>
      </c>
      <c r="F33" s="149">
        <f>ROUND((SUM(BE93:BE249)),  2)</f>
        <v>0</v>
      </c>
      <c r="G33" s="40"/>
      <c r="H33" s="40"/>
      <c r="I33" s="150">
        <v>0.20999999999999999</v>
      </c>
      <c r="J33" s="149">
        <f>ROUND(((SUM(BE93:BE249))*I33),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43</v>
      </c>
      <c r="F34" s="149">
        <f>ROUND((SUM(BF93:BF249)),  2)</f>
        <v>0</v>
      </c>
      <c r="G34" s="40"/>
      <c r="H34" s="40"/>
      <c r="I34" s="150">
        <v>0.12</v>
      </c>
      <c r="J34" s="149">
        <f>ROUND(((SUM(BF93:BF249))*I34),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44</v>
      </c>
      <c r="F35" s="149">
        <f>ROUND((SUM(BG93:BG249)),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45</v>
      </c>
      <c r="F36" s="149">
        <f>ROUND((SUM(BH93:BH249)),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46</v>
      </c>
      <c r="F37" s="149">
        <f>ROUND((SUM(BI93:BI249)),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47</v>
      </c>
      <c r="E39" s="153"/>
      <c r="F39" s="153"/>
      <c r="G39" s="154" t="s">
        <v>48</v>
      </c>
      <c r="H39" s="155" t="s">
        <v>49</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6.25" customHeight="1">
      <c r="A48" s="40"/>
      <c r="B48" s="41"/>
      <c r="C48" s="42"/>
      <c r="D48" s="42"/>
      <c r="E48" s="162" t="str">
        <f>E7</f>
        <v>Oprava technologie fontány a olověných van Resselovo náměstí v Chrudimi - technologická a stavební část</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89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30" customHeight="1">
      <c r="A50" s="40"/>
      <c r="B50" s="41"/>
      <c r="C50" s="42"/>
      <c r="D50" s="42"/>
      <c r="E50" s="71" t="str">
        <f>E9</f>
        <v>01a - Stavební část (bez technologie vody a elektroinstalace)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1. 3. 2024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Ing. Josef Dvořák</v>
      </c>
      <c r="K54" s="42"/>
      <c r="L54" s="13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33</v>
      </c>
      <c r="J55" s="38" t="str">
        <f>E24</f>
        <v>Ing.Jiří Pitra</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92</v>
      </c>
      <c r="D57" s="164"/>
      <c r="E57" s="164"/>
      <c r="F57" s="164"/>
      <c r="G57" s="164"/>
      <c r="H57" s="164"/>
      <c r="I57" s="164"/>
      <c r="J57" s="165" t="s">
        <v>93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69</v>
      </c>
      <c r="D59" s="42"/>
      <c r="E59" s="42"/>
      <c r="F59" s="42"/>
      <c r="G59" s="42"/>
      <c r="H59" s="42"/>
      <c r="I59" s="42"/>
      <c r="J59" s="104">
        <f>J93</f>
        <v>0</v>
      </c>
      <c r="K59" s="42"/>
      <c r="L59" s="136"/>
      <c r="S59" s="40"/>
      <c r="T59" s="40"/>
      <c r="U59" s="40"/>
      <c r="V59" s="40"/>
      <c r="W59" s="40"/>
      <c r="X59" s="40"/>
      <c r="Y59" s="40"/>
      <c r="Z59" s="40"/>
      <c r="AA59" s="40"/>
      <c r="AB59" s="40"/>
      <c r="AC59" s="40"/>
      <c r="AD59" s="40"/>
      <c r="AE59" s="40"/>
      <c r="AU59" s="19" t="s">
        <v>94</v>
      </c>
    </row>
    <row r="60" s="9" customFormat="1" ht="24.96" customHeight="1">
      <c r="A60" s="9"/>
      <c r="B60" s="167"/>
      <c r="C60" s="168"/>
      <c r="D60" s="169" t="s">
        <v>95</v>
      </c>
      <c r="E60" s="170"/>
      <c r="F60" s="170"/>
      <c r="G60" s="170"/>
      <c r="H60" s="170"/>
      <c r="I60" s="170"/>
      <c r="J60" s="171">
        <f>J94</f>
        <v>0</v>
      </c>
      <c r="K60" s="168"/>
      <c r="L60" s="172"/>
      <c r="S60" s="9"/>
      <c r="T60" s="9"/>
      <c r="U60" s="9"/>
      <c r="V60" s="9"/>
      <c r="W60" s="9"/>
      <c r="X60" s="9"/>
      <c r="Y60" s="9"/>
      <c r="Z60" s="9"/>
      <c r="AA60" s="9"/>
      <c r="AB60" s="9"/>
      <c r="AC60" s="9"/>
      <c r="AD60" s="9"/>
      <c r="AE60" s="9"/>
    </row>
    <row r="61" s="10" customFormat="1" ht="19.92" customHeight="1">
      <c r="A61" s="10"/>
      <c r="B61" s="173"/>
      <c r="C61" s="174"/>
      <c r="D61" s="175" t="s">
        <v>96</v>
      </c>
      <c r="E61" s="176"/>
      <c r="F61" s="176"/>
      <c r="G61" s="176"/>
      <c r="H61" s="176"/>
      <c r="I61" s="176"/>
      <c r="J61" s="177">
        <f>J95</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97</v>
      </c>
      <c r="E62" s="176"/>
      <c r="F62" s="176"/>
      <c r="G62" s="176"/>
      <c r="H62" s="176"/>
      <c r="I62" s="176"/>
      <c r="J62" s="177">
        <f>J116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98</v>
      </c>
      <c r="E63" s="176"/>
      <c r="F63" s="176"/>
      <c r="G63" s="176"/>
      <c r="H63" s="176"/>
      <c r="I63" s="176"/>
      <c r="J63" s="177">
        <f>J126</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99</v>
      </c>
      <c r="E64" s="176"/>
      <c r="F64" s="176"/>
      <c r="G64" s="176"/>
      <c r="H64" s="176"/>
      <c r="I64" s="176"/>
      <c r="J64" s="177">
        <f>J138</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100</v>
      </c>
      <c r="E65" s="176"/>
      <c r="F65" s="176"/>
      <c r="G65" s="176"/>
      <c r="H65" s="176"/>
      <c r="I65" s="176"/>
      <c r="J65" s="177">
        <f>J146</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101</v>
      </c>
      <c r="E66" s="176"/>
      <c r="F66" s="176"/>
      <c r="G66" s="176"/>
      <c r="H66" s="176"/>
      <c r="I66" s="176"/>
      <c r="J66" s="177">
        <f>J175</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102</v>
      </c>
      <c r="E67" s="176"/>
      <c r="F67" s="176"/>
      <c r="G67" s="176"/>
      <c r="H67" s="176"/>
      <c r="I67" s="176"/>
      <c r="J67" s="177">
        <f>J188</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103</v>
      </c>
      <c r="E68" s="176"/>
      <c r="F68" s="176"/>
      <c r="G68" s="176"/>
      <c r="H68" s="176"/>
      <c r="I68" s="176"/>
      <c r="J68" s="177">
        <f>J190</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104</v>
      </c>
      <c r="E69" s="176"/>
      <c r="F69" s="176"/>
      <c r="G69" s="176"/>
      <c r="H69" s="176"/>
      <c r="I69" s="176"/>
      <c r="J69" s="177">
        <f>J213</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105</v>
      </c>
      <c r="E70" s="176"/>
      <c r="F70" s="176"/>
      <c r="G70" s="176"/>
      <c r="H70" s="176"/>
      <c r="I70" s="176"/>
      <c r="J70" s="177">
        <f>J223</f>
        <v>0</v>
      </c>
      <c r="K70" s="174"/>
      <c r="L70" s="178"/>
      <c r="S70" s="10"/>
      <c r="T70" s="10"/>
      <c r="U70" s="10"/>
      <c r="V70" s="10"/>
      <c r="W70" s="10"/>
      <c r="X70" s="10"/>
      <c r="Y70" s="10"/>
      <c r="Z70" s="10"/>
      <c r="AA70" s="10"/>
      <c r="AB70" s="10"/>
      <c r="AC70" s="10"/>
      <c r="AD70" s="10"/>
      <c r="AE70" s="10"/>
    </row>
    <row r="71" s="9" customFormat="1" ht="24.96" customHeight="1">
      <c r="A71" s="9"/>
      <c r="B71" s="167"/>
      <c r="C71" s="168"/>
      <c r="D71" s="169" t="s">
        <v>106</v>
      </c>
      <c r="E71" s="170"/>
      <c r="F71" s="170"/>
      <c r="G71" s="170"/>
      <c r="H71" s="170"/>
      <c r="I71" s="170"/>
      <c r="J71" s="171">
        <f>J227</f>
        <v>0</v>
      </c>
      <c r="K71" s="168"/>
      <c r="L71" s="172"/>
      <c r="S71" s="9"/>
      <c r="T71" s="9"/>
      <c r="U71" s="9"/>
      <c r="V71" s="9"/>
      <c r="W71" s="9"/>
      <c r="X71" s="9"/>
      <c r="Y71" s="9"/>
      <c r="Z71" s="9"/>
      <c r="AA71" s="9"/>
      <c r="AB71" s="9"/>
      <c r="AC71" s="9"/>
      <c r="AD71" s="9"/>
      <c r="AE71" s="9"/>
    </row>
    <row r="72" s="10" customFormat="1" ht="19.92" customHeight="1">
      <c r="A72" s="10"/>
      <c r="B72" s="173"/>
      <c r="C72" s="174"/>
      <c r="D72" s="175" t="s">
        <v>107</v>
      </c>
      <c r="E72" s="176"/>
      <c r="F72" s="176"/>
      <c r="G72" s="176"/>
      <c r="H72" s="176"/>
      <c r="I72" s="176"/>
      <c r="J72" s="177">
        <f>J228</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108</v>
      </c>
      <c r="E73" s="176"/>
      <c r="F73" s="176"/>
      <c r="G73" s="176"/>
      <c r="H73" s="176"/>
      <c r="I73" s="176"/>
      <c r="J73" s="177">
        <f>J245</f>
        <v>0</v>
      </c>
      <c r="K73" s="174"/>
      <c r="L73" s="178"/>
      <c r="S73" s="10"/>
      <c r="T73" s="10"/>
      <c r="U73" s="10"/>
      <c r="V73" s="10"/>
      <c r="W73" s="10"/>
      <c r="X73" s="10"/>
      <c r="Y73" s="10"/>
      <c r="Z73" s="10"/>
      <c r="AA73" s="10"/>
      <c r="AB73" s="10"/>
      <c r="AC73" s="10"/>
      <c r="AD73" s="10"/>
      <c r="AE73" s="10"/>
    </row>
    <row r="74" s="2" customFormat="1" ht="21.84"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62"/>
      <c r="J75" s="62"/>
      <c r="K75" s="62"/>
      <c r="L75" s="136"/>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64"/>
      <c r="J79" s="64"/>
      <c r="K79" s="64"/>
      <c r="L79" s="136"/>
      <c r="S79" s="40"/>
      <c r="T79" s="40"/>
      <c r="U79" s="40"/>
      <c r="V79" s="40"/>
      <c r="W79" s="40"/>
      <c r="X79" s="40"/>
      <c r="Y79" s="40"/>
      <c r="Z79" s="40"/>
      <c r="AA79" s="40"/>
      <c r="AB79" s="40"/>
      <c r="AC79" s="40"/>
      <c r="AD79" s="40"/>
      <c r="AE79" s="40"/>
    </row>
    <row r="80" s="2" customFormat="1" ht="24.96" customHeight="1">
      <c r="A80" s="40"/>
      <c r="B80" s="41"/>
      <c r="C80" s="25" t="s">
        <v>109</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2" customHeight="1">
      <c r="A82" s="40"/>
      <c r="B82" s="41"/>
      <c r="C82" s="34" t="s">
        <v>16</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26.25" customHeight="1">
      <c r="A83" s="40"/>
      <c r="B83" s="41"/>
      <c r="C83" s="42"/>
      <c r="D83" s="42"/>
      <c r="E83" s="162" t="str">
        <f>E7</f>
        <v>Oprava technologie fontány a olověných van Resselovo náměstí v Chrudimi - technologická a stavební část</v>
      </c>
      <c r="F83" s="34"/>
      <c r="G83" s="34"/>
      <c r="H83" s="34"/>
      <c r="I83" s="42"/>
      <c r="J83" s="42"/>
      <c r="K83" s="42"/>
      <c r="L83" s="136"/>
      <c r="S83" s="40"/>
      <c r="T83" s="40"/>
      <c r="U83" s="40"/>
      <c r="V83" s="40"/>
      <c r="W83" s="40"/>
      <c r="X83" s="40"/>
      <c r="Y83" s="40"/>
      <c r="Z83" s="40"/>
      <c r="AA83" s="40"/>
      <c r="AB83" s="40"/>
      <c r="AC83" s="40"/>
      <c r="AD83" s="40"/>
      <c r="AE83" s="40"/>
    </row>
    <row r="84" s="2" customFormat="1" ht="12" customHeight="1">
      <c r="A84" s="40"/>
      <c r="B84" s="41"/>
      <c r="C84" s="34" t="s">
        <v>89</v>
      </c>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30" customHeight="1">
      <c r="A85" s="40"/>
      <c r="B85" s="41"/>
      <c r="C85" s="42"/>
      <c r="D85" s="42"/>
      <c r="E85" s="71" t="str">
        <f>E9</f>
        <v>01a - Stavební část (bez technologie vody a elektroinstalace)</v>
      </c>
      <c r="F85" s="42"/>
      <c r="G85" s="42"/>
      <c r="H85" s="42"/>
      <c r="I85" s="42"/>
      <c r="J85" s="42"/>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F12</f>
        <v xml:space="preserve"> </v>
      </c>
      <c r="G87" s="42"/>
      <c r="H87" s="42"/>
      <c r="I87" s="34" t="s">
        <v>23</v>
      </c>
      <c r="J87" s="74" t="str">
        <f>IF(J12="","",J12)</f>
        <v>1. 3. 2024</v>
      </c>
      <c r="K87" s="42"/>
      <c r="L87" s="136"/>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5.15" customHeight="1">
      <c r="A89" s="40"/>
      <c r="B89" s="41"/>
      <c r="C89" s="34" t="s">
        <v>25</v>
      </c>
      <c r="D89" s="42"/>
      <c r="E89" s="42"/>
      <c r="F89" s="29" t="str">
        <f>E15</f>
        <v xml:space="preserve"> </v>
      </c>
      <c r="G89" s="42"/>
      <c r="H89" s="42"/>
      <c r="I89" s="34" t="s">
        <v>30</v>
      </c>
      <c r="J89" s="38" t="str">
        <f>E21</f>
        <v>Ing. Josef Dvořák</v>
      </c>
      <c r="K89" s="42"/>
      <c r="L89" s="136"/>
      <c r="S89" s="40"/>
      <c r="T89" s="40"/>
      <c r="U89" s="40"/>
      <c r="V89" s="40"/>
      <c r="W89" s="40"/>
      <c r="X89" s="40"/>
      <c r="Y89" s="40"/>
      <c r="Z89" s="40"/>
      <c r="AA89" s="40"/>
      <c r="AB89" s="40"/>
      <c r="AC89" s="40"/>
      <c r="AD89" s="40"/>
      <c r="AE89" s="40"/>
    </row>
    <row r="90" s="2" customFormat="1" ht="15.15" customHeight="1">
      <c r="A90" s="40"/>
      <c r="B90" s="41"/>
      <c r="C90" s="34" t="s">
        <v>28</v>
      </c>
      <c r="D90" s="42"/>
      <c r="E90" s="42"/>
      <c r="F90" s="29" t="str">
        <f>IF(E18="","",E18)</f>
        <v>Vyplň údaj</v>
      </c>
      <c r="G90" s="42"/>
      <c r="H90" s="42"/>
      <c r="I90" s="34" t="s">
        <v>33</v>
      </c>
      <c r="J90" s="38" t="str">
        <f>E24</f>
        <v>Ing.Jiří Pitra</v>
      </c>
      <c r="K90" s="42"/>
      <c r="L90" s="136"/>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36"/>
      <c r="S91" s="40"/>
      <c r="T91" s="40"/>
      <c r="U91" s="40"/>
      <c r="V91" s="40"/>
      <c r="W91" s="40"/>
      <c r="X91" s="40"/>
      <c r="Y91" s="40"/>
      <c r="Z91" s="40"/>
      <c r="AA91" s="40"/>
      <c r="AB91" s="40"/>
      <c r="AC91" s="40"/>
      <c r="AD91" s="40"/>
      <c r="AE91" s="40"/>
    </row>
    <row r="92" s="11" customFormat="1" ht="29.28" customHeight="1">
      <c r="A92" s="179"/>
      <c r="B92" s="180"/>
      <c r="C92" s="181" t="s">
        <v>110</v>
      </c>
      <c r="D92" s="182" t="s">
        <v>56</v>
      </c>
      <c r="E92" s="182" t="s">
        <v>52</v>
      </c>
      <c r="F92" s="182" t="s">
        <v>53</v>
      </c>
      <c r="G92" s="182" t="s">
        <v>111</v>
      </c>
      <c r="H92" s="182" t="s">
        <v>112</v>
      </c>
      <c r="I92" s="182" t="s">
        <v>113</v>
      </c>
      <c r="J92" s="182" t="s">
        <v>93</v>
      </c>
      <c r="K92" s="183" t="s">
        <v>114</v>
      </c>
      <c r="L92" s="184"/>
      <c r="M92" s="94" t="s">
        <v>19</v>
      </c>
      <c r="N92" s="95" t="s">
        <v>41</v>
      </c>
      <c r="O92" s="95" t="s">
        <v>115</v>
      </c>
      <c r="P92" s="95" t="s">
        <v>116</v>
      </c>
      <c r="Q92" s="95" t="s">
        <v>117</v>
      </c>
      <c r="R92" s="95" t="s">
        <v>118</v>
      </c>
      <c r="S92" s="95" t="s">
        <v>119</v>
      </c>
      <c r="T92" s="96" t="s">
        <v>120</v>
      </c>
      <c r="U92" s="179"/>
      <c r="V92" s="179"/>
      <c r="W92" s="179"/>
      <c r="X92" s="179"/>
      <c r="Y92" s="179"/>
      <c r="Z92" s="179"/>
      <c r="AA92" s="179"/>
      <c r="AB92" s="179"/>
      <c r="AC92" s="179"/>
      <c r="AD92" s="179"/>
      <c r="AE92" s="179"/>
    </row>
    <row r="93" s="2" customFormat="1" ht="22.8" customHeight="1">
      <c r="A93" s="40"/>
      <c r="B93" s="41"/>
      <c r="C93" s="101" t="s">
        <v>121</v>
      </c>
      <c r="D93" s="42"/>
      <c r="E93" s="42"/>
      <c r="F93" s="42"/>
      <c r="G93" s="42"/>
      <c r="H93" s="42"/>
      <c r="I93" s="42"/>
      <c r="J93" s="185">
        <f>BK93</f>
        <v>0</v>
      </c>
      <c r="K93" s="42"/>
      <c r="L93" s="46"/>
      <c r="M93" s="97"/>
      <c r="N93" s="186"/>
      <c r="O93" s="98"/>
      <c r="P93" s="187">
        <f>P94+P227</f>
        <v>0</v>
      </c>
      <c r="Q93" s="98"/>
      <c r="R93" s="187">
        <f>R94+R227</f>
        <v>2.615328619</v>
      </c>
      <c r="S93" s="98"/>
      <c r="T93" s="188">
        <f>T94+T227</f>
        <v>0.57726650000000002</v>
      </c>
      <c r="U93" s="40"/>
      <c r="V93" s="40"/>
      <c r="W93" s="40"/>
      <c r="X93" s="40"/>
      <c r="Y93" s="40"/>
      <c r="Z93" s="40"/>
      <c r="AA93" s="40"/>
      <c r="AB93" s="40"/>
      <c r="AC93" s="40"/>
      <c r="AD93" s="40"/>
      <c r="AE93" s="40"/>
      <c r="AT93" s="19" t="s">
        <v>70</v>
      </c>
      <c r="AU93" s="19" t="s">
        <v>94</v>
      </c>
      <c r="BK93" s="189">
        <f>BK94+BK227</f>
        <v>0</v>
      </c>
    </row>
    <row r="94" s="12" customFormat="1" ht="25.92" customHeight="1">
      <c r="A94" s="12"/>
      <c r="B94" s="190"/>
      <c r="C94" s="191"/>
      <c r="D94" s="192" t="s">
        <v>70</v>
      </c>
      <c r="E94" s="193" t="s">
        <v>122</v>
      </c>
      <c r="F94" s="193" t="s">
        <v>123</v>
      </c>
      <c r="G94" s="191"/>
      <c r="H94" s="191"/>
      <c r="I94" s="194"/>
      <c r="J94" s="195">
        <f>BK94</f>
        <v>0</v>
      </c>
      <c r="K94" s="191"/>
      <c r="L94" s="196"/>
      <c r="M94" s="197"/>
      <c r="N94" s="198"/>
      <c r="O94" s="198"/>
      <c r="P94" s="199">
        <f>P95+P116+P126+P138+P146+P175+P188+P190+P213+P223</f>
        <v>0</v>
      </c>
      <c r="Q94" s="198"/>
      <c r="R94" s="199">
        <f>R95+R116+R126+R138+R146+R175+R188+R190+R213+R223</f>
        <v>2.5992328389999999</v>
      </c>
      <c r="S94" s="198"/>
      <c r="T94" s="200">
        <f>T95+T116+T126+T138+T146+T175+T188+T190+T213+T223</f>
        <v>0.4689875</v>
      </c>
      <c r="U94" s="12"/>
      <c r="V94" s="12"/>
      <c r="W94" s="12"/>
      <c r="X94" s="12"/>
      <c r="Y94" s="12"/>
      <c r="Z94" s="12"/>
      <c r="AA94" s="12"/>
      <c r="AB94" s="12"/>
      <c r="AC94" s="12"/>
      <c r="AD94" s="12"/>
      <c r="AE94" s="12"/>
      <c r="AR94" s="201" t="s">
        <v>79</v>
      </c>
      <c r="AT94" s="202" t="s">
        <v>70</v>
      </c>
      <c r="AU94" s="202" t="s">
        <v>71</v>
      </c>
      <c r="AY94" s="201" t="s">
        <v>124</v>
      </c>
      <c r="BK94" s="203">
        <f>BK95+BK116+BK126+BK138+BK146+BK175+BK188+BK190+BK213+BK223</f>
        <v>0</v>
      </c>
    </row>
    <row r="95" s="12" customFormat="1" ht="22.8" customHeight="1">
      <c r="A95" s="12"/>
      <c r="B95" s="190"/>
      <c r="C95" s="191"/>
      <c r="D95" s="192" t="s">
        <v>70</v>
      </c>
      <c r="E95" s="204" t="s">
        <v>79</v>
      </c>
      <c r="F95" s="204" t="s">
        <v>125</v>
      </c>
      <c r="G95" s="191"/>
      <c r="H95" s="191"/>
      <c r="I95" s="194"/>
      <c r="J95" s="205">
        <f>BK95</f>
        <v>0</v>
      </c>
      <c r="K95" s="191"/>
      <c r="L95" s="196"/>
      <c r="M95" s="197"/>
      <c r="N95" s="198"/>
      <c r="O95" s="198"/>
      <c r="P95" s="199">
        <f>SUM(P96:P115)</f>
        <v>0</v>
      </c>
      <c r="Q95" s="198"/>
      <c r="R95" s="199">
        <f>SUM(R96:R115)</f>
        <v>0</v>
      </c>
      <c r="S95" s="198"/>
      <c r="T95" s="200">
        <f>SUM(T96:T115)</f>
        <v>0</v>
      </c>
      <c r="U95" s="12"/>
      <c r="V95" s="12"/>
      <c r="W95" s="12"/>
      <c r="X95" s="12"/>
      <c r="Y95" s="12"/>
      <c r="Z95" s="12"/>
      <c r="AA95" s="12"/>
      <c r="AB95" s="12"/>
      <c r="AC95" s="12"/>
      <c r="AD95" s="12"/>
      <c r="AE95" s="12"/>
      <c r="AR95" s="201" t="s">
        <v>79</v>
      </c>
      <c r="AT95" s="202" t="s">
        <v>70</v>
      </c>
      <c r="AU95" s="202" t="s">
        <v>79</v>
      </c>
      <c r="AY95" s="201" t="s">
        <v>124</v>
      </c>
      <c r="BK95" s="203">
        <f>SUM(BK96:BK115)</f>
        <v>0</v>
      </c>
    </row>
    <row r="96" s="2" customFormat="1" ht="24.15" customHeight="1">
      <c r="A96" s="40"/>
      <c r="B96" s="41"/>
      <c r="C96" s="206" t="s">
        <v>79</v>
      </c>
      <c r="D96" s="206" t="s">
        <v>126</v>
      </c>
      <c r="E96" s="207" t="s">
        <v>127</v>
      </c>
      <c r="F96" s="208" t="s">
        <v>128</v>
      </c>
      <c r="G96" s="209" t="s">
        <v>129</v>
      </c>
      <c r="H96" s="210">
        <v>1.0475000000000001</v>
      </c>
      <c r="I96" s="211"/>
      <c r="J96" s="212">
        <f>ROUND(I96*H96,2)</f>
        <v>0</v>
      </c>
      <c r="K96" s="208" t="s">
        <v>130</v>
      </c>
      <c r="L96" s="46"/>
      <c r="M96" s="213" t="s">
        <v>19</v>
      </c>
      <c r="N96" s="214" t="s">
        <v>42</v>
      </c>
      <c r="O96" s="86"/>
      <c r="P96" s="215">
        <f>O96*H96</f>
        <v>0</v>
      </c>
      <c r="Q96" s="215">
        <v>0</v>
      </c>
      <c r="R96" s="215">
        <f>Q96*H96</f>
        <v>0</v>
      </c>
      <c r="S96" s="215">
        <v>0</v>
      </c>
      <c r="T96" s="216">
        <f>S96*H96</f>
        <v>0</v>
      </c>
      <c r="U96" s="40"/>
      <c r="V96" s="40"/>
      <c r="W96" s="40"/>
      <c r="X96" s="40"/>
      <c r="Y96" s="40"/>
      <c r="Z96" s="40"/>
      <c r="AA96" s="40"/>
      <c r="AB96" s="40"/>
      <c r="AC96" s="40"/>
      <c r="AD96" s="40"/>
      <c r="AE96" s="40"/>
      <c r="AR96" s="217" t="s">
        <v>131</v>
      </c>
      <c r="AT96" s="217" t="s">
        <v>126</v>
      </c>
      <c r="AU96" s="217" t="s">
        <v>81</v>
      </c>
      <c r="AY96" s="19" t="s">
        <v>124</v>
      </c>
      <c r="BE96" s="218">
        <f>IF(N96="základní",J96,0)</f>
        <v>0</v>
      </c>
      <c r="BF96" s="218">
        <f>IF(N96="snížená",J96,0)</f>
        <v>0</v>
      </c>
      <c r="BG96" s="218">
        <f>IF(N96="zákl. přenesená",J96,0)</f>
        <v>0</v>
      </c>
      <c r="BH96" s="218">
        <f>IF(N96="sníž. přenesená",J96,0)</f>
        <v>0</v>
      </c>
      <c r="BI96" s="218">
        <f>IF(N96="nulová",J96,0)</f>
        <v>0</v>
      </c>
      <c r="BJ96" s="19" t="s">
        <v>79</v>
      </c>
      <c r="BK96" s="218">
        <f>ROUND(I96*H96,2)</f>
        <v>0</v>
      </c>
      <c r="BL96" s="19" t="s">
        <v>131</v>
      </c>
      <c r="BM96" s="217" t="s">
        <v>132</v>
      </c>
    </row>
    <row r="97" s="2" customFormat="1">
      <c r="A97" s="40"/>
      <c r="B97" s="41"/>
      <c r="C97" s="42"/>
      <c r="D97" s="219" t="s">
        <v>133</v>
      </c>
      <c r="E97" s="42"/>
      <c r="F97" s="220" t="s">
        <v>134</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133</v>
      </c>
      <c r="AU97" s="19" t="s">
        <v>81</v>
      </c>
    </row>
    <row r="98" s="13" customFormat="1">
      <c r="A98" s="13"/>
      <c r="B98" s="224"/>
      <c r="C98" s="225"/>
      <c r="D98" s="226" t="s">
        <v>135</v>
      </c>
      <c r="E98" s="227" t="s">
        <v>19</v>
      </c>
      <c r="F98" s="228" t="s">
        <v>136</v>
      </c>
      <c r="G98" s="225"/>
      <c r="H98" s="227" t="s">
        <v>19</v>
      </c>
      <c r="I98" s="229"/>
      <c r="J98" s="225"/>
      <c r="K98" s="225"/>
      <c r="L98" s="230"/>
      <c r="M98" s="231"/>
      <c r="N98" s="232"/>
      <c r="O98" s="232"/>
      <c r="P98" s="232"/>
      <c r="Q98" s="232"/>
      <c r="R98" s="232"/>
      <c r="S98" s="232"/>
      <c r="T98" s="233"/>
      <c r="U98" s="13"/>
      <c r="V98" s="13"/>
      <c r="W98" s="13"/>
      <c r="X98" s="13"/>
      <c r="Y98" s="13"/>
      <c r="Z98" s="13"/>
      <c r="AA98" s="13"/>
      <c r="AB98" s="13"/>
      <c r="AC98" s="13"/>
      <c r="AD98" s="13"/>
      <c r="AE98" s="13"/>
      <c r="AT98" s="234" t="s">
        <v>135</v>
      </c>
      <c r="AU98" s="234" t="s">
        <v>81</v>
      </c>
      <c r="AV98" s="13" t="s">
        <v>79</v>
      </c>
      <c r="AW98" s="13" t="s">
        <v>32</v>
      </c>
      <c r="AX98" s="13" t="s">
        <v>71</v>
      </c>
      <c r="AY98" s="234" t="s">
        <v>124</v>
      </c>
    </row>
    <row r="99" s="13" customFormat="1">
      <c r="A99" s="13"/>
      <c r="B99" s="224"/>
      <c r="C99" s="225"/>
      <c r="D99" s="226" t="s">
        <v>135</v>
      </c>
      <c r="E99" s="227" t="s">
        <v>19</v>
      </c>
      <c r="F99" s="228" t="s">
        <v>137</v>
      </c>
      <c r="G99" s="225"/>
      <c r="H99" s="227" t="s">
        <v>19</v>
      </c>
      <c r="I99" s="229"/>
      <c r="J99" s="225"/>
      <c r="K99" s="225"/>
      <c r="L99" s="230"/>
      <c r="M99" s="231"/>
      <c r="N99" s="232"/>
      <c r="O99" s="232"/>
      <c r="P99" s="232"/>
      <c r="Q99" s="232"/>
      <c r="R99" s="232"/>
      <c r="S99" s="232"/>
      <c r="T99" s="233"/>
      <c r="U99" s="13"/>
      <c r="V99" s="13"/>
      <c r="W99" s="13"/>
      <c r="X99" s="13"/>
      <c r="Y99" s="13"/>
      <c r="Z99" s="13"/>
      <c r="AA99" s="13"/>
      <c r="AB99" s="13"/>
      <c r="AC99" s="13"/>
      <c r="AD99" s="13"/>
      <c r="AE99" s="13"/>
      <c r="AT99" s="234" t="s">
        <v>135</v>
      </c>
      <c r="AU99" s="234" t="s">
        <v>81</v>
      </c>
      <c r="AV99" s="13" t="s">
        <v>79</v>
      </c>
      <c r="AW99" s="13" t="s">
        <v>32</v>
      </c>
      <c r="AX99" s="13" t="s">
        <v>71</v>
      </c>
      <c r="AY99" s="234" t="s">
        <v>124</v>
      </c>
    </row>
    <row r="100" s="14" customFormat="1">
      <c r="A100" s="14"/>
      <c r="B100" s="235"/>
      <c r="C100" s="236"/>
      <c r="D100" s="226" t="s">
        <v>135</v>
      </c>
      <c r="E100" s="237" t="s">
        <v>19</v>
      </c>
      <c r="F100" s="238" t="s">
        <v>138</v>
      </c>
      <c r="G100" s="236"/>
      <c r="H100" s="239">
        <v>0.087499999999999994</v>
      </c>
      <c r="I100" s="240"/>
      <c r="J100" s="236"/>
      <c r="K100" s="236"/>
      <c r="L100" s="241"/>
      <c r="M100" s="242"/>
      <c r="N100" s="243"/>
      <c r="O100" s="243"/>
      <c r="P100" s="243"/>
      <c r="Q100" s="243"/>
      <c r="R100" s="243"/>
      <c r="S100" s="243"/>
      <c r="T100" s="244"/>
      <c r="U100" s="14"/>
      <c r="V100" s="14"/>
      <c r="W100" s="14"/>
      <c r="X100" s="14"/>
      <c r="Y100" s="14"/>
      <c r="Z100" s="14"/>
      <c r="AA100" s="14"/>
      <c r="AB100" s="14"/>
      <c r="AC100" s="14"/>
      <c r="AD100" s="14"/>
      <c r="AE100" s="14"/>
      <c r="AT100" s="245" t="s">
        <v>135</v>
      </c>
      <c r="AU100" s="245" t="s">
        <v>81</v>
      </c>
      <c r="AV100" s="14" t="s">
        <v>81</v>
      </c>
      <c r="AW100" s="14" t="s">
        <v>32</v>
      </c>
      <c r="AX100" s="14" t="s">
        <v>71</v>
      </c>
      <c r="AY100" s="245" t="s">
        <v>124</v>
      </c>
    </row>
    <row r="101" s="13" customFormat="1">
      <c r="A101" s="13"/>
      <c r="B101" s="224"/>
      <c r="C101" s="225"/>
      <c r="D101" s="226" t="s">
        <v>135</v>
      </c>
      <c r="E101" s="227" t="s">
        <v>19</v>
      </c>
      <c r="F101" s="228" t="s">
        <v>139</v>
      </c>
      <c r="G101" s="225"/>
      <c r="H101" s="227" t="s">
        <v>19</v>
      </c>
      <c r="I101" s="229"/>
      <c r="J101" s="225"/>
      <c r="K101" s="225"/>
      <c r="L101" s="230"/>
      <c r="M101" s="231"/>
      <c r="N101" s="232"/>
      <c r="O101" s="232"/>
      <c r="P101" s="232"/>
      <c r="Q101" s="232"/>
      <c r="R101" s="232"/>
      <c r="S101" s="232"/>
      <c r="T101" s="233"/>
      <c r="U101" s="13"/>
      <c r="V101" s="13"/>
      <c r="W101" s="13"/>
      <c r="X101" s="13"/>
      <c r="Y101" s="13"/>
      <c r="Z101" s="13"/>
      <c r="AA101" s="13"/>
      <c r="AB101" s="13"/>
      <c r="AC101" s="13"/>
      <c r="AD101" s="13"/>
      <c r="AE101" s="13"/>
      <c r="AT101" s="234" t="s">
        <v>135</v>
      </c>
      <c r="AU101" s="234" t="s">
        <v>81</v>
      </c>
      <c r="AV101" s="13" t="s">
        <v>79</v>
      </c>
      <c r="AW101" s="13" t="s">
        <v>32</v>
      </c>
      <c r="AX101" s="13" t="s">
        <v>71</v>
      </c>
      <c r="AY101" s="234" t="s">
        <v>124</v>
      </c>
    </row>
    <row r="102" s="14" customFormat="1">
      <c r="A102" s="14"/>
      <c r="B102" s="235"/>
      <c r="C102" s="236"/>
      <c r="D102" s="226" t="s">
        <v>135</v>
      </c>
      <c r="E102" s="237" t="s">
        <v>19</v>
      </c>
      <c r="F102" s="238" t="s">
        <v>140</v>
      </c>
      <c r="G102" s="236"/>
      <c r="H102" s="239">
        <v>0.95999999999999996</v>
      </c>
      <c r="I102" s="240"/>
      <c r="J102" s="236"/>
      <c r="K102" s="236"/>
      <c r="L102" s="241"/>
      <c r="M102" s="242"/>
      <c r="N102" s="243"/>
      <c r="O102" s="243"/>
      <c r="P102" s="243"/>
      <c r="Q102" s="243"/>
      <c r="R102" s="243"/>
      <c r="S102" s="243"/>
      <c r="T102" s="244"/>
      <c r="U102" s="14"/>
      <c r="V102" s="14"/>
      <c r="W102" s="14"/>
      <c r="X102" s="14"/>
      <c r="Y102" s="14"/>
      <c r="Z102" s="14"/>
      <c r="AA102" s="14"/>
      <c r="AB102" s="14"/>
      <c r="AC102" s="14"/>
      <c r="AD102" s="14"/>
      <c r="AE102" s="14"/>
      <c r="AT102" s="245" t="s">
        <v>135</v>
      </c>
      <c r="AU102" s="245" t="s">
        <v>81</v>
      </c>
      <c r="AV102" s="14" t="s">
        <v>81</v>
      </c>
      <c r="AW102" s="14" t="s">
        <v>32</v>
      </c>
      <c r="AX102" s="14" t="s">
        <v>71</v>
      </c>
      <c r="AY102" s="245" t="s">
        <v>124</v>
      </c>
    </row>
    <row r="103" s="15" customFormat="1">
      <c r="A103" s="15"/>
      <c r="B103" s="246"/>
      <c r="C103" s="247"/>
      <c r="D103" s="226" t="s">
        <v>135</v>
      </c>
      <c r="E103" s="248" t="s">
        <v>19</v>
      </c>
      <c r="F103" s="249" t="s">
        <v>141</v>
      </c>
      <c r="G103" s="247"/>
      <c r="H103" s="250">
        <v>1.0474999999999999</v>
      </c>
      <c r="I103" s="251"/>
      <c r="J103" s="247"/>
      <c r="K103" s="247"/>
      <c r="L103" s="252"/>
      <c r="M103" s="253"/>
      <c r="N103" s="254"/>
      <c r="O103" s="254"/>
      <c r="P103" s="254"/>
      <c r="Q103" s="254"/>
      <c r="R103" s="254"/>
      <c r="S103" s="254"/>
      <c r="T103" s="255"/>
      <c r="U103" s="15"/>
      <c r="V103" s="15"/>
      <c r="W103" s="15"/>
      <c r="X103" s="15"/>
      <c r="Y103" s="15"/>
      <c r="Z103" s="15"/>
      <c r="AA103" s="15"/>
      <c r="AB103" s="15"/>
      <c r="AC103" s="15"/>
      <c r="AD103" s="15"/>
      <c r="AE103" s="15"/>
      <c r="AT103" s="256" t="s">
        <v>135</v>
      </c>
      <c r="AU103" s="256" t="s">
        <v>81</v>
      </c>
      <c r="AV103" s="15" t="s">
        <v>131</v>
      </c>
      <c r="AW103" s="15" t="s">
        <v>32</v>
      </c>
      <c r="AX103" s="15" t="s">
        <v>79</v>
      </c>
      <c r="AY103" s="256" t="s">
        <v>124</v>
      </c>
    </row>
    <row r="104" s="2" customFormat="1" ht="55.5" customHeight="1">
      <c r="A104" s="40"/>
      <c r="B104" s="41"/>
      <c r="C104" s="206" t="s">
        <v>81</v>
      </c>
      <c r="D104" s="206" t="s">
        <v>126</v>
      </c>
      <c r="E104" s="207" t="s">
        <v>142</v>
      </c>
      <c r="F104" s="208" t="s">
        <v>143</v>
      </c>
      <c r="G104" s="209" t="s">
        <v>129</v>
      </c>
      <c r="H104" s="210">
        <v>1.0475000000000001</v>
      </c>
      <c r="I104" s="211"/>
      <c r="J104" s="212">
        <f>ROUND(I104*H104,2)</f>
        <v>0</v>
      </c>
      <c r="K104" s="208" t="s">
        <v>130</v>
      </c>
      <c r="L104" s="46"/>
      <c r="M104" s="213" t="s">
        <v>19</v>
      </c>
      <c r="N104" s="214" t="s">
        <v>42</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131</v>
      </c>
      <c r="AT104" s="217" t="s">
        <v>126</v>
      </c>
      <c r="AU104" s="217" t="s">
        <v>81</v>
      </c>
      <c r="AY104" s="19" t="s">
        <v>124</v>
      </c>
      <c r="BE104" s="218">
        <f>IF(N104="základní",J104,0)</f>
        <v>0</v>
      </c>
      <c r="BF104" s="218">
        <f>IF(N104="snížená",J104,0)</f>
        <v>0</v>
      </c>
      <c r="BG104" s="218">
        <f>IF(N104="zákl. přenesená",J104,0)</f>
        <v>0</v>
      </c>
      <c r="BH104" s="218">
        <f>IF(N104="sníž. přenesená",J104,0)</f>
        <v>0</v>
      </c>
      <c r="BI104" s="218">
        <f>IF(N104="nulová",J104,0)</f>
        <v>0</v>
      </c>
      <c r="BJ104" s="19" t="s">
        <v>79</v>
      </c>
      <c r="BK104" s="218">
        <f>ROUND(I104*H104,2)</f>
        <v>0</v>
      </c>
      <c r="BL104" s="19" t="s">
        <v>131</v>
      </c>
      <c r="BM104" s="217" t="s">
        <v>144</v>
      </c>
    </row>
    <row r="105" s="2" customFormat="1">
      <c r="A105" s="40"/>
      <c r="B105" s="41"/>
      <c r="C105" s="42"/>
      <c r="D105" s="219" t="s">
        <v>133</v>
      </c>
      <c r="E105" s="42"/>
      <c r="F105" s="220" t="s">
        <v>145</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133</v>
      </c>
      <c r="AU105" s="19" t="s">
        <v>81</v>
      </c>
    </row>
    <row r="106" s="2" customFormat="1">
      <c r="A106" s="40"/>
      <c r="B106" s="41"/>
      <c r="C106" s="42"/>
      <c r="D106" s="226" t="s">
        <v>146</v>
      </c>
      <c r="E106" s="42"/>
      <c r="F106" s="257" t="s">
        <v>147</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146</v>
      </c>
      <c r="AU106" s="19" t="s">
        <v>81</v>
      </c>
    </row>
    <row r="107" s="2" customFormat="1" ht="62.7" customHeight="1">
      <c r="A107" s="40"/>
      <c r="B107" s="41"/>
      <c r="C107" s="206" t="s">
        <v>148</v>
      </c>
      <c r="D107" s="206" t="s">
        <v>126</v>
      </c>
      <c r="E107" s="207" t="s">
        <v>149</v>
      </c>
      <c r="F107" s="208" t="s">
        <v>150</v>
      </c>
      <c r="G107" s="209" t="s">
        <v>129</v>
      </c>
      <c r="H107" s="210">
        <v>1.0475000000000001</v>
      </c>
      <c r="I107" s="211"/>
      <c r="J107" s="212">
        <f>ROUND(I107*H107,2)</f>
        <v>0</v>
      </c>
      <c r="K107" s="208" t="s">
        <v>130</v>
      </c>
      <c r="L107" s="46"/>
      <c r="M107" s="213" t="s">
        <v>19</v>
      </c>
      <c r="N107" s="214" t="s">
        <v>42</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131</v>
      </c>
      <c r="AT107" s="217" t="s">
        <v>126</v>
      </c>
      <c r="AU107" s="217" t="s">
        <v>81</v>
      </c>
      <c r="AY107" s="19" t="s">
        <v>124</v>
      </c>
      <c r="BE107" s="218">
        <f>IF(N107="základní",J107,0)</f>
        <v>0</v>
      </c>
      <c r="BF107" s="218">
        <f>IF(N107="snížená",J107,0)</f>
        <v>0</v>
      </c>
      <c r="BG107" s="218">
        <f>IF(N107="zákl. přenesená",J107,0)</f>
        <v>0</v>
      </c>
      <c r="BH107" s="218">
        <f>IF(N107="sníž. přenesená",J107,0)</f>
        <v>0</v>
      </c>
      <c r="BI107" s="218">
        <f>IF(N107="nulová",J107,0)</f>
        <v>0</v>
      </c>
      <c r="BJ107" s="19" t="s">
        <v>79</v>
      </c>
      <c r="BK107" s="218">
        <f>ROUND(I107*H107,2)</f>
        <v>0</v>
      </c>
      <c r="BL107" s="19" t="s">
        <v>131</v>
      </c>
      <c r="BM107" s="217" t="s">
        <v>151</v>
      </c>
    </row>
    <row r="108" s="2" customFormat="1">
      <c r="A108" s="40"/>
      <c r="B108" s="41"/>
      <c r="C108" s="42"/>
      <c r="D108" s="219" t="s">
        <v>133</v>
      </c>
      <c r="E108" s="42"/>
      <c r="F108" s="220" t="s">
        <v>152</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133</v>
      </c>
      <c r="AU108" s="19" t="s">
        <v>81</v>
      </c>
    </row>
    <row r="109" s="2" customFormat="1" ht="66.75" customHeight="1">
      <c r="A109" s="40"/>
      <c r="B109" s="41"/>
      <c r="C109" s="206" t="s">
        <v>131</v>
      </c>
      <c r="D109" s="206" t="s">
        <v>126</v>
      </c>
      <c r="E109" s="207" t="s">
        <v>153</v>
      </c>
      <c r="F109" s="208" t="s">
        <v>154</v>
      </c>
      <c r="G109" s="209" t="s">
        <v>129</v>
      </c>
      <c r="H109" s="210">
        <v>5.2374999999999998</v>
      </c>
      <c r="I109" s="211"/>
      <c r="J109" s="212">
        <f>ROUND(I109*H109,2)</f>
        <v>0</v>
      </c>
      <c r="K109" s="208" t="s">
        <v>130</v>
      </c>
      <c r="L109" s="46"/>
      <c r="M109" s="213" t="s">
        <v>19</v>
      </c>
      <c r="N109" s="214" t="s">
        <v>42</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131</v>
      </c>
      <c r="AT109" s="217" t="s">
        <v>126</v>
      </c>
      <c r="AU109" s="217" t="s">
        <v>81</v>
      </c>
      <c r="AY109" s="19" t="s">
        <v>124</v>
      </c>
      <c r="BE109" s="218">
        <f>IF(N109="základní",J109,0)</f>
        <v>0</v>
      </c>
      <c r="BF109" s="218">
        <f>IF(N109="snížená",J109,0)</f>
        <v>0</v>
      </c>
      <c r="BG109" s="218">
        <f>IF(N109="zákl. přenesená",J109,0)</f>
        <v>0</v>
      </c>
      <c r="BH109" s="218">
        <f>IF(N109="sníž. přenesená",J109,0)</f>
        <v>0</v>
      </c>
      <c r="BI109" s="218">
        <f>IF(N109="nulová",J109,0)</f>
        <v>0</v>
      </c>
      <c r="BJ109" s="19" t="s">
        <v>79</v>
      </c>
      <c r="BK109" s="218">
        <f>ROUND(I109*H109,2)</f>
        <v>0</v>
      </c>
      <c r="BL109" s="19" t="s">
        <v>131</v>
      </c>
      <c r="BM109" s="217" t="s">
        <v>155</v>
      </c>
    </row>
    <row r="110" s="2" customFormat="1">
      <c r="A110" s="40"/>
      <c r="B110" s="41"/>
      <c r="C110" s="42"/>
      <c r="D110" s="219" t="s">
        <v>133</v>
      </c>
      <c r="E110" s="42"/>
      <c r="F110" s="220" t="s">
        <v>156</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9" t="s">
        <v>133</v>
      </c>
      <c r="AU110" s="19" t="s">
        <v>81</v>
      </c>
    </row>
    <row r="111" s="14" customFormat="1">
      <c r="A111" s="14"/>
      <c r="B111" s="235"/>
      <c r="C111" s="236"/>
      <c r="D111" s="226" t="s">
        <v>135</v>
      </c>
      <c r="E111" s="236"/>
      <c r="F111" s="238" t="s">
        <v>157</v>
      </c>
      <c r="G111" s="236"/>
      <c r="H111" s="239">
        <v>5.2374999999999998</v>
      </c>
      <c r="I111" s="240"/>
      <c r="J111" s="236"/>
      <c r="K111" s="236"/>
      <c r="L111" s="241"/>
      <c r="M111" s="242"/>
      <c r="N111" s="243"/>
      <c r="O111" s="243"/>
      <c r="P111" s="243"/>
      <c r="Q111" s="243"/>
      <c r="R111" s="243"/>
      <c r="S111" s="243"/>
      <c r="T111" s="244"/>
      <c r="U111" s="14"/>
      <c r="V111" s="14"/>
      <c r="W111" s="14"/>
      <c r="X111" s="14"/>
      <c r="Y111" s="14"/>
      <c r="Z111" s="14"/>
      <c r="AA111" s="14"/>
      <c r="AB111" s="14"/>
      <c r="AC111" s="14"/>
      <c r="AD111" s="14"/>
      <c r="AE111" s="14"/>
      <c r="AT111" s="245" t="s">
        <v>135</v>
      </c>
      <c r="AU111" s="245" t="s">
        <v>81</v>
      </c>
      <c r="AV111" s="14" t="s">
        <v>81</v>
      </c>
      <c r="AW111" s="14" t="s">
        <v>4</v>
      </c>
      <c r="AX111" s="14" t="s">
        <v>79</v>
      </c>
      <c r="AY111" s="245" t="s">
        <v>124</v>
      </c>
    </row>
    <row r="112" s="2" customFormat="1" ht="44.25" customHeight="1">
      <c r="A112" s="40"/>
      <c r="B112" s="41"/>
      <c r="C112" s="206" t="s">
        <v>158</v>
      </c>
      <c r="D112" s="206" t="s">
        <v>126</v>
      </c>
      <c r="E112" s="207" t="s">
        <v>159</v>
      </c>
      <c r="F112" s="208" t="s">
        <v>160</v>
      </c>
      <c r="G112" s="209" t="s">
        <v>161</v>
      </c>
      <c r="H112" s="210">
        <v>1.8855</v>
      </c>
      <c r="I112" s="211"/>
      <c r="J112" s="212">
        <f>ROUND(I112*H112,2)</f>
        <v>0</v>
      </c>
      <c r="K112" s="208" t="s">
        <v>130</v>
      </c>
      <c r="L112" s="46"/>
      <c r="M112" s="213" t="s">
        <v>19</v>
      </c>
      <c r="N112" s="214" t="s">
        <v>42</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131</v>
      </c>
      <c r="AT112" s="217" t="s">
        <v>126</v>
      </c>
      <c r="AU112" s="217" t="s">
        <v>81</v>
      </c>
      <c r="AY112" s="19" t="s">
        <v>124</v>
      </c>
      <c r="BE112" s="218">
        <f>IF(N112="základní",J112,0)</f>
        <v>0</v>
      </c>
      <c r="BF112" s="218">
        <f>IF(N112="snížená",J112,0)</f>
        <v>0</v>
      </c>
      <c r="BG112" s="218">
        <f>IF(N112="zákl. přenesená",J112,0)</f>
        <v>0</v>
      </c>
      <c r="BH112" s="218">
        <f>IF(N112="sníž. přenesená",J112,0)</f>
        <v>0</v>
      </c>
      <c r="BI112" s="218">
        <f>IF(N112="nulová",J112,0)</f>
        <v>0</v>
      </c>
      <c r="BJ112" s="19" t="s">
        <v>79</v>
      </c>
      <c r="BK112" s="218">
        <f>ROUND(I112*H112,2)</f>
        <v>0</v>
      </c>
      <c r="BL112" s="19" t="s">
        <v>131</v>
      </c>
      <c r="BM112" s="217" t="s">
        <v>162</v>
      </c>
    </row>
    <row r="113" s="2" customFormat="1">
      <c r="A113" s="40"/>
      <c r="B113" s="41"/>
      <c r="C113" s="42"/>
      <c r="D113" s="219" t="s">
        <v>133</v>
      </c>
      <c r="E113" s="42"/>
      <c r="F113" s="220" t="s">
        <v>163</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133</v>
      </c>
      <c r="AU113" s="19" t="s">
        <v>81</v>
      </c>
    </row>
    <row r="114" s="14" customFormat="1">
      <c r="A114" s="14"/>
      <c r="B114" s="235"/>
      <c r="C114" s="236"/>
      <c r="D114" s="226" t="s">
        <v>135</v>
      </c>
      <c r="E114" s="236"/>
      <c r="F114" s="238" t="s">
        <v>164</v>
      </c>
      <c r="G114" s="236"/>
      <c r="H114" s="239">
        <v>1.8855</v>
      </c>
      <c r="I114" s="240"/>
      <c r="J114" s="236"/>
      <c r="K114" s="236"/>
      <c r="L114" s="241"/>
      <c r="M114" s="242"/>
      <c r="N114" s="243"/>
      <c r="O114" s="243"/>
      <c r="P114" s="243"/>
      <c r="Q114" s="243"/>
      <c r="R114" s="243"/>
      <c r="S114" s="243"/>
      <c r="T114" s="244"/>
      <c r="U114" s="14"/>
      <c r="V114" s="14"/>
      <c r="W114" s="14"/>
      <c r="X114" s="14"/>
      <c r="Y114" s="14"/>
      <c r="Z114" s="14"/>
      <c r="AA114" s="14"/>
      <c r="AB114" s="14"/>
      <c r="AC114" s="14"/>
      <c r="AD114" s="14"/>
      <c r="AE114" s="14"/>
      <c r="AT114" s="245" t="s">
        <v>135</v>
      </c>
      <c r="AU114" s="245" t="s">
        <v>81</v>
      </c>
      <c r="AV114" s="14" t="s">
        <v>81</v>
      </c>
      <c r="AW114" s="14" t="s">
        <v>4</v>
      </c>
      <c r="AX114" s="14" t="s">
        <v>79</v>
      </c>
      <c r="AY114" s="245" t="s">
        <v>124</v>
      </c>
    </row>
    <row r="115" s="2" customFormat="1" ht="44.25" customHeight="1">
      <c r="A115" s="40"/>
      <c r="B115" s="41"/>
      <c r="C115" s="206" t="s">
        <v>165</v>
      </c>
      <c r="D115" s="206" t="s">
        <v>126</v>
      </c>
      <c r="E115" s="207" t="s">
        <v>166</v>
      </c>
      <c r="F115" s="208" t="s">
        <v>167</v>
      </c>
      <c r="G115" s="209" t="s">
        <v>168</v>
      </c>
      <c r="H115" s="210">
        <v>1</v>
      </c>
      <c r="I115" s="211"/>
      <c r="J115" s="212">
        <f>ROUND(I115*H115,2)</f>
        <v>0</v>
      </c>
      <c r="K115" s="208" t="s">
        <v>19</v>
      </c>
      <c r="L115" s="46"/>
      <c r="M115" s="213" t="s">
        <v>19</v>
      </c>
      <c r="N115" s="214" t="s">
        <v>42</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131</v>
      </c>
      <c r="AT115" s="217" t="s">
        <v>126</v>
      </c>
      <c r="AU115" s="217" t="s">
        <v>81</v>
      </c>
      <c r="AY115" s="19" t="s">
        <v>124</v>
      </c>
      <c r="BE115" s="218">
        <f>IF(N115="základní",J115,0)</f>
        <v>0</v>
      </c>
      <c r="BF115" s="218">
        <f>IF(N115="snížená",J115,0)</f>
        <v>0</v>
      </c>
      <c r="BG115" s="218">
        <f>IF(N115="zákl. přenesená",J115,0)</f>
        <v>0</v>
      </c>
      <c r="BH115" s="218">
        <f>IF(N115="sníž. přenesená",J115,0)</f>
        <v>0</v>
      </c>
      <c r="BI115" s="218">
        <f>IF(N115="nulová",J115,0)</f>
        <v>0</v>
      </c>
      <c r="BJ115" s="19" t="s">
        <v>79</v>
      </c>
      <c r="BK115" s="218">
        <f>ROUND(I115*H115,2)</f>
        <v>0</v>
      </c>
      <c r="BL115" s="19" t="s">
        <v>131</v>
      </c>
      <c r="BM115" s="217" t="s">
        <v>169</v>
      </c>
    </row>
    <row r="116" s="12" customFormat="1" ht="22.8" customHeight="1">
      <c r="A116" s="12"/>
      <c r="B116" s="190"/>
      <c r="C116" s="191"/>
      <c r="D116" s="192" t="s">
        <v>70</v>
      </c>
      <c r="E116" s="204" t="s">
        <v>81</v>
      </c>
      <c r="F116" s="204" t="s">
        <v>170</v>
      </c>
      <c r="G116" s="191"/>
      <c r="H116" s="191"/>
      <c r="I116" s="194"/>
      <c r="J116" s="205">
        <f>BK116</f>
        <v>0</v>
      </c>
      <c r="K116" s="191"/>
      <c r="L116" s="196"/>
      <c r="M116" s="197"/>
      <c r="N116" s="198"/>
      <c r="O116" s="198"/>
      <c r="P116" s="199">
        <f>SUM(P117:P125)</f>
        <v>0</v>
      </c>
      <c r="Q116" s="198"/>
      <c r="R116" s="199">
        <f>SUM(R117:R125)</f>
        <v>0.287380839</v>
      </c>
      <c r="S116" s="198"/>
      <c r="T116" s="200">
        <f>SUM(T117:T125)</f>
        <v>0</v>
      </c>
      <c r="U116" s="12"/>
      <c r="V116" s="12"/>
      <c r="W116" s="12"/>
      <c r="X116" s="12"/>
      <c r="Y116" s="12"/>
      <c r="Z116" s="12"/>
      <c r="AA116" s="12"/>
      <c r="AB116" s="12"/>
      <c r="AC116" s="12"/>
      <c r="AD116" s="12"/>
      <c r="AE116" s="12"/>
      <c r="AR116" s="201" t="s">
        <v>79</v>
      </c>
      <c r="AT116" s="202" t="s">
        <v>70</v>
      </c>
      <c r="AU116" s="202" t="s">
        <v>79</v>
      </c>
      <c r="AY116" s="201" t="s">
        <v>124</v>
      </c>
      <c r="BK116" s="203">
        <f>SUM(BK117:BK125)</f>
        <v>0</v>
      </c>
    </row>
    <row r="117" s="2" customFormat="1" ht="33" customHeight="1">
      <c r="A117" s="40"/>
      <c r="B117" s="41"/>
      <c r="C117" s="206" t="s">
        <v>171</v>
      </c>
      <c r="D117" s="206" t="s">
        <v>126</v>
      </c>
      <c r="E117" s="207" t="s">
        <v>172</v>
      </c>
      <c r="F117" s="208" t="s">
        <v>173</v>
      </c>
      <c r="G117" s="209" t="s">
        <v>129</v>
      </c>
      <c r="H117" s="210">
        <v>0.12420000000000001</v>
      </c>
      <c r="I117" s="211"/>
      <c r="J117" s="212">
        <f>ROUND(I117*H117,2)</f>
        <v>0</v>
      </c>
      <c r="K117" s="208" t="s">
        <v>130</v>
      </c>
      <c r="L117" s="46"/>
      <c r="M117" s="213" t="s">
        <v>19</v>
      </c>
      <c r="N117" s="214" t="s">
        <v>42</v>
      </c>
      <c r="O117" s="86"/>
      <c r="P117" s="215">
        <f>O117*H117</f>
        <v>0</v>
      </c>
      <c r="Q117" s="215">
        <v>2.3010199999999998</v>
      </c>
      <c r="R117" s="215">
        <f>Q117*H117</f>
        <v>0.28578668400000001</v>
      </c>
      <c r="S117" s="215">
        <v>0</v>
      </c>
      <c r="T117" s="216">
        <f>S117*H117</f>
        <v>0</v>
      </c>
      <c r="U117" s="40"/>
      <c r="V117" s="40"/>
      <c r="W117" s="40"/>
      <c r="X117" s="40"/>
      <c r="Y117" s="40"/>
      <c r="Z117" s="40"/>
      <c r="AA117" s="40"/>
      <c r="AB117" s="40"/>
      <c r="AC117" s="40"/>
      <c r="AD117" s="40"/>
      <c r="AE117" s="40"/>
      <c r="AR117" s="217" t="s">
        <v>131</v>
      </c>
      <c r="AT117" s="217" t="s">
        <v>126</v>
      </c>
      <c r="AU117" s="217" t="s">
        <v>81</v>
      </c>
      <c r="AY117" s="19" t="s">
        <v>124</v>
      </c>
      <c r="BE117" s="218">
        <f>IF(N117="základní",J117,0)</f>
        <v>0</v>
      </c>
      <c r="BF117" s="218">
        <f>IF(N117="snížená",J117,0)</f>
        <v>0</v>
      </c>
      <c r="BG117" s="218">
        <f>IF(N117="zákl. přenesená",J117,0)</f>
        <v>0</v>
      </c>
      <c r="BH117" s="218">
        <f>IF(N117="sníž. přenesená",J117,0)</f>
        <v>0</v>
      </c>
      <c r="BI117" s="218">
        <f>IF(N117="nulová",J117,0)</f>
        <v>0</v>
      </c>
      <c r="BJ117" s="19" t="s">
        <v>79</v>
      </c>
      <c r="BK117" s="218">
        <f>ROUND(I117*H117,2)</f>
        <v>0</v>
      </c>
      <c r="BL117" s="19" t="s">
        <v>131</v>
      </c>
      <c r="BM117" s="217" t="s">
        <v>174</v>
      </c>
    </row>
    <row r="118" s="2" customFormat="1">
      <c r="A118" s="40"/>
      <c r="B118" s="41"/>
      <c r="C118" s="42"/>
      <c r="D118" s="219" t="s">
        <v>133</v>
      </c>
      <c r="E118" s="42"/>
      <c r="F118" s="220" t="s">
        <v>175</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133</v>
      </c>
      <c r="AU118" s="19" t="s">
        <v>81</v>
      </c>
    </row>
    <row r="119" s="13" customFormat="1">
      <c r="A119" s="13"/>
      <c r="B119" s="224"/>
      <c r="C119" s="225"/>
      <c r="D119" s="226" t="s">
        <v>135</v>
      </c>
      <c r="E119" s="227" t="s">
        <v>19</v>
      </c>
      <c r="F119" s="228" t="s">
        <v>176</v>
      </c>
      <c r="G119" s="225"/>
      <c r="H119" s="227" t="s">
        <v>19</v>
      </c>
      <c r="I119" s="229"/>
      <c r="J119" s="225"/>
      <c r="K119" s="225"/>
      <c r="L119" s="230"/>
      <c r="M119" s="231"/>
      <c r="N119" s="232"/>
      <c r="O119" s="232"/>
      <c r="P119" s="232"/>
      <c r="Q119" s="232"/>
      <c r="R119" s="232"/>
      <c r="S119" s="232"/>
      <c r="T119" s="233"/>
      <c r="U119" s="13"/>
      <c r="V119" s="13"/>
      <c r="W119" s="13"/>
      <c r="X119" s="13"/>
      <c r="Y119" s="13"/>
      <c r="Z119" s="13"/>
      <c r="AA119" s="13"/>
      <c r="AB119" s="13"/>
      <c r="AC119" s="13"/>
      <c r="AD119" s="13"/>
      <c r="AE119" s="13"/>
      <c r="AT119" s="234" t="s">
        <v>135</v>
      </c>
      <c r="AU119" s="234" t="s">
        <v>81</v>
      </c>
      <c r="AV119" s="13" t="s">
        <v>79</v>
      </c>
      <c r="AW119" s="13" t="s">
        <v>32</v>
      </c>
      <c r="AX119" s="13" t="s">
        <v>71</v>
      </c>
      <c r="AY119" s="234" t="s">
        <v>124</v>
      </c>
    </row>
    <row r="120" s="14" customFormat="1">
      <c r="A120" s="14"/>
      <c r="B120" s="235"/>
      <c r="C120" s="236"/>
      <c r="D120" s="226" t="s">
        <v>135</v>
      </c>
      <c r="E120" s="237" t="s">
        <v>19</v>
      </c>
      <c r="F120" s="238" t="s">
        <v>177</v>
      </c>
      <c r="G120" s="236"/>
      <c r="H120" s="239">
        <v>0.12420000000000001</v>
      </c>
      <c r="I120" s="240"/>
      <c r="J120" s="236"/>
      <c r="K120" s="236"/>
      <c r="L120" s="241"/>
      <c r="M120" s="242"/>
      <c r="N120" s="243"/>
      <c r="O120" s="243"/>
      <c r="P120" s="243"/>
      <c r="Q120" s="243"/>
      <c r="R120" s="243"/>
      <c r="S120" s="243"/>
      <c r="T120" s="244"/>
      <c r="U120" s="14"/>
      <c r="V120" s="14"/>
      <c r="W120" s="14"/>
      <c r="X120" s="14"/>
      <c r="Y120" s="14"/>
      <c r="Z120" s="14"/>
      <c r="AA120" s="14"/>
      <c r="AB120" s="14"/>
      <c r="AC120" s="14"/>
      <c r="AD120" s="14"/>
      <c r="AE120" s="14"/>
      <c r="AT120" s="245" t="s">
        <v>135</v>
      </c>
      <c r="AU120" s="245" t="s">
        <v>81</v>
      </c>
      <c r="AV120" s="14" t="s">
        <v>81</v>
      </c>
      <c r="AW120" s="14" t="s">
        <v>32</v>
      </c>
      <c r="AX120" s="14" t="s">
        <v>79</v>
      </c>
      <c r="AY120" s="245" t="s">
        <v>124</v>
      </c>
    </row>
    <row r="121" s="2" customFormat="1" ht="24.15" customHeight="1">
      <c r="A121" s="40"/>
      <c r="B121" s="41"/>
      <c r="C121" s="206" t="s">
        <v>178</v>
      </c>
      <c r="D121" s="206" t="s">
        <v>126</v>
      </c>
      <c r="E121" s="207" t="s">
        <v>179</v>
      </c>
      <c r="F121" s="208" t="s">
        <v>180</v>
      </c>
      <c r="G121" s="209" t="s">
        <v>161</v>
      </c>
      <c r="H121" s="210">
        <v>0.0015</v>
      </c>
      <c r="I121" s="211"/>
      <c r="J121" s="212">
        <f>ROUND(I121*H121,2)</f>
        <v>0</v>
      </c>
      <c r="K121" s="208" t="s">
        <v>130</v>
      </c>
      <c r="L121" s="46"/>
      <c r="M121" s="213" t="s">
        <v>19</v>
      </c>
      <c r="N121" s="214" t="s">
        <v>42</v>
      </c>
      <c r="O121" s="86"/>
      <c r="P121" s="215">
        <f>O121*H121</f>
        <v>0</v>
      </c>
      <c r="Q121" s="215">
        <v>1.06277</v>
      </c>
      <c r="R121" s="215">
        <f>Q121*H121</f>
        <v>0.0015941550000000001</v>
      </c>
      <c r="S121" s="215">
        <v>0</v>
      </c>
      <c r="T121" s="216">
        <f>S121*H121</f>
        <v>0</v>
      </c>
      <c r="U121" s="40"/>
      <c r="V121" s="40"/>
      <c r="W121" s="40"/>
      <c r="X121" s="40"/>
      <c r="Y121" s="40"/>
      <c r="Z121" s="40"/>
      <c r="AA121" s="40"/>
      <c r="AB121" s="40"/>
      <c r="AC121" s="40"/>
      <c r="AD121" s="40"/>
      <c r="AE121" s="40"/>
      <c r="AR121" s="217" t="s">
        <v>131</v>
      </c>
      <c r="AT121" s="217" t="s">
        <v>126</v>
      </c>
      <c r="AU121" s="217" t="s">
        <v>81</v>
      </c>
      <c r="AY121" s="19" t="s">
        <v>124</v>
      </c>
      <c r="BE121" s="218">
        <f>IF(N121="základní",J121,0)</f>
        <v>0</v>
      </c>
      <c r="BF121" s="218">
        <f>IF(N121="snížená",J121,0)</f>
        <v>0</v>
      </c>
      <c r="BG121" s="218">
        <f>IF(N121="zákl. přenesená",J121,0)</f>
        <v>0</v>
      </c>
      <c r="BH121" s="218">
        <f>IF(N121="sníž. přenesená",J121,0)</f>
        <v>0</v>
      </c>
      <c r="BI121" s="218">
        <f>IF(N121="nulová",J121,0)</f>
        <v>0</v>
      </c>
      <c r="BJ121" s="19" t="s">
        <v>79</v>
      </c>
      <c r="BK121" s="218">
        <f>ROUND(I121*H121,2)</f>
        <v>0</v>
      </c>
      <c r="BL121" s="19" t="s">
        <v>131</v>
      </c>
      <c r="BM121" s="217" t="s">
        <v>181</v>
      </c>
    </row>
    <row r="122" s="2" customFormat="1">
      <c r="A122" s="40"/>
      <c r="B122" s="41"/>
      <c r="C122" s="42"/>
      <c r="D122" s="219" t="s">
        <v>133</v>
      </c>
      <c r="E122" s="42"/>
      <c r="F122" s="220" t="s">
        <v>182</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133</v>
      </c>
      <c r="AU122" s="19" t="s">
        <v>81</v>
      </c>
    </row>
    <row r="123" s="13" customFormat="1">
      <c r="A123" s="13"/>
      <c r="B123" s="224"/>
      <c r="C123" s="225"/>
      <c r="D123" s="226" t="s">
        <v>135</v>
      </c>
      <c r="E123" s="227" t="s">
        <v>19</v>
      </c>
      <c r="F123" s="228" t="s">
        <v>176</v>
      </c>
      <c r="G123" s="225"/>
      <c r="H123" s="227" t="s">
        <v>19</v>
      </c>
      <c r="I123" s="229"/>
      <c r="J123" s="225"/>
      <c r="K123" s="225"/>
      <c r="L123" s="230"/>
      <c r="M123" s="231"/>
      <c r="N123" s="232"/>
      <c r="O123" s="232"/>
      <c r="P123" s="232"/>
      <c r="Q123" s="232"/>
      <c r="R123" s="232"/>
      <c r="S123" s="232"/>
      <c r="T123" s="233"/>
      <c r="U123" s="13"/>
      <c r="V123" s="13"/>
      <c r="W123" s="13"/>
      <c r="X123" s="13"/>
      <c r="Y123" s="13"/>
      <c r="Z123" s="13"/>
      <c r="AA123" s="13"/>
      <c r="AB123" s="13"/>
      <c r="AC123" s="13"/>
      <c r="AD123" s="13"/>
      <c r="AE123" s="13"/>
      <c r="AT123" s="234" t="s">
        <v>135</v>
      </c>
      <c r="AU123" s="234" t="s">
        <v>81</v>
      </c>
      <c r="AV123" s="13" t="s">
        <v>79</v>
      </c>
      <c r="AW123" s="13" t="s">
        <v>32</v>
      </c>
      <c r="AX123" s="13" t="s">
        <v>71</v>
      </c>
      <c r="AY123" s="234" t="s">
        <v>124</v>
      </c>
    </row>
    <row r="124" s="14" customFormat="1">
      <c r="A124" s="14"/>
      <c r="B124" s="235"/>
      <c r="C124" s="236"/>
      <c r="D124" s="226" t="s">
        <v>135</v>
      </c>
      <c r="E124" s="237" t="s">
        <v>19</v>
      </c>
      <c r="F124" s="238" t="s">
        <v>183</v>
      </c>
      <c r="G124" s="236"/>
      <c r="H124" s="239">
        <v>0.0015</v>
      </c>
      <c r="I124" s="240"/>
      <c r="J124" s="236"/>
      <c r="K124" s="236"/>
      <c r="L124" s="241"/>
      <c r="M124" s="242"/>
      <c r="N124" s="243"/>
      <c r="O124" s="243"/>
      <c r="P124" s="243"/>
      <c r="Q124" s="243"/>
      <c r="R124" s="243"/>
      <c r="S124" s="243"/>
      <c r="T124" s="244"/>
      <c r="U124" s="14"/>
      <c r="V124" s="14"/>
      <c r="W124" s="14"/>
      <c r="X124" s="14"/>
      <c r="Y124" s="14"/>
      <c r="Z124" s="14"/>
      <c r="AA124" s="14"/>
      <c r="AB124" s="14"/>
      <c r="AC124" s="14"/>
      <c r="AD124" s="14"/>
      <c r="AE124" s="14"/>
      <c r="AT124" s="245" t="s">
        <v>135</v>
      </c>
      <c r="AU124" s="245" t="s">
        <v>81</v>
      </c>
      <c r="AV124" s="14" t="s">
        <v>81</v>
      </c>
      <c r="AW124" s="14" t="s">
        <v>32</v>
      </c>
      <c r="AX124" s="14" t="s">
        <v>79</v>
      </c>
      <c r="AY124" s="245" t="s">
        <v>124</v>
      </c>
    </row>
    <row r="125" s="2" customFormat="1" ht="21.75" customHeight="1">
      <c r="A125" s="40"/>
      <c r="B125" s="41"/>
      <c r="C125" s="206" t="s">
        <v>184</v>
      </c>
      <c r="D125" s="206" t="s">
        <v>126</v>
      </c>
      <c r="E125" s="207" t="s">
        <v>185</v>
      </c>
      <c r="F125" s="208" t="s">
        <v>186</v>
      </c>
      <c r="G125" s="209" t="s">
        <v>168</v>
      </c>
      <c r="H125" s="210">
        <v>1</v>
      </c>
      <c r="I125" s="211"/>
      <c r="J125" s="212">
        <f>ROUND(I125*H125,2)</f>
        <v>0</v>
      </c>
      <c r="K125" s="208" t="s">
        <v>19</v>
      </c>
      <c r="L125" s="46"/>
      <c r="M125" s="213" t="s">
        <v>19</v>
      </c>
      <c r="N125" s="214" t="s">
        <v>42</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131</v>
      </c>
      <c r="AT125" s="217" t="s">
        <v>126</v>
      </c>
      <c r="AU125" s="217" t="s">
        <v>81</v>
      </c>
      <c r="AY125" s="19" t="s">
        <v>124</v>
      </c>
      <c r="BE125" s="218">
        <f>IF(N125="základní",J125,0)</f>
        <v>0</v>
      </c>
      <c r="BF125" s="218">
        <f>IF(N125="snížená",J125,0)</f>
        <v>0</v>
      </c>
      <c r="BG125" s="218">
        <f>IF(N125="zákl. přenesená",J125,0)</f>
        <v>0</v>
      </c>
      <c r="BH125" s="218">
        <f>IF(N125="sníž. přenesená",J125,0)</f>
        <v>0</v>
      </c>
      <c r="BI125" s="218">
        <f>IF(N125="nulová",J125,0)</f>
        <v>0</v>
      </c>
      <c r="BJ125" s="19" t="s">
        <v>79</v>
      </c>
      <c r="BK125" s="218">
        <f>ROUND(I125*H125,2)</f>
        <v>0</v>
      </c>
      <c r="BL125" s="19" t="s">
        <v>131</v>
      </c>
      <c r="BM125" s="217" t="s">
        <v>187</v>
      </c>
    </row>
    <row r="126" s="12" customFormat="1" ht="22.8" customHeight="1">
      <c r="A126" s="12"/>
      <c r="B126" s="190"/>
      <c r="C126" s="191"/>
      <c r="D126" s="192" t="s">
        <v>70</v>
      </c>
      <c r="E126" s="204" t="s">
        <v>158</v>
      </c>
      <c r="F126" s="204" t="s">
        <v>188</v>
      </c>
      <c r="G126" s="191"/>
      <c r="H126" s="191"/>
      <c r="I126" s="194"/>
      <c r="J126" s="205">
        <f>BK126</f>
        <v>0</v>
      </c>
      <c r="K126" s="191"/>
      <c r="L126" s="196"/>
      <c r="M126" s="197"/>
      <c r="N126" s="198"/>
      <c r="O126" s="198"/>
      <c r="P126" s="199">
        <f>SUM(P127:P137)</f>
        <v>0</v>
      </c>
      <c r="Q126" s="198"/>
      <c r="R126" s="199">
        <f>SUM(R127:R137)</f>
        <v>1.4696</v>
      </c>
      <c r="S126" s="198"/>
      <c r="T126" s="200">
        <f>SUM(T127:T137)</f>
        <v>0</v>
      </c>
      <c r="U126" s="12"/>
      <c r="V126" s="12"/>
      <c r="W126" s="12"/>
      <c r="X126" s="12"/>
      <c r="Y126" s="12"/>
      <c r="Z126" s="12"/>
      <c r="AA126" s="12"/>
      <c r="AB126" s="12"/>
      <c r="AC126" s="12"/>
      <c r="AD126" s="12"/>
      <c r="AE126" s="12"/>
      <c r="AR126" s="201" t="s">
        <v>79</v>
      </c>
      <c r="AT126" s="202" t="s">
        <v>70</v>
      </c>
      <c r="AU126" s="202" t="s">
        <v>79</v>
      </c>
      <c r="AY126" s="201" t="s">
        <v>124</v>
      </c>
      <c r="BK126" s="203">
        <f>SUM(BK127:BK137)</f>
        <v>0</v>
      </c>
    </row>
    <row r="127" s="2" customFormat="1" ht="55.5" customHeight="1">
      <c r="A127" s="40"/>
      <c r="B127" s="41"/>
      <c r="C127" s="206" t="s">
        <v>189</v>
      </c>
      <c r="D127" s="206" t="s">
        <v>126</v>
      </c>
      <c r="E127" s="207" t="s">
        <v>190</v>
      </c>
      <c r="F127" s="208" t="s">
        <v>191</v>
      </c>
      <c r="G127" s="209" t="s">
        <v>192</v>
      </c>
      <c r="H127" s="210">
        <v>8</v>
      </c>
      <c r="I127" s="211"/>
      <c r="J127" s="212">
        <f>ROUND(I127*H127,2)</f>
        <v>0</v>
      </c>
      <c r="K127" s="208" t="s">
        <v>130</v>
      </c>
      <c r="L127" s="46"/>
      <c r="M127" s="213" t="s">
        <v>19</v>
      </c>
      <c r="N127" s="214" t="s">
        <v>42</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131</v>
      </c>
      <c r="AT127" s="217" t="s">
        <v>126</v>
      </c>
      <c r="AU127" s="217" t="s">
        <v>81</v>
      </c>
      <c r="AY127" s="19" t="s">
        <v>124</v>
      </c>
      <c r="BE127" s="218">
        <f>IF(N127="základní",J127,0)</f>
        <v>0</v>
      </c>
      <c r="BF127" s="218">
        <f>IF(N127="snížená",J127,0)</f>
        <v>0</v>
      </c>
      <c r="BG127" s="218">
        <f>IF(N127="zákl. přenesená",J127,0)</f>
        <v>0</v>
      </c>
      <c r="BH127" s="218">
        <f>IF(N127="sníž. přenesená",J127,0)</f>
        <v>0</v>
      </c>
      <c r="BI127" s="218">
        <f>IF(N127="nulová",J127,0)</f>
        <v>0</v>
      </c>
      <c r="BJ127" s="19" t="s">
        <v>79</v>
      </c>
      <c r="BK127" s="218">
        <f>ROUND(I127*H127,2)</f>
        <v>0</v>
      </c>
      <c r="BL127" s="19" t="s">
        <v>131</v>
      </c>
      <c r="BM127" s="217" t="s">
        <v>193</v>
      </c>
    </row>
    <row r="128" s="2" customFormat="1">
      <c r="A128" s="40"/>
      <c r="B128" s="41"/>
      <c r="C128" s="42"/>
      <c r="D128" s="219" t="s">
        <v>133</v>
      </c>
      <c r="E128" s="42"/>
      <c r="F128" s="220" t="s">
        <v>194</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133</v>
      </c>
      <c r="AU128" s="19" t="s">
        <v>81</v>
      </c>
    </row>
    <row r="129" s="2" customFormat="1">
      <c r="A129" s="40"/>
      <c r="B129" s="41"/>
      <c r="C129" s="42"/>
      <c r="D129" s="226" t="s">
        <v>146</v>
      </c>
      <c r="E129" s="42"/>
      <c r="F129" s="257" t="s">
        <v>195</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146</v>
      </c>
      <c r="AU129" s="19" t="s">
        <v>81</v>
      </c>
    </row>
    <row r="130" s="14" customFormat="1">
      <c r="A130" s="14"/>
      <c r="B130" s="235"/>
      <c r="C130" s="236"/>
      <c r="D130" s="226" t="s">
        <v>135</v>
      </c>
      <c r="E130" s="237" t="s">
        <v>19</v>
      </c>
      <c r="F130" s="238" t="s">
        <v>196</v>
      </c>
      <c r="G130" s="236"/>
      <c r="H130" s="239">
        <v>3</v>
      </c>
      <c r="I130" s="240"/>
      <c r="J130" s="236"/>
      <c r="K130" s="236"/>
      <c r="L130" s="241"/>
      <c r="M130" s="242"/>
      <c r="N130" s="243"/>
      <c r="O130" s="243"/>
      <c r="P130" s="243"/>
      <c r="Q130" s="243"/>
      <c r="R130" s="243"/>
      <c r="S130" s="243"/>
      <c r="T130" s="244"/>
      <c r="U130" s="14"/>
      <c r="V130" s="14"/>
      <c r="W130" s="14"/>
      <c r="X130" s="14"/>
      <c r="Y130" s="14"/>
      <c r="Z130" s="14"/>
      <c r="AA130" s="14"/>
      <c r="AB130" s="14"/>
      <c r="AC130" s="14"/>
      <c r="AD130" s="14"/>
      <c r="AE130" s="14"/>
      <c r="AT130" s="245" t="s">
        <v>135</v>
      </c>
      <c r="AU130" s="245" t="s">
        <v>81</v>
      </c>
      <c r="AV130" s="14" t="s">
        <v>81</v>
      </c>
      <c r="AW130" s="14" t="s">
        <v>32</v>
      </c>
      <c r="AX130" s="14" t="s">
        <v>71</v>
      </c>
      <c r="AY130" s="245" t="s">
        <v>124</v>
      </c>
    </row>
    <row r="131" s="14" customFormat="1">
      <c r="A131" s="14"/>
      <c r="B131" s="235"/>
      <c r="C131" s="236"/>
      <c r="D131" s="226" t="s">
        <v>135</v>
      </c>
      <c r="E131" s="237" t="s">
        <v>19</v>
      </c>
      <c r="F131" s="238" t="s">
        <v>197</v>
      </c>
      <c r="G131" s="236"/>
      <c r="H131" s="239">
        <v>1</v>
      </c>
      <c r="I131" s="240"/>
      <c r="J131" s="236"/>
      <c r="K131" s="236"/>
      <c r="L131" s="241"/>
      <c r="M131" s="242"/>
      <c r="N131" s="243"/>
      <c r="O131" s="243"/>
      <c r="P131" s="243"/>
      <c r="Q131" s="243"/>
      <c r="R131" s="243"/>
      <c r="S131" s="243"/>
      <c r="T131" s="244"/>
      <c r="U131" s="14"/>
      <c r="V131" s="14"/>
      <c r="W131" s="14"/>
      <c r="X131" s="14"/>
      <c r="Y131" s="14"/>
      <c r="Z131" s="14"/>
      <c r="AA131" s="14"/>
      <c r="AB131" s="14"/>
      <c r="AC131" s="14"/>
      <c r="AD131" s="14"/>
      <c r="AE131" s="14"/>
      <c r="AT131" s="245" t="s">
        <v>135</v>
      </c>
      <c r="AU131" s="245" t="s">
        <v>81</v>
      </c>
      <c r="AV131" s="14" t="s">
        <v>81</v>
      </c>
      <c r="AW131" s="14" t="s">
        <v>32</v>
      </c>
      <c r="AX131" s="14" t="s">
        <v>71</v>
      </c>
      <c r="AY131" s="245" t="s">
        <v>124</v>
      </c>
    </row>
    <row r="132" s="14" customFormat="1">
      <c r="A132" s="14"/>
      <c r="B132" s="235"/>
      <c r="C132" s="236"/>
      <c r="D132" s="226" t="s">
        <v>135</v>
      </c>
      <c r="E132" s="237" t="s">
        <v>19</v>
      </c>
      <c r="F132" s="238" t="s">
        <v>198</v>
      </c>
      <c r="G132" s="236"/>
      <c r="H132" s="239">
        <v>4</v>
      </c>
      <c r="I132" s="240"/>
      <c r="J132" s="236"/>
      <c r="K132" s="236"/>
      <c r="L132" s="241"/>
      <c r="M132" s="242"/>
      <c r="N132" s="243"/>
      <c r="O132" s="243"/>
      <c r="P132" s="243"/>
      <c r="Q132" s="243"/>
      <c r="R132" s="243"/>
      <c r="S132" s="243"/>
      <c r="T132" s="244"/>
      <c r="U132" s="14"/>
      <c r="V132" s="14"/>
      <c r="W132" s="14"/>
      <c r="X132" s="14"/>
      <c r="Y132" s="14"/>
      <c r="Z132" s="14"/>
      <c r="AA132" s="14"/>
      <c r="AB132" s="14"/>
      <c r="AC132" s="14"/>
      <c r="AD132" s="14"/>
      <c r="AE132" s="14"/>
      <c r="AT132" s="245" t="s">
        <v>135</v>
      </c>
      <c r="AU132" s="245" t="s">
        <v>81</v>
      </c>
      <c r="AV132" s="14" t="s">
        <v>81</v>
      </c>
      <c r="AW132" s="14" t="s">
        <v>32</v>
      </c>
      <c r="AX132" s="14" t="s">
        <v>71</v>
      </c>
      <c r="AY132" s="245" t="s">
        <v>124</v>
      </c>
    </row>
    <row r="133" s="15" customFormat="1">
      <c r="A133" s="15"/>
      <c r="B133" s="246"/>
      <c r="C133" s="247"/>
      <c r="D133" s="226" t="s">
        <v>135</v>
      </c>
      <c r="E133" s="248" t="s">
        <v>19</v>
      </c>
      <c r="F133" s="249" t="s">
        <v>141</v>
      </c>
      <c r="G133" s="247"/>
      <c r="H133" s="250">
        <v>8</v>
      </c>
      <c r="I133" s="251"/>
      <c r="J133" s="247"/>
      <c r="K133" s="247"/>
      <c r="L133" s="252"/>
      <c r="M133" s="253"/>
      <c r="N133" s="254"/>
      <c r="O133" s="254"/>
      <c r="P133" s="254"/>
      <c r="Q133" s="254"/>
      <c r="R133" s="254"/>
      <c r="S133" s="254"/>
      <c r="T133" s="255"/>
      <c r="U133" s="15"/>
      <c r="V133" s="15"/>
      <c r="W133" s="15"/>
      <c r="X133" s="15"/>
      <c r="Y133" s="15"/>
      <c r="Z133" s="15"/>
      <c r="AA133" s="15"/>
      <c r="AB133" s="15"/>
      <c r="AC133" s="15"/>
      <c r="AD133" s="15"/>
      <c r="AE133" s="15"/>
      <c r="AT133" s="256" t="s">
        <v>135</v>
      </c>
      <c r="AU133" s="256" t="s">
        <v>81</v>
      </c>
      <c r="AV133" s="15" t="s">
        <v>131</v>
      </c>
      <c r="AW133" s="15" t="s">
        <v>32</v>
      </c>
      <c r="AX133" s="15" t="s">
        <v>79</v>
      </c>
      <c r="AY133" s="256" t="s">
        <v>124</v>
      </c>
    </row>
    <row r="134" s="2" customFormat="1" ht="76.35" customHeight="1">
      <c r="A134" s="40"/>
      <c r="B134" s="41"/>
      <c r="C134" s="206" t="s">
        <v>199</v>
      </c>
      <c r="D134" s="206" t="s">
        <v>126</v>
      </c>
      <c r="E134" s="207" t="s">
        <v>200</v>
      </c>
      <c r="F134" s="208" t="s">
        <v>201</v>
      </c>
      <c r="G134" s="209" t="s">
        <v>192</v>
      </c>
      <c r="H134" s="210">
        <v>8</v>
      </c>
      <c r="I134" s="211"/>
      <c r="J134" s="212">
        <f>ROUND(I134*H134,2)</f>
        <v>0</v>
      </c>
      <c r="K134" s="208" t="s">
        <v>130</v>
      </c>
      <c r="L134" s="46"/>
      <c r="M134" s="213" t="s">
        <v>19</v>
      </c>
      <c r="N134" s="214" t="s">
        <v>42</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131</v>
      </c>
      <c r="AT134" s="217" t="s">
        <v>126</v>
      </c>
      <c r="AU134" s="217" t="s">
        <v>81</v>
      </c>
      <c r="AY134" s="19" t="s">
        <v>124</v>
      </c>
      <c r="BE134" s="218">
        <f>IF(N134="základní",J134,0)</f>
        <v>0</v>
      </c>
      <c r="BF134" s="218">
        <f>IF(N134="snížená",J134,0)</f>
        <v>0</v>
      </c>
      <c r="BG134" s="218">
        <f>IF(N134="zákl. přenesená",J134,0)</f>
        <v>0</v>
      </c>
      <c r="BH134" s="218">
        <f>IF(N134="sníž. přenesená",J134,0)</f>
        <v>0</v>
      </c>
      <c r="BI134" s="218">
        <f>IF(N134="nulová",J134,0)</f>
        <v>0</v>
      </c>
      <c r="BJ134" s="19" t="s">
        <v>79</v>
      </c>
      <c r="BK134" s="218">
        <f>ROUND(I134*H134,2)</f>
        <v>0</v>
      </c>
      <c r="BL134" s="19" t="s">
        <v>131</v>
      </c>
      <c r="BM134" s="217" t="s">
        <v>202</v>
      </c>
    </row>
    <row r="135" s="2" customFormat="1">
      <c r="A135" s="40"/>
      <c r="B135" s="41"/>
      <c r="C135" s="42"/>
      <c r="D135" s="219" t="s">
        <v>133</v>
      </c>
      <c r="E135" s="42"/>
      <c r="F135" s="220" t="s">
        <v>203</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133</v>
      </c>
      <c r="AU135" s="19" t="s">
        <v>81</v>
      </c>
    </row>
    <row r="136" s="2" customFormat="1" ht="55.5" customHeight="1">
      <c r="A136" s="40"/>
      <c r="B136" s="41"/>
      <c r="C136" s="206" t="s">
        <v>8</v>
      </c>
      <c r="D136" s="206" t="s">
        <v>126</v>
      </c>
      <c r="E136" s="207" t="s">
        <v>204</v>
      </c>
      <c r="F136" s="208" t="s">
        <v>205</v>
      </c>
      <c r="G136" s="209" t="s">
        <v>192</v>
      </c>
      <c r="H136" s="210">
        <v>8</v>
      </c>
      <c r="I136" s="211"/>
      <c r="J136" s="212">
        <f>ROUND(I136*H136,2)</f>
        <v>0</v>
      </c>
      <c r="K136" s="208" t="s">
        <v>130</v>
      </c>
      <c r="L136" s="46"/>
      <c r="M136" s="213" t="s">
        <v>19</v>
      </c>
      <c r="N136" s="214" t="s">
        <v>42</v>
      </c>
      <c r="O136" s="86"/>
      <c r="P136" s="215">
        <f>O136*H136</f>
        <v>0</v>
      </c>
      <c r="Q136" s="215">
        <v>0.1837</v>
      </c>
      <c r="R136" s="215">
        <f>Q136*H136</f>
        <v>1.4696</v>
      </c>
      <c r="S136" s="215">
        <v>0</v>
      </c>
      <c r="T136" s="216">
        <f>S136*H136</f>
        <v>0</v>
      </c>
      <c r="U136" s="40"/>
      <c r="V136" s="40"/>
      <c r="W136" s="40"/>
      <c r="X136" s="40"/>
      <c r="Y136" s="40"/>
      <c r="Z136" s="40"/>
      <c r="AA136" s="40"/>
      <c r="AB136" s="40"/>
      <c r="AC136" s="40"/>
      <c r="AD136" s="40"/>
      <c r="AE136" s="40"/>
      <c r="AR136" s="217" t="s">
        <v>131</v>
      </c>
      <c r="AT136" s="217" t="s">
        <v>126</v>
      </c>
      <c r="AU136" s="217" t="s">
        <v>81</v>
      </c>
      <c r="AY136" s="19" t="s">
        <v>124</v>
      </c>
      <c r="BE136" s="218">
        <f>IF(N136="základní",J136,0)</f>
        <v>0</v>
      </c>
      <c r="BF136" s="218">
        <f>IF(N136="snížená",J136,0)</f>
        <v>0</v>
      </c>
      <c r="BG136" s="218">
        <f>IF(N136="zákl. přenesená",J136,0)</f>
        <v>0</v>
      </c>
      <c r="BH136" s="218">
        <f>IF(N136="sníž. přenesená",J136,0)</f>
        <v>0</v>
      </c>
      <c r="BI136" s="218">
        <f>IF(N136="nulová",J136,0)</f>
        <v>0</v>
      </c>
      <c r="BJ136" s="19" t="s">
        <v>79</v>
      </c>
      <c r="BK136" s="218">
        <f>ROUND(I136*H136,2)</f>
        <v>0</v>
      </c>
      <c r="BL136" s="19" t="s">
        <v>131</v>
      </c>
      <c r="BM136" s="217" t="s">
        <v>206</v>
      </c>
    </row>
    <row r="137" s="2" customFormat="1">
      <c r="A137" s="40"/>
      <c r="B137" s="41"/>
      <c r="C137" s="42"/>
      <c r="D137" s="219" t="s">
        <v>133</v>
      </c>
      <c r="E137" s="42"/>
      <c r="F137" s="220" t="s">
        <v>207</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133</v>
      </c>
      <c r="AU137" s="19" t="s">
        <v>81</v>
      </c>
    </row>
    <row r="138" s="12" customFormat="1" ht="22.8" customHeight="1">
      <c r="A138" s="12"/>
      <c r="B138" s="190"/>
      <c r="C138" s="191"/>
      <c r="D138" s="192" t="s">
        <v>70</v>
      </c>
      <c r="E138" s="204" t="s">
        <v>178</v>
      </c>
      <c r="F138" s="204" t="s">
        <v>208</v>
      </c>
      <c r="G138" s="191"/>
      <c r="H138" s="191"/>
      <c r="I138" s="194"/>
      <c r="J138" s="205">
        <f>BK138</f>
        <v>0</v>
      </c>
      <c r="K138" s="191"/>
      <c r="L138" s="196"/>
      <c r="M138" s="197"/>
      <c r="N138" s="198"/>
      <c r="O138" s="198"/>
      <c r="P138" s="199">
        <f>SUM(P139:P145)</f>
        <v>0</v>
      </c>
      <c r="Q138" s="198"/>
      <c r="R138" s="199">
        <f>SUM(R139:R145)</f>
        <v>0</v>
      </c>
      <c r="S138" s="198"/>
      <c r="T138" s="200">
        <f>SUM(T139:T145)</f>
        <v>0</v>
      </c>
      <c r="U138" s="12"/>
      <c r="V138" s="12"/>
      <c r="W138" s="12"/>
      <c r="X138" s="12"/>
      <c r="Y138" s="12"/>
      <c r="Z138" s="12"/>
      <c r="AA138" s="12"/>
      <c r="AB138" s="12"/>
      <c r="AC138" s="12"/>
      <c r="AD138" s="12"/>
      <c r="AE138" s="12"/>
      <c r="AR138" s="201" t="s">
        <v>79</v>
      </c>
      <c r="AT138" s="202" t="s">
        <v>70</v>
      </c>
      <c r="AU138" s="202" t="s">
        <v>79</v>
      </c>
      <c r="AY138" s="201" t="s">
        <v>124</v>
      </c>
      <c r="BK138" s="203">
        <f>SUM(BK139:BK145)</f>
        <v>0</v>
      </c>
    </row>
    <row r="139" s="2" customFormat="1" ht="37.8" customHeight="1">
      <c r="A139" s="40"/>
      <c r="B139" s="41"/>
      <c r="C139" s="206" t="s">
        <v>209</v>
      </c>
      <c r="D139" s="206" t="s">
        <v>126</v>
      </c>
      <c r="E139" s="207" t="s">
        <v>210</v>
      </c>
      <c r="F139" s="208" t="s">
        <v>211</v>
      </c>
      <c r="G139" s="209" t="s">
        <v>168</v>
      </c>
      <c r="H139" s="210">
        <v>1</v>
      </c>
      <c r="I139" s="211"/>
      <c r="J139" s="212">
        <f>ROUND(I139*H139,2)</f>
        <v>0</v>
      </c>
      <c r="K139" s="208" t="s">
        <v>130</v>
      </c>
      <c r="L139" s="46"/>
      <c r="M139" s="213" t="s">
        <v>19</v>
      </c>
      <c r="N139" s="214" t="s">
        <v>42</v>
      </c>
      <c r="O139" s="86"/>
      <c r="P139" s="215">
        <f>O139*H139</f>
        <v>0</v>
      </c>
      <c r="Q139" s="215">
        <v>0</v>
      </c>
      <c r="R139" s="215">
        <f>Q139*H139</f>
        <v>0</v>
      </c>
      <c r="S139" s="215">
        <v>0</v>
      </c>
      <c r="T139" s="216">
        <f>S139*H139</f>
        <v>0</v>
      </c>
      <c r="U139" s="40"/>
      <c r="V139" s="40"/>
      <c r="W139" s="40"/>
      <c r="X139" s="40"/>
      <c r="Y139" s="40"/>
      <c r="Z139" s="40"/>
      <c r="AA139" s="40"/>
      <c r="AB139" s="40"/>
      <c r="AC139" s="40"/>
      <c r="AD139" s="40"/>
      <c r="AE139" s="40"/>
      <c r="AR139" s="217" t="s">
        <v>131</v>
      </c>
      <c r="AT139" s="217" t="s">
        <v>126</v>
      </c>
      <c r="AU139" s="217" t="s">
        <v>81</v>
      </c>
      <c r="AY139" s="19" t="s">
        <v>124</v>
      </c>
      <c r="BE139" s="218">
        <f>IF(N139="základní",J139,0)</f>
        <v>0</v>
      </c>
      <c r="BF139" s="218">
        <f>IF(N139="snížená",J139,0)</f>
        <v>0</v>
      </c>
      <c r="BG139" s="218">
        <f>IF(N139="zákl. přenesená",J139,0)</f>
        <v>0</v>
      </c>
      <c r="BH139" s="218">
        <f>IF(N139="sníž. přenesená",J139,0)</f>
        <v>0</v>
      </c>
      <c r="BI139" s="218">
        <f>IF(N139="nulová",J139,0)</f>
        <v>0</v>
      </c>
      <c r="BJ139" s="19" t="s">
        <v>79</v>
      </c>
      <c r="BK139" s="218">
        <f>ROUND(I139*H139,2)</f>
        <v>0</v>
      </c>
      <c r="BL139" s="19" t="s">
        <v>131</v>
      </c>
      <c r="BM139" s="217" t="s">
        <v>212</v>
      </c>
    </row>
    <row r="140" s="2" customFormat="1">
      <c r="A140" s="40"/>
      <c r="B140" s="41"/>
      <c r="C140" s="42"/>
      <c r="D140" s="219" t="s">
        <v>133</v>
      </c>
      <c r="E140" s="42"/>
      <c r="F140" s="220" t="s">
        <v>213</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133</v>
      </c>
      <c r="AU140" s="19" t="s">
        <v>81</v>
      </c>
    </row>
    <row r="141" s="2" customFormat="1" ht="16.5" customHeight="1">
      <c r="A141" s="40"/>
      <c r="B141" s="41"/>
      <c r="C141" s="258" t="s">
        <v>214</v>
      </c>
      <c r="D141" s="258" t="s">
        <v>215</v>
      </c>
      <c r="E141" s="259" t="s">
        <v>216</v>
      </c>
      <c r="F141" s="260" t="s">
        <v>217</v>
      </c>
      <c r="G141" s="261" t="s">
        <v>168</v>
      </c>
      <c r="H141" s="262">
        <v>1</v>
      </c>
      <c r="I141" s="263"/>
      <c r="J141" s="264">
        <f>ROUND(I141*H141,2)</f>
        <v>0</v>
      </c>
      <c r="K141" s="260" t="s">
        <v>19</v>
      </c>
      <c r="L141" s="265"/>
      <c r="M141" s="266" t="s">
        <v>19</v>
      </c>
      <c r="N141" s="267" t="s">
        <v>42</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178</v>
      </c>
      <c r="AT141" s="217" t="s">
        <v>215</v>
      </c>
      <c r="AU141" s="217" t="s">
        <v>81</v>
      </c>
      <c r="AY141" s="19" t="s">
        <v>124</v>
      </c>
      <c r="BE141" s="218">
        <f>IF(N141="základní",J141,0)</f>
        <v>0</v>
      </c>
      <c r="BF141" s="218">
        <f>IF(N141="snížená",J141,0)</f>
        <v>0</v>
      </c>
      <c r="BG141" s="218">
        <f>IF(N141="zákl. přenesená",J141,0)</f>
        <v>0</v>
      </c>
      <c r="BH141" s="218">
        <f>IF(N141="sníž. přenesená",J141,0)</f>
        <v>0</v>
      </c>
      <c r="BI141" s="218">
        <f>IF(N141="nulová",J141,0)</f>
        <v>0</v>
      </c>
      <c r="BJ141" s="19" t="s">
        <v>79</v>
      </c>
      <c r="BK141" s="218">
        <f>ROUND(I141*H141,2)</f>
        <v>0</v>
      </c>
      <c r="BL141" s="19" t="s">
        <v>131</v>
      </c>
      <c r="BM141" s="217" t="s">
        <v>218</v>
      </c>
    </row>
    <row r="142" s="2" customFormat="1" ht="37.8" customHeight="1">
      <c r="A142" s="40"/>
      <c r="B142" s="41"/>
      <c r="C142" s="206" t="s">
        <v>219</v>
      </c>
      <c r="D142" s="206" t="s">
        <v>126</v>
      </c>
      <c r="E142" s="207" t="s">
        <v>220</v>
      </c>
      <c r="F142" s="208" t="s">
        <v>221</v>
      </c>
      <c r="G142" s="209" t="s">
        <v>168</v>
      </c>
      <c r="H142" s="210">
        <v>1</v>
      </c>
      <c r="I142" s="211"/>
      <c r="J142" s="212">
        <f>ROUND(I142*H142,2)</f>
        <v>0</v>
      </c>
      <c r="K142" s="208" t="s">
        <v>130</v>
      </c>
      <c r="L142" s="46"/>
      <c r="M142" s="213" t="s">
        <v>19</v>
      </c>
      <c r="N142" s="214" t="s">
        <v>42</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131</v>
      </c>
      <c r="AT142" s="217" t="s">
        <v>126</v>
      </c>
      <c r="AU142" s="217" t="s">
        <v>81</v>
      </c>
      <c r="AY142" s="19" t="s">
        <v>124</v>
      </c>
      <c r="BE142" s="218">
        <f>IF(N142="základní",J142,0)</f>
        <v>0</v>
      </c>
      <c r="BF142" s="218">
        <f>IF(N142="snížená",J142,0)</f>
        <v>0</v>
      </c>
      <c r="BG142" s="218">
        <f>IF(N142="zákl. přenesená",J142,0)</f>
        <v>0</v>
      </c>
      <c r="BH142" s="218">
        <f>IF(N142="sníž. přenesená",J142,0)</f>
        <v>0</v>
      </c>
      <c r="BI142" s="218">
        <f>IF(N142="nulová",J142,0)</f>
        <v>0</v>
      </c>
      <c r="BJ142" s="19" t="s">
        <v>79</v>
      </c>
      <c r="BK142" s="218">
        <f>ROUND(I142*H142,2)</f>
        <v>0</v>
      </c>
      <c r="BL142" s="19" t="s">
        <v>131</v>
      </c>
      <c r="BM142" s="217" t="s">
        <v>222</v>
      </c>
    </row>
    <row r="143" s="2" customFormat="1">
      <c r="A143" s="40"/>
      <c r="B143" s="41"/>
      <c r="C143" s="42"/>
      <c r="D143" s="219" t="s">
        <v>133</v>
      </c>
      <c r="E143" s="42"/>
      <c r="F143" s="220" t="s">
        <v>223</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133</v>
      </c>
      <c r="AU143" s="19" t="s">
        <v>81</v>
      </c>
    </row>
    <row r="144" s="2" customFormat="1" ht="16.5" customHeight="1">
      <c r="A144" s="40"/>
      <c r="B144" s="41"/>
      <c r="C144" s="258" t="s">
        <v>224</v>
      </c>
      <c r="D144" s="258" t="s">
        <v>215</v>
      </c>
      <c r="E144" s="259" t="s">
        <v>225</v>
      </c>
      <c r="F144" s="260" t="s">
        <v>226</v>
      </c>
      <c r="G144" s="261" t="s">
        <v>168</v>
      </c>
      <c r="H144" s="262">
        <v>1</v>
      </c>
      <c r="I144" s="263"/>
      <c r="J144" s="264">
        <f>ROUND(I144*H144,2)</f>
        <v>0</v>
      </c>
      <c r="K144" s="260" t="s">
        <v>19</v>
      </c>
      <c r="L144" s="265"/>
      <c r="M144" s="266" t="s">
        <v>19</v>
      </c>
      <c r="N144" s="267" t="s">
        <v>42</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178</v>
      </c>
      <c r="AT144" s="217" t="s">
        <v>215</v>
      </c>
      <c r="AU144" s="217" t="s">
        <v>81</v>
      </c>
      <c r="AY144" s="19" t="s">
        <v>124</v>
      </c>
      <c r="BE144" s="218">
        <f>IF(N144="základní",J144,0)</f>
        <v>0</v>
      </c>
      <c r="BF144" s="218">
        <f>IF(N144="snížená",J144,0)</f>
        <v>0</v>
      </c>
      <c r="BG144" s="218">
        <f>IF(N144="zákl. přenesená",J144,0)</f>
        <v>0</v>
      </c>
      <c r="BH144" s="218">
        <f>IF(N144="sníž. přenesená",J144,0)</f>
        <v>0</v>
      </c>
      <c r="BI144" s="218">
        <f>IF(N144="nulová",J144,0)</f>
        <v>0</v>
      </c>
      <c r="BJ144" s="19" t="s">
        <v>79</v>
      </c>
      <c r="BK144" s="218">
        <f>ROUND(I144*H144,2)</f>
        <v>0</v>
      </c>
      <c r="BL144" s="19" t="s">
        <v>131</v>
      </c>
      <c r="BM144" s="217" t="s">
        <v>227</v>
      </c>
    </row>
    <row r="145" s="2" customFormat="1" ht="21.75" customHeight="1">
      <c r="A145" s="40"/>
      <c r="B145" s="41"/>
      <c r="C145" s="206" t="s">
        <v>228</v>
      </c>
      <c r="D145" s="206" t="s">
        <v>126</v>
      </c>
      <c r="E145" s="207" t="s">
        <v>229</v>
      </c>
      <c r="F145" s="208" t="s">
        <v>230</v>
      </c>
      <c r="G145" s="209" t="s">
        <v>168</v>
      </c>
      <c r="H145" s="210">
        <v>1</v>
      </c>
      <c r="I145" s="211"/>
      <c r="J145" s="212">
        <f>ROUND(I145*H145,2)</f>
        <v>0</v>
      </c>
      <c r="K145" s="208" t="s">
        <v>19</v>
      </c>
      <c r="L145" s="46"/>
      <c r="M145" s="213" t="s">
        <v>19</v>
      </c>
      <c r="N145" s="214" t="s">
        <v>42</v>
      </c>
      <c r="O145" s="86"/>
      <c r="P145" s="215">
        <f>O145*H145</f>
        <v>0</v>
      </c>
      <c r="Q145" s="215">
        <v>0</v>
      </c>
      <c r="R145" s="215">
        <f>Q145*H145</f>
        <v>0</v>
      </c>
      <c r="S145" s="215">
        <v>0</v>
      </c>
      <c r="T145" s="216">
        <f>S145*H145</f>
        <v>0</v>
      </c>
      <c r="U145" s="40"/>
      <c r="V145" s="40"/>
      <c r="W145" s="40"/>
      <c r="X145" s="40"/>
      <c r="Y145" s="40"/>
      <c r="Z145" s="40"/>
      <c r="AA145" s="40"/>
      <c r="AB145" s="40"/>
      <c r="AC145" s="40"/>
      <c r="AD145" s="40"/>
      <c r="AE145" s="40"/>
      <c r="AR145" s="217" t="s">
        <v>131</v>
      </c>
      <c r="AT145" s="217" t="s">
        <v>126</v>
      </c>
      <c r="AU145" s="217" t="s">
        <v>81</v>
      </c>
      <c r="AY145" s="19" t="s">
        <v>124</v>
      </c>
      <c r="BE145" s="218">
        <f>IF(N145="základní",J145,0)</f>
        <v>0</v>
      </c>
      <c r="BF145" s="218">
        <f>IF(N145="snížená",J145,0)</f>
        <v>0</v>
      </c>
      <c r="BG145" s="218">
        <f>IF(N145="zákl. přenesená",J145,0)</f>
        <v>0</v>
      </c>
      <c r="BH145" s="218">
        <f>IF(N145="sníž. přenesená",J145,0)</f>
        <v>0</v>
      </c>
      <c r="BI145" s="218">
        <f>IF(N145="nulová",J145,0)</f>
        <v>0</v>
      </c>
      <c r="BJ145" s="19" t="s">
        <v>79</v>
      </c>
      <c r="BK145" s="218">
        <f>ROUND(I145*H145,2)</f>
        <v>0</v>
      </c>
      <c r="BL145" s="19" t="s">
        <v>131</v>
      </c>
      <c r="BM145" s="217" t="s">
        <v>231</v>
      </c>
    </row>
    <row r="146" s="12" customFormat="1" ht="22.8" customHeight="1">
      <c r="A146" s="12"/>
      <c r="B146" s="190"/>
      <c r="C146" s="191"/>
      <c r="D146" s="192" t="s">
        <v>70</v>
      </c>
      <c r="E146" s="204" t="s">
        <v>232</v>
      </c>
      <c r="F146" s="204" t="s">
        <v>233</v>
      </c>
      <c r="G146" s="191"/>
      <c r="H146" s="191"/>
      <c r="I146" s="194"/>
      <c r="J146" s="205">
        <f>BK146</f>
        <v>0</v>
      </c>
      <c r="K146" s="191"/>
      <c r="L146" s="196"/>
      <c r="M146" s="197"/>
      <c r="N146" s="198"/>
      <c r="O146" s="198"/>
      <c r="P146" s="199">
        <f>SUM(P147:P174)</f>
        <v>0</v>
      </c>
      <c r="Q146" s="198"/>
      <c r="R146" s="199">
        <f>SUM(R147:R174)</f>
        <v>0.83458399999999988</v>
      </c>
      <c r="S146" s="198"/>
      <c r="T146" s="200">
        <f>SUM(T147:T174)</f>
        <v>0</v>
      </c>
      <c r="U146" s="12"/>
      <c r="V146" s="12"/>
      <c r="W146" s="12"/>
      <c r="X146" s="12"/>
      <c r="Y146" s="12"/>
      <c r="Z146" s="12"/>
      <c r="AA146" s="12"/>
      <c r="AB146" s="12"/>
      <c r="AC146" s="12"/>
      <c r="AD146" s="12"/>
      <c r="AE146" s="12"/>
      <c r="AR146" s="201" t="s">
        <v>79</v>
      </c>
      <c r="AT146" s="202" t="s">
        <v>70</v>
      </c>
      <c r="AU146" s="202" t="s">
        <v>79</v>
      </c>
      <c r="AY146" s="201" t="s">
        <v>124</v>
      </c>
      <c r="BK146" s="203">
        <f>SUM(BK147:BK174)</f>
        <v>0</v>
      </c>
    </row>
    <row r="147" s="2" customFormat="1" ht="37.8" customHeight="1">
      <c r="A147" s="40"/>
      <c r="B147" s="41"/>
      <c r="C147" s="206" t="s">
        <v>234</v>
      </c>
      <c r="D147" s="206" t="s">
        <v>126</v>
      </c>
      <c r="E147" s="207" t="s">
        <v>235</v>
      </c>
      <c r="F147" s="208" t="s">
        <v>236</v>
      </c>
      <c r="G147" s="209" t="s">
        <v>129</v>
      </c>
      <c r="H147" s="210">
        <v>0.20000000000000001</v>
      </c>
      <c r="I147" s="211"/>
      <c r="J147" s="212">
        <f>ROUND(I147*H147,2)</f>
        <v>0</v>
      </c>
      <c r="K147" s="208" t="s">
        <v>130</v>
      </c>
      <c r="L147" s="46"/>
      <c r="M147" s="213" t="s">
        <v>19</v>
      </c>
      <c r="N147" s="214" t="s">
        <v>42</v>
      </c>
      <c r="O147" s="86"/>
      <c r="P147" s="215">
        <f>O147*H147</f>
        <v>0</v>
      </c>
      <c r="Q147" s="215">
        <v>2.3010199999999998</v>
      </c>
      <c r="R147" s="215">
        <f>Q147*H147</f>
        <v>0.460204</v>
      </c>
      <c r="S147" s="215">
        <v>0</v>
      </c>
      <c r="T147" s="216">
        <f>S147*H147</f>
        <v>0</v>
      </c>
      <c r="U147" s="40"/>
      <c r="V147" s="40"/>
      <c r="W147" s="40"/>
      <c r="X147" s="40"/>
      <c r="Y147" s="40"/>
      <c r="Z147" s="40"/>
      <c r="AA147" s="40"/>
      <c r="AB147" s="40"/>
      <c r="AC147" s="40"/>
      <c r="AD147" s="40"/>
      <c r="AE147" s="40"/>
      <c r="AR147" s="217" t="s">
        <v>131</v>
      </c>
      <c r="AT147" s="217" t="s">
        <v>126</v>
      </c>
      <c r="AU147" s="217" t="s">
        <v>81</v>
      </c>
      <c r="AY147" s="19" t="s">
        <v>124</v>
      </c>
      <c r="BE147" s="218">
        <f>IF(N147="základní",J147,0)</f>
        <v>0</v>
      </c>
      <c r="BF147" s="218">
        <f>IF(N147="snížená",J147,0)</f>
        <v>0</v>
      </c>
      <c r="BG147" s="218">
        <f>IF(N147="zákl. přenesená",J147,0)</f>
        <v>0</v>
      </c>
      <c r="BH147" s="218">
        <f>IF(N147="sníž. přenesená",J147,0)</f>
        <v>0</v>
      </c>
      <c r="BI147" s="218">
        <f>IF(N147="nulová",J147,0)</f>
        <v>0</v>
      </c>
      <c r="BJ147" s="19" t="s">
        <v>79</v>
      </c>
      <c r="BK147" s="218">
        <f>ROUND(I147*H147,2)</f>
        <v>0</v>
      </c>
      <c r="BL147" s="19" t="s">
        <v>131</v>
      </c>
      <c r="BM147" s="217" t="s">
        <v>237</v>
      </c>
    </row>
    <row r="148" s="2" customFormat="1">
      <c r="A148" s="40"/>
      <c r="B148" s="41"/>
      <c r="C148" s="42"/>
      <c r="D148" s="219" t="s">
        <v>133</v>
      </c>
      <c r="E148" s="42"/>
      <c r="F148" s="220" t="s">
        <v>238</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133</v>
      </c>
      <c r="AU148" s="19" t="s">
        <v>81</v>
      </c>
    </row>
    <row r="149" s="13" customFormat="1">
      <c r="A149" s="13"/>
      <c r="B149" s="224"/>
      <c r="C149" s="225"/>
      <c r="D149" s="226" t="s">
        <v>135</v>
      </c>
      <c r="E149" s="227" t="s">
        <v>19</v>
      </c>
      <c r="F149" s="228" t="s">
        <v>239</v>
      </c>
      <c r="G149" s="225"/>
      <c r="H149" s="227" t="s">
        <v>19</v>
      </c>
      <c r="I149" s="229"/>
      <c r="J149" s="225"/>
      <c r="K149" s="225"/>
      <c r="L149" s="230"/>
      <c r="M149" s="231"/>
      <c r="N149" s="232"/>
      <c r="O149" s="232"/>
      <c r="P149" s="232"/>
      <c r="Q149" s="232"/>
      <c r="R149" s="232"/>
      <c r="S149" s="232"/>
      <c r="T149" s="233"/>
      <c r="U149" s="13"/>
      <c r="V149" s="13"/>
      <c r="W149" s="13"/>
      <c r="X149" s="13"/>
      <c r="Y149" s="13"/>
      <c r="Z149" s="13"/>
      <c r="AA149" s="13"/>
      <c r="AB149" s="13"/>
      <c r="AC149" s="13"/>
      <c r="AD149" s="13"/>
      <c r="AE149" s="13"/>
      <c r="AT149" s="234" t="s">
        <v>135</v>
      </c>
      <c r="AU149" s="234" t="s">
        <v>81</v>
      </c>
      <c r="AV149" s="13" t="s">
        <v>79</v>
      </c>
      <c r="AW149" s="13" t="s">
        <v>32</v>
      </c>
      <c r="AX149" s="13" t="s">
        <v>71</v>
      </c>
      <c r="AY149" s="234" t="s">
        <v>124</v>
      </c>
    </row>
    <row r="150" s="14" customFormat="1">
      <c r="A150" s="14"/>
      <c r="B150" s="235"/>
      <c r="C150" s="236"/>
      <c r="D150" s="226" t="s">
        <v>135</v>
      </c>
      <c r="E150" s="237" t="s">
        <v>19</v>
      </c>
      <c r="F150" s="238" t="s">
        <v>240</v>
      </c>
      <c r="G150" s="236"/>
      <c r="H150" s="239">
        <v>0.10000000000000001</v>
      </c>
      <c r="I150" s="240"/>
      <c r="J150" s="236"/>
      <c r="K150" s="236"/>
      <c r="L150" s="241"/>
      <c r="M150" s="242"/>
      <c r="N150" s="243"/>
      <c r="O150" s="243"/>
      <c r="P150" s="243"/>
      <c r="Q150" s="243"/>
      <c r="R150" s="243"/>
      <c r="S150" s="243"/>
      <c r="T150" s="244"/>
      <c r="U150" s="14"/>
      <c r="V150" s="14"/>
      <c r="W150" s="14"/>
      <c r="X150" s="14"/>
      <c r="Y150" s="14"/>
      <c r="Z150" s="14"/>
      <c r="AA150" s="14"/>
      <c r="AB150" s="14"/>
      <c r="AC150" s="14"/>
      <c r="AD150" s="14"/>
      <c r="AE150" s="14"/>
      <c r="AT150" s="245" t="s">
        <v>135</v>
      </c>
      <c r="AU150" s="245" t="s">
        <v>81</v>
      </c>
      <c r="AV150" s="14" t="s">
        <v>81</v>
      </c>
      <c r="AW150" s="14" t="s">
        <v>32</v>
      </c>
      <c r="AX150" s="14" t="s">
        <v>71</v>
      </c>
      <c r="AY150" s="245" t="s">
        <v>124</v>
      </c>
    </row>
    <row r="151" s="13" customFormat="1">
      <c r="A151" s="13"/>
      <c r="B151" s="224"/>
      <c r="C151" s="225"/>
      <c r="D151" s="226" t="s">
        <v>135</v>
      </c>
      <c r="E151" s="227" t="s">
        <v>19</v>
      </c>
      <c r="F151" s="228" t="s">
        <v>241</v>
      </c>
      <c r="G151" s="225"/>
      <c r="H151" s="227" t="s">
        <v>19</v>
      </c>
      <c r="I151" s="229"/>
      <c r="J151" s="225"/>
      <c r="K151" s="225"/>
      <c r="L151" s="230"/>
      <c r="M151" s="231"/>
      <c r="N151" s="232"/>
      <c r="O151" s="232"/>
      <c r="P151" s="232"/>
      <c r="Q151" s="232"/>
      <c r="R151" s="232"/>
      <c r="S151" s="232"/>
      <c r="T151" s="233"/>
      <c r="U151" s="13"/>
      <c r="V151" s="13"/>
      <c r="W151" s="13"/>
      <c r="X151" s="13"/>
      <c r="Y151" s="13"/>
      <c r="Z151" s="13"/>
      <c r="AA151" s="13"/>
      <c r="AB151" s="13"/>
      <c r="AC151" s="13"/>
      <c r="AD151" s="13"/>
      <c r="AE151" s="13"/>
      <c r="AT151" s="234" t="s">
        <v>135</v>
      </c>
      <c r="AU151" s="234" t="s">
        <v>81</v>
      </c>
      <c r="AV151" s="13" t="s">
        <v>79</v>
      </c>
      <c r="AW151" s="13" t="s">
        <v>32</v>
      </c>
      <c r="AX151" s="13" t="s">
        <v>71</v>
      </c>
      <c r="AY151" s="234" t="s">
        <v>124</v>
      </c>
    </row>
    <row r="152" s="14" customFormat="1">
      <c r="A152" s="14"/>
      <c r="B152" s="235"/>
      <c r="C152" s="236"/>
      <c r="D152" s="226" t="s">
        <v>135</v>
      </c>
      <c r="E152" s="237" t="s">
        <v>19</v>
      </c>
      <c r="F152" s="238" t="s">
        <v>242</v>
      </c>
      <c r="G152" s="236"/>
      <c r="H152" s="239">
        <v>0.10000000000000001</v>
      </c>
      <c r="I152" s="240"/>
      <c r="J152" s="236"/>
      <c r="K152" s="236"/>
      <c r="L152" s="241"/>
      <c r="M152" s="242"/>
      <c r="N152" s="243"/>
      <c r="O152" s="243"/>
      <c r="P152" s="243"/>
      <c r="Q152" s="243"/>
      <c r="R152" s="243"/>
      <c r="S152" s="243"/>
      <c r="T152" s="244"/>
      <c r="U152" s="14"/>
      <c r="V152" s="14"/>
      <c r="W152" s="14"/>
      <c r="X152" s="14"/>
      <c r="Y152" s="14"/>
      <c r="Z152" s="14"/>
      <c r="AA152" s="14"/>
      <c r="AB152" s="14"/>
      <c r="AC152" s="14"/>
      <c r="AD152" s="14"/>
      <c r="AE152" s="14"/>
      <c r="AT152" s="245" t="s">
        <v>135</v>
      </c>
      <c r="AU152" s="245" t="s">
        <v>81</v>
      </c>
      <c r="AV152" s="14" t="s">
        <v>81</v>
      </c>
      <c r="AW152" s="14" t="s">
        <v>32</v>
      </c>
      <c r="AX152" s="14" t="s">
        <v>71</v>
      </c>
      <c r="AY152" s="245" t="s">
        <v>124</v>
      </c>
    </row>
    <row r="153" s="15" customFormat="1">
      <c r="A153" s="15"/>
      <c r="B153" s="246"/>
      <c r="C153" s="247"/>
      <c r="D153" s="226" t="s">
        <v>135</v>
      </c>
      <c r="E153" s="248" t="s">
        <v>19</v>
      </c>
      <c r="F153" s="249" t="s">
        <v>141</v>
      </c>
      <c r="G153" s="247"/>
      <c r="H153" s="250">
        <v>0.20000000000000001</v>
      </c>
      <c r="I153" s="251"/>
      <c r="J153" s="247"/>
      <c r="K153" s="247"/>
      <c r="L153" s="252"/>
      <c r="M153" s="253"/>
      <c r="N153" s="254"/>
      <c r="O153" s="254"/>
      <c r="P153" s="254"/>
      <c r="Q153" s="254"/>
      <c r="R153" s="254"/>
      <c r="S153" s="254"/>
      <c r="T153" s="255"/>
      <c r="U153" s="15"/>
      <c r="V153" s="15"/>
      <c r="W153" s="15"/>
      <c r="X153" s="15"/>
      <c r="Y153" s="15"/>
      <c r="Z153" s="15"/>
      <c r="AA153" s="15"/>
      <c r="AB153" s="15"/>
      <c r="AC153" s="15"/>
      <c r="AD153" s="15"/>
      <c r="AE153" s="15"/>
      <c r="AT153" s="256" t="s">
        <v>135</v>
      </c>
      <c r="AU153" s="256" t="s">
        <v>81</v>
      </c>
      <c r="AV153" s="15" t="s">
        <v>131</v>
      </c>
      <c r="AW153" s="15" t="s">
        <v>32</v>
      </c>
      <c r="AX153" s="15" t="s">
        <v>79</v>
      </c>
      <c r="AY153" s="256" t="s">
        <v>124</v>
      </c>
    </row>
    <row r="154" s="2" customFormat="1" ht="37.8" customHeight="1">
      <c r="A154" s="40"/>
      <c r="B154" s="41"/>
      <c r="C154" s="206" t="s">
        <v>243</v>
      </c>
      <c r="D154" s="206" t="s">
        <v>126</v>
      </c>
      <c r="E154" s="207" t="s">
        <v>244</v>
      </c>
      <c r="F154" s="208" t="s">
        <v>245</v>
      </c>
      <c r="G154" s="209" t="s">
        <v>168</v>
      </c>
      <c r="H154" s="210">
        <v>1</v>
      </c>
      <c r="I154" s="211"/>
      <c r="J154" s="212">
        <f>ROUND(I154*H154,2)</f>
        <v>0</v>
      </c>
      <c r="K154" s="208" t="s">
        <v>130</v>
      </c>
      <c r="L154" s="46"/>
      <c r="M154" s="213" t="s">
        <v>19</v>
      </c>
      <c r="N154" s="214" t="s">
        <v>42</v>
      </c>
      <c r="O154" s="86"/>
      <c r="P154" s="215">
        <f>O154*H154</f>
        <v>0</v>
      </c>
      <c r="Q154" s="215">
        <v>0.089999999999999997</v>
      </c>
      <c r="R154" s="215">
        <f>Q154*H154</f>
        <v>0.089999999999999997</v>
      </c>
      <c r="S154" s="215">
        <v>0</v>
      </c>
      <c r="T154" s="216">
        <f>S154*H154</f>
        <v>0</v>
      </c>
      <c r="U154" s="40"/>
      <c r="V154" s="40"/>
      <c r="W154" s="40"/>
      <c r="X154" s="40"/>
      <c r="Y154" s="40"/>
      <c r="Z154" s="40"/>
      <c r="AA154" s="40"/>
      <c r="AB154" s="40"/>
      <c r="AC154" s="40"/>
      <c r="AD154" s="40"/>
      <c r="AE154" s="40"/>
      <c r="AR154" s="217" t="s">
        <v>131</v>
      </c>
      <c r="AT154" s="217" t="s">
        <v>126</v>
      </c>
      <c r="AU154" s="217" t="s">
        <v>81</v>
      </c>
      <c r="AY154" s="19" t="s">
        <v>124</v>
      </c>
      <c r="BE154" s="218">
        <f>IF(N154="základní",J154,0)</f>
        <v>0</v>
      </c>
      <c r="BF154" s="218">
        <f>IF(N154="snížená",J154,0)</f>
        <v>0</v>
      </c>
      <c r="BG154" s="218">
        <f>IF(N154="zákl. přenesená",J154,0)</f>
        <v>0</v>
      </c>
      <c r="BH154" s="218">
        <f>IF(N154="sníž. přenesená",J154,0)</f>
        <v>0</v>
      </c>
      <c r="BI154" s="218">
        <f>IF(N154="nulová",J154,0)</f>
        <v>0</v>
      </c>
      <c r="BJ154" s="19" t="s">
        <v>79</v>
      </c>
      <c r="BK154" s="218">
        <f>ROUND(I154*H154,2)</f>
        <v>0</v>
      </c>
      <c r="BL154" s="19" t="s">
        <v>131</v>
      </c>
      <c r="BM154" s="217" t="s">
        <v>246</v>
      </c>
    </row>
    <row r="155" s="2" customFormat="1">
      <c r="A155" s="40"/>
      <c r="B155" s="41"/>
      <c r="C155" s="42"/>
      <c r="D155" s="219" t="s">
        <v>133</v>
      </c>
      <c r="E155" s="42"/>
      <c r="F155" s="220" t="s">
        <v>247</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133</v>
      </c>
      <c r="AU155" s="19" t="s">
        <v>81</v>
      </c>
    </row>
    <row r="156" s="13" customFormat="1">
      <c r="A156" s="13"/>
      <c r="B156" s="224"/>
      <c r="C156" s="225"/>
      <c r="D156" s="226" t="s">
        <v>135</v>
      </c>
      <c r="E156" s="227" t="s">
        <v>19</v>
      </c>
      <c r="F156" s="228" t="s">
        <v>248</v>
      </c>
      <c r="G156" s="225"/>
      <c r="H156" s="227" t="s">
        <v>19</v>
      </c>
      <c r="I156" s="229"/>
      <c r="J156" s="225"/>
      <c r="K156" s="225"/>
      <c r="L156" s="230"/>
      <c r="M156" s="231"/>
      <c r="N156" s="232"/>
      <c r="O156" s="232"/>
      <c r="P156" s="232"/>
      <c r="Q156" s="232"/>
      <c r="R156" s="232"/>
      <c r="S156" s="232"/>
      <c r="T156" s="233"/>
      <c r="U156" s="13"/>
      <c r="V156" s="13"/>
      <c r="W156" s="13"/>
      <c r="X156" s="13"/>
      <c r="Y156" s="13"/>
      <c r="Z156" s="13"/>
      <c r="AA156" s="13"/>
      <c r="AB156" s="13"/>
      <c r="AC156" s="13"/>
      <c r="AD156" s="13"/>
      <c r="AE156" s="13"/>
      <c r="AT156" s="234" t="s">
        <v>135</v>
      </c>
      <c r="AU156" s="234" t="s">
        <v>81</v>
      </c>
      <c r="AV156" s="13" t="s">
        <v>79</v>
      </c>
      <c r="AW156" s="13" t="s">
        <v>32</v>
      </c>
      <c r="AX156" s="13" t="s">
        <v>71</v>
      </c>
      <c r="AY156" s="234" t="s">
        <v>124</v>
      </c>
    </row>
    <row r="157" s="14" customFormat="1">
      <c r="A157" s="14"/>
      <c r="B157" s="235"/>
      <c r="C157" s="236"/>
      <c r="D157" s="226" t="s">
        <v>135</v>
      </c>
      <c r="E157" s="237" t="s">
        <v>19</v>
      </c>
      <c r="F157" s="238" t="s">
        <v>249</v>
      </c>
      <c r="G157" s="236"/>
      <c r="H157" s="239">
        <v>1</v>
      </c>
      <c r="I157" s="240"/>
      <c r="J157" s="236"/>
      <c r="K157" s="236"/>
      <c r="L157" s="241"/>
      <c r="M157" s="242"/>
      <c r="N157" s="243"/>
      <c r="O157" s="243"/>
      <c r="P157" s="243"/>
      <c r="Q157" s="243"/>
      <c r="R157" s="243"/>
      <c r="S157" s="243"/>
      <c r="T157" s="244"/>
      <c r="U157" s="14"/>
      <c r="V157" s="14"/>
      <c r="W157" s="14"/>
      <c r="X157" s="14"/>
      <c r="Y157" s="14"/>
      <c r="Z157" s="14"/>
      <c r="AA157" s="14"/>
      <c r="AB157" s="14"/>
      <c r="AC157" s="14"/>
      <c r="AD157" s="14"/>
      <c r="AE157" s="14"/>
      <c r="AT157" s="245" t="s">
        <v>135</v>
      </c>
      <c r="AU157" s="245" t="s">
        <v>81</v>
      </c>
      <c r="AV157" s="14" t="s">
        <v>81</v>
      </c>
      <c r="AW157" s="14" t="s">
        <v>32</v>
      </c>
      <c r="AX157" s="14" t="s">
        <v>79</v>
      </c>
      <c r="AY157" s="245" t="s">
        <v>124</v>
      </c>
    </row>
    <row r="158" s="2" customFormat="1" ht="37.8" customHeight="1">
      <c r="A158" s="40"/>
      <c r="B158" s="41"/>
      <c r="C158" s="258" t="s">
        <v>250</v>
      </c>
      <c r="D158" s="258" t="s">
        <v>215</v>
      </c>
      <c r="E158" s="259" t="s">
        <v>251</v>
      </c>
      <c r="F158" s="260" t="s">
        <v>252</v>
      </c>
      <c r="G158" s="261" t="s">
        <v>168</v>
      </c>
      <c r="H158" s="262">
        <v>1</v>
      </c>
      <c r="I158" s="263"/>
      <c r="J158" s="264">
        <f>ROUND(I158*H158,2)</f>
        <v>0</v>
      </c>
      <c r="K158" s="260" t="s">
        <v>19</v>
      </c>
      <c r="L158" s="265"/>
      <c r="M158" s="266" t="s">
        <v>19</v>
      </c>
      <c r="N158" s="267" t="s">
        <v>42</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178</v>
      </c>
      <c r="AT158" s="217" t="s">
        <v>215</v>
      </c>
      <c r="AU158" s="217" t="s">
        <v>81</v>
      </c>
      <c r="AY158" s="19" t="s">
        <v>124</v>
      </c>
      <c r="BE158" s="218">
        <f>IF(N158="základní",J158,0)</f>
        <v>0</v>
      </c>
      <c r="BF158" s="218">
        <f>IF(N158="snížená",J158,0)</f>
        <v>0</v>
      </c>
      <c r="BG158" s="218">
        <f>IF(N158="zákl. přenesená",J158,0)</f>
        <v>0</v>
      </c>
      <c r="BH158" s="218">
        <f>IF(N158="sníž. přenesená",J158,0)</f>
        <v>0</v>
      </c>
      <c r="BI158" s="218">
        <f>IF(N158="nulová",J158,0)</f>
        <v>0</v>
      </c>
      <c r="BJ158" s="19" t="s">
        <v>79</v>
      </c>
      <c r="BK158" s="218">
        <f>ROUND(I158*H158,2)</f>
        <v>0</v>
      </c>
      <c r="BL158" s="19" t="s">
        <v>131</v>
      </c>
      <c r="BM158" s="217" t="s">
        <v>253</v>
      </c>
    </row>
    <row r="159" s="2" customFormat="1" ht="37.8" customHeight="1">
      <c r="A159" s="40"/>
      <c r="B159" s="41"/>
      <c r="C159" s="206" t="s">
        <v>7</v>
      </c>
      <c r="D159" s="206" t="s">
        <v>126</v>
      </c>
      <c r="E159" s="207" t="s">
        <v>254</v>
      </c>
      <c r="F159" s="208" t="s">
        <v>255</v>
      </c>
      <c r="G159" s="209" t="s">
        <v>168</v>
      </c>
      <c r="H159" s="210">
        <v>4</v>
      </c>
      <c r="I159" s="211"/>
      <c r="J159" s="212">
        <f>ROUND(I159*H159,2)</f>
        <v>0</v>
      </c>
      <c r="K159" s="208" t="s">
        <v>130</v>
      </c>
      <c r="L159" s="46"/>
      <c r="M159" s="213" t="s">
        <v>19</v>
      </c>
      <c r="N159" s="214" t="s">
        <v>42</v>
      </c>
      <c r="O159" s="86"/>
      <c r="P159" s="215">
        <f>O159*H159</f>
        <v>0</v>
      </c>
      <c r="Q159" s="215">
        <v>1.0000000000000001E-05</v>
      </c>
      <c r="R159" s="215">
        <f>Q159*H159</f>
        <v>4.0000000000000003E-05</v>
      </c>
      <c r="S159" s="215">
        <v>0</v>
      </c>
      <c r="T159" s="216">
        <f>S159*H159</f>
        <v>0</v>
      </c>
      <c r="U159" s="40"/>
      <c r="V159" s="40"/>
      <c r="W159" s="40"/>
      <c r="X159" s="40"/>
      <c r="Y159" s="40"/>
      <c r="Z159" s="40"/>
      <c r="AA159" s="40"/>
      <c r="AB159" s="40"/>
      <c r="AC159" s="40"/>
      <c r="AD159" s="40"/>
      <c r="AE159" s="40"/>
      <c r="AR159" s="217" t="s">
        <v>131</v>
      </c>
      <c r="AT159" s="217" t="s">
        <v>126</v>
      </c>
      <c r="AU159" s="217" t="s">
        <v>81</v>
      </c>
      <c r="AY159" s="19" t="s">
        <v>124</v>
      </c>
      <c r="BE159" s="218">
        <f>IF(N159="základní",J159,0)</f>
        <v>0</v>
      </c>
      <c r="BF159" s="218">
        <f>IF(N159="snížená",J159,0)</f>
        <v>0</v>
      </c>
      <c r="BG159" s="218">
        <f>IF(N159="zákl. přenesená",J159,0)</f>
        <v>0</v>
      </c>
      <c r="BH159" s="218">
        <f>IF(N159="sníž. přenesená",J159,0)</f>
        <v>0</v>
      </c>
      <c r="BI159" s="218">
        <f>IF(N159="nulová",J159,0)</f>
        <v>0</v>
      </c>
      <c r="BJ159" s="19" t="s">
        <v>79</v>
      </c>
      <c r="BK159" s="218">
        <f>ROUND(I159*H159,2)</f>
        <v>0</v>
      </c>
      <c r="BL159" s="19" t="s">
        <v>131</v>
      </c>
      <c r="BM159" s="217" t="s">
        <v>256</v>
      </c>
    </row>
    <row r="160" s="2" customFormat="1">
      <c r="A160" s="40"/>
      <c r="B160" s="41"/>
      <c r="C160" s="42"/>
      <c r="D160" s="219" t="s">
        <v>133</v>
      </c>
      <c r="E160" s="42"/>
      <c r="F160" s="220" t="s">
        <v>257</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133</v>
      </c>
      <c r="AU160" s="19" t="s">
        <v>81</v>
      </c>
    </row>
    <row r="161" s="14" customFormat="1">
      <c r="A161" s="14"/>
      <c r="B161" s="235"/>
      <c r="C161" s="236"/>
      <c r="D161" s="226" t="s">
        <v>135</v>
      </c>
      <c r="E161" s="237" t="s">
        <v>19</v>
      </c>
      <c r="F161" s="238" t="s">
        <v>258</v>
      </c>
      <c r="G161" s="236"/>
      <c r="H161" s="239">
        <v>4</v>
      </c>
      <c r="I161" s="240"/>
      <c r="J161" s="236"/>
      <c r="K161" s="236"/>
      <c r="L161" s="241"/>
      <c r="M161" s="242"/>
      <c r="N161" s="243"/>
      <c r="O161" s="243"/>
      <c r="P161" s="243"/>
      <c r="Q161" s="243"/>
      <c r="R161" s="243"/>
      <c r="S161" s="243"/>
      <c r="T161" s="244"/>
      <c r="U161" s="14"/>
      <c r="V161" s="14"/>
      <c r="W161" s="14"/>
      <c r="X161" s="14"/>
      <c r="Y161" s="14"/>
      <c r="Z161" s="14"/>
      <c r="AA161" s="14"/>
      <c r="AB161" s="14"/>
      <c r="AC161" s="14"/>
      <c r="AD161" s="14"/>
      <c r="AE161" s="14"/>
      <c r="AT161" s="245" t="s">
        <v>135</v>
      </c>
      <c r="AU161" s="245" t="s">
        <v>81</v>
      </c>
      <c r="AV161" s="14" t="s">
        <v>81</v>
      </c>
      <c r="AW161" s="14" t="s">
        <v>32</v>
      </c>
      <c r="AX161" s="14" t="s">
        <v>79</v>
      </c>
      <c r="AY161" s="245" t="s">
        <v>124</v>
      </c>
    </row>
    <row r="162" s="2" customFormat="1" ht="33" customHeight="1">
      <c r="A162" s="40"/>
      <c r="B162" s="41"/>
      <c r="C162" s="206" t="s">
        <v>259</v>
      </c>
      <c r="D162" s="206" t="s">
        <v>126</v>
      </c>
      <c r="E162" s="207" t="s">
        <v>260</v>
      </c>
      <c r="F162" s="208" t="s">
        <v>261</v>
      </c>
      <c r="G162" s="209" t="s">
        <v>168</v>
      </c>
      <c r="H162" s="210">
        <v>4</v>
      </c>
      <c r="I162" s="211"/>
      <c r="J162" s="212">
        <f>ROUND(I162*H162,2)</f>
        <v>0</v>
      </c>
      <c r="K162" s="208" t="s">
        <v>130</v>
      </c>
      <c r="L162" s="46"/>
      <c r="M162" s="213" t="s">
        <v>19</v>
      </c>
      <c r="N162" s="214" t="s">
        <v>42</v>
      </c>
      <c r="O162" s="86"/>
      <c r="P162" s="215">
        <f>O162*H162</f>
        <v>0</v>
      </c>
      <c r="Q162" s="215">
        <v>0.00017000000000000001</v>
      </c>
      <c r="R162" s="215">
        <f>Q162*H162</f>
        <v>0.00068000000000000005</v>
      </c>
      <c r="S162" s="215">
        <v>0</v>
      </c>
      <c r="T162" s="216">
        <f>S162*H162</f>
        <v>0</v>
      </c>
      <c r="U162" s="40"/>
      <c r="V162" s="40"/>
      <c r="W162" s="40"/>
      <c r="X162" s="40"/>
      <c r="Y162" s="40"/>
      <c r="Z162" s="40"/>
      <c r="AA162" s="40"/>
      <c r="AB162" s="40"/>
      <c r="AC162" s="40"/>
      <c r="AD162" s="40"/>
      <c r="AE162" s="40"/>
      <c r="AR162" s="217" t="s">
        <v>131</v>
      </c>
      <c r="AT162" s="217" t="s">
        <v>126</v>
      </c>
      <c r="AU162" s="217" t="s">
        <v>81</v>
      </c>
      <c r="AY162" s="19" t="s">
        <v>124</v>
      </c>
      <c r="BE162" s="218">
        <f>IF(N162="základní",J162,0)</f>
        <v>0</v>
      </c>
      <c r="BF162" s="218">
        <f>IF(N162="snížená",J162,0)</f>
        <v>0</v>
      </c>
      <c r="BG162" s="218">
        <f>IF(N162="zákl. přenesená",J162,0)</f>
        <v>0</v>
      </c>
      <c r="BH162" s="218">
        <f>IF(N162="sníž. přenesená",J162,0)</f>
        <v>0</v>
      </c>
      <c r="BI162" s="218">
        <f>IF(N162="nulová",J162,0)</f>
        <v>0</v>
      </c>
      <c r="BJ162" s="19" t="s">
        <v>79</v>
      </c>
      <c r="BK162" s="218">
        <f>ROUND(I162*H162,2)</f>
        <v>0</v>
      </c>
      <c r="BL162" s="19" t="s">
        <v>131</v>
      </c>
      <c r="BM162" s="217" t="s">
        <v>262</v>
      </c>
    </row>
    <row r="163" s="2" customFormat="1">
      <c r="A163" s="40"/>
      <c r="B163" s="41"/>
      <c r="C163" s="42"/>
      <c r="D163" s="219" t="s">
        <v>133</v>
      </c>
      <c r="E163" s="42"/>
      <c r="F163" s="220" t="s">
        <v>263</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133</v>
      </c>
      <c r="AU163" s="19" t="s">
        <v>81</v>
      </c>
    </row>
    <row r="164" s="2" customFormat="1">
      <c r="A164" s="40"/>
      <c r="B164" s="41"/>
      <c r="C164" s="42"/>
      <c r="D164" s="226" t="s">
        <v>146</v>
      </c>
      <c r="E164" s="42"/>
      <c r="F164" s="257" t="s">
        <v>264</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146</v>
      </c>
      <c r="AU164" s="19" t="s">
        <v>81</v>
      </c>
    </row>
    <row r="165" s="2" customFormat="1" ht="24.15" customHeight="1">
      <c r="A165" s="40"/>
      <c r="B165" s="41"/>
      <c r="C165" s="206" t="s">
        <v>265</v>
      </c>
      <c r="D165" s="206" t="s">
        <v>126</v>
      </c>
      <c r="E165" s="207" t="s">
        <v>266</v>
      </c>
      <c r="F165" s="208" t="s">
        <v>267</v>
      </c>
      <c r="G165" s="209" t="s">
        <v>168</v>
      </c>
      <c r="H165" s="210">
        <v>1</v>
      </c>
      <c r="I165" s="211"/>
      <c r="J165" s="212">
        <f>ROUND(I165*H165,2)</f>
        <v>0</v>
      </c>
      <c r="K165" s="208" t="s">
        <v>130</v>
      </c>
      <c r="L165" s="46"/>
      <c r="M165" s="213" t="s">
        <v>19</v>
      </c>
      <c r="N165" s="214" t="s">
        <v>42</v>
      </c>
      <c r="O165" s="86"/>
      <c r="P165" s="215">
        <f>O165*H165</f>
        <v>0</v>
      </c>
      <c r="Q165" s="215">
        <v>0.21734000000000001</v>
      </c>
      <c r="R165" s="215">
        <f>Q165*H165</f>
        <v>0.21734000000000001</v>
      </c>
      <c r="S165" s="215">
        <v>0</v>
      </c>
      <c r="T165" s="216">
        <f>S165*H165</f>
        <v>0</v>
      </c>
      <c r="U165" s="40"/>
      <c r="V165" s="40"/>
      <c r="W165" s="40"/>
      <c r="X165" s="40"/>
      <c r="Y165" s="40"/>
      <c r="Z165" s="40"/>
      <c r="AA165" s="40"/>
      <c r="AB165" s="40"/>
      <c r="AC165" s="40"/>
      <c r="AD165" s="40"/>
      <c r="AE165" s="40"/>
      <c r="AR165" s="217" t="s">
        <v>131</v>
      </c>
      <c r="AT165" s="217" t="s">
        <v>126</v>
      </c>
      <c r="AU165" s="217" t="s">
        <v>81</v>
      </c>
      <c r="AY165" s="19" t="s">
        <v>124</v>
      </c>
      <c r="BE165" s="218">
        <f>IF(N165="základní",J165,0)</f>
        <v>0</v>
      </c>
      <c r="BF165" s="218">
        <f>IF(N165="snížená",J165,0)</f>
        <v>0</v>
      </c>
      <c r="BG165" s="218">
        <f>IF(N165="zákl. přenesená",J165,0)</f>
        <v>0</v>
      </c>
      <c r="BH165" s="218">
        <f>IF(N165="sníž. přenesená",J165,0)</f>
        <v>0</v>
      </c>
      <c r="BI165" s="218">
        <f>IF(N165="nulová",J165,0)</f>
        <v>0</v>
      </c>
      <c r="BJ165" s="19" t="s">
        <v>79</v>
      </c>
      <c r="BK165" s="218">
        <f>ROUND(I165*H165,2)</f>
        <v>0</v>
      </c>
      <c r="BL165" s="19" t="s">
        <v>131</v>
      </c>
      <c r="BM165" s="217" t="s">
        <v>268</v>
      </c>
    </row>
    <row r="166" s="2" customFormat="1">
      <c r="A166" s="40"/>
      <c r="B166" s="41"/>
      <c r="C166" s="42"/>
      <c r="D166" s="219" t="s">
        <v>133</v>
      </c>
      <c r="E166" s="42"/>
      <c r="F166" s="220" t="s">
        <v>269</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133</v>
      </c>
      <c r="AU166" s="19" t="s">
        <v>81</v>
      </c>
    </row>
    <row r="167" s="14" customFormat="1">
      <c r="A167" s="14"/>
      <c r="B167" s="235"/>
      <c r="C167" s="236"/>
      <c r="D167" s="226" t="s">
        <v>135</v>
      </c>
      <c r="E167" s="237" t="s">
        <v>19</v>
      </c>
      <c r="F167" s="238" t="s">
        <v>270</v>
      </c>
      <c r="G167" s="236"/>
      <c r="H167" s="239">
        <v>1</v>
      </c>
      <c r="I167" s="240"/>
      <c r="J167" s="236"/>
      <c r="K167" s="236"/>
      <c r="L167" s="241"/>
      <c r="M167" s="242"/>
      <c r="N167" s="243"/>
      <c r="O167" s="243"/>
      <c r="P167" s="243"/>
      <c r="Q167" s="243"/>
      <c r="R167" s="243"/>
      <c r="S167" s="243"/>
      <c r="T167" s="244"/>
      <c r="U167" s="14"/>
      <c r="V167" s="14"/>
      <c r="W167" s="14"/>
      <c r="X167" s="14"/>
      <c r="Y167" s="14"/>
      <c r="Z167" s="14"/>
      <c r="AA167" s="14"/>
      <c r="AB167" s="14"/>
      <c r="AC167" s="14"/>
      <c r="AD167" s="14"/>
      <c r="AE167" s="14"/>
      <c r="AT167" s="245" t="s">
        <v>135</v>
      </c>
      <c r="AU167" s="245" t="s">
        <v>81</v>
      </c>
      <c r="AV167" s="14" t="s">
        <v>81</v>
      </c>
      <c r="AW167" s="14" t="s">
        <v>32</v>
      </c>
      <c r="AX167" s="14" t="s">
        <v>79</v>
      </c>
      <c r="AY167" s="245" t="s">
        <v>124</v>
      </c>
    </row>
    <row r="168" s="2" customFormat="1" ht="24.15" customHeight="1">
      <c r="A168" s="40"/>
      <c r="B168" s="41"/>
      <c r="C168" s="258" t="s">
        <v>271</v>
      </c>
      <c r="D168" s="258" t="s">
        <v>215</v>
      </c>
      <c r="E168" s="259" t="s">
        <v>272</v>
      </c>
      <c r="F168" s="260" t="s">
        <v>273</v>
      </c>
      <c r="G168" s="261" t="s">
        <v>168</v>
      </c>
      <c r="H168" s="262">
        <v>1</v>
      </c>
      <c r="I168" s="263"/>
      <c r="J168" s="264">
        <f>ROUND(I168*H168,2)</f>
        <v>0</v>
      </c>
      <c r="K168" s="260" t="s">
        <v>130</v>
      </c>
      <c r="L168" s="265"/>
      <c r="M168" s="266" t="s">
        <v>19</v>
      </c>
      <c r="N168" s="267" t="s">
        <v>42</v>
      </c>
      <c r="O168" s="86"/>
      <c r="P168" s="215">
        <f>O168*H168</f>
        <v>0</v>
      </c>
      <c r="Q168" s="215">
        <v>0.053600000000000002</v>
      </c>
      <c r="R168" s="215">
        <f>Q168*H168</f>
        <v>0.053600000000000002</v>
      </c>
      <c r="S168" s="215">
        <v>0</v>
      </c>
      <c r="T168" s="216">
        <f>S168*H168</f>
        <v>0</v>
      </c>
      <c r="U168" s="40"/>
      <c r="V168" s="40"/>
      <c r="W168" s="40"/>
      <c r="X168" s="40"/>
      <c r="Y168" s="40"/>
      <c r="Z168" s="40"/>
      <c r="AA168" s="40"/>
      <c r="AB168" s="40"/>
      <c r="AC168" s="40"/>
      <c r="AD168" s="40"/>
      <c r="AE168" s="40"/>
      <c r="AR168" s="217" t="s">
        <v>178</v>
      </c>
      <c r="AT168" s="217" t="s">
        <v>215</v>
      </c>
      <c r="AU168" s="217" t="s">
        <v>81</v>
      </c>
      <c r="AY168" s="19" t="s">
        <v>124</v>
      </c>
      <c r="BE168" s="218">
        <f>IF(N168="základní",J168,0)</f>
        <v>0</v>
      </c>
      <c r="BF168" s="218">
        <f>IF(N168="snížená",J168,0)</f>
        <v>0</v>
      </c>
      <c r="BG168" s="218">
        <f>IF(N168="zákl. přenesená",J168,0)</f>
        <v>0</v>
      </c>
      <c r="BH168" s="218">
        <f>IF(N168="sníž. přenesená",J168,0)</f>
        <v>0</v>
      </c>
      <c r="BI168" s="218">
        <f>IF(N168="nulová",J168,0)</f>
        <v>0</v>
      </c>
      <c r="BJ168" s="19" t="s">
        <v>79</v>
      </c>
      <c r="BK168" s="218">
        <f>ROUND(I168*H168,2)</f>
        <v>0</v>
      </c>
      <c r="BL168" s="19" t="s">
        <v>131</v>
      </c>
      <c r="BM168" s="217" t="s">
        <v>274</v>
      </c>
    </row>
    <row r="169" s="2" customFormat="1">
      <c r="A169" s="40"/>
      <c r="B169" s="41"/>
      <c r="C169" s="42"/>
      <c r="D169" s="226" t="s">
        <v>146</v>
      </c>
      <c r="E169" s="42"/>
      <c r="F169" s="257" t="s">
        <v>275</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146</v>
      </c>
      <c r="AU169" s="19" t="s">
        <v>81</v>
      </c>
    </row>
    <row r="170" s="2" customFormat="1" ht="16.5" customHeight="1">
      <c r="A170" s="40"/>
      <c r="B170" s="41"/>
      <c r="C170" s="258" t="s">
        <v>276</v>
      </c>
      <c r="D170" s="258" t="s">
        <v>215</v>
      </c>
      <c r="E170" s="259" t="s">
        <v>277</v>
      </c>
      <c r="F170" s="260" t="s">
        <v>278</v>
      </c>
      <c r="G170" s="261" t="s">
        <v>168</v>
      </c>
      <c r="H170" s="262">
        <v>1</v>
      </c>
      <c r="I170" s="263"/>
      <c r="J170" s="264">
        <f>ROUND(I170*H170,2)</f>
        <v>0</v>
      </c>
      <c r="K170" s="260" t="s">
        <v>130</v>
      </c>
      <c r="L170" s="265"/>
      <c r="M170" s="266" t="s">
        <v>19</v>
      </c>
      <c r="N170" s="267" t="s">
        <v>42</v>
      </c>
      <c r="O170" s="86"/>
      <c r="P170" s="215">
        <f>O170*H170</f>
        <v>0</v>
      </c>
      <c r="Q170" s="215">
        <v>0.0064999999999999997</v>
      </c>
      <c r="R170" s="215">
        <f>Q170*H170</f>
        <v>0.0064999999999999997</v>
      </c>
      <c r="S170" s="215">
        <v>0</v>
      </c>
      <c r="T170" s="216">
        <f>S170*H170</f>
        <v>0</v>
      </c>
      <c r="U170" s="40"/>
      <c r="V170" s="40"/>
      <c r="W170" s="40"/>
      <c r="X170" s="40"/>
      <c r="Y170" s="40"/>
      <c r="Z170" s="40"/>
      <c r="AA170" s="40"/>
      <c r="AB170" s="40"/>
      <c r="AC170" s="40"/>
      <c r="AD170" s="40"/>
      <c r="AE170" s="40"/>
      <c r="AR170" s="217" t="s">
        <v>178</v>
      </c>
      <c r="AT170" s="217" t="s">
        <v>215</v>
      </c>
      <c r="AU170" s="217" t="s">
        <v>81</v>
      </c>
      <c r="AY170" s="19" t="s">
        <v>124</v>
      </c>
      <c r="BE170" s="218">
        <f>IF(N170="základní",J170,0)</f>
        <v>0</v>
      </c>
      <c r="BF170" s="218">
        <f>IF(N170="snížená",J170,0)</f>
        <v>0</v>
      </c>
      <c r="BG170" s="218">
        <f>IF(N170="zákl. přenesená",J170,0)</f>
        <v>0</v>
      </c>
      <c r="BH170" s="218">
        <f>IF(N170="sníž. přenesená",J170,0)</f>
        <v>0</v>
      </c>
      <c r="BI170" s="218">
        <f>IF(N170="nulová",J170,0)</f>
        <v>0</v>
      </c>
      <c r="BJ170" s="19" t="s">
        <v>79</v>
      </c>
      <c r="BK170" s="218">
        <f>ROUND(I170*H170,2)</f>
        <v>0</v>
      </c>
      <c r="BL170" s="19" t="s">
        <v>131</v>
      </c>
      <c r="BM170" s="217" t="s">
        <v>279</v>
      </c>
    </row>
    <row r="171" s="2" customFormat="1">
      <c r="A171" s="40"/>
      <c r="B171" s="41"/>
      <c r="C171" s="42"/>
      <c r="D171" s="226" t="s">
        <v>146</v>
      </c>
      <c r="E171" s="42"/>
      <c r="F171" s="257" t="s">
        <v>280</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146</v>
      </c>
      <c r="AU171" s="19" t="s">
        <v>81</v>
      </c>
    </row>
    <row r="172" s="2" customFormat="1" ht="44.25" customHeight="1">
      <c r="A172" s="40"/>
      <c r="B172" s="41"/>
      <c r="C172" s="206" t="s">
        <v>281</v>
      </c>
      <c r="D172" s="206" t="s">
        <v>126</v>
      </c>
      <c r="E172" s="207" t="s">
        <v>282</v>
      </c>
      <c r="F172" s="208" t="s">
        <v>283</v>
      </c>
      <c r="G172" s="209" t="s">
        <v>168</v>
      </c>
      <c r="H172" s="210">
        <v>1</v>
      </c>
      <c r="I172" s="211"/>
      <c r="J172" s="212">
        <f>ROUND(I172*H172,2)</f>
        <v>0</v>
      </c>
      <c r="K172" s="208" t="s">
        <v>130</v>
      </c>
      <c r="L172" s="46"/>
      <c r="M172" s="213" t="s">
        <v>19</v>
      </c>
      <c r="N172" s="214" t="s">
        <v>42</v>
      </c>
      <c r="O172" s="86"/>
      <c r="P172" s="215">
        <f>O172*H172</f>
        <v>0</v>
      </c>
      <c r="Q172" s="215">
        <v>0.0062199999999999998</v>
      </c>
      <c r="R172" s="215">
        <f>Q172*H172</f>
        <v>0.0062199999999999998</v>
      </c>
      <c r="S172" s="215">
        <v>0</v>
      </c>
      <c r="T172" s="216">
        <f>S172*H172</f>
        <v>0</v>
      </c>
      <c r="U172" s="40"/>
      <c r="V172" s="40"/>
      <c r="W172" s="40"/>
      <c r="X172" s="40"/>
      <c r="Y172" s="40"/>
      <c r="Z172" s="40"/>
      <c r="AA172" s="40"/>
      <c r="AB172" s="40"/>
      <c r="AC172" s="40"/>
      <c r="AD172" s="40"/>
      <c r="AE172" s="40"/>
      <c r="AR172" s="217" t="s">
        <v>131</v>
      </c>
      <c r="AT172" s="217" t="s">
        <v>126</v>
      </c>
      <c r="AU172" s="217" t="s">
        <v>81</v>
      </c>
      <c r="AY172" s="19" t="s">
        <v>124</v>
      </c>
      <c r="BE172" s="218">
        <f>IF(N172="základní",J172,0)</f>
        <v>0</v>
      </c>
      <c r="BF172" s="218">
        <f>IF(N172="snížená",J172,0)</f>
        <v>0</v>
      </c>
      <c r="BG172" s="218">
        <f>IF(N172="zákl. přenesená",J172,0)</f>
        <v>0</v>
      </c>
      <c r="BH172" s="218">
        <f>IF(N172="sníž. přenesená",J172,0)</f>
        <v>0</v>
      </c>
      <c r="BI172" s="218">
        <f>IF(N172="nulová",J172,0)</f>
        <v>0</v>
      </c>
      <c r="BJ172" s="19" t="s">
        <v>79</v>
      </c>
      <c r="BK172" s="218">
        <f>ROUND(I172*H172,2)</f>
        <v>0</v>
      </c>
      <c r="BL172" s="19" t="s">
        <v>131</v>
      </c>
      <c r="BM172" s="217" t="s">
        <v>284</v>
      </c>
    </row>
    <row r="173" s="2" customFormat="1">
      <c r="A173" s="40"/>
      <c r="B173" s="41"/>
      <c r="C173" s="42"/>
      <c r="D173" s="219" t="s">
        <v>133</v>
      </c>
      <c r="E173" s="42"/>
      <c r="F173" s="220" t="s">
        <v>285</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133</v>
      </c>
      <c r="AU173" s="19" t="s">
        <v>81</v>
      </c>
    </row>
    <row r="174" s="2" customFormat="1">
      <c r="A174" s="40"/>
      <c r="B174" s="41"/>
      <c r="C174" s="42"/>
      <c r="D174" s="226" t="s">
        <v>146</v>
      </c>
      <c r="E174" s="42"/>
      <c r="F174" s="257" t="s">
        <v>286</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146</v>
      </c>
      <c r="AU174" s="19" t="s">
        <v>81</v>
      </c>
    </row>
    <row r="175" s="12" customFormat="1" ht="22.8" customHeight="1">
      <c r="A175" s="12"/>
      <c r="B175" s="190"/>
      <c r="C175" s="191"/>
      <c r="D175" s="192" t="s">
        <v>70</v>
      </c>
      <c r="E175" s="204" t="s">
        <v>184</v>
      </c>
      <c r="F175" s="204" t="s">
        <v>287</v>
      </c>
      <c r="G175" s="191"/>
      <c r="H175" s="191"/>
      <c r="I175" s="194"/>
      <c r="J175" s="205">
        <f>BK175</f>
        <v>0</v>
      </c>
      <c r="K175" s="191"/>
      <c r="L175" s="196"/>
      <c r="M175" s="197"/>
      <c r="N175" s="198"/>
      <c r="O175" s="198"/>
      <c r="P175" s="199">
        <f>SUM(P176:P187)</f>
        <v>0</v>
      </c>
      <c r="Q175" s="198"/>
      <c r="R175" s="199">
        <f>SUM(R176:R187)</f>
        <v>0.0076679999999999995</v>
      </c>
      <c r="S175" s="198"/>
      <c r="T175" s="200">
        <f>SUM(T176:T187)</f>
        <v>0.18540000000000001</v>
      </c>
      <c r="U175" s="12"/>
      <c r="V175" s="12"/>
      <c r="W175" s="12"/>
      <c r="X175" s="12"/>
      <c r="Y175" s="12"/>
      <c r="Z175" s="12"/>
      <c r="AA175" s="12"/>
      <c r="AB175" s="12"/>
      <c r="AC175" s="12"/>
      <c r="AD175" s="12"/>
      <c r="AE175" s="12"/>
      <c r="AR175" s="201" t="s">
        <v>79</v>
      </c>
      <c r="AT175" s="202" t="s">
        <v>70</v>
      </c>
      <c r="AU175" s="202" t="s">
        <v>79</v>
      </c>
      <c r="AY175" s="201" t="s">
        <v>124</v>
      </c>
      <c r="BK175" s="203">
        <f>SUM(BK176:BK187)</f>
        <v>0</v>
      </c>
    </row>
    <row r="176" s="2" customFormat="1" ht="24.15" customHeight="1">
      <c r="A176" s="40"/>
      <c r="B176" s="41"/>
      <c r="C176" s="206" t="s">
        <v>288</v>
      </c>
      <c r="D176" s="206" t="s">
        <v>126</v>
      </c>
      <c r="E176" s="207" t="s">
        <v>289</v>
      </c>
      <c r="F176" s="208" t="s">
        <v>290</v>
      </c>
      <c r="G176" s="209" t="s">
        <v>192</v>
      </c>
      <c r="H176" s="210">
        <v>24</v>
      </c>
      <c r="I176" s="211"/>
      <c r="J176" s="212">
        <f>ROUND(I176*H176,2)</f>
        <v>0</v>
      </c>
      <c r="K176" s="208" t="s">
        <v>130</v>
      </c>
      <c r="L176" s="46"/>
      <c r="M176" s="213" t="s">
        <v>19</v>
      </c>
      <c r="N176" s="214" t="s">
        <v>42</v>
      </c>
      <c r="O176" s="86"/>
      <c r="P176" s="215">
        <f>O176*H176</f>
        <v>0</v>
      </c>
      <c r="Q176" s="215">
        <v>0</v>
      </c>
      <c r="R176" s="215">
        <f>Q176*H176</f>
        <v>0</v>
      </c>
      <c r="S176" s="215">
        <v>0</v>
      </c>
      <c r="T176" s="216">
        <f>S176*H176</f>
        <v>0</v>
      </c>
      <c r="U176" s="40"/>
      <c r="V176" s="40"/>
      <c r="W176" s="40"/>
      <c r="X176" s="40"/>
      <c r="Y176" s="40"/>
      <c r="Z176" s="40"/>
      <c r="AA176" s="40"/>
      <c r="AB176" s="40"/>
      <c r="AC176" s="40"/>
      <c r="AD176" s="40"/>
      <c r="AE176" s="40"/>
      <c r="AR176" s="217" t="s">
        <v>131</v>
      </c>
      <c r="AT176" s="217" t="s">
        <v>126</v>
      </c>
      <c r="AU176" s="217" t="s">
        <v>81</v>
      </c>
      <c r="AY176" s="19" t="s">
        <v>124</v>
      </c>
      <c r="BE176" s="218">
        <f>IF(N176="základní",J176,0)</f>
        <v>0</v>
      </c>
      <c r="BF176" s="218">
        <f>IF(N176="snížená",J176,0)</f>
        <v>0</v>
      </c>
      <c r="BG176" s="218">
        <f>IF(N176="zákl. přenesená",J176,0)</f>
        <v>0</v>
      </c>
      <c r="BH176" s="218">
        <f>IF(N176="sníž. přenesená",J176,0)</f>
        <v>0</v>
      </c>
      <c r="BI176" s="218">
        <f>IF(N176="nulová",J176,0)</f>
        <v>0</v>
      </c>
      <c r="BJ176" s="19" t="s">
        <v>79</v>
      </c>
      <c r="BK176" s="218">
        <f>ROUND(I176*H176,2)</f>
        <v>0</v>
      </c>
      <c r="BL176" s="19" t="s">
        <v>131</v>
      </c>
      <c r="BM176" s="217" t="s">
        <v>291</v>
      </c>
    </row>
    <row r="177" s="2" customFormat="1">
      <c r="A177" s="40"/>
      <c r="B177" s="41"/>
      <c r="C177" s="42"/>
      <c r="D177" s="219" t="s">
        <v>133</v>
      </c>
      <c r="E177" s="42"/>
      <c r="F177" s="220" t="s">
        <v>292</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133</v>
      </c>
      <c r="AU177" s="19" t="s">
        <v>81</v>
      </c>
    </row>
    <row r="178" s="13" customFormat="1">
      <c r="A178" s="13"/>
      <c r="B178" s="224"/>
      <c r="C178" s="225"/>
      <c r="D178" s="226" t="s">
        <v>135</v>
      </c>
      <c r="E178" s="227" t="s">
        <v>19</v>
      </c>
      <c r="F178" s="228" t="s">
        <v>139</v>
      </c>
      <c r="G178" s="225"/>
      <c r="H178" s="227" t="s">
        <v>19</v>
      </c>
      <c r="I178" s="229"/>
      <c r="J178" s="225"/>
      <c r="K178" s="225"/>
      <c r="L178" s="230"/>
      <c r="M178" s="231"/>
      <c r="N178" s="232"/>
      <c r="O178" s="232"/>
      <c r="P178" s="232"/>
      <c r="Q178" s="232"/>
      <c r="R178" s="232"/>
      <c r="S178" s="232"/>
      <c r="T178" s="233"/>
      <c r="U178" s="13"/>
      <c r="V178" s="13"/>
      <c r="W178" s="13"/>
      <c r="X178" s="13"/>
      <c r="Y178" s="13"/>
      <c r="Z178" s="13"/>
      <c r="AA178" s="13"/>
      <c r="AB178" s="13"/>
      <c r="AC178" s="13"/>
      <c r="AD178" s="13"/>
      <c r="AE178" s="13"/>
      <c r="AT178" s="234" t="s">
        <v>135</v>
      </c>
      <c r="AU178" s="234" t="s">
        <v>81</v>
      </c>
      <c r="AV178" s="13" t="s">
        <v>79</v>
      </c>
      <c r="AW178" s="13" t="s">
        <v>32</v>
      </c>
      <c r="AX178" s="13" t="s">
        <v>71</v>
      </c>
      <c r="AY178" s="234" t="s">
        <v>124</v>
      </c>
    </row>
    <row r="179" s="14" customFormat="1">
      <c r="A179" s="14"/>
      <c r="B179" s="235"/>
      <c r="C179" s="236"/>
      <c r="D179" s="226" t="s">
        <v>135</v>
      </c>
      <c r="E179" s="237" t="s">
        <v>19</v>
      </c>
      <c r="F179" s="238" t="s">
        <v>293</v>
      </c>
      <c r="G179" s="236"/>
      <c r="H179" s="239">
        <v>24</v>
      </c>
      <c r="I179" s="240"/>
      <c r="J179" s="236"/>
      <c r="K179" s="236"/>
      <c r="L179" s="241"/>
      <c r="M179" s="242"/>
      <c r="N179" s="243"/>
      <c r="O179" s="243"/>
      <c r="P179" s="243"/>
      <c r="Q179" s="243"/>
      <c r="R179" s="243"/>
      <c r="S179" s="243"/>
      <c r="T179" s="244"/>
      <c r="U179" s="14"/>
      <c r="V179" s="14"/>
      <c r="W179" s="14"/>
      <c r="X179" s="14"/>
      <c r="Y179" s="14"/>
      <c r="Z179" s="14"/>
      <c r="AA179" s="14"/>
      <c r="AB179" s="14"/>
      <c r="AC179" s="14"/>
      <c r="AD179" s="14"/>
      <c r="AE179" s="14"/>
      <c r="AT179" s="245" t="s">
        <v>135</v>
      </c>
      <c r="AU179" s="245" t="s">
        <v>81</v>
      </c>
      <c r="AV179" s="14" t="s">
        <v>81</v>
      </c>
      <c r="AW179" s="14" t="s">
        <v>32</v>
      </c>
      <c r="AX179" s="14" t="s">
        <v>79</v>
      </c>
      <c r="AY179" s="245" t="s">
        <v>124</v>
      </c>
    </row>
    <row r="180" s="2" customFormat="1" ht="44.25" customHeight="1">
      <c r="A180" s="40"/>
      <c r="B180" s="41"/>
      <c r="C180" s="206" t="s">
        <v>294</v>
      </c>
      <c r="D180" s="206" t="s">
        <v>126</v>
      </c>
      <c r="E180" s="207" t="s">
        <v>295</v>
      </c>
      <c r="F180" s="208" t="s">
        <v>296</v>
      </c>
      <c r="G180" s="209" t="s">
        <v>297</v>
      </c>
      <c r="H180" s="210">
        <v>1.8</v>
      </c>
      <c r="I180" s="211"/>
      <c r="J180" s="212">
        <f>ROUND(I180*H180,2)</f>
        <v>0</v>
      </c>
      <c r="K180" s="208" t="s">
        <v>130</v>
      </c>
      <c r="L180" s="46"/>
      <c r="M180" s="213" t="s">
        <v>19</v>
      </c>
      <c r="N180" s="214" t="s">
        <v>42</v>
      </c>
      <c r="O180" s="86"/>
      <c r="P180" s="215">
        <f>O180*H180</f>
        <v>0</v>
      </c>
      <c r="Q180" s="215">
        <v>0.00132</v>
      </c>
      <c r="R180" s="215">
        <f>Q180*H180</f>
        <v>0.0023760000000000001</v>
      </c>
      <c r="S180" s="215">
        <v>0.025000000000000001</v>
      </c>
      <c r="T180" s="216">
        <f>S180*H180</f>
        <v>0.045000000000000005</v>
      </c>
      <c r="U180" s="40"/>
      <c r="V180" s="40"/>
      <c r="W180" s="40"/>
      <c r="X180" s="40"/>
      <c r="Y180" s="40"/>
      <c r="Z180" s="40"/>
      <c r="AA180" s="40"/>
      <c r="AB180" s="40"/>
      <c r="AC180" s="40"/>
      <c r="AD180" s="40"/>
      <c r="AE180" s="40"/>
      <c r="AR180" s="217" t="s">
        <v>131</v>
      </c>
      <c r="AT180" s="217" t="s">
        <v>126</v>
      </c>
      <c r="AU180" s="217" t="s">
        <v>81</v>
      </c>
      <c r="AY180" s="19" t="s">
        <v>124</v>
      </c>
      <c r="BE180" s="218">
        <f>IF(N180="základní",J180,0)</f>
        <v>0</v>
      </c>
      <c r="BF180" s="218">
        <f>IF(N180="snížená",J180,0)</f>
        <v>0</v>
      </c>
      <c r="BG180" s="218">
        <f>IF(N180="zákl. přenesená",J180,0)</f>
        <v>0</v>
      </c>
      <c r="BH180" s="218">
        <f>IF(N180="sníž. přenesená",J180,0)</f>
        <v>0</v>
      </c>
      <c r="BI180" s="218">
        <f>IF(N180="nulová",J180,0)</f>
        <v>0</v>
      </c>
      <c r="BJ180" s="19" t="s">
        <v>79</v>
      </c>
      <c r="BK180" s="218">
        <f>ROUND(I180*H180,2)</f>
        <v>0</v>
      </c>
      <c r="BL180" s="19" t="s">
        <v>131</v>
      </c>
      <c r="BM180" s="217" t="s">
        <v>298</v>
      </c>
    </row>
    <row r="181" s="2" customFormat="1">
      <c r="A181" s="40"/>
      <c r="B181" s="41"/>
      <c r="C181" s="42"/>
      <c r="D181" s="219" t="s">
        <v>133</v>
      </c>
      <c r="E181" s="42"/>
      <c r="F181" s="220" t="s">
        <v>299</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133</v>
      </c>
      <c r="AU181" s="19" t="s">
        <v>81</v>
      </c>
    </row>
    <row r="182" s="14" customFormat="1">
      <c r="A182" s="14"/>
      <c r="B182" s="235"/>
      <c r="C182" s="236"/>
      <c r="D182" s="226" t="s">
        <v>135</v>
      </c>
      <c r="E182" s="237" t="s">
        <v>19</v>
      </c>
      <c r="F182" s="238" t="s">
        <v>300</v>
      </c>
      <c r="G182" s="236"/>
      <c r="H182" s="239">
        <v>1.8</v>
      </c>
      <c r="I182" s="240"/>
      <c r="J182" s="236"/>
      <c r="K182" s="236"/>
      <c r="L182" s="241"/>
      <c r="M182" s="242"/>
      <c r="N182" s="243"/>
      <c r="O182" s="243"/>
      <c r="P182" s="243"/>
      <c r="Q182" s="243"/>
      <c r="R182" s="243"/>
      <c r="S182" s="243"/>
      <c r="T182" s="244"/>
      <c r="U182" s="14"/>
      <c r="V182" s="14"/>
      <c r="W182" s="14"/>
      <c r="X182" s="14"/>
      <c r="Y182" s="14"/>
      <c r="Z182" s="14"/>
      <c r="AA182" s="14"/>
      <c r="AB182" s="14"/>
      <c r="AC182" s="14"/>
      <c r="AD182" s="14"/>
      <c r="AE182" s="14"/>
      <c r="AT182" s="245" t="s">
        <v>135</v>
      </c>
      <c r="AU182" s="245" t="s">
        <v>81</v>
      </c>
      <c r="AV182" s="14" t="s">
        <v>81</v>
      </c>
      <c r="AW182" s="14" t="s">
        <v>32</v>
      </c>
      <c r="AX182" s="14" t="s">
        <v>79</v>
      </c>
      <c r="AY182" s="245" t="s">
        <v>124</v>
      </c>
    </row>
    <row r="183" s="2" customFormat="1" ht="44.25" customHeight="1">
      <c r="A183" s="40"/>
      <c r="B183" s="41"/>
      <c r="C183" s="206" t="s">
        <v>301</v>
      </c>
      <c r="D183" s="206" t="s">
        <v>126</v>
      </c>
      <c r="E183" s="207" t="s">
        <v>302</v>
      </c>
      <c r="F183" s="208" t="s">
        <v>303</v>
      </c>
      <c r="G183" s="209" t="s">
        <v>297</v>
      </c>
      <c r="H183" s="210">
        <v>3.6000000000000001</v>
      </c>
      <c r="I183" s="211"/>
      <c r="J183" s="212">
        <f>ROUND(I183*H183,2)</f>
        <v>0</v>
      </c>
      <c r="K183" s="208" t="s">
        <v>130</v>
      </c>
      <c r="L183" s="46"/>
      <c r="M183" s="213" t="s">
        <v>19</v>
      </c>
      <c r="N183" s="214" t="s">
        <v>42</v>
      </c>
      <c r="O183" s="86"/>
      <c r="P183" s="215">
        <f>O183*H183</f>
        <v>0</v>
      </c>
      <c r="Q183" s="215">
        <v>0.00147</v>
      </c>
      <c r="R183" s="215">
        <f>Q183*H183</f>
        <v>0.0052919999999999998</v>
      </c>
      <c r="S183" s="215">
        <v>0.039</v>
      </c>
      <c r="T183" s="216">
        <f>S183*H183</f>
        <v>0.1404</v>
      </c>
      <c r="U183" s="40"/>
      <c r="V183" s="40"/>
      <c r="W183" s="40"/>
      <c r="X183" s="40"/>
      <c r="Y183" s="40"/>
      <c r="Z183" s="40"/>
      <c r="AA183" s="40"/>
      <c r="AB183" s="40"/>
      <c r="AC183" s="40"/>
      <c r="AD183" s="40"/>
      <c r="AE183" s="40"/>
      <c r="AR183" s="217" t="s">
        <v>131</v>
      </c>
      <c r="AT183" s="217" t="s">
        <v>126</v>
      </c>
      <c r="AU183" s="217" t="s">
        <v>81</v>
      </c>
      <c r="AY183" s="19" t="s">
        <v>124</v>
      </c>
      <c r="BE183" s="218">
        <f>IF(N183="základní",J183,0)</f>
        <v>0</v>
      </c>
      <c r="BF183" s="218">
        <f>IF(N183="snížená",J183,0)</f>
        <v>0</v>
      </c>
      <c r="BG183" s="218">
        <f>IF(N183="zákl. přenesená",J183,0)</f>
        <v>0</v>
      </c>
      <c r="BH183" s="218">
        <f>IF(N183="sníž. přenesená",J183,0)</f>
        <v>0</v>
      </c>
      <c r="BI183" s="218">
        <f>IF(N183="nulová",J183,0)</f>
        <v>0</v>
      </c>
      <c r="BJ183" s="19" t="s">
        <v>79</v>
      </c>
      <c r="BK183" s="218">
        <f>ROUND(I183*H183,2)</f>
        <v>0</v>
      </c>
      <c r="BL183" s="19" t="s">
        <v>131</v>
      </c>
      <c r="BM183" s="217" t="s">
        <v>304</v>
      </c>
    </row>
    <row r="184" s="2" customFormat="1">
      <c r="A184" s="40"/>
      <c r="B184" s="41"/>
      <c r="C184" s="42"/>
      <c r="D184" s="219" t="s">
        <v>133</v>
      </c>
      <c r="E184" s="42"/>
      <c r="F184" s="220" t="s">
        <v>305</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133</v>
      </c>
      <c r="AU184" s="19" t="s">
        <v>81</v>
      </c>
    </row>
    <row r="185" s="14" customFormat="1">
      <c r="A185" s="14"/>
      <c r="B185" s="235"/>
      <c r="C185" s="236"/>
      <c r="D185" s="226" t="s">
        <v>135</v>
      </c>
      <c r="E185" s="237" t="s">
        <v>19</v>
      </c>
      <c r="F185" s="238" t="s">
        <v>306</v>
      </c>
      <c r="G185" s="236"/>
      <c r="H185" s="239">
        <v>1.8</v>
      </c>
      <c r="I185" s="240"/>
      <c r="J185" s="236"/>
      <c r="K185" s="236"/>
      <c r="L185" s="241"/>
      <c r="M185" s="242"/>
      <c r="N185" s="243"/>
      <c r="O185" s="243"/>
      <c r="P185" s="243"/>
      <c r="Q185" s="243"/>
      <c r="R185" s="243"/>
      <c r="S185" s="243"/>
      <c r="T185" s="244"/>
      <c r="U185" s="14"/>
      <c r="V185" s="14"/>
      <c r="W185" s="14"/>
      <c r="X185" s="14"/>
      <c r="Y185" s="14"/>
      <c r="Z185" s="14"/>
      <c r="AA185" s="14"/>
      <c r="AB185" s="14"/>
      <c r="AC185" s="14"/>
      <c r="AD185" s="14"/>
      <c r="AE185" s="14"/>
      <c r="AT185" s="245" t="s">
        <v>135</v>
      </c>
      <c r="AU185" s="245" t="s">
        <v>81</v>
      </c>
      <c r="AV185" s="14" t="s">
        <v>81</v>
      </c>
      <c r="AW185" s="14" t="s">
        <v>32</v>
      </c>
      <c r="AX185" s="14" t="s">
        <v>71</v>
      </c>
      <c r="AY185" s="245" t="s">
        <v>124</v>
      </c>
    </row>
    <row r="186" s="14" customFormat="1">
      <c r="A186" s="14"/>
      <c r="B186" s="235"/>
      <c r="C186" s="236"/>
      <c r="D186" s="226" t="s">
        <v>135</v>
      </c>
      <c r="E186" s="237" t="s">
        <v>19</v>
      </c>
      <c r="F186" s="238" t="s">
        <v>307</v>
      </c>
      <c r="G186" s="236"/>
      <c r="H186" s="239">
        <v>1.8</v>
      </c>
      <c r="I186" s="240"/>
      <c r="J186" s="236"/>
      <c r="K186" s="236"/>
      <c r="L186" s="241"/>
      <c r="M186" s="242"/>
      <c r="N186" s="243"/>
      <c r="O186" s="243"/>
      <c r="P186" s="243"/>
      <c r="Q186" s="243"/>
      <c r="R186" s="243"/>
      <c r="S186" s="243"/>
      <c r="T186" s="244"/>
      <c r="U186" s="14"/>
      <c r="V186" s="14"/>
      <c r="W186" s="14"/>
      <c r="X186" s="14"/>
      <c r="Y186" s="14"/>
      <c r="Z186" s="14"/>
      <c r="AA186" s="14"/>
      <c r="AB186" s="14"/>
      <c r="AC186" s="14"/>
      <c r="AD186" s="14"/>
      <c r="AE186" s="14"/>
      <c r="AT186" s="245" t="s">
        <v>135</v>
      </c>
      <c r="AU186" s="245" t="s">
        <v>81</v>
      </c>
      <c r="AV186" s="14" t="s">
        <v>81</v>
      </c>
      <c r="AW186" s="14" t="s">
        <v>32</v>
      </c>
      <c r="AX186" s="14" t="s">
        <v>71</v>
      </c>
      <c r="AY186" s="245" t="s">
        <v>124</v>
      </c>
    </row>
    <row r="187" s="15" customFormat="1">
      <c r="A187" s="15"/>
      <c r="B187" s="246"/>
      <c r="C187" s="247"/>
      <c r="D187" s="226" t="s">
        <v>135</v>
      </c>
      <c r="E187" s="248" t="s">
        <v>19</v>
      </c>
      <c r="F187" s="249" t="s">
        <v>141</v>
      </c>
      <c r="G187" s="247"/>
      <c r="H187" s="250">
        <v>3.6000000000000001</v>
      </c>
      <c r="I187" s="251"/>
      <c r="J187" s="247"/>
      <c r="K187" s="247"/>
      <c r="L187" s="252"/>
      <c r="M187" s="253"/>
      <c r="N187" s="254"/>
      <c r="O187" s="254"/>
      <c r="P187" s="254"/>
      <c r="Q187" s="254"/>
      <c r="R187" s="254"/>
      <c r="S187" s="254"/>
      <c r="T187" s="255"/>
      <c r="U187" s="15"/>
      <c r="V187" s="15"/>
      <c r="W187" s="15"/>
      <c r="X187" s="15"/>
      <c r="Y187" s="15"/>
      <c r="Z187" s="15"/>
      <c r="AA187" s="15"/>
      <c r="AB187" s="15"/>
      <c r="AC187" s="15"/>
      <c r="AD187" s="15"/>
      <c r="AE187" s="15"/>
      <c r="AT187" s="256" t="s">
        <v>135</v>
      </c>
      <c r="AU187" s="256" t="s">
        <v>81</v>
      </c>
      <c r="AV187" s="15" t="s">
        <v>131</v>
      </c>
      <c r="AW187" s="15" t="s">
        <v>32</v>
      </c>
      <c r="AX187" s="15" t="s">
        <v>79</v>
      </c>
      <c r="AY187" s="256" t="s">
        <v>124</v>
      </c>
    </row>
    <row r="188" s="12" customFormat="1" ht="22.8" customHeight="1">
      <c r="A188" s="12"/>
      <c r="B188" s="190"/>
      <c r="C188" s="191"/>
      <c r="D188" s="192" t="s">
        <v>70</v>
      </c>
      <c r="E188" s="204" t="s">
        <v>308</v>
      </c>
      <c r="F188" s="204" t="s">
        <v>309</v>
      </c>
      <c r="G188" s="191"/>
      <c r="H188" s="191"/>
      <c r="I188" s="194"/>
      <c r="J188" s="205">
        <f>BK188</f>
        <v>0</v>
      </c>
      <c r="K188" s="191"/>
      <c r="L188" s="196"/>
      <c r="M188" s="197"/>
      <c r="N188" s="198"/>
      <c r="O188" s="198"/>
      <c r="P188" s="199">
        <f>P189</f>
        <v>0</v>
      </c>
      <c r="Q188" s="198"/>
      <c r="R188" s="199">
        <f>R189</f>
        <v>0</v>
      </c>
      <c r="S188" s="198"/>
      <c r="T188" s="200">
        <f>T189</f>
        <v>0</v>
      </c>
      <c r="U188" s="12"/>
      <c r="V188" s="12"/>
      <c r="W188" s="12"/>
      <c r="X188" s="12"/>
      <c r="Y188" s="12"/>
      <c r="Z188" s="12"/>
      <c r="AA188" s="12"/>
      <c r="AB188" s="12"/>
      <c r="AC188" s="12"/>
      <c r="AD188" s="12"/>
      <c r="AE188" s="12"/>
      <c r="AR188" s="201" t="s">
        <v>79</v>
      </c>
      <c r="AT188" s="202" t="s">
        <v>70</v>
      </c>
      <c r="AU188" s="202" t="s">
        <v>79</v>
      </c>
      <c r="AY188" s="201" t="s">
        <v>124</v>
      </c>
      <c r="BK188" s="203">
        <f>BK189</f>
        <v>0</v>
      </c>
    </row>
    <row r="189" s="2" customFormat="1" ht="37.8" customHeight="1">
      <c r="A189" s="40"/>
      <c r="B189" s="41"/>
      <c r="C189" s="206" t="s">
        <v>310</v>
      </c>
      <c r="D189" s="206" t="s">
        <v>126</v>
      </c>
      <c r="E189" s="207" t="s">
        <v>311</v>
      </c>
      <c r="F189" s="208" t="s">
        <v>312</v>
      </c>
      <c r="G189" s="209" t="s">
        <v>168</v>
      </c>
      <c r="H189" s="210">
        <v>1</v>
      </c>
      <c r="I189" s="211"/>
      <c r="J189" s="212">
        <f>ROUND(I189*H189,2)</f>
        <v>0</v>
      </c>
      <c r="K189" s="208" t="s">
        <v>19</v>
      </c>
      <c r="L189" s="46"/>
      <c r="M189" s="213" t="s">
        <v>19</v>
      </c>
      <c r="N189" s="214" t="s">
        <v>42</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131</v>
      </c>
      <c r="AT189" s="217" t="s">
        <v>126</v>
      </c>
      <c r="AU189" s="217" t="s">
        <v>81</v>
      </c>
      <c r="AY189" s="19" t="s">
        <v>124</v>
      </c>
      <c r="BE189" s="218">
        <f>IF(N189="základní",J189,0)</f>
        <v>0</v>
      </c>
      <c r="BF189" s="218">
        <f>IF(N189="snížená",J189,0)</f>
        <v>0</v>
      </c>
      <c r="BG189" s="218">
        <f>IF(N189="zákl. přenesená",J189,0)</f>
        <v>0</v>
      </c>
      <c r="BH189" s="218">
        <f>IF(N189="sníž. přenesená",J189,0)</f>
        <v>0</v>
      </c>
      <c r="BI189" s="218">
        <f>IF(N189="nulová",J189,0)</f>
        <v>0</v>
      </c>
      <c r="BJ189" s="19" t="s">
        <v>79</v>
      </c>
      <c r="BK189" s="218">
        <f>ROUND(I189*H189,2)</f>
        <v>0</v>
      </c>
      <c r="BL189" s="19" t="s">
        <v>131</v>
      </c>
      <c r="BM189" s="217" t="s">
        <v>313</v>
      </c>
    </row>
    <row r="190" s="12" customFormat="1" ht="22.8" customHeight="1">
      <c r="A190" s="12"/>
      <c r="B190" s="190"/>
      <c r="C190" s="191"/>
      <c r="D190" s="192" t="s">
        <v>70</v>
      </c>
      <c r="E190" s="204" t="s">
        <v>314</v>
      </c>
      <c r="F190" s="204" t="s">
        <v>315</v>
      </c>
      <c r="G190" s="191"/>
      <c r="H190" s="191"/>
      <c r="I190" s="194"/>
      <c r="J190" s="205">
        <f>BK190</f>
        <v>0</v>
      </c>
      <c r="K190" s="191"/>
      <c r="L190" s="196"/>
      <c r="M190" s="197"/>
      <c r="N190" s="198"/>
      <c r="O190" s="198"/>
      <c r="P190" s="199">
        <f>SUM(P191:P212)</f>
        <v>0</v>
      </c>
      <c r="Q190" s="198"/>
      <c r="R190" s="199">
        <f>SUM(R191:R212)</f>
        <v>0</v>
      </c>
      <c r="S190" s="198"/>
      <c r="T190" s="200">
        <f>SUM(T191:T212)</f>
        <v>0.28358749999999999</v>
      </c>
      <c r="U190" s="12"/>
      <c r="V190" s="12"/>
      <c r="W190" s="12"/>
      <c r="X190" s="12"/>
      <c r="Y190" s="12"/>
      <c r="Z190" s="12"/>
      <c r="AA190" s="12"/>
      <c r="AB190" s="12"/>
      <c r="AC190" s="12"/>
      <c r="AD190" s="12"/>
      <c r="AE190" s="12"/>
      <c r="AR190" s="201" t="s">
        <v>79</v>
      </c>
      <c r="AT190" s="202" t="s">
        <v>70</v>
      </c>
      <c r="AU190" s="202" t="s">
        <v>79</v>
      </c>
      <c r="AY190" s="201" t="s">
        <v>124</v>
      </c>
      <c r="BK190" s="203">
        <f>SUM(BK191:BK212)</f>
        <v>0</v>
      </c>
    </row>
    <row r="191" s="2" customFormat="1" ht="24.15" customHeight="1">
      <c r="A191" s="40"/>
      <c r="B191" s="41"/>
      <c r="C191" s="206" t="s">
        <v>316</v>
      </c>
      <c r="D191" s="206" t="s">
        <v>126</v>
      </c>
      <c r="E191" s="207" t="s">
        <v>317</v>
      </c>
      <c r="F191" s="208" t="s">
        <v>318</v>
      </c>
      <c r="G191" s="209" t="s">
        <v>319</v>
      </c>
      <c r="H191" s="210">
        <v>1</v>
      </c>
      <c r="I191" s="211"/>
      <c r="J191" s="212">
        <f>ROUND(I191*H191,2)</f>
        <v>0</v>
      </c>
      <c r="K191" s="208" t="s">
        <v>19</v>
      </c>
      <c r="L191" s="46"/>
      <c r="M191" s="213" t="s">
        <v>19</v>
      </c>
      <c r="N191" s="214" t="s">
        <v>42</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131</v>
      </c>
      <c r="AT191" s="217" t="s">
        <v>126</v>
      </c>
      <c r="AU191" s="217" t="s">
        <v>81</v>
      </c>
      <c r="AY191" s="19" t="s">
        <v>124</v>
      </c>
      <c r="BE191" s="218">
        <f>IF(N191="základní",J191,0)</f>
        <v>0</v>
      </c>
      <c r="BF191" s="218">
        <f>IF(N191="snížená",J191,0)</f>
        <v>0</v>
      </c>
      <c r="BG191" s="218">
        <f>IF(N191="zákl. přenesená",J191,0)</f>
        <v>0</v>
      </c>
      <c r="BH191" s="218">
        <f>IF(N191="sníž. přenesená",J191,0)</f>
        <v>0</v>
      </c>
      <c r="BI191" s="218">
        <f>IF(N191="nulová",J191,0)</f>
        <v>0</v>
      </c>
      <c r="BJ191" s="19" t="s">
        <v>79</v>
      </c>
      <c r="BK191" s="218">
        <f>ROUND(I191*H191,2)</f>
        <v>0</v>
      </c>
      <c r="BL191" s="19" t="s">
        <v>131</v>
      </c>
      <c r="BM191" s="217" t="s">
        <v>320</v>
      </c>
    </row>
    <row r="192" s="2" customFormat="1" ht="24.15" customHeight="1">
      <c r="A192" s="40"/>
      <c r="B192" s="41"/>
      <c r="C192" s="206" t="s">
        <v>321</v>
      </c>
      <c r="D192" s="206" t="s">
        <v>126</v>
      </c>
      <c r="E192" s="207" t="s">
        <v>322</v>
      </c>
      <c r="F192" s="208" t="s">
        <v>323</v>
      </c>
      <c r="G192" s="209" t="s">
        <v>168</v>
      </c>
      <c r="H192" s="210">
        <v>1</v>
      </c>
      <c r="I192" s="211"/>
      <c r="J192" s="212">
        <f>ROUND(I192*H192,2)</f>
        <v>0</v>
      </c>
      <c r="K192" s="208" t="s">
        <v>19</v>
      </c>
      <c r="L192" s="46"/>
      <c r="M192" s="213" t="s">
        <v>19</v>
      </c>
      <c r="N192" s="214" t="s">
        <v>42</v>
      </c>
      <c r="O192" s="86"/>
      <c r="P192" s="215">
        <f>O192*H192</f>
        <v>0</v>
      </c>
      <c r="Q192" s="215">
        <v>0</v>
      </c>
      <c r="R192" s="215">
        <f>Q192*H192</f>
        <v>0</v>
      </c>
      <c r="S192" s="215">
        <v>0</v>
      </c>
      <c r="T192" s="216">
        <f>S192*H192</f>
        <v>0</v>
      </c>
      <c r="U192" s="40"/>
      <c r="V192" s="40"/>
      <c r="W192" s="40"/>
      <c r="X192" s="40"/>
      <c r="Y192" s="40"/>
      <c r="Z192" s="40"/>
      <c r="AA192" s="40"/>
      <c r="AB192" s="40"/>
      <c r="AC192" s="40"/>
      <c r="AD192" s="40"/>
      <c r="AE192" s="40"/>
      <c r="AR192" s="217" t="s">
        <v>131</v>
      </c>
      <c r="AT192" s="217" t="s">
        <v>126</v>
      </c>
      <c r="AU192" s="217" t="s">
        <v>81</v>
      </c>
      <c r="AY192" s="19" t="s">
        <v>124</v>
      </c>
      <c r="BE192" s="218">
        <f>IF(N192="základní",J192,0)</f>
        <v>0</v>
      </c>
      <c r="BF192" s="218">
        <f>IF(N192="snížená",J192,0)</f>
        <v>0</v>
      </c>
      <c r="BG192" s="218">
        <f>IF(N192="zákl. přenesená",J192,0)</f>
        <v>0</v>
      </c>
      <c r="BH192" s="218">
        <f>IF(N192="sníž. přenesená",J192,0)</f>
        <v>0</v>
      </c>
      <c r="BI192" s="218">
        <f>IF(N192="nulová",J192,0)</f>
        <v>0</v>
      </c>
      <c r="BJ192" s="19" t="s">
        <v>79</v>
      </c>
      <c r="BK192" s="218">
        <f>ROUND(I192*H192,2)</f>
        <v>0</v>
      </c>
      <c r="BL192" s="19" t="s">
        <v>131</v>
      </c>
      <c r="BM192" s="217" t="s">
        <v>324</v>
      </c>
    </row>
    <row r="193" s="2" customFormat="1" ht="24.15" customHeight="1">
      <c r="A193" s="40"/>
      <c r="B193" s="41"/>
      <c r="C193" s="206" t="s">
        <v>325</v>
      </c>
      <c r="D193" s="206" t="s">
        <v>126</v>
      </c>
      <c r="E193" s="207" t="s">
        <v>326</v>
      </c>
      <c r="F193" s="208" t="s">
        <v>327</v>
      </c>
      <c r="G193" s="209" t="s">
        <v>168</v>
      </c>
      <c r="H193" s="210">
        <v>1</v>
      </c>
      <c r="I193" s="211"/>
      <c r="J193" s="212">
        <f>ROUND(I193*H193,2)</f>
        <v>0</v>
      </c>
      <c r="K193" s="208" t="s">
        <v>19</v>
      </c>
      <c r="L193" s="46"/>
      <c r="M193" s="213" t="s">
        <v>19</v>
      </c>
      <c r="N193" s="214" t="s">
        <v>42</v>
      </c>
      <c r="O193" s="86"/>
      <c r="P193" s="215">
        <f>O193*H193</f>
        <v>0</v>
      </c>
      <c r="Q193" s="215">
        <v>0</v>
      </c>
      <c r="R193" s="215">
        <f>Q193*H193</f>
        <v>0</v>
      </c>
      <c r="S193" s="215">
        <v>0</v>
      </c>
      <c r="T193" s="216">
        <f>S193*H193</f>
        <v>0</v>
      </c>
      <c r="U193" s="40"/>
      <c r="V193" s="40"/>
      <c r="W193" s="40"/>
      <c r="X193" s="40"/>
      <c r="Y193" s="40"/>
      <c r="Z193" s="40"/>
      <c r="AA193" s="40"/>
      <c r="AB193" s="40"/>
      <c r="AC193" s="40"/>
      <c r="AD193" s="40"/>
      <c r="AE193" s="40"/>
      <c r="AR193" s="217" t="s">
        <v>131</v>
      </c>
      <c r="AT193" s="217" t="s">
        <v>126</v>
      </c>
      <c r="AU193" s="217" t="s">
        <v>81</v>
      </c>
      <c r="AY193" s="19" t="s">
        <v>124</v>
      </c>
      <c r="BE193" s="218">
        <f>IF(N193="základní",J193,0)</f>
        <v>0</v>
      </c>
      <c r="BF193" s="218">
        <f>IF(N193="snížená",J193,0)</f>
        <v>0</v>
      </c>
      <c r="BG193" s="218">
        <f>IF(N193="zákl. přenesená",J193,0)</f>
        <v>0</v>
      </c>
      <c r="BH193" s="218">
        <f>IF(N193="sníž. přenesená",J193,0)</f>
        <v>0</v>
      </c>
      <c r="BI193" s="218">
        <f>IF(N193="nulová",J193,0)</f>
        <v>0</v>
      </c>
      <c r="BJ193" s="19" t="s">
        <v>79</v>
      </c>
      <c r="BK193" s="218">
        <f>ROUND(I193*H193,2)</f>
        <v>0</v>
      </c>
      <c r="BL193" s="19" t="s">
        <v>131</v>
      </c>
      <c r="BM193" s="217" t="s">
        <v>328</v>
      </c>
    </row>
    <row r="194" s="2" customFormat="1" ht="24.15" customHeight="1">
      <c r="A194" s="40"/>
      <c r="B194" s="41"/>
      <c r="C194" s="206" t="s">
        <v>329</v>
      </c>
      <c r="D194" s="206" t="s">
        <v>126</v>
      </c>
      <c r="E194" s="207" t="s">
        <v>330</v>
      </c>
      <c r="F194" s="208" t="s">
        <v>331</v>
      </c>
      <c r="G194" s="209" t="s">
        <v>168</v>
      </c>
      <c r="H194" s="210">
        <v>3</v>
      </c>
      <c r="I194" s="211"/>
      <c r="J194" s="212">
        <f>ROUND(I194*H194,2)</f>
        <v>0</v>
      </c>
      <c r="K194" s="208" t="s">
        <v>19</v>
      </c>
      <c r="L194" s="46"/>
      <c r="M194" s="213" t="s">
        <v>19</v>
      </c>
      <c r="N194" s="214" t="s">
        <v>42</v>
      </c>
      <c r="O194" s="86"/>
      <c r="P194" s="215">
        <f>O194*H194</f>
        <v>0</v>
      </c>
      <c r="Q194" s="215">
        <v>0</v>
      </c>
      <c r="R194" s="215">
        <f>Q194*H194</f>
        <v>0</v>
      </c>
      <c r="S194" s="215">
        <v>0</v>
      </c>
      <c r="T194" s="216">
        <f>S194*H194</f>
        <v>0</v>
      </c>
      <c r="U194" s="40"/>
      <c r="V194" s="40"/>
      <c r="W194" s="40"/>
      <c r="X194" s="40"/>
      <c r="Y194" s="40"/>
      <c r="Z194" s="40"/>
      <c r="AA194" s="40"/>
      <c r="AB194" s="40"/>
      <c r="AC194" s="40"/>
      <c r="AD194" s="40"/>
      <c r="AE194" s="40"/>
      <c r="AR194" s="217" t="s">
        <v>131</v>
      </c>
      <c r="AT194" s="217" t="s">
        <v>126</v>
      </c>
      <c r="AU194" s="217" t="s">
        <v>81</v>
      </c>
      <c r="AY194" s="19" t="s">
        <v>124</v>
      </c>
      <c r="BE194" s="218">
        <f>IF(N194="základní",J194,0)</f>
        <v>0</v>
      </c>
      <c r="BF194" s="218">
        <f>IF(N194="snížená",J194,0)</f>
        <v>0</v>
      </c>
      <c r="BG194" s="218">
        <f>IF(N194="zákl. přenesená",J194,0)</f>
        <v>0</v>
      </c>
      <c r="BH194" s="218">
        <f>IF(N194="sníž. přenesená",J194,0)</f>
        <v>0</v>
      </c>
      <c r="BI194" s="218">
        <f>IF(N194="nulová",J194,0)</f>
        <v>0</v>
      </c>
      <c r="BJ194" s="19" t="s">
        <v>79</v>
      </c>
      <c r="BK194" s="218">
        <f>ROUND(I194*H194,2)</f>
        <v>0</v>
      </c>
      <c r="BL194" s="19" t="s">
        <v>131</v>
      </c>
      <c r="BM194" s="217" t="s">
        <v>332</v>
      </c>
    </row>
    <row r="195" s="2" customFormat="1" ht="24.15" customHeight="1">
      <c r="A195" s="40"/>
      <c r="B195" s="41"/>
      <c r="C195" s="206" t="s">
        <v>333</v>
      </c>
      <c r="D195" s="206" t="s">
        <v>126</v>
      </c>
      <c r="E195" s="207" t="s">
        <v>334</v>
      </c>
      <c r="F195" s="208" t="s">
        <v>335</v>
      </c>
      <c r="G195" s="209" t="s">
        <v>297</v>
      </c>
      <c r="H195" s="210">
        <v>2</v>
      </c>
      <c r="I195" s="211"/>
      <c r="J195" s="212">
        <f>ROUND(I195*H195,2)</f>
        <v>0</v>
      </c>
      <c r="K195" s="208" t="s">
        <v>130</v>
      </c>
      <c r="L195" s="46"/>
      <c r="M195" s="213" t="s">
        <v>19</v>
      </c>
      <c r="N195" s="214" t="s">
        <v>42</v>
      </c>
      <c r="O195" s="86"/>
      <c r="P195" s="215">
        <f>O195*H195</f>
        <v>0</v>
      </c>
      <c r="Q195" s="215">
        <v>0</v>
      </c>
      <c r="R195" s="215">
        <f>Q195*H195</f>
        <v>0</v>
      </c>
      <c r="S195" s="215">
        <v>0</v>
      </c>
      <c r="T195" s="216">
        <f>S195*H195</f>
        <v>0</v>
      </c>
      <c r="U195" s="40"/>
      <c r="V195" s="40"/>
      <c r="W195" s="40"/>
      <c r="X195" s="40"/>
      <c r="Y195" s="40"/>
      <c r="Z195" s="40"/>
      <c r="AA195" s="40"/>
      <c r="AB195" s="40"/>
      <c r="AC195" s="40"/>
      <c r="AD195" s="40"/>
      <c r="AE195" s="40"/>
      <c r="AR195" s="217" t="s">
        <v>131</v>
      </c>
      <c r="AT195" s="217" t="s">
        <v>126</v>
      </c>
      <c r="AU195" s="217" t="s">
        <v>81</v>
      </c>
      <c r="AY195" s="19" t="s">
        <v>124</v>
      </c>
      <c r="BE195" s="218">
        <f>IF(N195="základní",J195,0)</f>
        <v>0</v>
      </c>
      <c r="BF195" s="218">
        <f>IF(N195="snížená",J195,0)</f>
        <v>0</v>
      </c>
      <c r="BG195" s="218">
        <f>IF(N195="zákl. přenesená",J195,0)</f>
        <v>0</v>
      </c>
      <c r="BH195" s="218">
        <f>IF(N195="sníž. přenesená",J195,0)</f>
        <v>0</v>
      </c>
      <c r="BI195" s="218">
        <f>IF(N195="nulová",J195,0)</f>
        <v>0</v>
      </c>
      <c r="BJ195" s="19" t="s">
        <v>79</v>
      </c>
      <c r="BK195" s="218">
        <f>ROUND(I195*H195,2)</f>
        <v>0</v>
      </c>
      <c r="BL195" s="19" t="s">
        <v>131</v>
      </c>
      <c r="BM195" s="217" t="s">
        <v>336</v>
      </c>
    </row>
    <row r="196" s="2" customFormat="1">
      <c r="A196" s="40"/>
      <c r="B196" s="41"/>
      <c r="C196" s="42"/>
      <c r="D196" s="219" t="s">
        <v>133</v>
      </c>
      <c r="E196" s="42"/>
      <c r="F196" s="220" t="s">
        <v>337</v>
      </c>
      <c r="G196" s="42"/>
      <c r="H196" s="42"/>
      <c r="I196" s="221"/>
      <c r="J196" s="42"/>
      <c r="K196" s="42"/>
      <c r="L196" s="46"/>
      <c r="M196" s="222"/>
      <c r="N196" s="223"/>
      <c r="O196" s="86"/>
      <c r="P196" s="86"/>
      <c r="Q196" s="86"/>
      <c r="R196" s="86"/>
      <c r="S196" s="86"/>
      <c r="T196" s="87"/>
      <c r="U196" s="40"/>
      <c r="V196" s="40"/>
      <c r="W196" s="40"/>
      <c r="X196" s="40"/>
      <c r="Y196" s="40"/>
      <c r="Z196" s="40"/>
      <c r="AA196" s="40"/>
      <c r="AB196" s="40"/>
      <c r="AC196" s="40"/>
      <c r="AD196" s="40"/>
      <c r="AE196" s="40"/>
      <c r="AT196" s="19" t="s">
        <v>133</v>
      </c>
      <c r="AU196" s="19" t="s">
        <v>81</v>
      </c>
    </row>
    <row r="197" s="13" customFormat="1">
      <c r="A197" s="13"/>
      <c r="B197" s="224"/>
      <c r="C197" s="225"/>
      <c r="D197" s="226" t="s">
        <v>135</v>
      </c>
      <c r="E197" s="227" t="s">
        <v>19</v>
      </c>
      <c r="F197" s="228" t="s">
        <v>137</v>
      </c>
      <c r="G197" s="225"/>
      <c r="H197" s="227" t="s">
        <v>19</v>
      </c>
      <c r="I197" s="229"/>
      <c r="J197" s="225"/>
      <c r="K197" s="225"/>
      <c r="L197" s="230"/>
      <c r="M197" s="231"/>
      <c r="N197" s="232"/>
      <c r="O197" s="232"/>
      <c r="P197" s="232"/>
      <c r="Q197" s="232"/>
      <c r="R197" s="232"/>
      <c r="S197" s="232"/>
      <c r="T197" s="233"/>
      <c r="U197" s="13"/>
      <c r="V197" s="13"/>
      <c r="W197" s="13"/>
      <c r="X197" s="13"/>
      <c r="Y197" s="13"/>
      <c r="Z197" s="13"/>
      <c r="AA197" s="13"/>
      <c r="AB197" s="13"/>
      <c r="AC197" s="13"/>
      <c r="AD197" s="13"/>
      <c r="AE197" s="13"/>
      <c r="AT197" s="234" t="s">
        <v>135</v>
      </c>
      <c r="AU197" s="234" t="s">
        <v>81</v>
      </c>
      <c r="AV197" s="13" t="s">
        <v>79</v>
      </c>
      <c r="AW197" s="13" t="s">
        <v>32</v>
      </c>
      <c r="AX197" s="13" t="s">
        <v>71</v>
      </c>
      <c r="AY197" s="234" t="s">
        <v>124</v>
      </c>
    </row>
    <row r="198" s="14" customFormat="1">
      <c r="A198" s="14"/>
      <c r="B198" s="235"/>
      <c r="C198" s="236"/>
      <c r="D198" s="226" t="s">
        <v>135</v>
      </c>
      <c r="E198" s="237" t="s">
        <v>19</v>
      </c>
      <c r="F198" s="238" t="s">
        <v>338</v>
      </c>
      <c r="G198" s="236"/>
      <c r="H198" s="239">
        <v>2</v>
      </c>
      <c r="I198" s="240"/>
      <c r="J198" s="236"/>
      <c r="K198" s="236"/>
      <c r="L198" s="241"/>
      <c r="M198" s="242"/>
      <c r="N198" s="243"/>
      <c r="O198" s="243"/>
      <c r="P198" s="243"/>
      <c r="Q198" s="243"/>
      <c r="R198" s="243"/>
      <c r="S198" s="243"/>
      <c r="T198" s="244"/>
      <c r="U198" s="14"/>
      <c r="V198" s="14"/>
      <c r="W198" s="14"/>
      <c r="X198" s="14"/>
      <c r="Y198" s="14"/>
      <c r="Z198" s="14"/>
      <c r="AA198" s="14"/>
      <c r="AB198" s="14"/>
      <c r="AC198" s="14"/>
      <c r="AD198" s="14"/>
      <c r="AE198" s="14"/>
      <c r="AT198" s="245" t="s">
        <v>135</v>
      </c>
      <c r="AU198" s="245" t="s">
        <v>81</v>
      </c>
      <c r="AV198" s="14" t="s">
        <v>81</v>
      </c>
      <c r="AW198" s="14" t="s">
        <v>32</v>
      </c>
      <c r="AX198" s="14" t="s">
        <v>79</v>
      </c>
      <c r="AY198" s="245" t="s">
        <v>124</v>
      </c>
    </row>
    <row r="199" s="2" customFormat="1" ht="24.15" customHeight="1">
      <c r="A199" s="40"/>
      <c r="B199" s="41"/>
      <c r="C199" s="206" t="s">
        <v>339</v>
      </c>
      <c r="D199" s="206" t="s">
        <v>126</v>
      </c>
      <c r="E199" s="207" t="s">
        <v>340</v>
      </c>
      <c r="F199" s="208" t="s">
        <v>341</v>
      </c>
      <c r="G199" s="209" t="s">
        <v>129</v>
      </c>
      <c r="H199" s="210">
        <v>0.037499999999999999</v>
      </c>
      <c r="I199" s="211"/>
      <c r="J199" s="212">
        <f>ROUND(I199*H199,2)</f>
        <v>0</v>
      </c>
      <c r="K199" s="208" t="s">
        <v>130</v>
      </c>
      <c r="L199" s="46"/>
      <c r="M199" s="213" t="s">
        <v>19</v>
      </c>
      <c r="N199" s="214" t="s">
        <v>42</v>
      </c>
      <c r="O199" s="86"/>
      <c r="P199" s="215">
        <f>O199*H199</f>
        <v>0</v>
      </c>
      <c r="Q199" s="215">
        <v>0</v>
      </c>
      <c r="R199" s="215">
        <f>Q199*H199</f>
        <v>0</v>
      </c>
      <c r="S199" s="215">
        <v>2.2000000000000002</v>
      </c>
      <c r="T199" s="216">
        <f>S199*H199</f>
        <v>0.082500000000000004</v>
      </c>
      <c r="U199" s="40"/>
      <c r="V199" s="40"/>
      <c r="W199" s="40"/>
      <c r="X199" s="40"/>
      <c r="Y199" s="40"/>
      <c r="Z199" s="40"/>
      <c r="AA199" s="40"/>
      <c r="AB199" s="40"/>
      <c r="AC199" s="40"/>
      <c r="AD199" s="40"/>
      <c r="AE199" s="40"/>
      <c r="AR199" s="217" t="s">
        <v>131</v>
      </c>
      <c r="AT199" s="217" t="s">
        <v>126</v>
      </c>
      <c r="AU199" s="217" t="s">
        <v>81</v>
      </c>
      <c r="AY199" s="19" t="s">
        <v>124</v>
      </c>
      <c r="BE199" s="218">
        <f>IF(N199="základní",J199,0)</f>
        <v>0</v>
      </c>
      <c r="BF199" s="218">
        <f>IF(N199="snížená",J199,0)</f>
        <v>0</v>
      </c>
      <c r="BG199" s="218">
        <f>IF(N199="zákl. přenesená",J199,0)</f>
        <v>0</v>
      </c>
      <c r="BH199" s="218">
        <f>IF(N199="sníž. přenesená",J199,0)</f>
        <v>0</v>
      </c>
      <c r="BI199" s="218">
        <f>IF(N199="nulová",J199,0)</f>
        <v>0</v>
      </c>
      <c r="BJ199" s="19" t="s">
        <v>79</v>
      </c>
      <c r="BK199" s="218">
        <f>ROUND(I199*H199,2)</f>
        <v>0</v>
      </c>
      <c r="BL199" s="19" t="s">
        <v>131</v>
      </c>
      <c r="BM199" s="217" t="s">
        <v>342</v>
      </c>
    </row>
    <row r="200" s="2" customFormat="1">
      <c r="A200" s="40"/>
      <c r="B200" s="41"/>
      <c r="C200" s="42"/>
      <c r="D200" s="219" t="s">
        <v>133</v>
      </c>
      <c r="E200" s="42"/>
      <c r="F200" s="220" t="s">
        <v>343</v>
      </c>
      <c r="G200" s="42"/>
      <c r="H200" s="42"/>
      <c r="I200" s="221"/>
      <c r="J200" s="42"/>
      <c r="K200" s="42"/>
      <c r="L200" s="46"/>
      <c r="M200" s="222"/>
      <c r="N200" s="223"/>
      <c r="O200" s="86"/>
      <c r="P200" s="86"/>
      <c r="Q200" s="86"/>
      <c r="R200" s="86"/>
      <c r="S200" s="86"/>
      <c r="T200" s="87"/>
      <c r="U200" s="40"/>
      <c r="V200" s="40"/>
      <c r="W200" s="40"/>
      <c r="X200" s="40"/>
      <c r="Y200" s="40"/>
      <c r="Z200" s="40"/>
      <c r="AA200" s="40"/>
      <c r="AB200" s="40"/>
      <c r="AC200" s="40"/>
      <c r="AD200" s="40"/>
      <c r="AE200" s="40"/>
      <c r="AT200" s="19" t="s">
        <v>133</v>
      </c>
      <c r="AU200" s="19" t="s">
        <v>81</v>
      </c>
    </row>
    <row r="201" s="13" customFormat="1">
      <c r="A201" s="13"/>
      <c r="B201" s="224"/>
      <c r="C201" s="225"/>
      <c r="D201" s="226" t="s">
        <v>135</v>
      </c>
      <c r="E201" s="227" t="s">
        <v>19</v>
      </c>
      <c r="F201" s="228" t="s">
        <v>137</v>
      </c>
      <c r="G201" s="225"/>
      <c r="H201" s="227" t="s">
        <v>19</v>
      </c>
      <c r="I201" s="229"/>
      <c r="J201" s="225"/>
      <c r="K201" s="225"/>
      <c r="L201" s="230"/>
      <c r="M201" s="231"/>
      <c r="N201" s="232"/>
      <c r="O201" s="232"/>
      <c r="P201" s="232"/>
      <c r="Q201" s="232"/>
      <c r="R201" s="232"/>
      <c r="S201" s="232"/>
      <c r="T201" s="233"/>
      <c r="U201" s="13"/>
      <c r="V201" s="13"/>
      <c r="W201" s="13"/>
      <c r="X201" s="13"/>
      <c r="Y201" s="13"/>
      <c r="Z201" s="13"/>
      <c r="AA201" s="13"/>
      <c r="AB201" s="13"/>
      <c r="AC201" s="13"/>
      <c r="AD201" s="13"/>
      <c r="AE201" s="13"/>
      <c r="AT201" s="234" t="s">
        <v>135</v>
      </c>
      <c r="AU201" s="234" t="s">
        <v>81</v>
      </c>
      <c r="AV201" s="13" t="s">
        <v>79</v>
      </c>
      <c r="AW201" s="13" t="s">
        <v>32</v>
      </c>
      <c r="AX201" s="13" t="s">
        <v>71</v>
      </c>
      <c r="AY201" s="234" t="s">
        <v>124</v>
      </c>
    </row>
    <row r="202" s="14" customFormat="1">
      <c r="A202" s="14"/>
      <c r="B202" s="235"/>
      <c r="C202" s="236"/>
      <c r="D202" s="226" t="s">
        <v>135</v>
      </c>
      <c r="E202" s="237" t="s">
        <v>19</v>
      </c>
      <c r="F202" s="238" t="s">
        <v>344</v>
      </c>
      <c r="G202" s="236"/>
      <c r="H202" s="239">
        <v>0.037499999999999999</v>
      </c>
      <c r="I202" s="240"/>
      <c r="J202" s="236"/>
      <c r="K202" s="236"/>
      <c r="L202" s="241"/>
      <c r="M202" s="242"/>
      <c r="N202" s="243"/>
      <c r="O202" s="243"/>
      <c r="P202" s="243"/>
      <c r="Q202" s="243"/>
      <c r="R202" s="243"/>
      <c r="S202" s="243"/>
      <c r="T202" s="244"/>
      <c r="U202" s="14"/>
      <c r="V202" s="14"/>
      <c r="W202" s="14"/>
      <c r="X202" s="14"/>
      <c r="Y202" s="14"/>
      <c r="Z202" s="14"/>
      <c r="AA202" s="14"/>
      <c r="AB202" s="14"/>
      <c r="AC202" s="14"/>
      <c r="AD202" s="14"/>
      <c r="AE202" s="14"/>
      <c r="AT202" s="245" t="s">
        <v>135</v>
      </c>
      <c r="AU202" s="245" t="s">
        <v>81</v>
      </c>
      <c r="AV202" s="14" t="s">
        <v>81</v>
      </c>
      <c r="AW202" s="14" t="s">
        <v>32</v>
      </c>
      <c r="AX202" s="14" t="s">
        <v>79</v>
      </c>
      <c r="AY202" s="245" t="s">
        <v>124</v>
      </c>
    </row>
    <row r="203" s="2" customFormat="1" ht="37.8" customHeight="1">
      <c r="A203" s="40"/>
      <c r="B203" s="41"/>
      <c r="C203" s="206" t="s">
        <v>345</v>
      </c>
      <c r="D203" s="206" t="s">
        <v>126</v>
      </c>
      <c r="E203" s="207" t="s">
        <v>346</v>
      </c>
      <c r="F203" s="208" t="s">
        <v>347</v>
      </c>
      <c r="G203" s="209" t="s">
        <v>129</v>
      </c>
      <c r="H203" s="210">
        <v>0.037499999999999999</v>
      </c>
      <c r="I203" s="211"/>
      <c r="J203" s="212">
        <f>ROUND(I203*H203,2)</f>
        <v>0</v>
      </c>
      <c r="K203" s="208" t="s">
        <v>130</v>
      </c>
      <c r="L203" s="46"/>
      <c r="M203" s="213" t="s">
        <v>19</v>
      </c>
      <c r="N203" s="214" t="s">
        <v>42</v>
      </c>
      <c r="O203" s="86"/>
      <c r="P203" s="215">
        <f>O203*H203</f>
        <v>0</v>
      </c>
      <c r="Q203" s="215">
        <v>0</v>
      </c>
      <c r="R203" s="215">
        <f>Q203*H203</f>
        <v>0</v>
      </c>
      <c r="S203" s="215">
        <v>0.029000000000000001</v>
      </c>
      <c r="T203" s="216">
        <f>S203*H203</f>
        <v>0.0010874999999999999</v>
      </c>
      <c r="U203" s="40"/>
      <c r="V203" s="40"/>
      <c r="W203" s="40"/>
      <c r="X203" s="40"/>
      <c r="Y203" s="40"/>
      <c r="Z203" s="40"/>
      <c r="AA203" s="40"/>
      <c r="AB203" s="40"/>
      <c r="AC203" s="40"/>
      <c r="AD203" s="40"/>
      <c r="AE203" s="40"/>
      <c r="AR203" s="217" t="s">
        <v>131</v>
      </c>
      <c r="AT203" s="217" t="s">
        <v>126</v>
      </c>
      <c r="AU203" s="217" t="s">
        <v>81</v>
      </c>
      <c r="AY203" s="19" t="s">
        <v>124</v>
      </c>
      <c r="BE203" s="218">
        <f>IF(N203="základní",J203,0)</f>
        <v>0</v>
      </c>
      <c r="BF203" s="218">
        <f>IF(N203="snížená",J203,0)</f>
        <v>0</v>
      </c>
      <c r="BG203" s="218">
        <f>IF(N203="zákl. přenesená",J203,0)</f>
        <v>0</v>
      </c>
      <c r="BH203" s="218">
        <f>IF(N203="sníž. přenesená",J203,0)</f>
        <v>0</v>
      </c>
      <c r="BI203" s="218">
        <f>IF(N203="nulová",J203,0)</f>
        <v>0</v>
      </c>
      <c r="BJ203" s="19" t="s">
        <v>79</v>
      </c>
      <c r="BK203" s="218">
        <f>ROUND(I203*H203,2)</f>
        <v>0</v>
      </c>
      <c r="BL203" s="19" t="s">
        <v>131</v>
      </c>
      <c r="BM203" s="217" t="s">
        <v>348</v>
      </c>
    </row>
    <row r="204" s="2" customFormat="1">
      <c r="A204" s="40"/>
      <c r="B204" s="41"/>
      <c r="C204" s="42"/>
      <c r="D204" s="219" t="s">
        <v>133</v>
      </c>
      <c r="E204" s="42"/>
      <c r="F204" s="220" t="s">
        <v>349</v>
      </c>
      <c r="G204" s="42"/>
      <c r="H204" s="42"/>
      <c r="I204" s="221"/>
      <c r="J204" s="42"/>
      <c r="K204" s="42"/>
      <c r="L204" s="46"/>
      <c r="M204" s="222"/>
      <c r="N204" s="223"/>
      <c r="O204" s="86"/>
      <c r="P204" s="86"/>
      <c r="Q204" s="86"/>
      <c r="R204" s="86"/>
      <c r="S204" s="86"/>
      <c r="T204" s="87"/>
      <c r="U204" s="40"/>
      <c r="V204" s="40"/>
      <c r="W204" s="40"/>
      <c r="X204" s="40"/>
      <c r="Y204" s="40"/>
      <c r="Z204" s="40"/>
      <c r="AA204" s="40"/>
      <c r="AB204" s="40"/>
      <c r="AC204" s="40"/>
      <c r="AD204" s="40"/>
      <c r="AE204" s="40"/>
      <c r="AT204" s="19" t="s">
        <v>133</v>
      </c>
      <c r="AU204" s="19" t="s">
        <v>81</v>
      </c>
    </row>
    <row r="205" s="2" customFormat="1" ht="24.15" customHeight="1">
      <c r="A205" s="40"/>
      <c r="B205" s="41"/>
      <c r="C205" s="206" t="s">
        <v>350</v>
      </c>
      <c r="D205" s="206" t="s">
        <v>126</v>
      </c>
      <c r="E205" s="207" t="s">
        <v>351</v>
      </c>
      <c r="F205" s="208" t="s">
        <v>352</v>
      </c>
      <c r="G205" s="209" t="s">
        <v>168</v>
      </c>
      <c r="H205" s="210">
        <v>2</v>
      </c>
      <c r="I205" s="211"/>
      <c r="J205" s="212">
        <f>ROUND(I205*H205,2)</f>
        <v>0</v>
      </c>
      <c r="K205" s="208" t="s">
        <v>130</v>
      </c>
      <c r="L205" s="46"/>
      <c r="M205" s="213" t="s">
        <v>19</v>
      </c>
      <c r="N205" s="214" t="s">
        <v>42</v>
      </c>
      <c r="O205" s="86"/>
      <c r="P205" s="215">
        <f>O205*H205</f>
        <v>0</v>
      </c>
      <c r="Q205" s="215">
        <v>0</v>
      </c>
      <c r="R205" s="215">
        <f>Q205*H205</f>
        <v>0</v>
      </c>
      <c r="S205" s="215">
        <v>0.10000000000000001</v>
      </c>
      <c r="T205" s="216">
        <f>S205*H205</f>
        <v>0.20000000000000001</v>
      </c>
      <c r="U205" s="40"/>
      <c r="V205" s="40"/>
      <c r="W205" s="40"/>
      <c r="X205" s="40"/>
      <c r="Y205" s="40"/>
      <c r="Z205" s="40"/>
      <c r="AA205" s="40"/>
      <c r="AB205" s="40"/>
      <c r="AC205" s="40"/>
      <c r="AD205" s="40"/>
      <c r="AE205" s="40"/>
      <c r="AR205" s="217" t="s">
        <v>131</v>
      </c>
      <c r="AT205" s="217" t="s">
        <v>126</v>
      </c>
      <c r="AU205" s="217" t="s">
        <v>81</v>
      </c>
      <c r="AY205" s="19" t="s">
        <v>124</v>
      </c>
      <c r="BE205" s="218">
        <f>IF(N205="základní",J205,0)</f>
        <v>0</v>
      </c>
      <c r="BF205" s="218">
        <f>IF(N205="snížená",J205,0)</f>
        <v>0</v>
      </c>
      <c r="BG205" s="218">
        <f>IF(N205="zákl. přenesená",J205,0)</f>
        <v>0</v>
      </c>
      <c r="BH205" s="218">
        <f>IF(N205="sníž. přenesená",J205,0)</f>
        <v>0</v>
      </c>
      <c r="BI205" s="218">
        <f>IF(N205="nulová",J205,0)</f>
        <v>0</v>
      </c>
      <c r="BJ205" s="19" t="s">
        <v>79</v>
      </c>
      <c r="BK205" s="218">
        <f>ROUND(I205*H205,2)</f>
        <v>0</v>
      </c>
      <c r="BL205" s="19" t="s">
        <v>131</v>
      </c>
      <c r="BM205" s="217" t="s">
        <v>353</v>
      </c>
    </row>
    <row r="206" s="2" customFormat="1">
      <c r="A206" s="40"/>
      <c r="B206" s="41"/>
      <c r="C206" s="42"/>
      <c r="D206" s="219" t="s">
        <v>133</v>
      </c>
      <c r="E206" s="42"/>
      <c r="F206" s="220" t="s">
        <v>354</v>
      </c>
      <c r="G206" s="42"/>
      <c r="H206" s="42"/>
      <c r="I206" s="221"/>
      <c r="J206" s="42"/>
      <c r="K206" s="42"/>
      <c r="L206" s="46"/>
      <c r="M206" s="222"/>
      <c r="N206" s="223"/>
      <c r="O206" s="86"/>
      <c r="P206" s="86"/>
      <c r="Q206" s="86"/>
      <c r="R206" s="86"/>
      <c r="S206" s="86"/>
      <c r="T206" s="87"/>
      <c r="U206" s="40"/>
      <c r="V206" s="40"/>
      <c r="W206" s="40"/>
      <c r="X206" s="40"/>
      <c r="Y206" s="40"/>
      <c r="Z206" s="40"/>
      <c r="AA206" s="40"/>
      <c r="AB206" s="40"/>
      <c r="AC206" s="40"/>
      <c r="AD206" s="40"/>
      <c r="AE206" s="40"/>
      <c r="AT206" s="19" t="s">
        <v>133</v>
      </c>
      <c r="AU206" s="19" t="s">
        <v>81</v>
      </c>
    </row>
    <row r="207" s="14" customFormat="1">
      <c r="A207" s="14"/>
      <c r="B207" s="235"/>
      <c r="C207" s="236"/>
      <c r="D207" s="226" t="s">
        <v>135</v>
      </c>
      <c r="E207" s="237" t="s">
        <v>19</v>
      </c>
      <c r="F207" s="238" t="s">
        <v>355</v>
      </c>
      <c r="G207" s="236"/>
      <c r="H207" s="239">
        <v>1</v>
      </c>
      <c r="I207" s="240"/>
      <c r="J207" s="236"/>
      <c r="K207" s="236"/>
      <c r="L207" s="241"/>
      <c r="M207" s="242"/>
      <c r="N207" s="243"/>
      <c r="O207" s="243"/>
      <c r="P207" s="243"/>
      <c r="Q207" s="243"/>
      <c r="R207" s="243"/>
      <c r="S207" s="243"/>
      <c r="T207" s="244"/>
      <c r="U207" s="14"/>
      <c r="V207" s="14"/>
      <c r="W207" s="14"/>
      <c r="X207" s="14"/>
      <c r="Y207" s="14"/>
      <c r="Z207" s="14"/>
      <c r="AA207" s="14"/>
      <c r="AB207" s="14"/>
      <c r="AC207" s="14"/>
      <c r="AD207" s="14"/>
      <c r="AE207" s="14"/>
      <c r="AT207" s="245" t="s">
        <v>135</v>
      </c>
      <c r="AU207" s="245" t="s">
        <v>81</v>
      </c>
      <c r="AV207" s="14" t="s">
        <v>81</v>
      </c>
      <c r="AW207" s="14" t="s">
        <v>32</v>
      </c>
      <c r="AX207" s="14" t="s">
        <v>71</v>
      </c>
      <c r="AY207" s="245" t="s">
        <v>124</v>
      </c>
    </row>
    <row r="208" s="14" customFormat="1">
      <c r="A208" s="14"/>
      <c r="B208" s="235"/>
      <c r="C208" s="236"/>
      <c r="D208" s="226" t="s">
        <v>135</v>
      </c>
      <c r="E208" s="237" t="s">
        <v>19</v>
      </c>
      <c r="F208" s="238" t="s">
        <v>356</v>
      </c>
      <c r="G208" s="236"/>
      <c r="H208" s="239">
        <v>1</v>
      </c>
      <c r="I208" s="240"/>
      <c r="J208" s="236"/>
      <c r="K208" s="236"/>
      <c r="L208" s="241"/>
      <c r="M208" s="242"/>
      <c r="N208" s="243"/>
      <c r="O208" s="243"/>
      <c r="P208" s="243"/>
      <c r="Q208" s="243"/>
      <c r="R208" s="243"/>
      <c r="S208" s="243"/>
      <c r="T208" s="244"/>
      <c r="U208" s="14"/>
      <c r="V208" s="14"/>
      <c r="W208" s="14"/>
      <c r="X208" s="14"/>
      <c r="Y208" s="14"/>
      <c r="Z208" s="14"/>
      <c r="AA208" s="14"/>
      <c r="AB208" s="14"/>
      <c r="AC208" s="14"/>
      <c r="AD208" s="14"/>
      <c r="AE208" s="14"/>
      <c r="AT208" s="245" t="s">
        <v>135</v>
      </c>
      <c r="AU208" s="245" t="s">
        <v>81</v>
      </c>
      <c r="AV208" s="14" t="s">
        <v>81</v>
      </c>
      <c r="AW208" s="14" t="s">
        <v>32</v>
      </c>
      <c r="AX208" s="14" t="s">
        <v>71</v>
      </c>
      <c r="AY208" s="245" t="s">
        <v>124</v>
      </c>
    </row>
    <row r="209" s="15" customFormat="1">
      <c r="A209" s="15"/>
      <c r="B209" s="246"/>
      <c r="C209" s="247"/>
      <c r="D209" s="226" t="s">
        <v>135</v>
      </c>
      <c r="E209" s="248" t="s">
        <v>19</v>
      </c>
      <c r="F209" s="249" t="s">
        <v>141</v>
      </c>
      <c r="G209" s="247"/>
      <c r="H209" s="250">
        <v>2</v>
      </c>
      <c r="I209" s="251"/>
      <c r="J209" s="247"/>
      <c r="K209" s="247"/>
      <c r="L209" s="252"/>
      <c r="M209" s="253"/>
      <c r="N209" s="254"/>
      <c r="O209" s="254"/>
      <c r="P209" s="254"/>
      <c r="Q209" s="254"/>
      <c r="R209" s="254"/>
      <c r="S209" s="254"/>
      <c r="T209" s="255"/>
      <c r="U209" s="15"/>
      <c r="V209" s="15"/>
      <c r="W209" s="15"/>
      <c r="X209" s="15"/>
      <c r="Y209" s="15"/>
      <c r="Z209" s="15"/>
      <c r="AA209" s="15"/>
      <c r="AB209" s="15"/>
      <c r="AC209" s="15"/>
      <c r="AD209" s="15"/>
      <c r="AE209" s="15"/>
      <c r="AT209" s="256" t="s">
        <v>135</v>
      </c>
      <c r="AU209" s="256" t="s">
        <v>81</v>
      </c>
      <c r="AV209" s="15" t="s">
        <v>131</v>
      </c>
      <c r="AW209" s="15" t="s">
        <v>32</v>
      </c>
      <c r="AX209" s="15" t="s">
        <v>79</v>
      </c>
      <c r="AY209" s="256" t="s">
        <v>124</v>
      </c>
    </row>
    <row r="210" s="2" customFormat="1" ht="24.15" customHeight="1">
      <c r="A210" s="40"/>
      <c r="B210" s="41"/>
      <c r="C210" s="206" t="s">
        <v>357</v>
      </c>
      <c r="D210" s="206" t="s">
        <v>126</v>
      </c>
      <c r="E210" s="207" t="s">
        <v>358</v>
      </c>
      <c r="F210" s="208" t="s">
        <v>359</v>
      </c>
      <c r="G210" s="209" t="s">
        <v>168</v>
      </c>
      <c r="H210" s="210">
        <v>1</v>
      </c>
      <c r="I210" s="211"/>
      <c r="J210" s="212">
        <f>ROUND(I210*H210,2)</f>
        <v>0</v>
      </c>
      <c r="K210" s="208" t="s">
        <v>19</v>
      </c>
      <c r="L210" s="46"/>
      <c r="M210" s="213" t="s">
        <v>19</v>
      </c>
      <c r="N210" s="214" t="s">
        <v>42</v>
      </c>
      <c r="O210" s="86"/>
      <c r="P210" s="215">
        <f>O210*H210</f>
        <v>0</v>
      </c>
      <c r="Q210" s="215">
        <v>0</v>
      </c>
      <c r="R210" s="215">
        <f>Q210*H210</f>
        <v>0</v>
      </c>
      <c r="S210" s="215">
        <v>0</v>
      </c>
      <c r="T210" s="216">
        <f>S210*H210</f>
        <v>0</v>
      </c>
      <c r="U210" s="40"/>
      <c r="V210" s="40"/>
      <c r="W210" s="40"/>
      <c r="X210" s="40"/>
      <c r="Y210" s="40"/>
      <c r="Z210" s="40"/>
      <c r="AA210" s="40"/>
      <c r="AB210" s="40"/>
      <c r="AC210" s="40"/>
      <c r="AD210" s="40"/>
      <c r="AE210" s="40"/>
      <c r="AR210" s="217" t="s">
        <v>131</v>
      </c>
      <c r="AT210" s="217" t="s">
        <v>126</v>
      </c>
      <c r="AU210" s="217" t="s">
        <v>81</v>
      </c>
      <c r="AY210" s="19" t="s">
        <v>124</v>
      </c>
      <c r="BE210" s="218">
        <f>IF(N210="základní",J210,0)</f>
        <v>0</v>
      </c>
      <c r="BF210" s="218">
        <f>IF(N210="snížená",J210,0)</f>
        <v>0</v>
      </c>
      <c r="BG210" s="218">
        <f>IF(N210="zákl. přenesená",J210,0)</f>
        <v>0</v>
      </c>
      <c r="BH210" s="218">
        <f>IF(N210="sníž. přenesená",J210,0)</f>
        <v>0</v>
      </c>
      <c r="BI210" s="218">
        <f>IF(N210="nulová",J210,0)</f>
        <v>0</v>
      </c>
      <c r="BJ210" s="19" t="s">
        <v>79</v>
      </c>
      <c r="BK210" s="218">
        <f>ROUND(I210*H210,2)</f>
        <v>0</v>
      </c>
      <c r="BL210" s="19" t="s">
        <v>131</v>
      </c>
      <c r="BM210" s="217" t="s">
        <v>360</v>
      </c>
    </row>
    <row r="211" s="2" customFormat="1" ht="24.15" customHeight="1">
      <c r="A211" s="40"/>
      <c r="B211" s="41"/>
      <c r="C211" s="206" t="s">
        <v>361</v>
      </c>
      <c r="D211" s="206" t="s">
        <v>126</v>
      </c>
      <c r="E211" s="207" t="s">
        <v>362</v>
      </c>
      <c r="F211" s="208" t="s">
        <v>363</v>
      </c>
      <c r="G211" s="209" t="s">
        <v>168</v>
      </c>
      <c r="H211" s="210">
        <v>1</v>
      </c>
      <c r="I211" s="211"/>
      <c r="J211" s="212">
        <f>ROUND(I211*H211,2)</f>
        <v>0</v>
      </c>
      <c r="K211" s="208" t="s">
        <v>19</v>
      </c>
      <c r="L211" s="46"/>
      <c r="M211" s="213" t="s">
        <v>19</v>
      </c>
      <c r="N211" s="214" t="s">
        <v>42</v>
      </c>
      <c r="O211" s="86"/>
      <c r="P211" s="215">
        <f>O211*H211</f>
        <v>0</v>
      </c>
      <c r="Q211" s="215">
        <v>0</v>
      </c>
      <c r="R211" s="215">
        <f>Q211*H211</f>
        <v>0</v>
      </c>
      <c r="S211" s="215">
        <v>0</v>
      </c>
      <c r="T211" s="216">
        <f>S211*H211</f>
        <v>0</v>
      </c>
      <c r="U211" s="40"/>
      <c r="V211" s="40"/>
      <c r="W211" s="40"/>
      <c r="X211" s="40"/>
      <c r="Y211" s="40"/>
      <c r="Z211" s="40"/>
      <c r="AA211" s="40"/>
      <c r="AB211" s="40"/>
      <c r="AC211" s="40"/>
      <c r="AD211" s="40"/>
      <c r="AE211" s="40"/>
      <c r="AR211" s="217" t="s">
        <v>131</v>
      </c>
      <c r="AT211" s="217" t="s">
        <v>126</v>
      </c>
      <c r="AU211" s="217" t="s">
        <v>81</v>
      </c>
      <c r="AY211" s="19" t="s">
        <v>124</v>
      </c>
      <c r="BE211" s="218">
        <f>IF(N211="základní",J211,0)</f>
        <v>0</v>
      </c>
      <c r="BF211" s="218">
        <f>IF(N211="snížená",J211,0)</f>
        <v>0</v>
      </c>
      <c r="BG211" s="218">
        <f>IF(N211="zákl. přenesená",J211,0)</f>
        <v>0</v>
      </c>
      <c r="BH211" s="218">
        <f>IF(N211="sníž. přenesená",J211,0)</f>
        <v>0</v>
      </c>
      <c r="BI211" s="218">
        <f>IF(N211="nulová",J211,0)</f>
        <v>0</v>
      </c>
      <c r="BJ211" s="19" t="s">
        <v>79</v>
      </c>
      <c r="BK211" s="218">
        <f>ROUND(I211*H211,2)</f>
        <v>0</v>
      </c>
      <c r="BL211" s="19" t="s">
        <v>131</v>
      </c>
      <c r="BM211" s="217" t="s">
        <v>364</v>
      </c>
    </row>
    <row r="212" s="2" customFormat="1" ht="44.25" customHeight="1">
      <c r="A212" s="40"/>
      <c r="B212" s="41"/>
      <c r="C212" s="206" t="s">
        <v>365</v>
      </c>
      <c r="D212" s="206" t="s">
        <v>126</v>
      </c>
      <c r="E212" s="207" t="s">
        <v>366</v>
      </c>
      <c r="F212" s="208" t="s">
        <v>367</v>
      </c>
      <c r="G212" s="209" t="s">
        <v>168</v>
      </c>
      <c r="H212" s="210">
        <v>1</v>
      </c>
      <c r="I212" s="211"/>
      <c r="J212" s="212">
        <f>ROUND(I212*H212,2)</f>
        <v>0</v>
      </c>
      <c r="K212" s="208" t="s">
        <v>19</v>
      </c>
      <c r="L212" s="46"/>
      <c r="M212" s="213" t="s">
        <v>19</v>
      </c>
      <c r="N212" s="214" t="s">
        <v>42</v>
      </c>
      <c r="O212" s="86"/>
      <c r="P212" s="215">
        <f>O212*H212</f>
        <v>0</v>
      </c>
      <c r="Q212" s="215">
        <v>0</v>
      </c>
      <c r="R212" s="215">
        <f>Q212*H212</f>
        <v>0</v>
      </c>
      <c r="S212" s="215">
        <v>0</v>
      </c>
      <c r="T212" s="216">
        <f>S212*H212</f>
        <v>0</v>
      </c>
      <c r="U212" s="40"/>
      <c r="V212" s="40"/>
      <c r="W212" s="40"/>
      <c r="X212" s="40"/>
      <c r="Y212" s="40"/>
      <c r="Z212" s="40"/>
      <c r="AA212" s="40"/>
      <c r="AB212" s="40"/>
      <c r="AC212" s="40"/>
      <c r="AD212" s="40"/>
      <c r="AE212" s="40"/>
      <c r="AR212" s="217" t="s">
        <v>131</v>
      </c>
      <c r="AT212" s="217" t="s">
        <v>126</v>
      </c>
      <c r="AU212" s="217" t="s">
        <v>81</v>
      </c>
      <c r="AY212" s="19" t="s">
        <v>124</v>
      </c>
      <c r="BE212" s="218">
        <f>IF(N212="základní",J212,0)</f>
        <v>0</v>
      </c>
      <c r="BF212" s="218">
        <f>IF(N212="snížená",J212,0)</f>
        <v>0</v>
      </c>
      <c r="BG212" s="218">
        <f>IF(N212="zákl. přenesená",J212,0)</f>
        <v>0</v>
      </c>
      <c r="BH212" s="218">
        <f>IF(N212="sníž. přenesená",J212,0)</f>
        <v>0</v>
      </c>
      <c r="BI212" s="218">
        <f>IF(N212="nulová",J212,0)</f>
        <v>0</v>
      </c>
      <c r="BJ212" s="19" t="s">
        <v>79</v>
      </c>
      <c r="BK212" s="218">
        <f>ROUND(I212*H212,2)</f>
        <v>0</v>
      </c>
      <c r="BL212" s="19" t="s">
        <v>131</v>
      </c>
      <c r="BM212" s="217" t="s">
        <v>368</v>
      </c>
    </row>
    <row r="213" s="12" customFormat="1" ht="22.8" customHeight="1">
      <c r="A213" s="12"/>
      <c r="B213" s="190"/>
      <c r="C213" s="191"/>
      <c r="D213" s="192" t="s">
        <v>70</v>
      </c>
      <c r="E213" s="204" t="s">
        <v>369</v>
      </c>
      <c r="F213" s="204" t="s">
        <v>370</v>
      </c>
      <c r="G213" s="191"/>
      <c r="H213" s="191"/>
      <c r="I213" s="194"/>
      <c r="J213" s="205">
        <f>BK213</f>
        <v>0</v>
      </c>
      <c r="K213" s="191"/>
      <c r="L213" s="196"/>
      <c r="M213" s="197"/>
      <c r="N213" s="198"/>
      <c r="O213" s="198"/>
      <c r="P213" s="199">
        <f>SUM(P214:P222)</f>
        <v>0</v>
      </c>
      <c r="Q213" s="198"/>
      <c r="R213" s="199">
        <f>SUM(R214:R222)</f>
        <v>0</v>
      </c>
      <c r="S213" s="198"/>
      <c r="T213" s="200">
        <f>SUM(T214:T222)</f>
        <v>0</v>
      </c>
      <c r="U213" s="12"/>
      <c r="V213" s="12"/>
      <c r="W213" s="12"/>
      <c r="X213" s="12"/>
      <c r="Y213" s="12"/>
      <c r="Z213" s="12"/>
      <c r="AA213" s="12"/>
      <c r="AB213" s="12"/>
      <c r="AC213" s="12"/>
      <c r="AD213" s="12"/>
      <c r="AE213" s="12"/>
      <c r="AR213" s="201" t="s">
        <v>79</v>
      </c>
      <c r="AT213" s="202" t="s">
        <v>70</v>
      </c>
      <c r="AU213" s="202" t="s">
        <v>79</v>
      </c>
      <c r="AY213" s="201" t="s">
        <v>124</v>
      </c>
      <c r="BK213" s="203">
        <f>SUM(BK214:BK222)</f>
        <v>0</v>
      </c>
    </row>
    <row r="214" s="2" customFormat="1" ht="37.8" customHeight="1">
      <c r="A214" s="40"/>
      <c r="B214" s="41"/>
      <c r="C214" s="206" t="s">
        <v>371</v>
      </c>
      <c r="D214" s="206" t="s">
        <v>126</v>
      </c>
      <c r="E214" s="207" t="s">
        <v>372</v>
      </c>
      <c r="F214" s="208" t="s">
        <v>373</v>
      </c>
      <c r="G214" s="209" t="s">
        <v>161</v>
      </c>
      <c r="H214" s="210">
        <v>0.57730000000000004</v>
      </c>
      <c r="I214" s="211"/>
      <c r="J214" s="212">
        <f>ROUND(I214*H214,2)</f>
        <v>0</v>
      </c>
      <c r="K214" s="208" t="s">
        <v>130</v>
      </c>
      <c r="L214" s="46"/>
      <c r="M214" s="213" t="s">
        <v>19</v>
      </c>
      <c r="N214" s="214" t="s">
        <v>42</v>
      </c>
      <c r="O214" s="86"/>
      <c r="P214" s="215">
        <f>O214*H214</f>
        <v>0</v>
      </c>
      <c r="Q214" s="215">
        <v>0</v>
      </c>
      <c r="R214" s="215">
        <f>Q214*H214</f>
        <v>0</v>
      </c>
      <c r="S214" s="215">
        <v>0</v>
      </c>
      <c r="T214" s="216">
        <f>S214*H214</f>
        <v>0</v>
      </c>
      <c r="U214" s="40"/>
      <c r="V214" s="40"/>
      <c r="W214" s="40"/>
      <c r="X214" s="40"/>
      <c r="Y214" s="40"/>
      <c r="Z214" s="40"/>
      <c r="AA214" s="40"/>
      <c r="AB214" s="40"/>
      <c r="AC214" s="40"/>
      <c r="AD214" s="40"/>
      <c r="AE214" s="40"/>
      <c r="AR214" s="217" t="s">
        <v>131</v>
      </c>
      <c r="AT214" s="217" t="s">
        <v>126</v>
      </c>
      <c r="AU214" s="217" t="s">
        <v>81</v>
      </c>
      <c r="AY214" s="19" t="s">
        <v>124</v>
      </c>
      <c r="BE214" s="218">
        <f>IF(N214="základní",J214,0)</f>
        <v>0</v>
      </c>
      <c r="BF214" s="218">
        <f>IF(N214="snížená",J214,0)</f>
        <v>0</v>
      </c>
      <c r="BG214" s="218">
        <f>IF(N214="zákl. přenesená",J214,0)</f>
        <v>0</v>
      </c>
      <c r="BH214" s="218">
        <f>IF(N214="sníž. přenesená",J214,0)</f>
        <v>0</v>
      </c>
      <c r="BI214" s="218">
        <f>IF(N214="nulová",J214,0)</f>
        <v>0</v>
      </c>
      <c r="BJ214" s="19" t="s">
        <v>79</v>
      </c>
      <c r="BK214" s="218">
        <f>ROUND(I214*H214,2)</f>
        <v>0</v>
      </c>
      <c r="BL214" s="19" t="s">
        <v>131</v>
      </c>
      <c r="BM214" s="217" t="s">
        <v>374</v>
      </c>
    </row>
    <row r="215" s="2" customFormat="1">
      <c r="A215" s="40"/>
      <c r="B215" s="41"/>
      <c r="C215" s="42"/>
      <c r="D215" s="219" t="s">
        <v>133</v>
      </c>
      <c r="E215" s="42"/>
      <c r="F215" s="220" t="s">
        <v>375</v>
      </c>
      <c r="G215" s="42"/>
      <c r="H215" s="42"/>
      <c r="I215" s="221"/>
      <c r="J215" s="42"/>
      <c r="K215" s="42"/>
      <c r="L215" s="46"/>
      <c r="M215" s="222"/>
      <c r="N215" s="223"/>
      <c r="O215" s="86"/>
      <c r="P215" s="86"/>
      <c r="Q215" s="86"/>
      <c r="R215" s="86"/>
      <c r="S215" s="86"/>
      <c r="T215" s="87"/>
      <c r="U215" s="40"/>
      <c r="V215" s="40"/>
      <c r="W215" s="40"/>
      <c r="X215" s="40"/>
      <c r="Y215" s="40"/>
      <c r="Z215" s="40"/>
      <c r="AA215" s="40"/>
      <c r="AB215" s="40"/>
      <c r="AC215" s="40"/>
      <c r="AD215" s="40"/>
      <c r="AE215" s="40"/>
      <c r="AT215" s="19" t="s">
        <v>133</v>
      </c>
      <c r="AU215" s="19" t="s">
        <v>81</v>
      </c>
    </row>
    <row r="216" s="2" customFormat="1" ht="33" customHeight="1">
      <c r="A216" s="40"/>
      <c r="B216" s="41"/>
      <c r="C216" s="206" t="s">
        <v>376</v>
      </c>
      <c r="D216" s="206" t="s">
        <v>126</v>
      </c>
      <c r="E216" s="207" t="s">
        <v>377</v>
      </c>
      <c r="F216" s="208" t="s">
        <v>378</v>
      </c>
      <c r="G216" s="209" t="s">
        <v>161</v>
      </c>
      <c r="H216" s="210">
        <v>0.57730000000000004</v>
      </c>
      <c r="I216" s="211"/>
      <c r="J216" s="212">
        <f>ROUND(I216*H216,2)</f>
        <v>0</v>
      </c>
      <c r="K216" s="208" t="s">
        <v>130</v>
      </c>
      <c r="L216" s="46"/>
      <c r="M216" s="213" t="s">
        <v>19</v>
      </c>
      <c r="N216" s="214" t="s">
        <v>42</v>
      </c>
      <c r="O216" s="86"/>
      <c r="P216" s="215">
        <f>O216*H216</f>
        <v>0</v>
      </c>
      <c r="Q216" s="215">
        <v>0</v>
      </c>
      <c r="R216" s="215">
        <f>Q216*H216</f>
        <v>0</v>
      </c>
      <c r="S216" s="215">
        <v>0</v>
      </c>
      <c r="T216" s="216">
        <f>S216*H216</f>
        <v>0</v>
      </c>
      <c r="U216" s="40"/>
      <c r="V216" s="40"/>
      <c r="W216" s="40"/>
      <c r="X216" s="40"/>
      <c r="Y216" s="40"/>
      <c r="Z216" s="40"/>
      <c r="AA216" s="40"/>
      <c r="AB216" s="40"/>
      <c r="AC216" s="40"/>
      <c r="AD216" s="40"/>
      <c r="AE216" s="40"/>
      <c r="AR216" s="217" t="s">
        <v>131</v>
      </c>
      <c r="AT216" s="217" t="s">
        <v>126</v>
      </c>
      <c r="AU216" s="217" t="s">
        <v>81</v>
      </c>
      <c r="AY216" s="19" t="s">
        <v>124</v>
      </c>
      <c r="BE216" s="218">
        <f>IF(N216="základní",J216,0)</f>
        <v>0</v>
      </c>
      <c r="BF216" s="218">
        <f>IF(N216="snížená",J216,0)</f>
        <v>0</v>
      </c>
      <c r="BG216" s="218">
        <f>IF(N216="zákl. přenesená",J216,0)</f>
        <v>0</v>
      </c>
      <c r="BH216" s="218">
        <f>IF(N216="sníž. přenesená",J216,0)</f>
        <v>0</v>
      </c>
      <c r="BI216" s="218">
        <f>IF(N216="nulová",J216,0)</f>
        <v>0</v>
      </c>
      <c r="BJ216" s="19" t="s">
        <v>79</v>
      </c>
      <c r="BK216" s="218">
        <f>ROUND(I216*H216,2)</f>
        <v>0</v>
      </c>
      <c r="BL216" s="19" t="s">
        <v>131</v>
      </c>
      <c r="BM216" s="217" t="s">
        <v>379</v>
      </c>
    </row>
    <row r="217" s="2" customFormat="1">
      <c r="A217" s="40"/>
      <c r="B217" s="41"/>
      <c r="C217" s="42"/>
      <c r="D217" s="219" t="s">
        <v>133</v>
      </c>
      <c r="E217" s="42"/>
      <c r="F217" s="220" t="s">
        <v>380</v>
      </c>
      <c r="G217" s="42"/>
      <c r="H217" s="42"/>
      <c r="I217" s="221"/>
      <c r="J217" s="42"/>
      <c r="K217" s="42"/>
      <c r="L217" s="46"/>
      <c r="M217" s="222"/>
      <c r="N217" s="223"/>
      <c r="O217" s="86"/>
      <c r="P217" s="86"/>
      <c r="Q217" s="86"/>
      <c r="R217" s="86"/>
      <c r="S217" s="86"/>
      <c r="T217" s="87"/>
      <c r="U217" s="40"/>
      <c r="V217" s="40"/>
      <c r="W217" s="40"/>
      <c r="X217" s="40"/>
      <c r="Y217" s="40"/>
      <c r="Z217" s="40"/>
      <c r="AA217" s="40"/>
      <c r="AB217" s="40"/>
      <c r="AC217" s="40"/>
      <c r="AD217" s="40"/>
      <c r="AE217" s="40"/>
      <c r="AT217" s="19" t="s">
        <v>133</v>
      </c>
      <c r="AU217" s="19" t="s">
        <v>81</v>
      </c>
    </row>
    <row r="218" s="2" customFormat="1" ht="44.25" customHeight="1">
      <c r="A218" s="40"/>
      <c r="B218" s="41"/>
      <c r="C218" s="206" t="s">
        <v>381</v>
      </c>
      <c r="D218" s="206" t="s">
        <v>126</v>
      </c>
      <c r="E218" s="207" t="s">
        <v>382</v>
      </c>
      <c r="F218" s="208" t="s">
        <v>383</v>
      </c>
      <c r="G218" s="209" t="s">
        <v>161</v>
      </c>
      <c r="H218" s="210">
        <v>8.0822000000000003</v>
      </c>
      <c r="I218" s="211"/>
      <c r="J218" s="212">
        <f>ROUND(I218*H218,2)</f>
        <v>0</v>
      </c>
      <c r="K218" s="208" t="s">
        <v>130</v>
      </c>
      <c r="L218" s="46"/>
      <c r="M218" s="213" t="s">
        <v>19</v>
      </c>
      <c r="N218" s="214" t="s">
        <v>42</v>
      </c>
      <c r="O218" s="86"/>
      <c r="P218" s="215">
        <f>O218*H218</f>
        <v>0</v>
      </c>
      <c r="Q218" s="215">
        <v>0</v>
      </c>
      <c r="R218" s="215">
        <f>Q218*H218</f>
        <v>0</v>
      </c>
      <c r="S218" s="215">
        <v>0</v>
      </c>
      <c r="T218" s="216">
        <f>S218*H218</f>
        <v>0</v>
      </c>
      <c r="U218" s="40"/>
      <c r="V218" s="40"/>
      <c r="W218" s="40"/>
      <c r="X218" s="40"/>
      <c r="Y218" s="40"/>
      <c r="Z218" s="40"/>
      <c r="AA218" s="40"/>
      <c r="AB218" s="40"/>
      <c r="AC218" s="40"/>
      <c r="AD218" s="40"/>
      <c r="AE218" s="40"/>
      <c r="AR218" s="217" t="s">
        <v>131</v>
      </c>
      <c r="AT218" s="217" t="s">
        <v>126</v>
      </c>
      <c r="AU218" s="217" t="s">
        <v>81</v>
      </c>
      <c r="AY218" s="19" t="s">
        <v>124</v>
      </c>
      <c r="BE218" s="218">
        <f>IF(N218="základní",J218,0)</f>
        <v>0</v>
      </c>
      <c r="BF218" s="218">
        <f>IF(N218="snížená",J218,0)</f>
        <v>0</v>
      </c>
      <c r="BG218" s="218">
        <f>IF(N218="zákl. přenesená",J218,0)</f>
        <v>0</v>
      </c>
      <c r="BH218" s="218">
        <f>IF(N218="sníž. přenesená",J218,0)</f>
        <v>0</v>
      </c>
      <c r="BI218" s="218">
        <f>IF(N218="nulová",J218,0)</f>
        <v>0</v>
      </c>
      <c r="BJ218" s="19" t="s">
        <v>79</v>
      </c>
      <c r="BK218" s="218">
        <f>ROUND(I218*H218,2)</f>
        <v>0</v>
      </c>
      <c r="BL218" s="19" t="s">
        <v>131</v>
      </c>
      <c r="BM218" s="217" t="s">
        <v>384</v>
      </c>
    </row>
    <row r="219" s="2" customFormat="1">
      <c r="A219" s="40"/>
      <c r="B219" s="41"/>
      <c r="C219" s="42"/>
      <c r="D219" s="219" t="s">
        <v>133</v>
      </c>
      <c r="E219" s="42"/>
      <c r="F219" s="220" t="s">
        <v>385</v>
      </c>
      <c r="G219" s="42"/>
      <c r="H219" s="42"/>
      <c r="I219" s="221"/>
      <c r="J219" s="42"/>
      <c r="K219" s="42"/>
      <c r="L219" s="46"/>
      <c r="M219" s="222"/>
      <c r="N219" s="223"/>
      <c r="O219" s="86"/>
      <c r="P219" s="86"/>
      <c r="Q219" s="86"/>
      <c r="R219" s="86"/>
      <c r="S219" s="86"/>
      <c r="T219" s="87"/>
      <c r="U219" s="40"/>
      <c r="V219" s="40"/>
      <c r="W219" s="40"/>
      <c r="X219" s="40"/>
      <c r="Y219" s="40"/>
      <c r="Z219" s="40"/>
      <c r="AA219" s="40"/>
      <c r="AB219" s="40"/>
      <c r="AC219" s="40"/>
      <c r="AD219" s="40"/>
      <c r="AE219" s="40"/>
      <c r="AT219" s="19" t="s">
        <v>133</v>
      </c>
      <c r="AU219" s="19" t="s">
        <v>81</v>
      </c>
    </row>
    <row r="220" s="14" customFormat="1">
      <c r="A220" s="14"/>
      <c r="B220" s="235"/>
      <c r="C220" s="236"/>
      <c r="D220" s="226" t="s">
        <v>135</v>
      </c>
      <c r="E220" s="236"/>
      <c r="F220" s="238" t="s">
        <v>386</v>
      </c>
      <c r="G220" s="236"/>
      <c r="H220" s="239">
        <v>8.0822000000000003</v>
      </c>
      <c r="I220" s="240"/>
      <c r="J220" s="236"/>
      <c r="K220" s="236"/>
      <c r="L220" s="241"/>
      <c r="M220" s="242"/>
      <c r="N220" s="243"/>
      <c r="O220" s="243"/>
      <c r="P220" s="243"/>
      <c r="Q220" s="243"/>
      <c r="R220" s="243"/>
      <c r="S220" s="243"/>
      <c r="T220" s="244"/>
      <c r="U220" s="14"/>
      <c r="V220" s="14"/>
      <c r="W220" s="14"/>
      <c r="X220" s="14"/>
      <c r="Y220" s="14"/>
      <c r="Z220" s="14"/>
      <c r="AA220" s="14"/>
      <c r="AB220" s="14"/>
      <c r="AC220" s="14"/>
      <c r="AD220" s="14"/>
      <c r="AE220" s="14"/>
      <c r="AT220" s="245" t="s">
        <v>135</v>
      </c>
      <c r="AU220" s="245" t="s">
        <v>81</v>
      </c>
      <c r="AV220" s="14" t="s">
        <v>81</v>
      </c>
      <c r="AW220" s="14" t="s">
        <v>4</v>
      </c>
      <c r="AX220" s="14" t="s">
        <v>79</v>
      </c>
      <c r="AY220" s="245" t="s">
        <v>124</v>
      </c>
    </row>
    <row r="221" s="2" customFormat="1" ht="49.05" customHeight="1">
      <c r="A221" s="40"/>
      <c r="B221" s="41"/>
      <c r="C221" s="206" t="s">
        <v>387</v>
      </c>
      <c r="D221" s="206" t="s">
        <v>126</v>
      </c>
      <c r="E221" s="207" t="s">
        <v>388</v>
      </c>
      <c r="F221" s="208" t="s">
        <v>389</v>
      </c>
      <c r="G221" s="209" t="s">
        <v>161</v>
      </c>
      <c r="H221" s="210">
        <v>0.57730000000000004</v>
      </c>
      <c r="I221" s="211"/>
      <c r="J221" s="212">
        <f>ROUND(I221*H221,2)</f>
        <v>0</v>
      </c>
      <c r="K221" s="208" t="s">
        <v>130</v>
      </c>
      <c r="L221" s="46"/>
      <c r="M221" s="213" t="s">
        <v>19</v>
      </c>
      <c r="N221" s="214" t="s">
        <v>42</v>
      </c>
      <c r="O221" s="86"/>
      <c r="P221" s="215">
        <f>O221*H221</f>
        <v>0</v>
      </c>
      <c r="Q221" s="215">
        <v>0</v>
      </c>
      <c r="R221" s="215">
        <f>Q221*H221</f>
        <v>0</v>
      </c>
      <c r="S221" s="215">
        <v>0</v>
      </c>
      <c r="T221" s="216">
        <f>S221*H221</f>
        <v>0</v>
      </c>
      <c r="U221" s="40"/>
      <c r="V221" s="40"/>
      <c r="W221" s="40"/>
      <c r="X221" s="40"/>
      <c r="Y221" s="40"/>
      <c r="Z221" s="40"/>
      <c r="AA221" s="40"/>
      <c r="AB221" s="40"/>
      <c r="AC221" s="40"/>
      <c r="AD221" s="40"/>
      <c r="AE221" s="40"/>
      <c r="AR221" s="217" t="s">
        <v>131</v>
      </c>
      <c r="AT221" s="217" t="s">
        <v>126</v>
      </c>
      <c r="AU221" s="217" t="s">
        <v>81</v>
      </c>
      <c r="AY221" s="19" t="s">
        <v>124</v>
      </c>
      <c r="BE221" s="218">
        <f>IF(N221="základní",J221,0)</f>
        <v>0</v>
      </c>
      <c r="BF221" s="218">
        <f>IF(N221="snížená",J221,0)</f>
        <v>0</v>
      </c>
      <c r="BG221" s="218">
        <f>IF(N221="zákl. přenesená",J221,0)</f>
        <v>0</v>
      </c>
      <c r="BH221" s="218">
        <f>IF(N221="sníž. přenesená",J221,0)</f>
        <v>0</v>
      </c>
      <c r="BI221" s="218">
        <f>IF(N221="nulová",J221,0)</f>
        <v>0</v>
      </c>
      <c r="BJ221" s="19" t="s">
        <v>79</v>
      </c>
      <c r="BK221" s="218">
        <f>ROUND(I221*H221,2)</f>
        <v>0</v>
      </c>
      <c r="BL221" s="19" t="s">
        <v>131</v>
      </c>
      <c r="BM221" s="217" t="s">
        <v>390</v>
      </c>
    </row>
    <row r="222" s="2" customFormat="1">
      <c r="A222" s="40"/>
      <c r="B222" s="41"/>
      <c r="C222" s="42"/>
      <c r="D222" s="219" t="s">
        <v>133</v>
      </c>
      <c r="E222" s="42"/>
      <c r="F222" s="220" t="s">
        <v>391</v>
      </c>
      <c r="G222" s="42"/>
      <c r="H222" s="42"/>
      <c r="I222" s="221"/>
      <c r="J222" s="42"/>
      <c r="K222" s="42"/>
      <c r="L222" s="46"/>
      <c r="M222" s="222"/>
      <c r="N222" s="223"/>
      <c r="O222" s="86"/>
      <c r="P222" s="86"/>
      <c r="Q222" s="86"/>
      <c r="R222" s="86"/>
      <c r="S222" s="86"/>
      <c r="T222" s="87"/>
      <c r="U222" s="40"/>
      <c r="V222" s="40"/>
      <c r="W222" s="40"/>
      <c r="X222" s="40"/>
      <c r="Y222" s="40"/>
      <c r="Z222" s="40"/>
      <c r="AA222" s="40"/>
      <c r="AB222" s="40"/>
      <c r="AC222" s="40"/>
      <c r="AD222" s="40"/>
      <c r="AE222" s="40"/>
      <c r="AT222" s="19" t="s">
        <v>133</v>
      </c>
      <c r="AU222" s="19" t="s">
        <v>81</v>
      </c>
    </row>
    <row r="223" s="12" customFormat="1" ht="22.8" customHeight="1">
      <c r="A223" s="12"/>
      <c r="B223" s="190"/>
      <c r="C223" s="191"/>
      <c r="D223" s="192" t="s">
        <v>70</v>
      </c>
      <c r="E223" s="204" t="s">
        <v>392</v>
      </c>
      <c r="F223" s="204" t="s">
        <v>393</v>
      </c>
      <c r="G223" s="191"/>
      <c r="H223" s="191"/>
      <c r="I223" s="194"/>
      <c r="J223" s="205">
        <f>BK223</f>
        <v>0</v>
      </c>
      <c r="K223" s="191"/>
      <c r="L223" s="196"/>
      <c r="M223" s="197"/>
      <c r="N223" s="198"/>
      <c r="O223" s="198"/>
      <c r="P223" s="199">
        <f>SUM(P224:P226)</f>
        <v>0</v>
      </c>
      <c r="Q223" s="198"/>
      <c r="R223" s="199">
        <f>SUM(R224:R226)</f>
        <v>0</v>
      </c>
      <c r="S223" s="198"/>
      <c r="T223" s="200">
        <f>SUM(T224:T226)</f>
        <v>0</v>
      </c>
      <c r="U223" s="12"/>
      <c r="V223" s="12"/>
      <c r="W223" s="12"/>
      <c r="X223" s="12"/>
      <c r="Y223" s="12"/>
      <c r="Z223" s="12"/>
      <c r="AA223" s="12"/>
      <c r="AB223" s="12"/>
      <c r="AC223" s="12"/>
      <c r="AD223" s="12"/>
      <c r="AE223" s="12"/>
      <c r="AR223" s="201" t="s">
        <v>79</v>
      </c>
      <c r="AT223" s="202" t="s">
        <v>70</v>
      </c>
      <c r="AU223" s="202" t="s">
        <v>79</v>
      </c>
      <c r="AY223" s="201" t="s">
        <v>124</v>
      </c>
      <c r="BK223" s="203">
        <f>SUM(BK224:BK226)</f>
        <v>0</v>
      </c>
    </row>
    <row r="224" s="2" customFormat="1" ht="55.5" customHeight="1">
      <c r="A224" s="40"/>
      <c r="B224" s="41"/>
      <c r="C224" s="206" t="s">
        <v>394</v>
      </c>
      <c r="D224" s="206" t="s">
        <v>126</v>
      </c>
      <c r="E224" s="207" t="s">
        <v>395</v>
      </c>
      <c r="F224" s="208" t="s">
        <v>396</v>
      </c>
      <c r="G224" s="209" t="s">
        <v>161</v>
      </c>
      <c r="H224" s="210">
        <v>2.5992000000000002</v>
      </c>
      <c r="I224" s="211"/>
      <c r="J224" s="212">
        <f>ROUND(I224*H224,2)</f>
        <v>0</v>
      </c>
      <c r="K224" s="208" t="s">
        <v>130</v>
      </c>
      <c r="L224" s="46"/>
      <c r="M224" s="213" t="s">
        <v>19</v>
      </c>
      <c r="N224" s="214" t="s">
        <v>42</v>
      </c>
      <c r="O224" s="86"/>
      <c r="P224" s="215">
        <f>O224*H224</f>
        <v>0</v>
      </c>
      <c r="Q224" s="215">
        <v>0</v>
      </c>
      <c r="R224" s="215">
        <f>Q224*H224</f>
        <v>0</v>
      </c>
      <c r="S224" s="215">
        <v>0</v>
      </c>
      <c r="T224" s="216">
        <f>S224*H224</f>
        <v>0</v>
      </c>
      <c r="U224" s="40"/>
      <c r="V224" s="40"/>
      <c r="W224" s="40"/>
      <c r="X224" s="40"/>
      <c r="Y224" s="40"/>
      <c r="Z224" s="40"/>
      <c r="AA224" s="40"/>
      <c r="AB224" s="40"/>
      <c r="AC224" s="40"/>
      <c r="AD224" s="40"/>
      <c r="AE224" s="40"/>
      <c r="AR224" s="217" t="s">
        <v>131</v>
      </c>
      <c r="AT224" s="217" t="s">
        <v>126</v>
      </c>
      <c r="AU224" s="217" t="s">
        <v>81</v>
      </c>
      <c r="AY224" s="19" t="s">
        <v>124</v>
      </c>
      <c r="BE224" s="218">
        <f>IF(N224="základní",J224,0)</f>
        <v>0</v>
      </c>
      <c r="BF224" s="218">
        <f>IF(N224="snížená",J224,0)</f>
        <v>0</v>
      </c>
      <c r="BG224" s="218">
        <f>IF(N224="zákl. přenesená",J224,0)</f>
        <v>0</v>
      </c>
      <c r="BH224" s="218">
        <f>IF(N224="sníž. přenesená",J224,0)</f>
        <v>0</v>
      </c>
      <c r="BI224" s="218">
        <f>IF(N224="nulová",J224,0)</f>
        <v>0</v>
      </c>
      <c r="BJ224" s="19" t="s">
        <v>79</v>
      </c>
      <c r="BK224" s="218">
        <f>ROUND(I224*H224,2)</f>
        <v>0</v>
      </c>
      <c r="BL224" s="19" t="s">
        <v>131</v>
      </c>
      <c r="BM224" s="217" t="s">
        <v>397</v>
      </c>
    </row>
    <row r="225" s="2" customFormat="1">
      <c r="A225" s="40"/>
      <c r="B225" s="41"/>
      <c r="C225" s="42"/>
      <c r="D225" s="219" t="s">
        <v>133</v>
      </c>
      <c r="E225" s="42"/>
      <c r="F225" s="220" t="s">
        <v>398</v>
      </c>
      <c r="G225" s="42"/>
      <c r="H225" s="42"/>
      <c r="I225" s="221"/>
      <c r="J225" s="42"/>
      <c r="K225" s="42"/>
      <c r="L225" s="46"/>
      <c r="M225" s="222"/>
      <c r="N225" s="223"/>
      <c r="O225" s="86"/>
      <c r="P225" s="86"/>
      <c r="Q225" s="86"/>
      <c r="R225" s="86"/>
      <c r="S225" s="86"/>
      <c r="T225" s="87"/>
      <c r="U225" s="40"/>
      <c r="V225" s="40"/>
      <c r="W225" s="40"/>
      <c r="X225" s="40"/>
      <c r="Y225" s="40"/>
      <c r="Z225" s="40"/>
      <c r="AA225" s="40"/>
      <c r="AB225" s="40"/>
      <c r="AC225" s="40"/>
      <c r="AD225" s="40"/>
      <c r="AE225" s="40"/>
      <c r="AT225" s="19" t="s">
        <v>133</v>
      </c>
      <c r="AU225" s="19" t="s">
        <v>81</v>
      </c>
    </row>
    <row r="226" s="2" customFormat="1">
      <c r="A226" s="40"/>
      <c r="B226" s="41"/>
      <c r="C226" s="42"/>
      <c r="D226" s="226" t="s">
        <v>146</v>
      </c>
      <c r="E226" s="42"/>
      <c r="F226" s="257" t="s">
        <v>399</v>
      </c>
      <c r="G226" s="42"/>
      <c r="H226" s="42"/>
      <c r="I226" s="221"/>
      <c r="J226" s="42"/>
      <c r="K226" s="42"/>
      <c r="L226" s="46"/>
      <c r="M226" s="222"/>
      <c r="N226" s="223"/>
      <c r="O226" s="86"/>
      <c r="P226" s="86"/>
      <c r="Q226" s="86"/>
      <c r="R226" s="86"/>
      <c r="S226" s="86"/>
      <c r="T226" s="87"/>
      <c r="U226" s="40"/>
      <c r="V226" s="40"/>
      <c r="W226" s="40"/>
      <c r="X226" s="40"/>
      <c r="Y226" s="40"/>
      <c r="Z226" s="40"/>
      <c r="AA226" s="40"/>
      <c r="AB226" s="40"/>
      <c r="AC226" s="40"/>
      <c r="AD226" s="40"/>
      <c r="AE226" s="40"/>
      <c r="AT226" s="19" t="s">
        <v>146</v>
      </c>
      <c r="AU226" s="19" t="s">
        <v>81</v>
      </c>
    </row>
    <row r="227" s="12" customFormat="1" ht="25.92" customHeight="1">
      <c r="A227" s="12"/>
      <c r="B227" s="190"/>
      <c r="C227" s="191"/>
      <c r="D227" s="192" t="s">
        <v>70</v>
      </c>
      <c r="E227" s="193" t="s">
        <v>400</v>
      </c>
      <c r="F227" s="193" t="s">
        <v>401</v>
      </c>
      <c r="G227" s="191"/>
      <c r="H227" s="191"/>
      <c r="I227" s="194"/>
      <c r="J227" s="195">
        <f>BK227</f>
        <v>0</v>
      </c>
      <c r="K227" s="191"/>
      <c r="L227" s="196"/>
      <c r="M227" s="197"/>
      <c r="N227" s="198"/>
      <c r="O227" s="198"/>
      <c r="P227" s="199">
        <f>P228+P245</f>
        <v>0</v>
      </c>
      <c r="Q227" s="198"/>
      <c r="R227" s="199">
        <f>R228+R245</f>
        <v>0.016095780000000001</v>
      </c>
      <c r="S227" s="198"/>
      <c r="T227" s="200">
        <f>T228+T245</f>
        <v>0.108279</v>
      </c>
      <c r="U227" s="12"/>
      <c r="V227" s="12"/>
      <c r="W227" s="12"/>
      <c r="X227" s="12"/>
      <c r="Y227" s="12"/>
      <c r="Z227" s="12"/>
      <c r="AA227" s="12"/>
      <c r="AB227" s="12"/>
      <c r="AC227" s="12"/>
      <c r="AD227" s="12"/>
      <c r="AE227" s="12"/>
      <c r="AR227" s="201" t="s">
        <v>81</v>
      </c>
      <c r="AT227" s="202" t="s">
        <v>70</v>
      </c>
      <c r="AU227" s="202" t="s">
        <v>71</v>
      </c>
      <c r="AY227" s="201" t="s">
        <v>124</v>
      </c>
      <c r="BK227" s="203">
        <f>BK228+BK245</f>
        <v>0</v>
      </c>
    </row>
    <row r="228" s="12" customFormat="1" ht="22.8" customHeight="1">
      <c r="A228" s="12"/>
      <c r="B228" s="190"/>
      <c r="C228" s="191"/>
      <c r="D228" s="192" t="s">
        <v>70</v>
      </c>
      <c r="E228" s="204" t="s">
        <v>402</v>
      </c>
      <c r="F228" s="204" t="s">
        <v>403</v>
      </c>
      <c r="G228" s="191"/>
      <c r="H228" s="191"/>
      <c r="I228" s="194"/>
      <c r="J228" s="205">
        <f>BK228</f>
        <v>0</v>
      </c>
      <c r="K228" s="191"/>
      <c r="L228" s="196"/>
      <c r="M228" s="197"/>
      <c r="N228" s="198"/>
      <c r="O228" s="198"/>
      <c r="P228" s="199">
        <f>SUM(P229:P244)</f>
        <v>0</v>
      </c>
      <c r="Q228" s="198"/>
      <c r="R228" s="199">
        <f>SUM(R229:R244)</f>
        <v>0.016095780000000001</v>
      </c>
      <c r="S228" s="198"/>
      <c r="T228" s="200">
        <f>SUM(T229:T244)</f>
        <v>0</v>
      </c>
      <c r="U228" s="12"/>
      <c r="V228" s="12"/>
      <c r="W228" s="12"/>
      <c r="X228" s="12"/>
      <c r="Y228" s="12"/>
      <c r="Z228" s="12"/>
      <c r="AA228" s="12"/>
      <c r="AB228" s="12"/>
      <c r="AC228" s="12"/>
      <c r="AD228" s="12"/>
      <c r="AE228" s="12"/>
      <c r="AR228" s="201" t="s">
        <v>81</v>
      </c>
      <c r="AT228" s="202" t="s">
        <v>70</v>
      </c>
      <c r="AU228" s="202" t="s">
        <v>79</v>
      </c>
      <c r="AY228" s="201" t="s">
        <v>124</v>
      </c>
      <c r="BK228" s="203">
        <f>SUM(BK229:BK244)</f>
        <v>0</v>
      </c>
    </row>
    <row r="229" s="2" customFormat="1" ht="37.8" customHeight="1">
      <c r="A229" s="40"/>
      <c r="B229" s="41"/>
      <c r="C229" s="206" t="s">
        <v>404</v>
      </c>
      <c r="D229" s="206" t="s">
        <v>126</v>
      </c>
      <c r="E229" s="207" t="s">
        <v>405</v>
      </c>
      <c r="F229" s="208" t="s">
        <v>406</v>
      </c>
      <c r="G229" s="209" t="s">
        <v>192</v>
      </c>
      <c r="H229" s="210">
        <v>2.2999999999999998</v>
      </c>
      <c r="I229" s="211"/>
      <c r="J229" s="212">
        <f>ROUND(I229*H229,2)</f>
        <v>0</v>
      </c>
      <c r="K229" s="208" t="s">
        <v>130</v>
      </c>
      <c r="L229" s="46"/>
      <c r="M229" s="213" t="s">
        <v>19</v>
      </c>
      <c r="N229" s="214" t="s">
        <v>42</v>
      </c>
      <c r="O229" s="86"/>
      <c r="P229" s="215">
        <f>O229*H229</f>
        <v>0</v>
      </c>
      <c r="Q229" s="215">
        <v>0</v>
      </c>
      <c r="R229" s="215">
        <f>Q229*H229</f>
        <v>0</v>
      </c>
      <c r="S229" s="215">
        <v>0</v>
      </c>
      <c r="T229" s="216">
        <f>S229*H229</f>
        <v>0</v>
      </c>
      <c r="U229" s="40"/>
      <c r="V229" s="40"/>
      <c r="W229" s="40"/>
      <c r="X229" s="40"/>
      <c r="Y229" s="40"/>
      <c r="Z229" s="40"/>
      <c r="AA229" s="40"/>
      <c r="AB229" s="40"/>
      <c r="AC229" s="40"/>
      <c r="AD229" s="40"/>
      <c r="AE229" s="40"/>
      <c r="AR229" s="217" t="s">
        <v>224</v>
      </c>
      <c r="AT229" s="217" t="s">
        <v>126</v>
      </c>
      <c r="AU229" s="217" t="s">
        <v>81</v>
      </c>
      <c r="AY229" s="19" t="s">
        <v>124</v>
      </c>
      <c r="BE229" s="218">
        <f>IF(N229="základní",J229,0)</f>
        <v>0</v>
      </c>
      <c r="BF229" s="218">
        <f>IF(N229="snížená",J229,0)</f>
        <v>0</v>
      </c>
      <c r="BG229" s="218">
        <f>IF(N229="zákl. přenesená",J229,0)</f>
        <v>0</v>
      </c>
      <c r="BH229" s="218">
        <f>IF(N229="sníž. přenesená",J229,0)</f>
        <v>0</v>
      </c>
      <c r="BI229" s="218">
        <f>IF(N229="nulová",J229,0)</f>
        <v>0</v>
      </c>
      <c r="BJ229" s="19" t="s">
        <v>79</v>
      </c>
      <c r="BK229" s="218">
        <f>ROUND(I229*H229,2)</f>
        <v>0</v>
      </c>
      <c r="BL229" s="19" t="s">
        <v>224</v>
      </c>
      <c r="BM229" s="217" t="s">
        <v>407</v>
      </c>
    </row>
    <row r="230" s="2" customFormat="1">
      <c r="A230" s="40"/>
      <c r="B230" s="41"/>
      <c r="C230" s="42"/>
      <c r="D230" s="219" t="s">
        <v>133</v>
      </c>
      <c r="E230" s="42"/>
      <c r="F230" s="220" t="s">
        <v>408</v>
      </c>
      <c r="G230" s="42"/>
      <c r="H230" s="42"/>
      <c r="I230" s="221"/>
      <c r="J230" s="42"/>
      <c r="K230" s="42"/>
      <c r="L230" s="46"/>
      <c r="M230" s="222"/>
      <c r="N230" s="223"/>
      <c r="O230" s="86"/>
      <c r="P230" s="86"/>
      <c r="Q230" s="86"/>
      <c r="R230" s="86"/>
      <c r="S230" s="86"/>
      <c r="T230" s="87"/>
      <c r="U230" s="40"/>
      <c r="V230" s="40"/>
      <c r="W230" s="40"/>
      <c r="X230" s="40"/>
      <c r="Y230" s="40"/>
      <c r="Z230" s="40"/>
      <c r="AA230" s="40"/>
      <c r="AB230" s="40"/>
      <c r="AC230" s="40"/>
      <c r="AD230" s="40"/>
      <c r="AE230" s="40"/>
      <c r="AT230" s="19" t="s">
        <v>133</v>
      </c>
      <c r="AU230" s="19" t="s">
        <v>81</v>
      </c>
    </row>
    <row r="231" s="2" customFormat="1" ht="16.5" customHeight="1">
      <c r="A231" s="40"/>
      <c r="B231" s="41"/>
      <c r="C231" s="258" t="s">
        <v>409</v>
      </c>
      <c r="D231" s="258" t="s">
        <v>215</v>
      </c>
      <c r="E231" s="259" t="s">
        <v>410</v>
      </c>
      <c r="F231" s="260" t="s">
        <v>411</v>
      </c>
      <c r="G231" s="261" t="s">
        <v>161</v>
      </c>
      <c r="H231" s="262">
        <v>0.00069999999999999999</v>
      </c>
      <c r="I231" s="263"/>
      <c r="J231" s="264">
        <f>ROUND(I231*H231,2)</f>
        <v>0</v>
      </c>
      <c r="K231" s="260" t="s">
        <v>130</v>
      </c>
      <c r="L231" s="265"/>
      <c r="M231" s="266" t="s">
        <v>19</v>
      </c>
      <c r="N231" s="267" t="s">
        <v>42</v>
      </c>
      <c r="O231" s="86"/>
      <c r="P231" s="215">
        <f>O231*H231</f>
        <v>0</v>
      </c>
      <c r="Q231" s="215">
        <v>1</v>
      </c>
      <c r="R231" s="215">
        <f>Q231*H231</f>
        <v>0.00069999999999999999</v>
      </c>
      <c r="S231" s="215">
        <v>0</v>
      </c>
      <c r="T231" s="216">
        <f>S231*H231</f>
        <v>0</v>
      </c>
      <c r="U231" s="40"/>
      <c r="V231" s="40"/>
      <c r="W231" s="40"/>
      <c r="X231" s="40"/>
      <c r="Y231" s="40"/>
      <c r="Z231" s="40"/>
      <c r="AA231" s="40"/>
      <c r="AB231" s="40"/>
      <c r="AC231" s="40"/>
      <c r="AD231" s="40"/>
      <c r="AE231" s="40"/>
      <c r="AR231" s="217" t="s">
        <v>321</v>
      </c>
      <c r="AT231" s="217" t="s">
        <v>215</v>
      </c>
      <c r="AU231" s="217" t="s">
        <v>81</v>
      </c>
      <c r="AY231" s="19" t="s">
        <v>124</v>
      </c>
      <c r="BE231" s="218">
        <f>IF(N231="základní",J231,0)</f>
        <v>0</v>
      </c>
      <c r="BF231" s="218">
        <f>IF(N231="snížená",J231,0)</f>
        <v>0</v>
      </c>
      <c r="BG231" s="218">
        <f>IF(N231="zákl. přenesená",J231,0)</f>
        <v>0</v>
      </c>
      <c r="BH231" s="218">
        <f>IF(N231="sníž. přenesená",J231,0)</f>
        <v>0</v>
      </c>
      <c r="BI231" s="218">
        <f>IF(N231="nulová",J231,0)</f>
        <v>0</v>
      </c>
      <c r="BJ231" s="19" t="s">
        <v>79</v>
      </c>
      <c r="BK231" s="218">
        <f>ROUND(I231*H231,2)</f>
        <v>0</v>
      </c>
      <c r="BL231" s="19" t="s">
        <v>224</v>
      </c>
      <c r="BM231" s="217" t="s">
        <v>412</v>
      </c>
    </row>
    <row r="232" s="14" customFormat="1">
      <c r="A232" s="14"/>
      <c r="B232" s="235"/>
      <c r="C232" s="236"/>
      <c r="D232" s="226" t="s">
        <v>135</v>
      </c>
      <c r="E232" s="236"/>
      <c r="F232" s="238" t="s">
        <v>413</v>
      </c>
      <c r="G232" s="236"/>
      <c r="H232" s="239">
        <v>0.00069999999999999999</v>
      </c>
      <c r="I232" s="240"/>
      <c r="J232" s="236"/>
      <c r="K232" s="236"/>
      <c r="L232" s="241"/>
      <c r="M232" s="242"/>
      <c r="N232" s="243"/>
      <c r="O232" s="243"/>
      <c r="P232" s="243"/>
      <c r="Q232" s="243"/>
      <c r="R232" s="243"/>
      <c r="S232" s="243"/>
      <c r="T232" s="244"/>
      <c r="U232" s="14"/>
      <c r="V232" s="14"/>
      <c r="W232" s="14"/>
      <c r="X232" s="14"/>
      <c r="Y232" s="14"/>
      <c r="Z232" s="14"/>
      <c r="AA232" s="14"/>
      <c r="AB232" s="14"/>
      <c r="AC232" s="14"/>
      <c r="AD232" s="14"/>
      <c r="AE232" s="14"/>
      <c r="AT232" s="245" t="s">
        <v>135</v>
      </c>
      <c r="AU232" s="245" t="s">
        <v>81</v>
      </c>
      <c r="AV232" s="14" t="s">
        <v>81</v>
      </c>
      <c r="AW232" s="14" t="s">
        <v>4</v>
      </c>
      <c r="AX232" s="14" t="s">
        <v>79</v>
      </c>
      <c r="AY232" s="245" t="s">
        <v>124</v>
      </c>
    </row>
    <row r="233" s="2" customFormat="1" ht="24.15" customHeight="1">
      <c r="A233" s="40"/>
      <c r="B233" s="41"/>
      <c r="C233" s="206" t="s">
        <v>414</v>
      </c>
      <c r="D233" s="206" t="s">
        <v>126</v>
      </c>
      <c r="E233" s="207" t="s">
        <v>415</v>
      </c>
      <c r="F233" s="208" t="s">
        <v>416</v>
      </c>
      <c r="G233" s="209" t="s">
        <v>192</v>
      </c>
      <c r="H233" s="210">
        <v>2.2999999999999998</v>
      </c>
      <c r="I233" s="211"/>
      <c r="J233" s="212">
        <f>ROUND(I233*H233,2)</f>
        <v>0</v>
      </c>
      <c r="K233" s="208" t="s">
        <v>130</v>
      </c>
      <c r="L233" s="46"/>
      <c r="M233" s="213" t="s">
        <v>19</v>
      </c>
      <c r="N233" s="214" t="s">
        <v>42</v>
      </c>
      <c r="O233" s="86"/>
      <c r="P233" s="215">
        <f>O233*H233</f>
        <v>0</v>
      </c>
      <c r="Q233" s="215">
        <v>0.00040000000000000002</v>
      </c>
      <c r="R233" s="215">
        <f>Q233*H233</f>
        <v>0.00091999999999999992</v>
      </c>
      <c r="S233" s="215">
        <v>0</v>
      </c>
      <c r="T233" s="216">
        <f>S233*H233</f>
        <v>0</v>
      </c>
      <c r="U233" s="40"/>
      <c r="V233" s="40"/>
      <c r="W233" s="40"/>
      <c r="X233" s="40"/>
      <c r="Y233" s="40"/>
      <c r="Z233" s="40"/>
      <c r="AA233" s="40"/>
      <c r="AB233" s="40"/>
      <c r="AC233" s="40"/>
      <c r="AD233" s="40"/>
      <c r="AE233" s="40"/>
      <c r="AR233" s="217" t="s">
        <v>224</v>
      </c>
      <c r="AT233" s="217" t="s">
        <v>126</v>
      </c>
      <c r="AU233" s="217" t="s">
        <v>81</v>
      </c>
      <c r="AY233" s="19" t="s">
        <v>124</v>
      </c>
      <c r="BE233" s="218">
        <f>IF(N233="základní",J233,0)</f>
        <v>0</v>
      </c>
      <c r="BF233" s="218">
        <f>IF(N233="snížená",J233,0)</f>
        <v>0</v>
      </c>
      <c r="BG233" s="218">
        <f>IF(N233="zákl. přenesená",J233,0)</f>
        <v>0</v>
      </c>
      <c r="BH233" s="218">
        <f>IF(N233="sníž. přenesená",J233,0)</f>
        <v>0</v>
      </c>
      <c r="BI233" s="218">
        <f>IF(N233="nulová",J233,0)</f>
        <v>0</v>
      </c>
      <c r="BJ233" s="19" t="s">
        <v>79</v>
      </c>
      <c r="BK233" s="218">
        <f>ROUND(I233*H233,2)</f>
        <v>0</v>
      </c>
      <c r="BL233" s="19" t="s">
        <v>224</v>
      </c>
      <c r="BM233" s="217" t="s">
        <v>417</v>
      </c>
    </row>
    <row r="234" s="2" customFormat="1">
      <c r="A234" s="40"/>
      <c r="B234" s="41"/>
      <c r="C234" s="42"/>
      <c r="D234" s="219" t="s">
        <v>133</v>
      </c>
      <c r="E234" s="42"/>
      <c r="F234" s="220" t="s">
        <v>418</v>
      </c>
      <c r="G234" s="42"/>
      <c r="H234" s="42"/>
      <c r="I234" s="221"/>
      <c r="J234" s="42"/>
      <c r="K234" s="42"/>
      <c r="L234" s="46"/>
      <c r="M234" s="222"/>
      <c r="N234" s="223"/>
      <c r="O234" s="86"/>
      <c r="P234" s="86"/>
      <c r="Q234" s="86"/>
      <c r="R234" s="86"/>
      <c r="S234" s="86"/>
      <c r="T234" s="87"/>
      <c r="U234" s="40"/>
      <c r="V234" s="40"/>
      <c r="W234" s="40"/>
      <c r="X234" s="40"/>
      <c r="Y234" s="40"/>
      <c r="Z234" s="40"/>
      <c r="AA234" s="40"/>
      <c r="AB234" s="40"/>
      <c r="AC234" s="40"/>
      <c r="AD234" s="40"/>
      <c r="AE234" s="40"/>
      <c r="AT234" s="19" t="s">
        <v>133</v>
      </c>
      <c r="AU234" s="19" t="s">
        <v>81</v>
      </c>
    </row>
    <row r="235" s="13" customFormat="1">
      <c r="A235" s="13"/>
      <c r="B235" s="224"/>
      <c r="C235" s="225"/>
      <c r="D235" s="226" t="s">
        <v>135</v>
      </c>
      <c r="E235" s="227" t="s">
        <v>19</v>
      </c>
      <c r="F235" s="228" t="s">
        <v>419</v>
      </c>
      <c r="G235" s="225"/>
      <c r="H235" s="227" t="s">
        <v>19</v>
      </c>
      <c r="I235" s="229"/>
      <c r="J235" s="225"/>
      <c r="K235" s="225"/>
      <c r="L235" s="230"/>
      <c r="M235" s="231"/>
      <c r="N235" s="232"/>
      <c r="O235" s="232"/>
      <c r="P235" s="232"/>
      <c r="Q235" s="232"/>
      <c r="R235" s="232"/>
      <c r="S235" s="232"/>
      <c r="T235" s="233"/>
      <c r="U235" s="13"/>
      <c r="V235" s="13"/>
      <c r="W235" s="13"/>
      <c r="X235" s="13"/>
      <c r="Y235" s="13"/>
      <c r="Z235" s="13"/>
      <c r="AA235" s="13"/>
      <c r="AB235" s="13"/>
      <c r="AC235" s="13"/>
      <c r="AD235" s="13"/>
      <c r="AE235" s="13"/>
      <c r="AT235" s="234" t="s">
        <v>135</v>
      </c>
      <c r="AU235" s="234" t="s">
        <v>81</v>
      </c>
      <c r="AV235" s="13" t="s">
        <v>79</v>
      </c>
      <c r="AW235" s="13" t="s">
        <v>32</v>
      </c>
      <c r="AX235" s="13" t="s">
        <v>71</v>
      </c>
      <c r="AY235" s="234" t="s">
        <v>124</v>
      </c>
    </row>
    <row r="236" s="14" customFormat="1">
      <c r="A236" s="14"/>
      <c r="B236" s="235"/>
      <c r="C236" s="236"/>
      <c r="D236" s="226" t="s">
        <v>135</v>
      </c>
      <c r="E236" s="237" t="s">
        <v>19</v>
      </c>
      <c r="F236" s="238" t="s">
        <v>420</v>
      </c>
      <c r="G236" s="236"/>
      <c r="H236" s="239">
        <v>2.2999999999999998</v>
      </c>
      <c r="I236" s="240"/>
      <c r="J236" s="236"/>
      <c r="K236" s="236"/>
      <c r="L236" s="241"/>
      <c r="M236" s="242"/>
      <c r="N236" s="243"/>
      <c r="O236" s="243"/>
      <c r="P236" s="243"/>
      <c r="Q236" s="243"/>
      <c r="R236" s="243"/>
      <c r="S236" s="243"/>
      <c r="T236" s="244"/>
      <c r="U236" s="14"/>
      <c r="V236" s="14"/>
      <c r="W236" s="14"/>
      <c r="X236" s="14"/>
      <c r="Y236" s="14"/>
      <c r="Z236" s="14"/>
      <c r="AA236" s="14"/>
      <c r="AB236" s="14"/>
      <c r="AC236" s="14"/>
      <c r="AD236" s="14"/>
      <c r="AE236" s="14"/>
      <c r="AT236" s="245" t="s">
        <v>135</v>
      </c>
      <c r="AU236" s="245" t="s">
        <v>81</v>
      </c>
      <c r="AV236" s="14" t="s">
        <v>81</v>
      </c>
      <c r="AW236" s="14" t="s">
        <v>32</v>
      </c>
      <c r="AX236" s="14" t="s">
        <v>79</v>
      </c>
      <c r="AY236" s="245" t="s">
        <v>124</v>
      </c>
    </row>
    <row r="237" s="2" customFormat="1" ht="49.05" customHeight="1">
      <c r="A237" s="40"/>
      <c r="B237" s="41"/>
      <c r="C237" s="258" t="s">
        <v>421</v>
      </c>
      <c r="D237" s="258" t="s">
        <v>215</v>
      </c>
      <c r="E237" s="259" t="s">
        <v>422</v>
      </c>
      <c r="F237" s="260" t="s">
        <v>423</v>
      </c>
      <c r="G237" s="261" t="s">
        <v>192</v>
      </c>
      <c r="H237" s="262">
        <v>2.6806999999999999</v>
      </c>
      <c r="I237" s="263"/>
      <c r="J237" s="264">
        <f>ROUND(I237*H237,2)</f>
        <v>0</v>
      </c>
      <c r="K237" s="260" t="s">
        <v>130</v>
      </c>
      <c r="L237" s="265"/>
      <c r="M237" s="266" t="s">
        <v>19</v>
      </c>
      <c r="N237" s="267" t="s">
        <v>42</v>
      </c>
      <c r="O237" s="86"/>
      <c r="P237" s="215">
        <f>O237*H237</f>
        <v>0</v>
      </c>
      <c r="Q237" s="215">
        <v>0.0054000000000000003</v>
      </c>
      <c r="R237" s="215">
        <f>Q237*H237</f>
        <v>0.014475780000000001</v>
      </c>
      <c r="S237" s="215">
        <v>0</v>
      </c>
      <c r="T237" s="216">
        <f>S237*H237</f>
        <v>0</v>
      </c>
      <c r="U237" s="40"/>
      <c r="V237" s="40"/>
      <c r="W237" s="40"/>
      <c r="X237" s="40"/>
      <c r="Y237" s="40"/>
      <c r="Z237" s="40"/>
      <c r="AA237" s="40"/>
      <c r="AB237" s="40"/>
      <c r="AC237" s="40"/>
      <c r="AD237" s="40"/>
      <c r="AE237" s="40"/>
      <c r="AR237" s="217" t="s">
        <v>321</v>
      </c>
      <c r="AT237" s="217" t="s">
        <v>215</v>
      </c>
      <c r="AU237" s="217" t="s">
        <v>81</v>
      </c>
      <c r="AY237" s="19" t="s">
        <v>124</v>
      </c>
      <c r="BE237" s="218">
        <f>IF(N237="základní",J237,0)</f>
        <v>0</v>
      </c>
      <c r="BF237" s="218">
        <f>IF(N237="snížená",J237,0)</f>
        <v>0</v>
      </c>
      <c r="BG237" s="218">
        <f>IF(N237="zákl. přenesená",J237,0)</f>
        <v>0</v>
      </c>
      <c r="BH237" s="218">
        <f>IF(N237="sníž. přenesená",J237,0)</f>
        <v>0</v>
      </c>
      <c r="BI237" s="218">
        <f>IF(N237="nulová",J237,0)</f>
        <v>0</v>
      </c>
      <c r="BJ237" s="19" t="s">
        <v>79</v>
      </c>
      <c r="BK237" s="218">
        <f>ROUND(I237*H237,2)</f>
        <v>0</v>
      </c>
      <c r="BL237" s="19" t="s">
        <v>224</v>
      </c>
      <c r="BM237" s="217" t="s">
        <v>424</v>
      </c>
    </row>
    <row r="238" s="14" customFormat="1">
      <c r="A238" s="14"/>
      <c r="B238" s="235"/>
      <c r="C238" s="236"/>
      <c r="D238" s="226" t="s">
        <v>135</v>
      </c>
      <c r="E238" s="236"/>
      <c r="F238" s="238" t="s">
        <v>425</v>
      </c>
      <c r="G238" s="236"/>
      <c r="H238" s="239">
        <v>2.6806999999999999</v>
      </c>
      <c r="I238" s="240"/>
      <c r="J238" s="236"/>
      <c r="K238" s="236"/>
      <c r="L238" s="241"/>
      <c r="M238" s="242"/>
      <c r="N238" s="243"/>
      <c r="O238" s="243"/>
      <c r="P238" s="243"/>
      <c r="Q238" s="243"/>
      <c r="R238" s="243"/>
      <c r="S238" s="243"/>
      <c r="T238" s="244"/>
      <c r="U238" s="14"/>
      <c r="V238" s="14"/>
      <c r="W238" s="14"/>
      <c r="X238" s="14"/>
      <c r="Y238" s="14"/>
      <c r="Z238" s="14"/>
      <c r="AA238" s="14"/>
      <c r="AB238" s="14"/>
      <c r="AC238" s="14"/>
      <c r="AD238" s="14"/>
      <c r="AE238" s="14"/>
      <c r="AT238" s="245" t="s">
        <v>135</v>
      </c>
      <c r="AU238" s="245" t="s">
        <v>81</v>
      </c>
      <c r="AV238" s="14" t="s">
        <v>81</v>
      </c>
      <c r="AW238" s="14" t="s">
        <v>4</v>
      </c>
      <c r="AX238" s="14" t="s">
        <v>79</v>
      </c>
      <c r="AY238" s="245" t="s">
        <v>124</v>
      </c>
    </row>
    <row r="239" s="2" customFormat="1" ht="37.8" customHeight="1">
      <c r="A239" s="40"/>
      <c r="B239" s="41"/>
      <c r="C239" s="206" t="s">
        <v>426</v>
      </c>
      <c r="D239" s="206" t="s">
        <v>126</v>
      </c>
      <c r="E239" s="207" t="s">
        <v>427</v>
      </c>
      <c r="F239" s="208" t="s">
        <v>428</v>
      </c>
      <c r="G239" s="209" t="s">
        <v>192</v>
      </c>
      <c r="H239" s="210">
        <v>2.2999999999999998</v>
      </c>
      <c r="I239" s="211"/>
      <c r="J239" s="212">
        <f>ROUND(I239*H239,2)</f>
        <v>0</v>
      </c>
      <c r="K239" s="208" t="s">
        <v>130</v>
      </c>
      <c r="L239" s="46"/>
      <c r="M239" s="213" t="s">
        <v>19</v>
      </c>
      <c r="N239" s="214" t="s">
        <v>42</v>
      </c>
      <c r="O239" s="86"/>
      <c r="P239" s="215">
        <f>O239*H239</f>
        <v>0</v>
      </c>
      <c r="Q239" s="215">
        <v>0</v>
      </c>
      <c r="R239" s="215">
        <f>Q239*H239</f>
        <v>0</v>
      </c>
      <c r="S239" s="215">
        <v>0</v>
      </c>
      <c r="T239" s="216">
        <f>S239*H239</f>
        <v>0</v>
      </c>
      <c r="U239" s="40"/>
      <c r="V239" s="40"/>
      <c r="W239" s="40"/>
      <c r="X239" s="40"/>
      <c r="Y239" s="40"/>
      <c r="Z239" s="40"/>
      <c r="AA239" s="40"/>
      <c r="AB239" s="40"/>
      <c r="AC239" s="40"/>
      <c r="AD239" s="40"/>
      <c r="AE239" s="40"/>
      <c r="AR239" s="217" t="s">
        <v>224</v>
      </c>
      <c r="AT239" s="217" t="s">
        <v>126</v>
      </c>
      <c r="AU239" s="217" t="s">
        <v>81</v>
      </c>
      <c r="AY239" s="19" t="s">
        <v>124</v>
      </c>
      <c r="BE239" s="218">
        <f>IF(N239="základní",J239,0)</f>
        <v>0</v>
      </c>
      <c r="BF239" s="218">
        <f>IF(N239="snížená",J239,0)</f>
        <v>0</v>
      </c>
      <c r="BG239" s="218">
        <f>IF(N239="zákl. přenesená",J239,0)</f>
        <v>0</v>
      </c>
      <c r="BH239" s="218">
        <f>IF(N239="sníž. přenesená",J239,0)</f>
        <v>0</v>
      </c>
      <c r="BI239" s="218">
        <f>IF(N239="nulová",J239,0)</f>
        <v>0</v>
      </c>
      <c r="BJ239" s="19" t="s">
        <v>79</v>
      </c>
      <c r="BK239" s="218">
        <f>ROUND(I239*H239,2)</f>
        <v>0</v>
      </c>
      <c r="BL239" s="19" t="s">
        <v>224</v>
      </c>
      <c r="BM239" s="217" t="s">
        <v>429</v>
      </c>
    </row>
    <row r="240" s="2" customFormat="1">
      <c r="A240" s="40"/>
      <c r="B240" s="41"/>
      <c r="C240" s="42"/>
      <c r="D240" s="219" t="s">
        <v>133</v>
      </c>
      <c r="E240" s="42"/>
      <c r="F240" s="220" t="s">
        <v>430</v>
      </c>
      <c r="G240" s="42"/>
      <c r="H240" s="42"/>
      <c r="I240" s="221"/>
      <c r="J240" s="42"/>
      <c r="K240" s="42"/>
      <c r="L240" s="46"/>
      <c r="M240" s="222"/>
      <c r="N240" s="223"/>
      <c r="O240" s="86"/>
      <c r="P240" s="86"/>
      <c r="Q240" s="86"/>
      <c r="R240" s="86"/>
      <c r="S240" s="86"/>
      <c r="T240" s="87"/>
      <c r="U240" s="40"/>
      <c r="V240" s="40"/>
      <c r="W240" s="40"/>
      <c r="X240" s="40"/>
      <c r="Y240" s="40"/>
      <c r="Z240" s="40"/>
      <c r="AA240" s="40"/>
      <c r="AB240" s="40"/>
      <c r="AC240" s="40"/>
      <c r="AD240" s="40"/>
      <c r="AE240" s="40"/>
      <c r="AT240" s="19" t="s">
        <v>133</v>
      </c>
      <c r="AU240" s="19" t="s">
        <v>81</v>
      </c>
    </row>
    <row r="241" s="2" customFormat="1" ht="37.8" customHeight="1">
      <c r="A241" s="40"/>
      <c r="B241" s="41"/>
      <c r="C241" s="206" t="s">
        <v>431</v>
      </c>
      <c r="D241" s="206" t="s">
        <v>126</v>
      </c>
      <c r="E241" s="207" t="s">
        <v>432</v>
      </c>
      <c r="F241" s="208" t="s">
        <v>433</v>
      </c>
      <c r="G241" s="209" t="s">
        <v>192</v>
      </c>
      <c r="H241" s="210">
        <v>2.2999999999999998</v>
      </c>
      <c r="I241" s="211"/>
      <c r="J241" s="212">
        <f>ROUND(I241*H241,2)</f>
        <v>0</v>
      </c>
      <c r="K241" s="208" t="s">
        <v>130</v>
      </c>
      <c r="L241" s="46"/>
      <c r="M241" s="213" t="s">
        <v>19</v>
      </c>
      <c r="N241" s="214" t="s">
        <v>42</v>
      </c>
      <c r="O241" s="86"/>
      <c r="P241" s="215">
        <f>O241*H241</f>
        <v>0</v>
      </c>
      <c r="Q241" s="215">
        <v>0</v>
      </c>
      <c r="R241" s="215">
        <f>Q241*H241</f>
        <v>0</v>
      </c>
      <c r="S241" s="215">
        <v>0</v>
      </c>
      <c r="T241" s="216">
        <f>S241*H241</f>
        <v>0</v>
      </c>
      <c r="U241" s="40"/>
      <c r="V241" s="40"/>
      <c r="W241" s="40"/>
      <c r="X241" s="40"/>
      <c r="Y241" s="40"/>
      <c r="Z241" s="40"/>
      <c r="AA241" s="40"/>
      <c r="AB241" s="40"/>
      <c r="AC241" s="40"/>
      <c r="AD241" s="40"/>
      <c r="AE241" s="40"/>
      <c r="AR241" s="217" t="s">
        <v>224</v>
      </c>
      <c r="AT241" s="217" t="s">
        <v>126</v>
      </c>
      <c r="AU241" s="217" t="s">
        <v>81</v>
      </c>
      <c r="AY241" s="19" t="s">
        <v>124</v>
      </c>
      <c r="BE241" s="218">
        <f>IF(N241="základní",J241,0)</f>
        <v>0</v>
      </c>
      <c r="BF241" s="218">
        <f>IF(N241="snížená",J241,0)</f>
        <v>0</v>
      </c>
      <c r="BG241" s="218">
        <f>IF(N241="zákl. přenesená",J241,0)</f>
        <v>0</v>
      </c>
      <c r="BH241" s="218">
        <f>IF(N241="sníž. přenesená",J241,0)</f>
        <v>0</v>
      </c>
      <c r="BI241" s="218">
        <f>IF(N241="nulová",J241,0)</f>
        <v>0</v>
      </c>
      <c r="BJ241" s="19" t="s">
        <v>79</v>
      </c>
      <c r="BK241" s="218">
        <f>ROUND(I241*H241,2)</f>
        <v>0</v>
      </c>
      <c r="BL241" s="19" t="s">
        <v>224</v>
      </c>
      <c r="BM241" s="217" t="s">
        <v>434</v>
      </c>
    </row>
    <row r="242" s="2" customFormat="1">
      <c r="A242" s="40"/>
      <c r="B242" s="41"/>
      <c r="C242" s="42"/>
      <c r="D242" s="219" t="s">
        <v>133</v>
      </c>
      <c r="E242" s="42"/>
      <c r="F242" s="220" t="s">
        <v>435</v>
      </c>
      <c r="G242" s="42"/>
      <c r="H242" s="42"/>
      <c r="I242" s="221"/>
      <c r="J242" s="42"/>
      <c r="K242" s="42"/>
      <c r="L242" s="46"/>
      <c r="M242" s="222"/>
      <c r="N242" s="223"/>
      <c r="O242" s="86"/>
      <c r="P242" s="86"/>
      <c r="Q242" s="86"/>
      <c r="R242" s="86"/>
      <c r="S242" s="86"/>
      <c r="T242" s="87"/>
      <c r="U242" s="40"/>
      <c r="V242" s="40"/>
      <c r="W242" s="40"/>
      <c r="X242" s="40"/>
      <c r="Y242" s="40"/>
      <c r="Z242" s="40"/>
      <c r="AA242" s="40"/>
      <c r="AB242" s="40"/>
      <c r="AC242" s="40"/>
      <c r="AD242" s="40"/>
      <c r="AE242" s="40"/>
      <c r="AT242" s="19" t="s">
        <v>133</v>
      </c>
      <c r="AU242" s="19" t="s">
        <v>81</v>
      </c>
    </row>
    <row r="243" s="2" customFormat="1" ht="55.5" customHeight="1">
      <c r="A243" s="40"/>
      <c r="B243" s="41"/>
      <c r="C243" s="206" t="s">
        <v>436</v>
      </c>
      <c r="D243" s="206" t="s">
        <v>126</v>
      </c>
      <c r="E243" s="207" t="s">
        <v>437</v>
      </c>
      <c r="F243" s="208" t="s">
        <v>438</v>
      </c>
      <c r="G243" s="209" t="s">
        <v>161</v>
      </c>
      <c r="H243" s="210">
        <v>0.0161</v>
      </c>
      <c r="I243" s="211"/>
      <c r="J243" s="212">
        <f>ROUND(I243*H243,2)</f>
        <v>0</v>
      </c>
      <c r="K243" s="208" t="s">
        <v>130</v>
      </c>
      <c r="L243" s="46"/>
      <c r="M243" s="213" t="s">
        <v>19</v>
      </c>
      <c r="N243" s="214" t="s">
        <v>42</v>
      </c>
      <c r="O243" s="86"/>
      <c r="P243" s="215">
        <f>O243*H243</f>
        <v>0</v>
      </c>
      <c r="Q243" s="215">
        <v>0</v>
      </c>
      <c r="R243" s="215">
        <f>Q243*H243</f>
        <v>0</v>
      </c>
      <c r="S243" s="215">
        <v>0</v>
      </c>
      <c r="T243" s="216">
        <f>S243*H243</f>
        <v>0</v>
      </c>
      <c r="U243" s="40"/>
      <c r="V243" s="40"/>
      <c r="W243" s="40"/>
      <c r="X243" s="40"/>
      <c r="Y243" s="40"/>
      <c r="Z243" s="40"/>
      <c r="AA243" s="40"/>
      <c r="AB243" s="40"/>
      <c r="AC243" s="40"/>
      <c r="AD243" s="40"/>
      <c r="AE243" s="40"/>
      <c r="AR243" s="217" t="s">
        <v>224</v>
      </c>
      <c r="AT243" s="217" t="s">
        <v>126</v>
      </c>
      <c r="AU243" s="217" t="s">
        <v>81</v>
      </c>
      <c r="AY243" s="19" t="s">
        <v>124</v>
      </c>
      <c r="BE243" s="218">
        <f>IF(N243="základní",J243,0)</f>
        <v>0</v>
      </c>
      <c r="BF243" s="218">
        <f>IF(N243="snížená",J243,0)</f>
        <v>0</v>
      </c>
      <c r="BG243" s="218">
        <f>IF(N243="zákl. přenesená",J243,0)</f>
        <v>0</v>
      </c>
      <c r="BH243" s="218">
        <f>IF(N243="sníž. přenesená",J243,0)</f>
        <v>0</v>
      </c>
      <c r="BI243" s="218">
        <f>IF(N243="nulová",J243,0)</f>
        <v>0</v>
      </c>
      <c r="BJ243" s="19" t="s">
        <v>79</v>
      </c>
      <c r="BK243" s="218">
        <f>ROUND(I243*H243,2)</f>
        <v>0</v>
      </c>
      <c r="BL243" s="19" t="s">
        <v>224</v>
      </c>
      <c r="BM243" s="217" t="s">
        <v>439</v>
      </c>
    </row>
    <row r="244" s="2" customFormat="1">
      <c r="A244" s="40"/>
      <c r="B244" s="41"/>
      <c r="C244" s="42"/>
      <c r="D244" s="219" t="s">
        <v>133</v>
      </c>
      <c r="E244" s="42"/>
      <c r="F244" s="220" t="s">
        <v>440</v>
      </c>
      <c r="G244" s="42"/>
      <c r="H244" s="42"/>
      <c r="I244" s="221"/>
      <c r="J244" s="42"/>
      <c r="K244" s="42"/>
      <c r="L244" s="46"/>
      <c r="M244" s="222"/>
      <c r="N244" s="223"/>
      <c r="O244" s="86"/>
      <c r="P244" s="86"/>
      <c r="Q244" s="86"/>
      <c r="R244" s="86"/>
      <c r="S244" s="86"/>
      <c r="T244" s="87"/>
      <c r="U244" s="40"/>
      <c r="V244" s="40"/>
      <c r="W244" s="40"/>
      <c r="X244" s="40"/>
      <c r="Y244" s="40"/>
      <c r="Z244" s="40"/>
      <c r="AA244" s="40"/>
      <c r="AB244" s="40"/>
      <c r="AC244" s="40"/>
      <c r="AD244" s="40"/>
      <c r="AE244" s="40"/>
      <c r="AT244" s="19" t="s">
        <v>133</v>
      </c>
      <c r="AU244" s="19" t="s">
        <v>81</v>
      </c>
    </row>
    <row r="245" s="12" customFormat="1" ht="22.8" customHeight="1">
      <c r="A245" s="12"/>
      <c r="B245" s="190"/>
      <c r="C245" s="191"/>
      <c r="D245" s="192" t="s">
        <v>70</v>
      </c>
      <c r="E245" s="204" t="s">
        <v>441</v>
      </c>
      <c r="F245" s="204" t="s">
        <v>442</v>
      </c>
      <c r="G245" s="191"/>
      <c r="H245" s="191"/>
      <c r="I245" s="194"/>
      <c r="J245" s="205">
        <f>BK245</f>
        <v>0</v>
      </c>
      <c r="K245" s="191"/>
      <c r="L245" s="196"/>
      <c r="M245" s="197"/>
      <c r="N245" s="198"/>
      <c r="O245" s="198"/>
      <c r="P245" s="199">
        <f>SUM(P246:P249)</f>
        <v>0</v>
      </c>
      <c r="Q245" s="198"/>
      <c r="R245" s="199">
        <f>SUM(R246:R249)</f>
        <v>0</v>
      </c>
      <c r="S245" s="198"/>
      <c r="T245" s="200">
        <f>SUM(T246:T249)</f>
        <v>0.108279</v>
      </c>
      <c r="U245" s="12"/>
      <c r="V245" s="12"/>
      <c r="W245" s="12"/>
      <c r="X245" s="12"/>
      <c r="Y245" s="12"/>
      <c r="Z245" s="12"/>
      <c r="AA245" s="12"/>
      <c r="AB245" s="12"/>
      <c r="AC245" s="12"/>
      <c r="AD245" s="12"/>
      <c r="AE245" s="12"/>
      <c r="AR245" s="201" t="s">
        <v>81</v>
      </c>
      <c r="AT245" s="202" t="s">
        <v>70</v>
      </c>
      <c r="AU245" s="202" t="s">
        <v>79</v>
      </c>
      <c r="AY245" s="201" t="s">
        <v>124</v>
      </c>
      <c r="BK245" s="203">
        <f>SUM(BK246:BK249)</f>
        <v>0</v>
      </c>
    </row>
    <row r="246" s="2" customFormat="1" ht="33" customHeight="1">
      <c r="A246" s="40"/>
      <c r="B246" s="41"/>
      <c r="C246" s="206" t="s">
        <v>443</v>
      </c>
      <c r="D246" s="206" t="s">
        <v>126</v>
      </c>
      <c r="E246" s="207" t="s">
        <v>444</v>
      </c>
      <c r="F246" s="208" t="s">
        <v>445</v>
      </c>
      <c r="G246" s="209" t="s">
        <v>192</v>
      </c>
      <c r="H246" s="210">
        <v>3.6093000000000002</v>
      </c>
      <c r="I246" s="211"/>
      <c r="J246" s="212">
        <f>ROUND(I246*H246,2)</f>
        <v>0</v>
      </c>
      <c r="K246" s="208" t="s">
        <v>130</v>
      </c>
      <c r="L246" s="46"/>
      <c r="M246" s="213" t="s">
        <v>19</v>
      </c>
      <c r="N246" s="214" t="s">
        <v>42</v>
      </c>
      <c r="O246" s="86"/>
      <c r="P246" s="215">
        <f>O246*H246</f>
        <v>0</v>
      </c>
      <c r="Q246" s="215">
        <v>0</v>
      </c>
      <c r="R246" s="215">
        <f>Q246*H246</f>
        <v>0</v>
      </c>
      <c r="S246" s="215">
        <v>0.029999999999999999</v>
      </c>
      <c r="T246" s="216">
        <f>S246*H246</f>
        <v>0.108279</v>
      </c>
      <c r="U246" s="40"/>
      <c r="V246" s="40"/>
      <c r="W246" s="40"/>
      <c r="X246" s="40"/>
      <c r="Y246" s="40"/>
      <c r="Z246" s="40"/>
      <c r="AA246" s="40"/>
      <c r="AB246" s="40"/>
      <c r="AC246" s="40"/>
      <c r="AD246" s="40"/>
      <c r="AE246" s="40"/>
      <c r="AR246" s="217" t="s">
        <v>224</v>
      </c>
      <c r="AT246" s="217" t="s">
        <v>126</v>
      </c>
      <c r="AU246" s="217" t="s">
        <v>81</v>
      </c>
      <c r="AY246" s="19" t="s">
        <v>124</v>
      </c>
      <c r="BE246" s="218">
        <f>IF(N246="základní",J246,0)</f>
        <v>0</v>
      </c>
      <c r="BF246" s="218">
        <f>IF(N246="snížená",J246,0)</f>
        <v>0</v>
      </c>
      <c r="BG246" s="218">
        <f>IF(N246="zákl. přenesená",J246,0)</f>
        <v>0</v>
      </c>
      <c r="BH246" s="218">
        <f>IF(N246="sníž. přenesená",J246,0)</f>
        <v>0</v>
      </c>
      <c r="BI246" s="218">
        <f>IF(N246="nulová",J246,0)</f>
        <v>0</v>
      </c>
      <c r="BJ246" s="19" t="s">
        <v>79</v>
      </c>
      <c r="BK246" s="218">
        <f>ROUND(I246*H246,2)</f>
        <v>0</v>
      </c>
      <c r="BL246" s="19" t="s">
        <v>224</v>
      </c>
      <c r="BM246" s="217" t="s">
        <v>446</v>
      </c>
    </row>
    <row r="247" s="2" customFormat="1">
      <c r="A247" s="40"/>
      <c r="B247" s="41"/>
      <c r="C247" s="42"/>
      <c r="D247" s="219" t="s">
        <v>133</v>
      </c>
      <c r="E247" s="42"/>
      <c r="F247" s="220" t="s">
        <v>447</v>
      </c>
      <c r="G247" s="42"/>
      <c r="H247" s="42"/>
      <c r="I247" s="221"/>
      <c r="J247" s="42"/>
      <c r="K247" s="42"/>
      <c r="L247" s="46"/>
      <c r="M247" s="222"/>
      <c r="N247" s="223"/>
      <c r="O247" s="86"/>
      <c r="P247" s="86"/>
      <c r="Q247" s="86"/>
      <c r="R247" s="86"/>
      <c r="S247" s="86"/>
      <c r="T247" s="87"/>
      <c r="U247" s="40"/>
      <c r="V247" s="40"/>
      <c r="W247" s="40"/>
      <c r="X247" s="40"/>
      <c r="Y247" s="40"/>
      <c r="Z247" s="40"/>
      <c r="AA247" s="40"/>
      <c r="AB247" s="40"/>
      <c r="AC247" s="40"/>
      <c r="AD247" s="40"/>
      <c r="AE247" s="40"/>
      <c r="AT247" s="19" t="s">
        <v>133</v>
      </c>
      <c r="AU247" s="19" t="s">
        <v>81</v>
      </c>
    </row>
    <row r="248" s="13" customFormat="1">
      <c r="A248" s="13"/>
      <c r="B248" s="224"/>
      <c r="C248" s="225"/>
      <c r="D248" s="226" t="s">
        <v>135</v>
      </c>
      <c r="E248" s="227" t="s">
        <v>19</v>
      </c>
      <c r="F248" s="228" t="s">
        <v>448</v>
      </c>
      <c r="G248" s="225"/>
      <c r="H248" s="227" t="s">
        <v>19</v>
      </c>
      <c r="I248" s="229"/>
      <c r="J248" s="225"/>
      <c r="K248" s="225"/>
      <c r="L248" s="230"/>
      <c r="M248" s="231"/>
      <c r="N248" s="232"/>
      <c r="O248" s="232"/>
      <c r="P248" s="232"/>
      <c r="Q248" s="232"/>
      <c r="R248" s="232"/>
      <c r="S248" s="232"/>
      <c r="T248" s="233"/>
      <c r="U248" s="13"/>
      <c r="V248" s="13"/>
      <c r="W248" s="13"/>
      <c r="X248" s="13"/>
      <c r="Y248" s="13"/>
      <c r="Z248" s="13"/>
      <c r="AA248" s="13"/>
      <c r="AB248" s="13"/>
      <c r="AC248" s="13"/>
      <c r="AD248" s="13"/>
      <c r="AE248" s="13"/>
      <c r="AT248" s="234" t="s">
        <v>135</v>
      </c>
      <c r="AU248" s="234" t="s">
        <v>81</v>
      </c>
      <c r="AV248" s="13" t="s">
        <v>79</v>
      </c>
      <c r="AW248" s="13" t="s">
        <v>32</v>
      </c>
      <c r="AX248" s="13" t="s">
        <v>71</v>
      </c>
      <c r="AY248" s="234" t="s">
        <v>124</v>
      </c>
    </row>
    <row r="249" s="14" customFormat="1">
      <c r="A249" s="14"/>
      <c r="B249" s="235"/>
      <c r="C249" s="236"/>
      <c r="D249" s="226" t="s">
        <v>135</v>
      </c>
      <c r="E249" s="237" t="s">
        <v>19</v>
      </c>
      <c r="F249" s="238" t="s">
        <v>449</v>
      </c>
      <c r="G249" s="236"/>
      <c r="H249" s="239">
        <v>3.6093000000000002</v>
      </c>
      <c r="I249" s="240"/>
      <c r="J249" s="236"/>
      <c r="K249" s="236"/>
      <c r="L249" s="241"/>
      <c r="M249" s="268"/>
      <c r="N249" s="269"/>
      <c r="O249" s="269"/>
      <c r="P249" s="269"/>
      <c r="Q249" s="269"/>
      <c r="R249" s="269"/>
      <c r="S249" s="269"/>
      <c r="T249" s="270"/>
      <c r="U249" s="14"/>
      <c r="V249" s="14"/>
      <c r="W249" s="14"/>
      <c r="X249" s="14"/>
      <c r="Y249" s="14"/>
      <c r="Z249" s="14"/>
      <c r="AA249" s="14"/>
      <c r="AB249" s="14"/>
      <c r="AC249" s="14"/>
      <c r="AD249" s="14"/>
      <c r="AE249" s="14"/>
      <c r="AT249" s="245" t="s">
        <v>135</v>
      </c>
      <c r="AU249" s="245" t="s">
        <v>81</v>
      </c>
      <c r="AV249" s="14" t="s">
        <v>81</v>
      </c>
      <c r="AW249" s="14" t="s">
        <v>32</v>
      </c>
      <c r="AX249" s="14" t="s">
        <v>79</v>
      </c>
      <c r="AY249" s="245" t="s">
        <v>124</v>
      </c>
    </row>
    <row r="250" s="2" customFormat="1" ht="6.96" customHeight="1">
      <c r="A250" s="40"/>
      <c r="B250" s="61"/>
      <c r="C250" s="62"/>
      <c r="D250" s="62"/>
      <c r="E250" s="62"/>
      <c r="F250" s="62"/>
      <c r="G250" s="62"/>
      <c r="H250" s="62"/>
      <c r="I250" s="62"/>
      <c r="J250" s="62"/>
      <c r="K250" s="62"/>
      <c r="L250" s="46"/>
      <c r="M250" s="40"/>
      <c r="O250" s="40"/>
      <c r="P250" s="40"/>
      <c r="Q250" s="40"/>
      <c r="R250" s="40"/>
      <c r="S250" s="40"/>
      <c r="T250" s="40"/>
      <c r="U250" s="40"/>
      <c r="V250" s="40"/>
      <c r="W250" s="40"/>
      <c r="X250" s="40"/>
      <c r="Y250" s="40"/>
      <c r="Z250" s="40"/>
      <c r="AA250" s="40"/>
      <c r="AB250" s="40"/>
      <c r="AC250" s="40"/>
      <c r="AD250" s="40"/>
      <c r="AE250" s="40"/>
    </row>
  </sheetData>
  <sheetProtection sheet="1" autoFilter="0" formatColumns="0" formatRows="0" objects="1" scenarios="1" spinCount="100000" saltValue="hlHAbNNV1JTNoga5civFGA88j06SramOibXQnDJU+zY5I72ZBMvKxL+8UD82QnAYqp0hwFd9PXtdXMSveWCgOw==" hashValue="tT9E8pUCi/M74ZBzv6CFDgQbIfO79oGqCTDFqxh4EvAiSYXcXX6TKuub611uMfqC4/NGtD5uLBGMW1L6g1YW0w==" algorithmName="SHA-512" password="CC35"/>
  <autoFilter ref="C92:K249"/>
  <mergeCells count="9">
    <mergeCell ref="E7:H7"/>
    <mergeCell ref="E9:H9"/>
    <mergeCell ref="E18:H18"/>
    <mergeCell ref="E27:H27"/>
    <mergeCell ref="E48:H48"/>
    <mergeCell ref="E50:H50"/>
    <mergeCell ref="E83:H83"/>
    <mergeCell ref="E85:H85"/>
    <mergeCell ref="L2:V2"/>
  </mergeCells>
  <hyperlinks>
    <hyperlink ref="F97" r:id="rId1" display="https://podminky.urs.cz/item/CS_URS_2024_01/139711111"/>
    <hyperlink ref="F105" r:id="rId2" display="https://podminky.urs.cz/item/CS_URS_2024_01/161111502"/>
    <hyperlink ref="F108" r:id="rId3" display="https://podminky.urs.cz/item/CS_URS_2024_01/162751117"/>
    <hyperlink ref="F110" r:id="rId4" display="https://podminky.urs.cz/item/CS_URS_2024_01/162751119"/>
    <hyperlink ref="F113" r:id="rId5" display="https://podminky.urs.cz/item/CS_URS_2024_01/171201231"/>
    <hyperlink ref="F118" r:id="rId6" display="https://podminky.urs.cz/item/CS_URS_2024_01/275321311"/>
    <hyperlink ref="F122" r:id="rId7" display="https://podminky.urs.cz/item/CS_URS_2024_01/275362021"/>
    <hyperlink ref="F128" r:id="rId8" display="https://podminky.urs.cz/item/CS_URS_2024_01/113106161"/>
    <hyperlink ref="F135" r:id="rId9" display="https://podminky.urs.cz/item/CS_URS_2024_01/979071121"/>
    <hyperlink ref="F137" r:id="rId10" display="https://podminky.urs.cz/item/CS_URS_2024_01/591211111"/>
    <hyperlink ref="F140" r:id="rId11" display="https://podminky.urs.cz/item/CS_URS_2024_01/877370330"/>
    <hyperlink ref="F143" r:id="rId12" display="https://podminky.urs.cz/item/CS_URS_2024_01/877350320"/>
    <hyperlink ref="F148" r:id="rId13" display="https://podminky.urs.cz/item/CS_URS_2024_01/899620131"/>
    <hyperlink ref="F155" r:id="rId14" display="https://podminky.urs.cz/item/CS_URS_2024_01/899104112"/>
    <hyperlink ref="F160" r:id="rId15" display="https://podminky.urs.cz/item/CS_URS_2024_01/953961113"/>
    <hyperlink ref="F163" r:id="rId16" display="https://podminky.urs.cz/item/CS_URS_2024_01/953965122"/>
    <hyperlink ref="F166" r:id="rId17" display="https://podminky.urs.cz/item/CS_URS_2024_01/899203112"/>
    <hyperlink ref="F173" r:id="rId18" display="https://podminky.urs.cz/item/CS_URS_2024_01/894812241"/>
    <hyperlink ref="F177" r:id="rId19" display="https://podminky.urs.cz/item/CS_URS_2024_01/985131111"/>
    <hyperlink ref="F181" r:id="rId20" display="https://podminky.urs.cz/item/CS_URS_2024_01/977151121"/>
    <hyperlink ref="F184" r:id="rId21" display="https://podminky.urs.cz/item/CS_URS_2024_01/977151123"/>
    <hyperlink ref="F196" r:id="rId22" display="https://podminky.urs.cz/item/CS_URS_2024_01/977312113"/>
    <hyperlink ref="F200" r:id="rId23" display="https://podminky.urs.cz/item/CS_URS_2024_01/965042221"/>
    <hyperlink ref="F204" r:id="rId24" display="https://podminky.urs.cz/item/CS_URS_2024_01/965049112"/>
    <hyperlink ref="F206" r:id="rId25" display="https://podminky.urs.cz/item/CS_URS_2024_01/899102211"/>
    <hyperlink ref="F215" r:id="rId26" display="https://podminky.urs.cz/item/CS_URS_2024_01/997013211"/>
    <hyperlink ref="F217" r:id="rId27" display="https://podminky.urs.cz/item/CS_URS_2024_01/997013501"/>
    <hyperlink ref="F219" r:id="rId28" display="https://podminky.urs.cz/item/CS_URS_2024_01/997013509"/>
    <hyperlink ref="F222" r:id="rId29" display="https://podminky.urs.cz/item/CS_URS_2024_01/997013871"/>
    <hyperlink ref="F225" r:id="rId30" display="https://podminky.urs.cz/item/CS_URS_2024_01/998018001"/>
    <hyperlink ref="F230" r:id="rId31" display="https://podminky.urs.cz/item/CS_URS_2024_01/711111001"/>
    <hyperlink ref="F234" r:id="rId32" display="https://podminky.urs.cz/item/CS_URS_2024_01/711141559"/>
    <hyperlink ref="F240" r:id="rId33" display="https://podminky.urs.cz/item/CS_URS_2024_01/711199095"/>
    <hyperlink ref="F242" r:id="rId34" display="https://podminky.urs.cz/item/CS_URS_2024_01/711199097"/>
    <hyperlink ref="F244" r:id="rId35" display="https://podminky.urs.cz/item/CS_URS_2024_01/998711121"/>
    <hyperlink ref="F247" r:id="rId36" display="https://podminky.urs.cz/item/CS_URS_2024_01/762526811"/>
  </hyperlinks>
  <pageMargins left="0.39375" right="0.39375" top="0.39375" bottom="0.39375" header="0" footer="0"/>
  <pageSetup paperSize="9" orientation="portrait" blackAndWhite="1" fitToHeight="100"/>
  <headerFooter>
    <oddFooter>&amp;CStrana &amp;P z &amp;N</oddFooter>
  </headerFooter>
  <drawing r:id="rId3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84</v>
      </c>
    </row>
    <row r="3" s="1" customFormat="1" ht="6.96" customHeight="1">
      <c r="B3" s="130"/>
      <c r="C3" s="131"/>
      <c r="D3" s="131"/>
      <c r="E3" s="131"/>
      <c r="F3" s="131"/>
      <c r="G3" s="131"/>
      <c r="H3" s="131"/>
      <c r="I3" s="131"/>
      <c r="J3" s="131"/>
      <c r="K3" s="131"/>
      <c r="L3" s="22"/>
      <c r="AT3" s="19" t="s">
        <v>81</v>
      </c>
    </row>
    <row r="4" s="1" customFormat="1" ht="24.96" customHeight="1">
      <c r="B4" s="22"/>
      <c r="D4" s="132" t="s">
        <v>88</v>
      </c>
      <c r="L4" s="22"/>
      <c r="M4" s="133" t="s">
        <v>10</v>
      </c>
      <c r="AT4" s="19" t="s">
        <v>4</v>
      </c>
    </row>
    <row r="5" s="1" customFormat="1" ht="6.96" customHeight="1">
      <c r="B5" s="22"/>
      <c r="L5" s="22"/>
    </row>
    <row r="6" s="1" customFormat="1" ht="12" customHeight="1">
      <c r="B6" s="22"/>
      <c r="D6" s="134" t="s">
        <v>16</v>
      </c>
      <c r="L6" s="22"/>
    </row>
    <row r="7" s="1" customFormat="1" ht="26.25" customHeight="1">
      <c r="B7" s="22"/>
      <c r="E7" s="135" t="str">
        <f>'Rekapitulace stavby'!K6</f>
        <v>Oprava technologie fontány a olověných van Resselovo náměstí v Chrudimi - technologická a stavební část</v>
      </c>
      <c r="F7" s="134"/>
      <c r="G7" s="134"/>
      <c r="H7" s="134"/>
      <c r="L7" s="22"/>
    </row>
    <row r="8" s="2" customFormat="1" ht="12" customHeight="1">
      <c r="A8" s="40"/>
      <c r="B8" s="46"/>
      <c r="C8" s="40"/>
      <c r="D8" s="134" t="s">
        <v>89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450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1. 3. 2024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31</v>
      </c>
      <c r="F21" s="40"/>
      <c r="G21" s="40"/>
      <c r="H21" s="40"/>
      <c r="I21" s="134" t="s">
        <v>27</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33</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34</v>
      </c>
      <c r="F24" s="40"/>
      <c r="G24" s="40"/>
      <c r="H24" s="40"/>
      <c r="I24" s="134" t="s">
        <v>27</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35</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37</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39</v>
      </c>
      <c r="G32" s="40"/>
      <c r="H32" s="40"/>
      <c r="I32" s="147" t="s">
        <v>38</v>
      </c>
      <c r="J32" s="147" t="s">
        <v>40</v>
      </c>
      <c r="K32" s="40"/>
      <c r="L32" s="136"/>
      <c r="S32" s="40"/>
      <c r="T32" s="40"/>
      <c r="U32" s="40"/>
      <c r="V32" s="40"/>
      <c r="W32" s="40"/>
      <c r="X32" s="40"/>
      <c r="Y32" s="40"/>
      <c r="Z32" s="40"/>
      <c r="AA32" s="40"/>
      <c r="AB32" s="40"/>
      <c r="AC32" s="40"/>
      <c r="AD32" s="40"/>
      <c r="AE32" s="40"/>
    </row>
    <row r="33" s="2" customFormat="1" ht="14.4" customHeight="1">
      <c r="A33" s="40"/>
      <c r="B33" s="46"/>
      <c r="C33" s="40"/>
      <c r="D33" s="148" t="s">
        <v>41</v>
      </c>
      <c r="E33" s="134" t="s">
        <v>42</v>
      </c>
      <c r="F33" s="149">
        <f>ROUND((SUM(BE82:BE87)),  2)</f>
        <v>0</v>
      </c>
      <c r="G33" s="40"/>
      <c r="H33" s="40"/>
      <c r="I33" s="150">
        <v>0.20999999999999999</v>
      </c>
      <c r="J33" s="149">
        <f>ROUND(((SUM(BE82:BE87))*I33),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43</v>
      </c>
      <c r="F34" s="149">
        <f>ROUND((SUM(BF82:BF87)),  2)</f>
        <v>0</v>
      </c>
      <c r="G34" s="40"/>
      <c r="H34" s="40"/>
      <c r="I34" s="150">
        <v>0.12</v>
      </c>
      <c r="J34" s="149">
        <f>ROUND(((SUM(BF82:BF87))*I34),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44</v>
      </c>
      <c r="F35" s="149">
        <f>ROUND((SUM(BG82:BG87)),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45</v>
      </c>
      <c r="F36" s="149">
        <f>ROUND((SUM(BH82:BH87)),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46</v>
      </c>
      <c r="F37" s="149">
        <f>ROUND((SUM(BI82:BI87)),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47</v>
      </c>
      <c r="E39" s="153"/>
      <c r="F39" s="153"/>
      <c r="G39" s="154" t="s">
        <v>48</v>
      </c>
      <c r="H39" s="155" t="s">
        <v>49</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6.25" customHeight="1">
      <c r="A48" s="40"/>
      <c r="B48" s="41"/>
      <c r="C48" s="42"/>
      <c r="D48" s="42"/>
      <c r="E48" s="162" t="str">
        <f>E7</f>
        <v>Oprava technologie fontány a olověných van Resselovo náměstí v Chrudimi - technologická a stavební část</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89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01b - Technologie vody a elektroinstalace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1. 3. 2024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Ing. Josef Dvořák</v>
      </c>
      <c r="K54" s="42"/>
      <c r="L54" s="13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33</v>
      </c>
      <c r="J55" s="38" t="str">
        <f>E24</f>
        <v>Ing.Jiří Pitra</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92</v>
      </c>
      <c r="D57" s="164"/>
      <c r="E57" s="164"/>
      <c r="F57" s="164"/>
      <c r="G57" s="164"/>
      <c r="H57" s="164"/>
      <c r="I57" s="164"/>
      <c r="J57" s="165" t="s">
        <v>93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69</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94</v>
      </c>
    </row>
    <row r="60" s="9" customFormat="1" ht="24.96" customHeight="1">
      <c r="A60" s="9"/>
      <c r="B60" s="167"/>
      <c r="C60" s="168"/>
      <c r="D60" s="169" t="s">
        <v>106</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451</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452</v>
      </c>
      <c r="E62" s="176"/>
      <c r="F62" s="176"/>
      <c r="G62" s="176"/>
      <c r="H62" s="176"/>
      <c r="I62" s="176"/>
      <c r="J62" s="177">
        <f>J86</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109</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26.25" customHeight="1">
      <c r="A72" s="40"/>
      <c r="B72" s="41"/>
      <c r="C72" s="42"/>
      <c r="D72" s="42"/>
      <c r="E72" s="162" t="str">
        <f>E7</f>
        <v>Oprava technologie fontány a olověných van Resselovo náměstí v Chrudimi - technologická a stavební část</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89</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01b - Technologie vody a elektroinstalace</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34" t="s">
        <v>23</v>
      </c>
      <c r="J76" s="74" t="str">
        <f>IF(J12="","",J12)</f>
        <v>1. 3. 2024</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34" t="s">
        <v>30</v>
      </c>
      <c r="J78" s="38" t="str">
        <f>E21</f>
        <v>Ing. Josef Dvořák</v>
      </c>
      <c r="K78" s="42"/>
      <c r="L78" s="136"/>
      <c r="S78" s="40"/>
      <c r="T78" s="40"/>
      <c r="U78" s="40"/>
      <c r="V78" s="40"/>
      <c r="W78" s="40"/>
      <c r="X78" s="40"/>
      <c r="Y78" s="40"/>
      <c r="Z78" s="40"/>
      <c r="AA78" s="40"/>
      <c r="AB78" s="40"/>
      <c r="AC78" s="40"/>
      <c r="AD78" s="40"/>
      <c r="AE78" s="40"/>
    </row>
    <row r="79" s="2" customFormat="1" ht="15.15" customHeight="1">
      <c r="A79" s="40"/>
      <c r="B79" s="41"/>
      <c r="C79" s="34" t="s">
        <v>28</v>
      </c>
      <c r="D79" s="42"/>
      <c r="E79" s="42"/>
      <c r="F79" s="29" t="str">
        <f>IF(E18="","",E18)</f>
        <v>Vyplň údaj</v>
      </c>
      <c r="G79" s="42"/>
      <c r="H79" s="42"/>
      <c r="I79" s="34" t="s">
        <v>33</v>
      </c>
      <c r="J79" s="38" t="str">
        <f>E24</f>
        <v>Ing.Jiří Pitra</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110</v>
      </c>
      <c r="D81" s="182" t="s">
        <v>56</v>
      </c>
      <c r="E81" s="182" t="s">
        <v>52</v>
      </c>
      <c r="F81" s="182" t="s">
        <v>53</v>
      </c>
      <c r="G81" s="182" t="s">
        <v>111</v>
      </c>
      <c r="H81" s="182" t="s">
        <v>112</v>
      </c>
      <c r="I81" s="182" t="s">
        <v>113</v>
      </c>
      <c r="J81" s="182" t="s">
        <v>93</v>
      </c>
      <c r="K81" s="183" t="s">
        <v>114</v>
      </c>
      <c r="L81" s="184"/>
      <c r="M81" s="94" t="s">
        <v>19</v>
      </c>
      <c r="N81" s="95" t="s">
        <v>41</v>
      </c>
      <c r="O81" s="95" t="s">
        <v>115</v>
      </c>
      <c r="P81" s="95" t="s">
        <v>116</v>
      </c>
      <c r="Q81" s="95" t="s">
        <v>117</v>
      </c>
      <c r="R81" s="95" t="s">
        <v>118</v>
      </c>
      <c r="S81" s="95" t="s">
        <v>119</v>
      </c>
      <c r="T81" s="96" t="s">
        <v>120</v>
      </c>
      <c r="U81" s="179"/>
      <c r="V81" s="179"/>
      <c r="W81" s="179"/>
      <c r="X81" s="179"/>
      <c r="Y81" s="179"/>
      <c r="Z81" s="179"/>
      <c r="AA81" s="179"/>
      <c r="AB81" s="179"/>
      <c r="AC81" s="179"/>
      <c r="AD81" s="179"/>
      <c r="AE81" s="179"/>
    </row>
    <row r="82" s="2" customFormat="1" ht="22.8" customHeight="1">
      <c r="A82" s="40"/>
      <c r="B82" s="41"/>
      <c r="C82" s="101" t="s">
        <v>121</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9" t="s">
        <v>70</v>
      </c>
      <c r="AU82" s="19" t="s">
        <v>94</v>
      </c>
      <c r="BK82" s="189">
        <f>BK83</f>
        <v>0</v>
      </c>
    </row>
    <row r="83" s="12" customFormat="1" ht="25.92" customHeight="1">
      <c r="A83" s="12"/>
      <c r="B83" s="190"/>
      <c r="C83" s="191"/>
      <c r="D83" s="192" t="s">
        <v>70</v>
      </c>
      <c r="E83" s="193" t="s">
        <v>400</v>
      </c>
      <c r="F83" s="193" t="s">
        <v>401</v>
      </c>
      <c r="G83" s="191"/>
      <c r="H83" s="191"/>
      <c r="I83" s="194"/>
      <c r="J83" s="195">
        <f>BK83</f>
        <v>0</v>
      </c>
      <c r="K83" s="191"/>
      <c r="L83" s="196"/>
      <c r="M83" s="197"/>
      <c r="N83" s="198"/>
      <c r="O83" s="198"/>
      <c r="P83" s="199">
        <f>P84+P86</f>
        <v>0</v>
      </c>
      <c r="Q83" s="198"/>
      <c r="R83" s="199">
        <f>R84+R86</f>
        <v>0</v>
      </c>
      <c r="S83" s="198"/>
      <c r="T83" s="200">
        <f>T84+T86</f>
        <v>0</v>
      </c>
      <c r="U83" s="12"/>
      <c r="V83" s="12"/>
      <c r="W83" s="12"/>
      <c r="X83" s="12"/>
      <c r="Y83" s="12"/>
      <c r="Z83" s="12"/>
      <c r="AA83" s="12"/>
      <c r="AB83" s="12"/>
      <c r="AC83" s="12"/>
      <c r="AD83" s="12"/>
      <c r="AE83" s="12"/>
      <c r="AR83" s="201" t="s">
        <v>81</v>
      </c>
      <c r="AT83" s="202" t="s">
        <v>70</v>
      </c>
      <c r="AU83" s="202" t="s">
        <v>71</v>
      </c>
      <c r="AY83" s="201" t="s">
        <v>124</v>
      </c>
      <c r="BK83" s="203">
        <f>BK84+BK86</f>
        <v>0</v>
      </c>
    </row>
    <row r="84" s="12" customFormat="1" ht="22.8" customHeight="1">
      <c r="A84" s="12"/>
      <c r="B84" s="190"/>
      <c r="C84" s="191"/>
      <c r="D84" s="192" t="s">
        <v>70</v>
      </c>
      <c r="E84" s="204" t="s">
        <v>453</v>
      </c>
      <c r="F84" s="204" t="s">
        <v>454</v>
      </c>
      <c r="G84" s="191"/>
      <c r="H84" s="191"/>
      <c r="I84" s="194"/>
      <c r="J84" s="205">
        <f>BK84</f>
        <v>0</v>
      </c>
      <c r="K84" s="191"/>
      <c r="L84" s="196"/>
      <c r="M84" s="197"/>
      <c r="N84" s="198"/>
      <c r="O84" s="198"/>
      <c r="P84" s="199">
        <f>P85</f>
        <v>0</v>
      </c>
      <c r="Q84" s="198"/>
      <c r="R84" s="199">
        <f>R85</f>
        <v>0</v>
      </c>
      <c r="S84" s="198"/>
      <c r="T84" s="200">
        <f>T85</f>
        <v>0</v>
      </c>
      <c r="U84" s="12"/>
      <c r="V84" s="12"/>
      <c r="W84" s="12"/>
      <c r="X84" s="12"/>
      <c r="Y84" s="12"/>
      <c r="Z84" s="12"/>
      <c r="AA84" s="12"/>
      <c r="AB84" s="12"/>
      <c r="AC84" s="12"/>
      <c r="AD84" s="12"/>
      <c r="AE84" s="12"/>
      <c r="AR84" s="201" t="s">
        <v>81</v>
      </c>
      <c r="AT84" s="202" t="s">
        <v>70</v>
      </c>
      <c r="AU84" s="202" t="s">
        <v>79</v>
      </c>
      <c r="AY84" s="201" t="s">
        <v>124</v>
      </c>
      <c r="BK84" s="203">
        <f>BK85</f>
        <v>0</v>
      </c>
    </row>
    <row r="85" s="2" customFormat="1" ht="21.75" customHeight="1">
      <c r="A85" s="40"/>
      <c r="B85" s="41"/>
      <c r="C85" s="206" t="s">
        <v>79</v>
      </c>
      <c r="D85" s="206" t="s">
        <v>126</v>
      </c>
      <c r="E85" s="207" t="s">
        <v>455</v>
      </c>
      <c r="F85" s="208" t="s">
        <v>456</v>
      </c>
      <c r="G85" s="209" t="s">
        <v>319</v>
      </c>
      <c r="H85" s="210">
        <v>1</v>
      </c>
      <c r="I85" s="211"/>
      <c r="J85" s="212">
        <f>ROUND(I85*H85,2)</f>
        <v>0</v>
      </c>
      <c r="K85" s="208" t="s">
        <v>19</v>
      </c>
      <c r="L85" s="46"/>
      <c r="M85" s="213" t="s">
        <v>19</v>
      </c>
      <c r="N85" s="214" t="s">
        <v>42</v>
      </c>
      <c r="O85" s="86"/>
      <c r="P85" s="215">
        <f>O85*H85</f>
        <v>0</v>
      </c>
      <c r="Q85" s="215">
        <v>0</v>
      </c>
      <c r="R85" s="215">
        <f>Q85*H85</f>
        <v>0</v>
      </c>
      <c r="S85" s="215">
        <v>0</v>
      </c>
      <c r="T85" s="216">
        <f>S85*H85</f>
        <v>0</v>
      </c>
      <c r="U85" s="40"/>
      <c r="V85" s="40"/>
      <c r="W85" s="40"/>
      <c r="X85" s="40"/>
      <c r="Y85" s="40"/>
      <c r="Z85" s="40"/>
      <c r="AA85" s="40"/>
      <c r="AB85" s="40"/>
      <c r="AC85" s="40"/>
      <c r="AD85" s="40"/>
      <c r="AE85" s="40"/>
      <c r="AR85" s="217" t="s">
        <v>224</v>
      </c>
      <c r="AT85" s="217" t="s">
        <v>126</v>
      </c>
      <c r="AU85" s="217" t="s">
        <v>81</v>
      </c>
      <c r="AY85" s="19" t="s">
        <v>124</v>
      </c>
      <c r="BE85" s="218">
        <f>IF(N85="základní",J85,0)</f>
        <v>0</v>
      </c>
      <c r="BF85" s="218">
        <f>IF(N85="snížená",J85,0)</f>
        <v>0</v>
      </c>
      <c r="BG85" s="218">
        <f>IF(N85="zákl. přenesená",J85,0)</f>
        <v>0</v>
      </c>
      <c r="BH85" s="218">
        <f>IF(N85="sníž. přenesená",J85,0)</f>
        <v>0</v>
      </c>
      <c r="BI85" s="218">
        <f>IF(N85="nulová",J85,0)</f>
        <v>0</v>
      </c>
      <c r="BJ85" s="19" t="s">
        <v>79</v>
      </c>
      <c r="BK85" s="218">
        <f>ROUND(I85*H85,2)</f>
        <v>0</v>
      </c>
      <c r="BL85" s="19" t="s">
        <v>224</v>
      </c>
      <c r="BM85" s="217" t="s">
        <v>457</v>
      </c>
    </row>
    <row r="86" s="12" customFormat="1" ht="22.8" customHeight="1">
      <c r="A86" s="12"/>
      <c r="B86" s="190"/>
      <c r="C86" s="191"/>
      <c r="D86" s="192" t="s">
        <v>70</v>
      </c>
      <c r="E86" s="204" t="s">
        <v>458</v>
      </c>
      <c r="F86" s="204" t="s">
        <v>459</v>
      </c>
      <c r="G86" s="191"/>
      <c r="H86" s="191"/>
      <c r="I86" s="194"/>
      <c r="J86" s="205">
        <f>BK86</f>
        <v>0</v>
      </c>
      <c r="K86" s="191"/>
      <c r="L86" s="196"/>
      <c r="M86" s="197"/>
      <c r="N86" s="198"/>
      <c r="O86" s="198"/>
      <c r="P86" s="199">
        <f>P87</f>
        <v>0</v>
      </c>
      <c r="Q86" s="198"/>
      <c r="R86" s="199">
        <f>R87</f>
        <v>0</v>
      </c>
      <c r="S86" s="198"/>
      <c r="T86" s="200">
        <f>T87</f>
        <v>0</v>
      </c>
      <c r="U86" s="12"/>
      <c r="V86" s="12"/>
      <c r="W86" s="12"/>
      <c r="X86" s="12"/>
      <c r="Y86" s="12"/>
      <c r="Z86" s="12"/>
      <c r="AA86" s="12"/>
      <c r="AB86" s="12"/>
      <c r="AC86" s="12"/>
      <c r="AD86" s="12"/>
      <c r="AE86" s="12"/>
      <c r="AR86" s="201" t="s">
        <v>81</v>
      </c>
      <c r="AT86" s="202" t="s">
        <v>70</v>
      </c>
      <c r="AU86" s="202" t="s">
        <v>79</v>
      </c>
      <c r="AY86" s="201" t="s">
        <v>124</v>
      </c>
      <c r="BK86" s="203">
        <f>BK87</f>
        <v>0</v>
      </c>
    </row>
    <row r="87" s="2" customFormat="1" ht="16.5" customHeight="1">
      <c r="A87" s="40"/>
      <c r="B87" s="41"/>
      <c r="C87" s="206" t="s">
        <v>81</v>
      </c>
      <c r="D87" s="206" t="s">
        <v>126</v>
      </c>
      <c r="E87" s="207" t="s">
        <v>460</v>
      </c>
      <c r="F87" s="208" t="s">
        <v>461</v>
      </c>
      <c r="G87" s="209" t="s">
        <v>319</v>
      </c>
      <c r="H87" s="210">
        <v>1</v>
      </c>
      <c r="I87" s="211"/>
      <c r="J87" s="212">
        <f>ROUND(I87*H87,2)</f>
        <v>0</v>
      </c>
      <c r="K87" s="208" t="s">
        <v>19</v>
      </c>
      <c r="L87" s="46"/>
      <c r="M87" s="271" t="s">
        <v>19</v>
      </c>
      <c r="N87" s="272" t="s">
        <v>42</v>
      </c>
      <c r="O87" s="273"/>
      <c r="P87" s="274">
        <f>O87*H87</f>
        <v>0</v>
      </c>
      <c r="Q87" s="274">
        <v>0</v>
      </c>
      <c r="R87" s="274">
        <f>Q87*H87</f>
        <v>0</v>
      </c>
      <c r="S87" s="274">
        <v>0</v>
      </c>
      <c r="T87" s="275">
        <f>S87*H87</f>
        <v>0</v>
      </c>
      <c r="U87" s="40"/>
      <c r="V87" s="40"/>
      <c r="W87" s="40"/>
      <c r="X87" s="40"/>
      <c r="Y87" s="40"/>
      <c r="Z87" s="40"/>
      <c r="AA87" s="40"/>
      <c r="AB87" s="40"/>
      <c r="AC87" s="40"/>
      <c r="AD87" s="40"/>
      <c r="AE87" s="40"/>
      <c r="AR87" s="217" t="s">
        <v>224</v>
      </c>
      <c r="AT87" s="217" t="s">
        <v>126</v>
      </c>
      <c r="AU87" s="217" t="s">
        <v>81</v>
      </c>
      <c r="AY87" s="19" t="s">
        <v>124</v>
      </c>
      <c r="BE87" s="218">
        <f>IF(N87="základní",J87,0)</f>
        <v>0</v>
      </c>
      <c r="BF87" s="218">
        <f>IF(N87="snížená",J87,0)</f>
        <v>0</v>
      </c>
      <c r="BG87" s="218">
        <f>IF(N87="zákl. přenesená",J87,0)</f>
        <v>0</v>
      </c>
      <c r="BH87" s="218">
        <f>IF(N87="sníž. přenesená",J87,0)</f>
        <v>0</v>
      </c>
      <c r="BI87" s="218">
        <f>IF(N87="nulová",J87,0)</f>
        <v>0</v>
      </c>
      <c r="BJ87" s="19" t="s">
        <v>79</v>
      </c>
      <c r="BK87" s="218">
        <f>ROUND(I87*H87,2)</f>
        <v>0</v>
      </c>
      <c r="BL87" s="19" t="s">
        <v>224</v>
      </c>
      <c r="BM87" s="217" t="s">
        <v>462</v>
      </c>
    </row>
    <row r="88" s="2" customFormat="1" ht="6.96" customHeight="1">
      <c r="A88" s="40"/>
      <c r="B88" s="61"/>
      <c r="C88" s="62"/>
      <c r="D88" s="62"/>
      <c r="E88" s="62"/>
      <c r="F88" s="62"/>
      <c r="G88" s="62"/>
      <c r="H88" s="62"/>
      <c r="I88" s="62"/>
      <c r="J88" s="62"/>
      <c r="K88" s="62"/>
      <c r="L88" s="46"/>
      <c r="M88" s="40"/>
      <c r="O88" s="40"/>
      <c r="P88" s="40"/>
      <c r="Q88" s="40"/>
      <c r="R88" s="40"/>
      <c r="S88" s="40"/>
      <c r="T88" s="40"/>
      <c r="U88" s="40"/>
      <c r="V88" s="40"/>
      <c r="W88" s="40"/>
      <c r="X88" s="40"/>
      <c r="Y88" s="40"/>
      <c r="Z88" s="40"/>
      <c r="AA88" s="40"/>
      <c r="AB88" s="40"/>
      <c r="AC88" s="40"/>
      <c r="AD88" s="40"/>
      <c r="AE88" s="40"/>
    </row>
  </sheetData>
  <sheetProtection sheet="1" autoFilter="0" formatColumns="0" formatRows="0" objects="1" scenarios="1" spinCount="100000" saltValue="oKYrjz7/0b9YyCPiR4arwDgTO/JTX9sHP88umpYR8DFsxdAtI5CRHf1qBLEPdmwt+pMtW6Z6vKOGmwmH1nKyHg==" hashValue="B5AvK4RF+Vi8xZFhFtRC3lEHFFbqMIAyY3jztgbzzLFEu4rDW1oZTe/pxYcKuNFaHcZ/Hv0TynRAmsCUrenHkg==" algorithmName="SHA-512" password="CC35"/>
  <autoFilter ref="C81:K8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87</v>
      </c>
    </row>
    <row r="3" s="1" customFormat="1" ht="6.96" customHeight="1">
      <c r="B3" s="130"/>
      <c r="C3" s="131"/>
      <c r="D3" s="131"/>
      <c r="E3" s="131"/>
      <c r="F3" s="131"/>
      <c r="G3" s="131"/>
      <c r="H3" s="131"/>
      <c r="I3" s="131"/>
      <c r="J3" s="131"/>
      <c r="K3" s="131"/>
      <c r="L3" s="22"/>
      <c r="AT3" s="19" t="s">
        <v>81</v>
      </c>
    </row>
    <row r="4" s="1" customFormat="1" ht="24.96" customHeight="1">
      <c r="B4" s="22"/>
      <c r="D4" s="132" t="s">
        <v>88</v>
      </c>
      <c r="L4" s="22"/>
      <c r="M4" s="133" t="s">
        <v>10</v>
      </c>
      <c r="AT4" s="19" t="s">
        <v>4</v>
      </c>
    </row>
    <row r="5" s="1" customFormat="1" ht="6.96" customHeight="1">
      <c r="B5" s="22"/>
      <c r="L5" s="22"/>
    </row>
    <row r="6" s="1" customFormat="1" ht="12" customHeight="1">
      <c r="B6" s="22"/>
      <c r="D6" s="134" t="s">
        <v>16</v>
      </c>
      <c r="L6" s="22"/>
    </row>
    <row r="7" s="1" customFormat="1" ht="26.25" customHeight="1">
      <c r="B7" s="22"/>
      <c r="E7" s="135" t="str">
        <f>'Rekapitulace stavby'!K6</f>
        <v>Oprava technologie fontány a olověných van Resselovo náměstí v Chrudimi - technologická a stavební část</v>
      </c>
      <c r="F7" s="134"/>
      <c r="G7" s="134"/>
      <c r="H7" s="134"/>
      <c r="L7" s="22"/>
    </row>
    <row r="8" s="2" customFormat="1" ht="12" customHeight="1">
      <c r="A8" s="40"/>
      <c r="B8" s="46"/>
      <c r="C8" s="40"/>
      <c r="D8" s="134" t="s">
        <v>89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463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1. 3. 2024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31</v>
      </c>
      <c r="F21" s="40"/>
      <c r="G21" s="40"/>
      <c r="H21" s="40"/>
      <c r="I21" s="134" t="s">
        <v>27</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33</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34</v>
      </c>
      <c r="F24" s="40"/>
      <c r="G24" s="40"/>
      <c r="H24" s="40"/>
      <c r="I24" s="134" t="s">
        <v>27</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35</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37</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39</v>
      </c>
      <c r="G32" s="40"/>
      <c r="H32" s="40"/>
      <c r="I32" s="147" t="s">
        <v>38</v>
      </c>
      <c r="J32" s="147" t="s">
        <v>40</v>
      </c>
      <c r="K32" s="40"/>
      <c r="L32" s="136"/>
      <c r="S32" s="40"/>
      <c r="T32" s="40"/>
      <c r="U32" s="40"/>
      <c r="V32" s="40"/>
      <c r="W32" s="40"/>
      <c r="X32" s="40"/>
      <c r="Y32" s="40"/>
      <c r="Z32" s="40"/>
      <c r="AA32" s="40"/>
      <c r="AB32" s="40"/>
      <c r="AC32" s="40"/>
      <c r="AD32" s="40"/>
      <c r="AE32" s="40"/>
    </row>
    <row r="33" s="2" customFormat="1" ht="14.4" customHeight="1">
      <c r="A33" s="40"/>
      <c r="B33" s="46"/>
      <c r="C33" s="40"/>
      <c r="D33" s="148" t="s">
        <v>41</v>
      </c>
      <c r="E33" s="134" t="s">
        <v>42</v>
      </c>
      <c r="F33" s="149">
        <f>ROUND((SUM(BE84:BE122)),  2)</f>
        <v>0</v>
      </c>
      <c r="G33" s="40"/>
      <c r="H33" s="40"/>
      <c r="I33" s="150">
        <v>0.20999999999999999</v>
      </c>
      <c r="J33" s="149">
        <f>ROUND(((SUM(BE84:BE122))*I33),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43</v>
      </c>
      <c r="F34" s="149">
        <f>ROUND((SUM(BF84:BF122)),  2)</f>
        <v>0</v>
      </c>
      <c r="G34" s="40"/>
      <c r="H34" s="40"/>
      <c r="I34" s="150">
        <v>0.12</v>
      </c>
      <c r="J34" s="149">
        <f>ROUND(((SUM(BF84:BF122))*I34),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44</v>
      </c>
      <c r="F35" s="149">
        <f>ROUND((SUM(BG84:BG122)),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45</v>
      </c>
      <c r="F36" s="149">
        <f>ROUND((SUM(BH84:BH122)),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46</v>
      </c>
      <c r="F37" s="149">
        <f>ROUND((SUM(BI84:BI122)),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47</v>
      </c>
      <c r="E39" s="153"/>
      <c r="F39" s="153"/>
      <c r="G39" s="154" t="s">
        <v>48</v>
      </c>
      <c r="H39" s="155" t="s">
        <v>49</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26.25" customHeight="1">
      <c r="A48" s="40"/>
      <c r="B48" s="41"/>
      <c r="C48" s="42"/>
      <c r="D48" s="42"/>
      <c r="E48" s="162" t="str">
        <f>E7</f>
        <v>Oprava technologie fontány a olověných van Resselovo náměstí v Chrudimi - technologická a stavební část</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89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99 -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1. 3. 2024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Ing. Josef Dvořák</v>
      </c>
      <c r="K54" s="42"/>
      <c r="L54" s="13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33</v>
      </c>
      <c r="J55" s="38" t="str">
        <f>E24</f>
        <v>Ing.Jiří Pitra</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92</v>
      </c>
      <c r="D57" s="164"/>
      <c r="E57" s="164"/>
      <c r="F57" s="164"/>
      <c r="G57" s="164"/>
      <c r="H57" s="164"/>
      <c r="I57" s="164"/>
      <c r="J57" s="165" t="s">
        <v>93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69</v>
      </c>
      <c r="D59" s="42"/>
      <c r="E59" s="42"/>
      <c r="F59" s="42"/>
      <c r="G59" s="42"/>
      <c r="H59" s="42"/>
      <c r="I59" s="42"/>
      <c r="J59" s="104">
        <f>J84</f>
        <v>0</v>
      </c>
      <c r="K59" s="42"/>
      <c r="L59" s="136"/>
      <c r="S59" s="40"/>
      <c r="T59" s="40"/>
      <c r="U59" s="40"/>
      <c r="V59" s="40"/>
      <c r="W59" s="40"/>
      <c r="X59" s="40"/>
      <c r="Y59" s="40"/>
      <c r="Z59" s="40"/>
      <c r="AA59" s="40"/>
      <c r="AB59" s="40"/>
      <c r="AC59" s="40"/>
      <c r="AD59" s="40"/>
      <c r="AE59" s="40"/>
      <c r="AU59" s="19" t="s">
        <v>94</v>
      </c>
    </row>
    <row r="60" s="9" customFormat="1" ht="24.96" customHeight="1">
      <c r="A60" s="9"/>
      <c r="B60" s="167"/>
      <c r="C60" s="168"/>
      <c r="D60" s="169" t="s">
        <v>464</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465</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466</v>
      </c>
      <c r="E62" s="176"/>
      <c r="F62" s="176"/>
      <c r="G62" s="176"/>
      <c r="H62" s="176"/>
      <c r="I62" s="176"/>
      <c r="J62" s="177">
        <f>J95</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467</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468</v>
      </c>
      <c r="E64" s="176"/>
      <c r="F64" s="176"/>
      <c r="G64" s="176"/>
      <c r="H64" s="176"/>
      <c r="I64" s="176"/>
      <c r="J64" s="177">
        <f>J117</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5" t="s">
        <v>109</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26.25" customHeight="1">
      <c r="A74" s="40"/>
      <c r="B74" s="41"/>
      <c r="C74" s="42"/>
      <c r="D74" s="42"/>
      <c r="E74" s="162" t="str">
        <f>E7</f>
        <v>Oprava technologie fontány a olověných van Resselovo náměstí v Chrudimi - technologická a stavební část</v>
      </c>
      <c r="F74" s="34"/>
      <c r="G74" s="34"/>
      <c r="H74" s="34"/>
      <c r="I74" s="42"/>
      <c r="J74" s="42"/>
      <c r="K74" s="42"/>
      <c r="L74" s="136"/>
      <c r="S74" s="40"/>
      <c r="T74" s="40"/>
      <c r="U74" s="40"/>
      <c r="V74" s="40"/>
      <c r="W74" s="40"/>
      <c r="X74" s="40"/>
      <c r="Y74" s="40"/>
      <c r="Z74" s="40"/>
      <c r="AA74" s="40"/>
      <c r="AB74" s="40"/>
      <c r="AC74" s="40"/>
      <c r="AD74" s="40"/>
      <c r="AE74" s="40"/>
    </row>
    <row r="75" s="2" customFormat="1" ht="12" customHeight="1">
      <c r="A75" s="40"/>
      <c r="B75" s="41"/>
      <c r="C75" s="34" t="s">
        <v>89</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99 - VRN</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1. 3. 2024</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34" t="s">
        <v>30</v>
      </c>
      <c r="J80" s="38" t="str">
        <f>E21</f>
        <v>Ing. Josef Dvořák</v>
      </c>
      <c r="K80" s="42"/>
      <c r="L80" s="136"/>
      <c r="S80" s="40"/>
      <c r="T80" s="40"/>
      <c r="U80" s="40"/>
      <c r="V80" s="40"/>
      <c r="W80" s="40"/>
      <c r="X80" s="40"/>
      <c r="Y80" s="40"/>
      <c r="Z80" s="40"/>
      <c r="AA80" s="40"/>
      <c r="AB80" s="40"/>
      <c r="AC80" s="40"/>
      <c r="AD80" s="40"/>
      <c r="AE80" s="40"/>
    </row>
    <row r="81" s="2" customFormat="1" ht="15.15" customHeight="1">
      <c r="A81" s="40"/>
      <c r="B81" s="41"/>
      <c r="C81" s="34" t="s">
        <v>28</v>
      </c>
      <c r="D81" s="42"/>
      <c r="E81" s="42"/>
      <c r="F81" s="29" t="str">
        <f>IF(E18="","",E18)</f>
        <v>Vyplň údaj</v>
      </c>
      <c r="G81" s="42"/>
      <c r="H81" s="42"/>
      <c r="I81" s="34" t="s">
        <v>33</v>
      </c>
      <c r="J81" s="38" t="str">
        <f>E24</f>
        <v>Ing.Jiří Pitra</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110</v>
      </c>
      <c r="D83" s="182" t="s">
        <v>56</v>
      </c>
      <c r="E83" s="182" t="s">
        <v>52</v>
      </c>
      <c r="F83" s="182" t="s">
        <v>53</v>
      </c>
      <c r="G83" s="182" t="s">
        <v>111</v>
      </c>
      <c r="H83" s="182" t="s">
        <v>112</v>
      </c>
      <c r="I83" s="182" t="s">
        <v>113</v>
      </c>
      <c r="J83" s="182" t="s">
        <v>93</v>
      </c>
      <c r="K83" s="183" t="s">
        <v>114</v>
      </c>
      <c r="L83" s="184"/>
      <c r="M83" s="94" t="s">
        <v>19</v>
      </c>
      <c r="N83" s="95" t="s">
        <v>41</v>
      </c>
      <c r="O83" s="95" t="s">
        <v>115</v>
      </c>
      <c r="P83" s="95" t="s">
        <v>116</v>
      </c>
      <c r="Q83" s="95" t="s">
        <v>117</v>
      </c>
      <c r="R83" s="95" t="s">
        <v>118</v>
      </c>
      <c r="S83" s="95" t="s">
        <v>119</v>
      </c>
      <c r="T83" s="96" t="s">
        <v>120</v>
      </c>
      <c r="U83" s="179"/>
      <c r="V83" s="179"/>
      <c r="W83" s="179"/>
      <c r="X83" s="179"/>
      <c r="Y83" s="179"/>
      <c r="Z83" s="179"/>
      <c r="AA83" s="179"/>
      <c r="AB83" s="179"/>
      <c r="AC83" s="179"/>
      <c r="AD83" s="179"/>
      <c r="AE83" s="179"/>
    </row>
    <row r="84" s="2" customFormat="1" ht="22.8" customHeight="1">
      <c r="A84" s="40"/>
      <c r="B84" s="41"/>
      <c r="C84" s="101" t="s">
        <v>121</v>
      </c>
      <c r="D84" s="42"/>
      <c r="E84" s="42"/>
      <c r="F84" s="42"/>
      <c r="G84" s="42"/>
      <c r="H84" s="42"/>
      <c r="I84" s="42"/>
      <c r="J84" s="185">
        <f>BK84</f>
        <v>0</v>
      </c>
      <c r="K84" s="42"/>
      <c r="L84" s="46"/>
      <c r="M84" s="97"/>
      <c r="N84" s="186"/>
      <c r="O84" s="98"/>
      <c r="P84" s="187">
        <f>P85</f>
        <v>0</v>
      </c>
      <c r="Q84" s="98"/>
      <c r="R84" s="187">
        <f>R85</f>
        <v>0</v>
      </c>
      <c r="S84" s="98"/>
      <c r="T84" s="188">
        <f>T85</f>
        <v>0</v>
      </c>
      <c r="U84" s="40"/>
      <c r="V84" s="40"/>
      <c r="W84" s="40"/>
      <c r="X84" s="40"/>
      <c r="Y84" s="40"/>
      <c r="Z84" s="40"/>
      <c r="AA84" s="40"/>
      <c r="AB84" s="40"/>
      <c r="AC84" s="40"/>
      <c r="AD84" s="40"/>
      <c r="AE84" s="40"/>
      <c r="AT84" s="19" t="s">
        <v>70</v>
      </c>
      <c r="AU84" s="19" t="s">
        <v>94</v>
      </c>
      <c r="BK84" s="189">
        <f>BK85</f>
        <v>0</v>
      </c>
    </row>
    <row r="85" s="12" customFormat="1" ht="25.92" customHeight="1">
      <c r="A85" s="12"/>
      <c r="B85" s="190"/>
      <c r="C85" s="191"/>
      <c r="D85" s="192" t="s">
        <v>70</v>
      </c>
      <c r="E85" s="193" t="s">
        <v>86</v>
      </c>
      <c r="F85" s="193" t="s">
        <v>469</v>
      </c>
      <c r="G85" s="191"/>
      <c r="H85" s="191"/>
      <c r="I85" s="194"/>
      <c r="J85" s="195">
        <f>BK85</f>
        <v>0</v>
      </c>
      <c r="K85" s="191"/>
      <c r="L85" s="196"/>
      <c r="M85" s="197"/>
      <c r="N85" s="198"/>
      <c r="O85" s="198"/>
      <c r="P85" s="199">
        <f>P86+P95+P103+P117</f>
        <v>0</v>
      </c>
      <c r="Q85" s="198"/>
      <c r="R85" s="199">
        <f>R86+R95+R103+R117</f>
        <v>0</v>
      </c>
      <c r="S85" s="198"/>
      <c r="T85" s="200">
        <f>T86+T95+T103+T117</f>
        <v>0</v>
      </c>
      <c r="U85" s="12"/>
      <c r="V85" s="12"/>
      <c r="W85" s="12"/>
      <c r="X85" s="12"/>
      <c r="Y85" s="12"/>
      <c r="Z85" s="12"/>
      <c r="AA85" s="12"/>
      <c r="AB85" s="12"/>
      <c r="AC85" s="12"/>
      <c r="AD85" s="12"/>
      <c r="AE85" s="12"/>
      <c r="AR85" s="201" t="s">
        <v>158</v>
      </c>
      <c r="AT85" s="202" t="s">
        <v>70</v>
      </c>
      <c r="AU85" s="202" t="s">
        <v>71</v>
      </c>
      <c r="AY85" s="201" t="s">
        <v>124</v>
      </c>
      <c r="BK85" s="203">
        <f>BK86+BK95+BK103+BK117</f>
        <v>0</v>
      </c>
    </row>
    <row r="86" s="12" customFormat="1" ht="22.8" customHeight="1">
      <c r="A86" s="12"/>
      <c r="B86" s="190"/>
      <c r="C86" s="191"/>
      <c r="D86" s="192" t="s">
        <v>70</v>
      </c>
      <c r="E86" s="204" t="s">
        <v>470</v>
      </c>
      <c r="F86" s="204" t="s">
        <v>471</v>
      </c>
      <c r="G86" s="191"/>
      <c r="H86" s="191"/>
      <c r="I86" s="194"/>
      <c r="J86" s="205">
        <f>BK86</f>
        <v>0</v>
      </c>
      <c r="K86" s="191"/>
      <c r="L86" s="196"/>
      <c r="M86" s="197"/>
      <c r="N86" s="198"/>
      <c r="O86" s="198"/>
      <c r="P86" s="199">
        <f>SUM(P87:P94)</f>
        <v>0</v>
      </c>
      <c r="Q86" s="198"/>
      <c r="R86" s="199">
        <f>SUM(R87:R94)</f>
        <v>0</v>
      </c>
      <c r="S86" s="198"/>
      <c r="T86" s="200">
        <f>SUM(T87:T94)</f>
        <v>0</v>
      </c>
      <c r="U86" s="12"/>
      <c r="V86" s="12"/>
      <c r="W86" s="12"/>
      <c r="X86" s="12"/>
      <c r="Y86" s="12"/>
      <c r="Z86" s="12"/>
      <c r="AA86" s="12"/>
      <c r="AB86" s="12"/>
      <c r="AC86" s="12"/>
      <c r="AD86" s="12"/>
      <c r="AE86" s="12"/>
      <c r="AR86" s="201" t="s">
        <v>158</v>
      </c>
      <c r="AT86" s="202" t="s">
        <v>70</v>
      </c>
      <c r="AU86" s="202" t="s">
        <v>79</v>
      </c>
      <c r="AY86" s="201" t="s">
        <v>124</v>
      </c>
      <c r="BK86" s="203">
        <f>SUM(BK87:BK94)</f>
        <v>0</v>
      </c>
    </row>
    <row r="87" s="2" customFormat="1" ht="16.5" customHeight="1">
      <c r="A87" s="40"/>
      <c r="B87" s="41"/>
      <c r="C87" s="206" t="s">
        <v>79</v>
      </c>
      <c r="D87" s="206" t="s">
        <v>126</v>
      </c>
      <c r="E87" s="207" t="s">
        <v>472</v>
      </c>
      <c r="F87" s="208" t="s">
        <v>473</v>
      </c>
      <c r="G87" s="209" t="s">
        <v>474</v>
      </c>
      <c r="H87" s="210">
        <v>1</v>
      </c>
      <c r="I87" s="211"/>
      <c r="J87" s="212">
        <f>ROUND(I87*H87,2)</f>
        <v>0</v>
      </c>
      <c r="K87" s="208" t="s">
        <v>130</v>
      </c>
      <c r="L87" s="46"/>
      <c r="M87" s="213" t="s">
        <v>19</v>
      </c>
      <c r="N87" s="214" t="s">
        <v>42</v>
      </c>
      <c r="O87" s="86"/>
      <c r="P87" s="215">
        <f>O87*H87</f>
        <v>0</v>
      </c>
      <c r="Q87" s="215">
        <v>0</v>
      </c>
      <c r="R87" s="215">
        <f>Q87*H87</f>
        <v>0</v>
      </c>
      <c r="S87" s="215">
        <v>0</v>
      </c>
      <c r="T87" s="216">
        <f>S87*H87</f>
        <v>0</v>
      </c>
      <c r="U87" s="40"/>
      <c r="V87" s="40"/>
      <c r="W87" s="40"/>
      <c r="X87" s="40"/>
      <c r="Y87" s="40"/>
      <c r="Z87" s="40"/>
      <c r="AA87" s="40"/>
      <c r="AB87" s="40"/>
      <c r="AC87" s="40"/>
      <c r="AD87" s="40"/>
      <c r="AE87" s="40"/>
      <c r="AR87" s="217" t="s">
        <v>475</v>
      </c>
      <c r="AT87" s="217" t="s">
        <v>126</v>
      </c>
      <c r="AU87" s="217" t="s">
        <v>81</v>
      </c>
      <c r="AY87" s="19" t="s">
        <v>124</v>
      </c>
      <c r="BE87" s="218">
        <f>IF(N87="základní",J87,0)</f>
        <v>0</v>
      </c>
      <c r="BF87" s="218">
        <f>IF(N87="snížená",J87,0)</f>
        <v>0</v>
      </c>
      <c r="BG87" s="218">
        <f>IF(N87="zákl. přenesená",J87,0)</f>
        <v>0</v>
      </c>
      <c r="BH87" s="218">
        <f>IF(N87="sníž. přenesená",J87,0)</f>
        <v>0</v>
      </c>
      <c r="BI87" s="218">
        <f>IF(N87="nulová",J87,0)</f>
        <v>0</v>
      </c>
      <c r="BJ87" s="19" t="s">
        <v>79</v>
      </c>
      <c r="BK87" s="218">
        <f>ROUND(I87*H87,2)</f>
        <v>0</v>
      </c>
      <c r="BL87" s="19" t="s">
        <v>475</v>
      </c>
      <c r="BM87" s="217" t="s">
        <v>476</v>
      </c>
    </row>
    <row r="88" s="2" customFormat="1">
      <c r="A88" s="40"/>
      <c r="B88" s="41"/>
      <c r="C88" s="42"/>
      <c r="D88" s="219" t="s">
        <v>133</v>
      </c>
      <c r="E88" s="42"/>
      <c r="F88" s="220" t="s">
        <v>477</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9" t="s">
        <v>133</v>
      </c>
      <c r="AU88" s="19" t="s">
        <v>81</v>
      </c>
    </row>
    <row r="89" s="14" customFormat="1">
      <c r="A89" s="14"/>
      <c r="B89" s="235"/>
      <c r="C89" s="236"/>
      <c r="D89" s="226" t="s">
        <v>135</v>
      </c>
      <c r="E89" s="237" t="s">
        <v>19</v>
      </c>
      <c r="F89" s="238" t="s">
        <v>478</v>
      </c>
      <c r="G89" s="236"/>
      <c r="H89" s="239">
        <v>1</v>
      </c>
      <c r="I89" s="240"/>
      <c r="J89" s="236"/>
      <c r="K89" s="236"/>
      <c r="L89" s="241"/>
      <c r="M89" s="242"/>
      <c r="N89" s="243"/>
      <c r="O89" s="243"/>
      <c r="P89" s="243"/>
      <c r="Q89" s="243"/>
      <c r="R89" s="243"/>
      <c r="S89" s="243"/>
      <c r="T89" s="244"/>
      <c r="U89" s="14"/>
      <c r="V89" s="14"/>
      <c r="W89" s="14"/>
      <c r="X89" s="14"/>
      <c r="Y89" s="14"/>
      <c r="Z89" s="14"/>
      <c r="AA89" s="14"/>
      <c r="AB89" s="14"/>
      <c r="AC89" s="14"/>
      <c r="AD89" s="14"/>
      <c r="AE89" s="14"/>
      <c r="AT89" s="245" t="s">
        <v>135</v>
      </c>
      <c r="AU89" s="245" t="s">
        <v>81</v>
      </c>
      <c r="AV89" s="14" t="s">
        <v>81</v>
      </c>
      <c r="AW89" s="14" t="s">
        <v>32</v>
      </c>
      <c r="AX89" s="14" t="s">
        <v>79</v>
      </c>
      <c r="AY89" s="245" t="s">
        <v>124</v>
      </c>
    </row>
    <row r="90" s="2" customFormat="1" ht="16.5" customHeight="1">
      <c r="A90" s="40"/>
      <c r="B90" s="41"/>
      <c r="C90" s="206" t="s">
        <v>81</v>
      </c>
      <c r="D90" s="206" t="s">
        <v>126</v>
      </c>
      <c r="E90" s="207" t="s">
        <v>479</v>
      </c>
      <c r="F90" s="208" t="s">
        <v>480</v>
      </c>
      <c r="G90" s="209" t="s">
        <v>474</v>
      </c>
      <c r="H90" s="210">
        <v>1</v>
      </c>
      <c r="I90" s="211"/>
      <c r="J90" s="212">
        <f>ROUND(I90*H90,2)</f>
        <v>0</v>
      </c>
      <c r="K90" s="208" t="s">
        <v>130</v>
      </c>
      <c r="L90" s="46"/>
      <c r="M90" s="213" t="s">
        <v>19</v>
      </c>
      <c r="N90" s="214" t="s">
        <v>42</v>
      </c>
      <c r="O90" s="86"/>
      <c r="P90" s="215">
        <f>O90*H90</f>
        <v>0</v>
      </c>
      <c r="Q90" s="215">
        <v>0</v>
      </c>
      <c r="R90" s="215">
        <f>Q90*H90</f>
        <v>0</v>
      </c>
      <c r="S90" s="215">
        <v>0</v>
      </c>
      <c r="T90" s="216">
        <f>S90*H90</f>
        <v>0</v>
      </c>
      <c r="U90" s="40"/>
      <c r="V90" s="40"/>
      <c r="W90" s="40"/>
      <c r="X90" s="40"/>
      <c r="Y90" s="40"/>
      <c r="Z90" s="40"/>
      <c r="AA90" s="40"/>
      <c r="AB90" s="40"/>
      <c r="AC90" s="40"/>
      <c r="AD90" s="40"/>
      <c r="AE90" s="40"/>
      <c r="AR90" s="217" t="s">
        <v>475</v>
      </c>
      <c r="AT90" s="217" t="s">
        <v>126</v>
      </c>
      <c r="AU90" s="217" t="s">
        <v>81</v>
      </c>
      <c r="AY90" s="19" t="s">
        <v>124</v>
      </c>
      <c r="BE90" s="218">
        <f>IF(N90="základní",J90,0)</f>
        <v>0</v>
      </c>
      <c r="BF90" s="218">
        <f>IF(N90="snížená",J90,0)</f>
        <v>0</v>
      </c>
      <c r="BG90" s="218">
        <f>IF(N90="zákl. přenesená",J90,0)</f>
        <v>0</v>
      </c>
      <c r="BH90" s="218">
        <f>IF(N90="sníž. přenesená",J90,0)</f>
        <v>0</v>
      </c>
      <c r="BI90" s="218">
        <f>IF(N90="nulová",J90,0)</f>
        <v>0</v>
      </c>
      <c r="BJ90" s="19" t="s">
        <v>79</v>
      </c>
      <c r="BK90" s="218">
        <f>ROUND(I90*H90,2)</f>
        <v>0</v>
      </c>
      <c r="BL90" s="19" t="s">
        <v>475</v>
      </c>
      <c r="BM90" s="217" t="s">
        <v>481</v>
      </c>
    </row>
    <row r="91" s="2" customFormat="1">
      <c r="A91" s="40"/>
      <c r="B91" s="41"/>
      <c r="C91" s="42"/>
      <c r="D91" s="219" t="s">
        <v>133</v>
      </c>
      <c r="E91" s="42"/>
      <c r="F91" s="220" t="s">
        <v>482</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133</v>
      </c>
      <c r="AU91" s="19" t="s">
        <v>81</v>
      </c>
    </row>
    <row r="92" s="14" customFormat="1">
      <c r="A92" s="14"/>
      <c r="B92" s="235"/>
      <c r="C92" s="236"/>
      <c r="D92" s="226" t="s">
        <v>135</v>
      </c>
      <c r="E92" s="237" t="s">
        <v>19</v>
      </c>
      <c r="F92" s="238" t="s">
        <v>483</v>
      </c>
      <c r="G92" s="236"/>
      <c r="H92" s="239">
        <v>1</v>
      </c>
      <c r="I92" s="240"/>
      <c r="J92" s="236"/>
      <c r="K92" s="236"/>
      <c r="L92" s="241"/>
      <c r="M92" s="242"/>
      <c r="N92" s="243"/>
      <c r="O92" s="243"/>
      <c r="P92" s="243"/>
      <c r="Q92" s="243"/>
      <c r="R92" s="243"/>
      <c r="S92" s="243"/>
      <c r="T92" s="244"/>
      <c r="U92" s="14"/>
      <c r="V92" s="14"/>
      <c r="W92" s="14"/>
      <c r="X92" s="14"/>
      <c r="Y92" s="14"/>
      <c r="Z92" s="14"/>
      <c r="AA92" s="14"/>
      <c r="AB92" s="14"/>
      <c r="AC92" s="14"/>
      <c r="AD92" s="14"/>
      <c r="AE92" s="14"/>
      <c r="AT92" s="245" t="s">
        <v>135</v>
      </c>
      <c r="AU92" s="245" t="s">
        <v>81</v>
      </c>
      <c r="AV92" s="14" t="s">
        <v>81</v>
      </c>
      <c r="AW92" s="14" t="s">
        <v>32</v>
      </c>
      <c r="AX92" s="14" t="s">
        <v>79</v>
      </c>
      <c r="AY92" s="245" t="s">
        <v>124</v>
      </c>
    </row>
    <row r="93" s="2" customFormat="1" ht="16.5" customHeight="1">
      <c r="A93" s="40"/>
      <c r="B93" s="41"/>
      <c r="C93" s="206" t="s">
        <v>148</v>
      </c>
      <c r="D93" s="206" t="s">
        <v>126</v>
      </c>
      <c r="E93" s="207" t="s">
        <v>484</v>
      </c>
      <c r="F93" s="208" t="s">
        <v>485</v>
      </c>
      <c r="G93" s="209" t="s">
        <v>474</v>
      </c>
      <c r="H93" s="210">
        <v>1</v>
      </c>
      <c r="I93" s="211"/>
      <c r="J93" s="212">
        <f>ROUND(I93*H93,2)</f>
        <v>0</v>
      </c>
      <c r="K93" s="208" t="s">
        <v>130</v>
      </c>
      <c r="L93" s="46"/>
      <c r="M93" s="213" t="s">
        <v>19</v>
      </c>
      <c r="N93" s="214" t="s">
        <v>42</v>
      </c>
      <c r="O93" s="86"/>
      <c r="P93" s="215">
        <f>O93*H93</f>
        <v>0</v>
      </c>
      <c r="Q93" s="215">
        <v>0</v>
      </c>
      <c r="R93" s="215">
        <f>Q93*H93</f>
        <v>0</v>
      </c>
      <c r="S93" s="215">
        <v>0</v>
      </c>
      <c r="T93" s="216">
        <f>S93*H93</f>
        <v>0</v>
      </c>
      <c r="U93" s="40"/>
      <c r="V93" s="40"/>
      <c r="W93" s="40"/>
      <c r="X93" s="40"/>
      <c r="Y93" s="40"/>
      <c r="Z93" s="40"/>
      <c r="AA93" s="40"/>
      <c r="AB93" s="40"/>
      <c r="AC93" s="40"/>
      <c r="AD93" s="40"/>
      <c r="AE93" s="40"/>
      <c r="AR93" s="217" t="s">
        <v>475</v>
      </c>
      <c r="AT93" s="217" t="s">
        <v>126</v>
      </c>
      <c r="AU93" s="217" t="s">
        <v>81</v>
      </c>
      <c r="AY93" s="19" t="s">
        <v>124</v>
      </c>
      <c r="BE93" s="218">
        <f>IF(N93="základní",J93,0)</f>
        <v>0</v>
      </c>
      <c r="BF93" s="218">
        <f>IF(N93="snížená",J93,0)</f>
        <v>0</v>
      </c>
      <c r="BG93" s="218">
        <f>IF(N93="zákl. přenesená",J93,0)</f>
        <v>0</v>
      </c>
      <c r="BH93" s="218">
        <f>IF(N93="sníž. přenesená",J93,0)</f>
        <v>0</v>
      </c>
      <c r="BI93" s="218">
        <f>IF(N93="nulová",J93,0)</f>
        <v>0</v>
      </c>
      <c r="BJ93" s="19" t="s">
        <v>79</v>
      </c>
      <c r="BK93" s="218">
        <f>ROUND(I93*H93,2)</f>
        <v>0</v>
      </c>
      <c r="BL93" s="19" t="s">
        <v>475</v>
      </c>
      <c r="BM93" s="217" t="s">
        <v>486</v>
      </c>
    </row>
    <row r="94" s="2" customFormat="1">
      <c r="A94" s="40"/>
      <c r="B94" s="41"/>
      <c r="C94" s="42"/>
      <c r="D94" s="219" t="s">
        <v>133</v>
      </c>
      <c r="E94" s="42"/>
      <c r="F94" s="220" t="s">
        <v>487</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133</v>
      </c>
      <c r="AU94" s="19" t="s">
        <v>81</v>
      </c>
    </row>
    <row r="95" s="12" customFormat="1" ht="22.8" customHeight="1">
      <c r="A95" s="12"/>
      <c r="B95" s="190"/>
      <c r="C95" s="191"/>
      <c r="D95" s="192" t="s">
        <v>70</v>
      </c>
      <c r="E95" s="204" t="s">
        <v>488</v>
      </c>
      <c r="F95" s="204" t="s">
        <v>489</v>
      </c>
      <c r="G95" s="191"/>
      <c r="H95" s="191"/>
      <c r="I95" s="194"/>
      <c r="J95" s="205">
        <f>BK95</f>
        <v>0</v>
      </c>
      <c r="K95" s="191"/>
      <c r="L95" s="196"/>
      <c r="M95" s="197"/>
      <c r="N95" s="198"/>
      <c r="O95" s="198"/>
      <c r="P95" s="199">
        <f>SUM(P96:P102)</f>
        <v>0</v>
      </c>
      <c r="Q95" s="198"/>
      <c r="R95" s="199">
        <f>SUM(R96:R102)</f>
        <v>0</v>
      </c>
      <c r="S95" s="198"/>
      <c r="T95" s="200">
        <f>SUM(T96:T102)</f>
        <v>0</v>
      </c>
      <c r="U95" s="12"/>
      <c r="V95" s="12"/>
      <c r="W95" s="12"/>
      <c r="X95" s="12"/>
      <c r="Y95" s="12"/>
      <c r="Z95" s="12"/>
      <c r="AA95" s="12"/>
      <c r="AB95" s="12"/>
      <c r="AC95" s="12"/>
      <c r="AD95" s="12"/>
      <c r="AE95" s="12"/>
      <c r="AR95" s="201" t="s">
        <v>158</v>
      </c>
      <c r="AT95" s="202" t="s">
        <v>70</v>
      </c>
      <c r="AU95" s="202" t="s">
        <v>79</v>
      </c>
      <c r="AY95" s="201" t="s">
        <v>124</v>
      </c>
      <c r="BK95" s="203">
        <f>SUM(BK96:BK102)</f>
        <v>0</v>
      </c>
    </row>
    <row r="96" s="2" customFormat="1" ht="16.5" customHeight="1">
      <c r="A96" s="40"/>
      <c r="B96" s="41"/>
      <c r="C96" s="206" t="s">
        <v>131</v>
      </c>
      <c r="D96" s="206" t="s">
        <v>126</v>
      </c>
      <c r="E96" s="207" t="s">
        <v>490</v>
      </c>
      <c r="F96" s="208" t="s">
        <v>489</v>
      </c>
      <c r="G96" s="209" t="s">
        <v>474</v>
      </c>
      <c r="H96" s="210">
        <v>1</v>
      </c>
      <c r="I96" s="211"/>
      <c r="J96" s="212">
        <f>ROUND(I96*H96,2)</f>
        <v>0</v>
      </c>
      <c r="K96" s="208" t="s">
        <v>130</v>
      </c>
      <c r="L96" s="46"/>
      <c r="M96" s="213" t="s">
        <v>19</v>
      </c>
      <c r="N96" s="214" t="s">
        <v>42</v>
      </c>
      <c r="O96" s="86"/>
      <c r="P96" s="215">
        <f>O96*H96</f>
        <v>0</v>
      </c>
      <c r="Q96" s="215">
        <v>0</v>
      </c>
      <c r="R96" s="215">
        <f>Q96*H96</f>
        <v>0</v>
      </c>
      <c r="S96" s="215">
        <v>0</v>
      </c>
      <c r="T96" s="216">
        <f>S96*H96</f>
        <v>0</v>
      </c>
      <c r="U96" s="40"/>
      <c r="V96" s="40"/>
      <c r="W96" s="40"/>
      <c r="X96" s="40"/>
      <c r="Y96" s="40"/>
      <c r="Z96" s="40"/>
      <c r="AA96" s="40"/>
      <c r="AB96" s="40"/>
      <c r="AC96" s="40"/>
      <c r="AD96" s="40"/>
      <c r="AE96" s="40"/>
      <c r="AR96" s="217" t="s">
        <v>475</v>
      </c>
      <c r="AT96" s="217" t="s">
        <v>126</v>
      </c>
      <c r="AU96" s="217" t="s">
        <v>81</v>
      </c>
      <c r="AY96" s="19" t="s">
        <v>124</v>
      </c>
      <c r="BE96" s="218">
        <f>IF(N96="základní",J96,0)</f>
        <v>0</v>
      </c>
      <c r="BF96" s="218">
        <f>IF(N96="snížená",J96,0)</f>
        <v>0</v>
      </c>
      <c r="BG96" s="218">
        <f>IF(N96="zákl. přenesená",J96,0)</f>
        <v>0</v>
      </c>
      <c r="BH96" s="218">
        <f>IF(N96="sníž. přenesená",J96,0)</f>
        <v>0</v>
      </c>
      <c r="BI96" s="218">
        <f>IF(N96="nulová",J96,0)</f>
        <v>0</v>
      </c>
      <c r="BJ96" s="19" t="s">
        <v>79</v>
      </c>
      <c r="BK96" s="218">
        <f>ROUND(I96*H96,2)</f>
        <v>0</v>
      </c>
      <c r="BL96" s="19" t="s">
        <v>475</v>
      </c>
      <c r="BM96" s="217" t="s">
        <v>491</v>
      </c>
    </row>
    <row r="97" s="2" customFormat="1">
      <c r="A97" s="40"/>
      <c r="B97" s="41"/>
      <c r="C97" s="42"/>
      <c r="D97" s="219" t="s">
        <v>133</v>
      </c>
      <c r="E97" s="42"/>
      <c r="F97" s="220" t="s">
        <v>492</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133</v>
      </c>
      <c r="AU97" s="19" t="s">
        <v>81</v>
      </c>
    </row>
    <row r="98" s="14" customFormat="1">
      <c r="A98" s="14"/>
      <c r="B98" s="235"/>
      <c r="C98" s="236"/>
      <c r="D98" s="226" t="s">
        <v>135</v>
      </c>
      <c r="E98" s="237" t="s">
        <v>19</v>
      </c>
      <c r="F98" s="238" t="s">
        <v>493</v>
      </c>
      <c r="G98" s="236"/>
      <c r="H98" s="239">
        <v>1</v>
      </c>
      <c r="I98" s="240"/>
      <c r="J98" s="236"/>
      <c r="K98" s="236"/>
      <c r="L98" s="241"/>
      <c r="M98" s="242"/>
      <c r="N98" s="243"/>
      <c r="O98" s="243"/>
      <c r="P98" s="243"/>
      <c r="Q98" s="243"/>
      <c r="R98" s="243"/>
      <c r="S98" s="243"/>
      <c r="T98" s="244"/>
      <c r="U98" s="14"/>
      <c r="V98" s="14"/>
      <c r="W98" s="14"/>
      <c r="X98" s="14"/>
      <c r="Y98" s="14"/>
      <c r="Z98" s="14"/>
      <c r="AA98" s="14"/>
      <c r="AB98" s="14"/>
      <c r="AC98" s="14"/>
      <c r="AD98" s="14"/>
      <c r="AE98" s="14"/>
      <c r="AT98" s="245" t="s">
        <v>135</v>
      </c>
      <c r="AU98" s="245" t="s">
        <v>81</v>
      </c>
      <c r="AV98" s="14" t="s">
        <v>81</v>
      </c>
      <c r="AW98" s="14" t="s">
        <v>32</v>
      </c>
      <c r="AX98" s="14" t="s">
        <v>71</v>
      </c>
      <c r="AY98" s="245" t="s">
        <v>124</v>
      </c>
    </row>
    <row r="99" s="13" customFormat="1">
      <c r="A99" s="13"/>
      <c r="B99" s="224"/>
      <c r="C99" s="225"/>
      <c r="D99" s="226" t="s">
        <v>135</v>
      </c>
      <c r="E99" s="227" t="s">
        <v>19</v>
      </c>
      <c r="F99" s="228" t="s">
        <v>494</v>
      </c>
      <c r="G99" s="225"/>
      <c r="H99" s="227" t="s">
        <v>19</v>
      </c>
      <c r="I99" s="229"/>
      <c r="J99" s="225"/>
      <c r="K99" s="225"/>
      <c r="L99" s="230"/>
      <c r="M99" s="231"/>
      <c r="N99" s="232"/>
      <c r="O99" s="232"/>
      <c r="P99" s="232"/>
      <c r="Q99" s="232"/>
      <c r="R99" s="232"/>
      <c r="S99" s="232"/>
      <c r="T99" s="233"/>
      <c r="U99" s="13"/>
      <c r="V99" s="13"/>
      <c r="W99" s="13"/>
      <c r="X99" s="13"/>
      <c r="Y99" s="13"/>
      <c r="Z99" s="13"/>
      <c r="AA99" s="13"/>
      <c r="AB99" s="13"/>
      <c r="AC99" s="13"/>
      <c r="AD99" s="13"/>
      <c r="AE99" s="13"/>
      <c r="AT99" s="234" t="s">
        <v>135</v>
      </c>
      <c r="AU99" s="234" t="s">
        <v>81</v>
      </c>
      <c r="AV99" s="13" t="s">
        <v>79</v>
      </c>
      <c r="AW99" s="13" t="s">
        <v>32</v>
      </c>
      <c r="AX99" s="13" t="s">
        <v>71</v>
      </c>
      <c r="AY99" s="234" t="s">
        <v>124</v>
      </c>
    </row>
    <row r="100" s="13" customFormat="1">
      <c r="A100" s="13"/>
      <c r="B100" s="224"/>
      <c r="C100" s="225"/>
      <c r="D100" s="226" t="s">
        <v>135</v>
      </c>
      <c r="E100" s="227" t="s">
        <v>19</v>
      </c>
      <c r="F100" s="228" t="s">
        <v>495</v>
      </c>
      <c r="G100" s="225"/>
      <c r="H100" s="227" t="s">
        <v>19</v>
      </c>
      <c r="I100" s="229"/>
      <c r="J100" s="225"/>
      <c r="K100" s="225"/>
      <c r="L100" s="230"/>
      <c r="M100" s="231"/>
      <c r="N100" s="232"/>
      <c r="O100" s="232"/>
      <c r="P100" s="232"/>
      <c r="Q100" s="232"/>
      <c r="R100" s="232"/>
      <c r="S100" s="232"/>
      <c r="T100" s="233"/>
      <c r="U100" s="13"/>
      <c r="V100" s="13"/>
      <c r="W100" s="13"/>
      <c r="X100" s="13"/>
      <c r="Y100" s="13"/>
      <c r="Z100" s="13"/>
      <c r="AA100" s="13"/>
      <c r="AB100" s="13"/>
      <c r="AC100" s="13"/>
      <c r="AD100" s="13"/>
      <c r="AE100" s="13"/>
      <c r="AT100" s="234" t="s">
        <v>135</v>
      </c>
      <c r="AU100" s="234" t="s">
        <v>81</v>
      </c>
      <c r="AV100" s="13" t="s">
        <v>79</v>
      </c>
      <c r="AW100" s="13" t="s">
        <v>32</v>
      </c>
      <c r="AX100" s="13" t="s">
        <v>71</v>
      </c>
      <c r="AY100" s="234" t="s">
        <v>124</v>
      </c>
    </row>
    <row r="101" s="13" customFormat="1">
      <c r="A101" s="13"/>
      <c r="B101" s="224"/>
      <c r="C101" s="225"/>
      <c r="D101" s="226" t="s">
        <v>135</v>
      </c>
      <c r="E101" s="227" t="s">
        <v>19</v>
      </c>
      <c r="F101" s="228" t="s">
        <v>496</v>
      </c>
      <c r="G101" s="225"/>
      <c r="H101" s="227" t="s">
        <v>19</v>
      </c>
      <c r="I101" s="229"/>
      <c r="J101" s="225"/>
      <c r="K101" s="225"/>
      <c r="L101" s="230"/>
      <c r="M101" s="231"/>
      <c r="N101" s="232"/>
      <c r="O101" s="232"/>
      <c r="P101" s="232"/>
      <c r="Q101" s="232"/>
      <c r="R101" s="232"/>
      <c r="S101" s="232"/>
      <c r="T101" s="233"/>
      <c r="U101" s="13"/>
      <c r="V101" s="13"/>
      <c r="W101" s="13"/>
      <c r="X101" s="13"/>
      <c r="Y101" s="13"/>
      <c r="Z101" s="13"/>
      <c r="AA101" s="13"/>
      <c r="AB101" s="13"/>
      <c r="AC101" s="13"/>
      <c r="AD101" s="13"/>
      <c r="AE101" s="13"/>
      <c r="AT101" s="234" t="s">
        <v>135</v>
      </c>
      <c r="AU101" s="234" t="s">
        <v>81</v>
      </c>
      <c r="AV101" s="13" t="s">
        <v>79</v>
      </c>
      <c r="AW101" s="13" t="s">
        <v>32</v>
      </c>
      <c r="AX101" s="13" t="s">
        <v>71</v>
      </c>
      <c r="AY101" s="234" t="s">
        <v>124</v>
      </c>
    </row>
    <row r="102" s="15" customFormat="1">
      <c r="A102" s="15"/>
      <c r="B102" s="246"/>
      <c r="C102" s="247"/>
      <c r="D102" s="226" t="s">
        <v>135</v>
      </c>
      <c r="E102" s="248" t="s">
        <v>19</v>
      </c>
      <c r="F102" s="249" t="s">
        <v>141</v>
      </c>
      <c r="G102" s="247"/>
      <c r="H102" s="250">
        <v>1</v>
      </c>
      <c r="I102" s="251"/>
      <c r="J102" s="247"/>
      <c r="K102" s="247"/>
      <c r="L102" s="252"/>
      <c r="M102" s="253"/>
      <c r="N102" s="254"/>
      <c r="O102" s="254"/>
      <c r="P102" s="254"/>
      <c r="Q102" s="254"/>
      <c r="R102" s="254"/>
      <c r="S102" s="254"/>
      <c r="T102" s="255"/>
      <c r="U102" s="15"/>
      <c r="V102" s="15"/>
      <c r="W102" s="15"/>
      <c r="X102" s="15"/>
      <c r="Y102" s="15"/>
      <c r="Z102" s="15"/>
      <c r="AA102" s="15"/>
      <c r="AB102" s="15"/>
      <c r="AC102" s="15"/>
      <c r="AD102" s="15"/>
      <c r="AE102" s="15"/>
      <c r="AT102" s="256" t="s">
        <v>135</v>
      </c>
      <c r="AU102" s="256" t="s">
        <v>81</v>
      </c>
      <c r="AV102" s="15" t="s">
        <v>131</v>
      </c>
      <c r="AW102" s="15" t="s">
        <v>32</v>
      </c>
      <c r="AX102" s="15" t="s">
        <v>79</v>
      </c>
      <c r="AY102" s="256" t="s">
        <v>124</v>
      </c>
    </row>
    <row r="103" s="12" customFormat="1" ht="22.8" customHeight="1">
      <c r="A103" s="12"/>
      <c r="B103" s="190"/>
      <c r="C103" s="191"/>
      <c r="D103" s="192" t="s">
        <v>70</v>
      </c>
      <c r="E103" s="204" t="s">
        <v>497</v>
      </c>
      <c r="F103" s="204" t="s">
        <v>498</v>
      </c>
      <c r="G103" s="191"/>
      <c r="H103" s="191"/>
      <c r="I103" s="194"/>
      <c r="J103" s="205">
        <f>BK103</f>
        <v>0</v>
      </c>
      <c r="K103" s="191"/>
      <c r="L103" s="196"/>
      <c r="M103" s="197"/>
      <c r="N103" s="198"/>
      <c r="O103" s="198"/>
      <c r="P103" s="199">
        <f>SUM(P104:P116)</f>
        <v>0</v>
      </c>
      <c r="Q103" s="198"/>
      <c r="R103" s="199">
        <f>SUM(R104:R116)</f>
        <v>0</v>
      </c>
      <c r="S103" s="198"/>
      <c r="T103" s="200">
        <f>SUM(T104:T116)</f>
        <v>0</v>
      </c>
      <c r="U103" s="12"/>
      <c r="V103" s="12"/>
      <c r="W103" s="12"/>
      <c r="X103" s="12"/>
      <c r="Y103" s="12"/>
      <c r="Z103" s="12"/>
      <c r="AA103" s="12"/>
      <c r="AB103" s="12"/>
      <c r="AC103" s="12"/>
      <c r="AD103" s="12"/>
      <c r="AE103" s="12"/>
      <c r="AR103" s="201" t="s">
        <v>158</v>
      </c>
      <c r="AT103" s="202" t="s">
        <v>70</v>
      </c>
      <c r="AU103" s="202" t="s">
        <v>79</v>
      </c>
      <c r="AY103" s="201" t="s">
        <v>124</v>
      </c>
      <c r="BK103" s="203">
        <f>SUM(BK104:BK116)</f>
        <v>0</v>
      </c>
    </row>
    <row r="104" s="2" customFormat="1" ht="16.5" customHeight="1">
      <c r="A104" s="40"/>
      <c r="B104" s="41"/>
      <c r="C104" s="206" t="s">
        <v>158</v>
      </c>
      <c r="D104" s="206" t="s">
        <v>126</v>
      </c>
      <c r="E104" s="207" t="s">
        <v>499</v>
      </c>
      <c r="F104" s="208" t="s">
        <v>500</v>
      </c>
      <c r="G104" s="209" t="s">
        <v>474</v>
      </c>
      <c r="H104" s="210">
        <v>1</v>
      </c>
      <c r="I104" s="211"/>
      <c r="J104" s="212">
        <f>ROUND(I104*H104,2)</f>
        <v>0</v>
      </c>
      <c r="K104" s="208" t="s">
        <v>130</v>
      </c>
      <c r="L104" s="46"/>
      <c r="M104" s="213" t="s">
        <v>19</v>
      </c>
      <c r="N104" s="214" t="s">
        <v>42</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475</v>
      </c>
      <c r="AT104" s="217" t="s">
        <v>126</v>
      </c>
      <c r="AU104" s="217" t="s">
        <v>81</v>
      </c>
      <c r="AY104" s="19" t="s">
        <v>124</v>
      </c>
      <c r="BE104" s="218">
        <f>IF(N104="základní",J104,0)</f>
        <v>0</v>
      </c>
      <c r="BF104" s="218">
        <f>IF(N104="snížená",J104,0)</f>
        <v>0</v>
      </c>
      <c r="BG104" s="218">
        <f>IF(N104="zákl. přenesená",J104,0)</f>
        <v>0</v>
      </c>
      <c r="BH104" s="218">
        <f>IF(N104="sníž. přenesená",J104,0)</f>
        <v>0</v>
      </c>
      <c r="BI104" s="218">
        <f>IF(N104="nulová",J104,0)</f>
        <v>0</v>
      </c>
      <c r="BJ104" s="19" t="s">
        <v>79</v>
      </c>
      <c r="BK104" s="218">
        <f>ROUND(I104*H104,2)</f>
        <v>0</v>
      </c>
      <c r="BL104" s="19" t="s">
        <v>475</v>
      </c>
      <c r="BM104" s="217" t="s">
        <v>501</v>
      </c>
    </row>
    <row r="105" s="2" customFormat="1">
      <c r="A105" s="40"/>
      <c r="B105" s="41"/>
      <c r="C105" s="42"/>
      <c r="D105" s="219" t="s">
        <v>133</v>
      </c>
      <c r="E105" s="42"/>
      <c r="F105" s="220" t="s">
        <v>502</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133</v>
      </c>
      <c r="AU105" s="19" t="s">
        <v>81</v>
      </c>
    </row>
    <row r="106" s="14" customFormat="1">
      <c r="A106" s="14"/>
      <c r="B106" s="235"/>
      <c r="C106" s="236"/>
      <c r="D106" s="226" t="s">
        <v>135</v>
      </c>
      <c r="E106" s="237" t="s">
        <v>19</v>
      </c>
      <c r="F106" s="238" t="s">
        <v>503</v>
      </c>
      <c r="G106" s="236"/>
      <c r="H106" s="239">
        <v>1</v>
      </c>
      <c r="I106" s="240"/>
      <c r="J106" s="236"/>
      <c r="K106" s="236"/>
      <c r="L106" s="241"/>
      <c r="M106" s="242"/>
      <c r="N106" s="243"/>
      <c r="O106" s="243"/>
      <c r="P106" s="243"/>
      <c r="Q106" s="243"/>
      <c r="R106" s="243"/>
      <c r="S106" s="243"/>
      <c r="T106" s="244"/>
      <c r="U106" s="14"/>
      <c r="V106" s="14"/>
      <c r="W106" s="14"/>
      <c r="X106" s="14"/>
      <c r="Y106" s="14"/>
      <c r="Z106" s="14"/>
      <c r="AA106" s="14"/>
      <c r="AB106" s="14"/>
      <c r="AC106" s="14"/>
      <c r="AD106" s="14"/>
      <c r="AE106" s="14"/>
      <c r="AT106" s="245" t="s">
        <v>135</v>
      </c>
      <c r="AU106" s="245" t="s">
        <v>81</v>
      </c>
      <c r="AV106" s="14" t="s">
        <v>81</v>
      </c>
      <c r="AW106" s="14" t="s">
        <v>32</v>
      </c>
      <c r="AX106" s="14" t="s">
        <v>79</v>
      </c>
      <c r="AY106" s="245" t="s">
        <v>124</v>
      </c>
    </row>
    <row r="107" s="2" customFormat="1" ht="16.5" customHeight="1">
      <c r="A107" s="40"/>
      <c r="B107" s="41"/>
      <c r="C107" s="206" t="s">
        <v>165</v>
      </c>
      <c r="D107" s="206" t="s">
        <v>126</v>
      </c>
      <c r="E107" s="207" t="s">
        <v>504</v>
      </c>
      <c r="F107" s="208" t="s">
        <v>505</v>
      </c>
      <c r="G107" s="209" t="s">
        <v>474</v>
      </c>
      <c r="H107" s="210">
        <v>1</v>
      </c>
      <c r="I107" s="211"/>
      <c r="J107" s="212">
        <f>ROUND(I107*H107,2)</f>
        <v>0</v>
      </c>
      <c r="K107" s="208" t="s">
        <v>130</v>
      </c>
      <c r="L107" s="46"/>
      <c r="M107" s="213" t="s">
        <v>19</v>
      </c>
      <c r="N107" s="214" t="s">
        <v>42</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475</v>
      </c>
      <c r="AT107" s="217" t="s">
        <v>126</v>
      </c>
      <c r="AU107" s="217" t="s">
        <v>81</v>
      </c>
      <c r="AY107" s="19" t="s">
        <v>124</v>
      </c>
      <c r="BE107" s="218">
        <f>IF(N107="základní",J107,0)</f>
        <v>0</v>
      </c>
      <c r="BF107" s="218">
        <f>IF(N107="snížená",J107,0)</f>
        <v>0</v>
      </c>
      <c r="BG107" s="218">
        <f>IF(N107="zákl. přenesená",J107,0)</f>
        <v>0</v>
      </c>
      <c r="BH107" s="218">
        <f>IF(N107="sníž. přenesená",J107,0)</f>
        <v>0</v>
      </c>
      <c r="BI107" s="218">
        <f>IF(N107="nulová",J107,0)</f>
        <v>0</v>
      </c>
      <c r="BJ107" s="19" t="s">
        <v>79</v>
      </c>
      <c r="BK107" s="218">
        <f>ROUND(I107*H107,2)</f>
        <v>0</v>
      </c>
      <c r="BL107" s="19" t="s">
        <v>475</v>
      </c>
      <c r="BM107" s="217" t="s">
        <v>506</v>
      </c>
    </row>
    <row r="108" s="2" customFormat="1">
      <c r="A108" s="40"/>
      <c r="B108" s="41"/>
      <c r="C108" s="42"/>
      <c r="D108" s="219" t="s">
        <v>133</v>
      </c>
      <c r="E108" s="42"/>
      <c r="F108" s="220" t="s">
        <v>507</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133</v>
      </c>
      <c r="AU108" s="19" t="s">
        <v>81</v>
      </c>
    </row>
    <row r="109" s="14" customFormat="1">
      <c r="A109" s="14"/>
      <c r="B109" s="235"/>
      <c r="C109" s="236"/>
      <c r="D109" s="226" t="s">
        <v>135</v>
      </c>
      <c r="E109" s="237" t="s">
        <v>19</v>
      </c>
      <c r="F109" s="238" t="s">
        <v>508</v>
      </c>
      <c r="G109" s="236"/>
      <c r="H109" s="239">
        <v>1</v>
      </c>
      <c r="I109" s="240"/>
      <c r="J109" s="236"/>
      <c r="K109" s="236"/>
      <c r="L109" s="241"/>
      <c r="M109" s="242"/>
      <c r="N109" s="243"/>
      <c r="O109" s="243"/>
      <c r="P109" s="243"/>
      <c r="Q109" s="243"/>
      <c r="R109" s="243"/>
      <c r="S109" s="243"/>
      <c r="T109" s="244"/>
      <c r="U109" s="14"/>
      <c r="V109" s="14"/>
      <c r="W109" s="14"/>
      <c r="X109" s="14"/>
      <c r="Y109" s="14"/>
      <c r="Z109" s="14"/>
      <c r="AA109" s="14"/>
      <c r="AB109" s="14"/>
      <c r="AC109" s="14"/>
      <c r="AD109" s="14"/>
      <c r="AE109" s="14"/>
      <c r="AT109" s="245" t="s">
        <v>135</v>
      </c>
      <c r="AU109" s="245" t="s">
        <v>81</v>
      </c>
      <c r="AV109" s="14" t="s">
        <v>81</v>
      </c>
      <c r="AW109" s="14" t="s">
        <v>32</v>
      </c>
      <c r="AX109" s="14" t="s">
        <v>71</v>
      </c>
      <c r="AY109" s="245" t="s">
        <v>124</v>
      </c>
    </row>
    <row r="110" s="13" customFormat="1">
      <c r="A110" s="13"/>
      <c r="B110" s="224"/>
      <c r="C110" s="225"/>
      <c r="D110" s="226" t="s">
        <v>135</v>
      </c>
      <c r="E110" s="227" t="s">
        <v>19</v>
      </c>
      <c r="F110" s="228" t="s">
        <v>509</v>
      </c>
      <c r="G110" s="225"/>
      <c r="H110" s="227" t="s">
        <v>19</v>
      </c>
      <c r="I110" s="229"/>
      <c r="J110" s="225"/>
      <c r="K110" s="225"/>
      <c r="L110" s="230"/>
      <c r="M110" s="231"/>
      <c r="N110" s="232"/>
      <c r="O110" s="232"/>
      <c r="P110" s="232"/>
      <c r="Q110" s="232"/>
      <c r="R110" s="232"/>
      <c r="S110" s="232"/>
      <c r="T110" s="233"/>
      <c r="U110" s="13"/>
      <c r="V110" s="13"/>
      <c r="W110" s="13"/>
      <c r="X110" s="13"/>
      <c r="Y110" s="13"/>
      <c r="Z110" s="13"/>
      <c r="AA110" s="13"/>
      <c r="AB110" s="13"/>
      <c r="AC110" s="13"/>
      <c r="AD110" s="13"/>
      <c r="AE110" s="13"/>
      <c r="AT110" s="234" t="s">
        <v>135</v>
      </c>
      <c r="AU110" s="234" t="s">
        <v>81</v>
      </c>
      <c r="AV110" s="13" t="s">
        <v>79</v>
      </c>
      <c r="AW110" s="13" t="s">
        <v>32</v>
      </c>
      <c r="AX110" s="13" t="s">
        <v>71</v>
      </c>
      <c r="AY110" s="234" t="s">
        <v>124</v>
      </c>
    </row>
    <row r="111" s="13" customFormat="1">
      <c r="A111" s="13"/>
      <c r="B111" s="224"/>
      <c r="C111" s="225"/>
      <c r="D111" s="226" t="s">
        <v>135</v>
      </c>
      <c r="E111" s="227" t="s">
        <v>19</v>
      </c>
      <c r="F111" s="228" t="s">
        <v>510</v>
      </c>
      <c r="G111" s="225"/>
      <c r="H111" s="227" t="s">
        <v>19</v>
      </c>
      <c r="I111" s="229"/>
      <c r="J111" s="225"/>
      <c r="K111" s="225"/>
      <c r="L111" s="230"/>
      <c r="M111" s="231"/>
      <c r="N111" s="232"/>
      <c r="O111" s="232"/>
      <c r="P111" s="232"/>
      <c r="Q111" s="232"/>
      <c r="R111" s="232"/>
      <c r="S111" s="232"/>
      <c r="T111" s="233"/>
      <c r="U111" s="13"/>
      <c r="V111" s="13"/>
      <c r="W111" s="13"/>
      <c r="X111" s="13"/>
      <c r="Y111" s="13"/>
      <c r="Z111" s="13"/>
      <c r="AA111" s="13"/>
      <c r="AB111" s="13"/>
      <c r="AC111" s="13"/>
      <c r="AD111" s="13"/>
      <c r="AE111" s="13"/>
      <c r="AT111" s="234" t="s">
        <v>135</v>
      </c>
      <c r="AU111" s="234" t="s">
        <v>81</v>
      </c>
      <c r="AV111" s="13" t="s">
        <v>79</v>
      </c>
      <c r="AW111" s="13" t="s">
        <v>32</v>
      </c>
      <c r="AX111" s="13" t="s">
        <v>71</v>
      </c>
      <c r="AY111" s="234" t="s">
        <v>124</v>
      </c>
    </row>
    <row r="112" s="13" customFormat="1">
      <c r="A112" s="13"/>
      <c r="B112" s="224"/>
      <c r="C112" s="225"/>
      <c r="D112" s="226" t="s">
        <v>135</v>
      </c>
      <c r="E112" s="227" t="s">
        <v>19</v>
      </c>
      <c r="F112" s="228" t="s">
        <v>511</v>
      </c>
      <c r="G112" s="225"/>
      <c r="H112" s="227" t="s">
        <v>19</v>
      </c>
      <c r="I112" s="229"/>
      <c r="J112" s="225"/>
      <c r="K112" s="225"/>
      <c r="L112" s="230"/>
      <c r="M112" s="231"/>
      <c r="N112" s="232"/>
      <c r="O112" s="232"/>
      <c r="P112" s="232"/>
      <c r="Q112" s="232"/>
      <c r="R112" s="232"/>
      <c r="S112" s="232"/>
      <c r="T112" s="233"/>
      <c r="U112" s="13"/>
      <c r="V112" s="13"/>
      <c r="W112" s="13"/>
      <c r="X112" s="13"/>
      <c r="Y112" s="13"/>
      <c r="Z112" s="13"/>
      <c r="AA112" s="13"/>
      <c r="AB112" s="13"/>
      <c r="AC112" s="13"/>
      <c r="AD112" s="13"/>
      <c r="AE112" s="13"/>
      <c r="AT112" s="234" t="s">
        <v>135</v>
      </c>
      <c r="AU112" s="234" t="s">
        <v>81</v>
      </c>
      <c r="AV112" s="13" t="s">
        <v>79</v>
      </c>
      <c r="AW112" s="13" t="s">
        <v>32</v>
      </c>
      <c r="AX112" s="13" t="s">
        <v>71</v>
      </c>
      <c r="AY112" s="234" t="s">
        <v>124</v>
      </c>
    </row>
    <row r="113" s="13" customFormat="1">
      <c r="A113" s="13"/>
      <c r="B113" s="224"/>
      <c r="C113" s="225"/>
      <c r="D113" s="226" t="s">
        <v>135</v>
      </c>
      <c r="E113" s="227" t="s">
        <v>19</v>
      </c>
      <c r="F113" s="228" t="s">
        <v>512</v>
      </c>
      <c r="G113" s="225"/>
      <c r="H113" s="227" t="s">
        <v>19</v>
      </c>
      <c r="I113" s="229"/>
      <c r="J113" s="225"/>
      <c r="K113" s="225"/>
      <c r="L113" s="230"/>
      <c r="M113" s="231"/>
      <c r="N113" s="232"/>
      <c r="O113" s="232"/>
      <c r="P113" s="232"/>
      <c r="Q113" s="232"/>
      <c r="R113" s="232"/>
      <c r="S113" s="232"/>
      <c r="T113" s="233"/>
      <c r="U113" s="13"/>
      <c r="V113" s="13"/>
      <c r="W113" s="13"/>
      <c r="X113" s="13"/>
      <c r="Y113" s="13"/>
      <c r="Z113" s="13"/>
      <c r="AA113" s="13"/>
      <c r="AB113" s="13"/>
      <c r="AC113" s="13"/>
      <c r="AD113" s="13"/>
      <c r="AE113" s="13"/>
      <c r="AT113" s="234" t="s">
        <v>135</v>
      </c>
      <c r="AU113" s="234" t="s">
        <v>81</v>
      </c>
      <c r="AV113" s="13" t="s">
        <v>79</v>
      </c>
      <c r="AW113" s="13" t="s">
        <v>32</v>
      </c>
      <c r="AX113" s="13" t="s">
        <v>71</v>
      </c>
      <c r="AY113" s="234" t="s">
        <v>124</v>
      </c>
    </row>
    <row r="114" s="13" customFormat="1">
      <c r="A114" s="13"/>
      <c r="B114" s="224"/>
      <c r="C114" s="225"/>
      <c r="D114" s="226" t="s">
        <v>135</v>
      </c>
      <c r="E114" s="227" t="s">
        <v>19</v>
      </c>
      <c r="F114" s="228" t="s">
        <v>513</v>
      </c>
      <c r="G114" s="225"/>
      <c r="H114" s="227" t="s">
        <v>19</v>
      </c>
      <c r="I114" s="229"/>
      <c r="J114" s="225"/>
      <c r="K114" s="225"/>
      <c r="L114" s="230"/>
      <c r="M114" s="231"/>
      <c r="N114" s="232"/>
      <c r="O114" s="232"/>
      <c r="P114" s="232"/>
      <c r="Q114" s="232"/>
      <c r="R114" s="232"/>
      <c r="S114" s="232"/>
      <c r="T114" s="233"/>
      <c r="U114" s="13"/>
      <c r="V114" s="13"/>
      <c r="W114" s="13"/>
      <c r="X114" s="13"/>
      <c r="Y114" s="13"/>
      <c r="Z114" s="13"/>
      <c r="AA114" s="13"/>
      <c r="AB114" s="13"/>
      <c r="AC114" s="13"/>
      <c r="AD114" s="13"/>
      <c r="AE114" s="13"/>
      <c r="AT114" s="234" t="s">
        <v>135</v>
      </c>
      <c r="AU114" s="234" t="s">
        <v>81</v>
      </c>
      <c r="AV114" s="13" t="s">
        <v>79</v>
      </c>
      <c r="AW114" s="13" t="s">
        <v>32</v>
      </c>
      <c r="AX114" s="13" t="s">
        <v>71</v>
      </c>
      <c r="AY114" s="234" t="s">
        <v>124</v>
      </c>
    </row>
    <row r="115" s="13" customFormat="1">
      <c r="A115" s="13"/>
      <c r="B115" s="224"/>
      <c r="C115" s="225"/>
      <c r="D115" s="226" t="s">
        <v>135</v>
      </c>
      <c r="E115" s="227" t="s">
        <v>19</v>
      </c>
      <c r="F115" s="228" t="s">
        <v>514</v>
      </c>
      <c r="G115" s="225"/>
      <c r="H115" s="227" t="s">
        <v>19</v>
      </c>
      <c r="I115" s="229"/>
      <c r="J115" s="225"/>
      <c r="K115" s="225"/>
      <c r="L115" s="230"/>
      <c r="M115" s="231"/>
      <c r="N115" s="232"/>
      <c r="O115" s="232"/>
      <c r="P115" s="232"/>
      <c r="Q115" s="232"/>
      <c r="R115" s="232"/>
      <c r="S115" s="232"/>
      <c r="T115" s="233"/>
      <c r="U115" s="13"/>
      <c r="V115" s="13"/>
      <c r="W115" s="13"/>
      <c r="X115" s="13"/>
      <c r="Y115" s="13"/>
      <c r="Z115" s="13"/>
      <c r="AA115" s="13"/>
      <c r="AB115" s="13"/>
      <c r="AC115" s="13"/>
      <c r="AD115" s="13"/>
      <c r="AE115" s="13"/>
      <c r="AT115" s="234" t="s">
        <v>135</v>
      </c>
      <c r="AU115" s="234" t="s">
        <v>81</v>
      </c>
      <c r="AV115" s="13" t="s">
        <v>79</v>
      </c>
      <c r="AW115" s="13" t="s">
        <v>32</v>
      </c>
      <c r="AX115" s="13" t="s">
        <v>71</v>
      </c>
      <c r="AY115" s="234" t="s">
        <v>124</v>
      </c>
    </row>
    <row r="116" s="15" customFormat="1">
      <c r="A116" s="15"/>
      <c r="B116" s="246"/>
      <c r="C116" s="247"/>
      <c r="D116" s="226" t="s">
        <v>135</v>
      </c>
      <c r="E116" s="248" t="s">
        <v>19</v>
      </c>
      <c r="F116" s="249" t="s">
        <v>141</v>
      </c>
      <c r="G116" s="247"/>
      <c r="H116" s="250">
        <v>1</v>
      </c>
      <c r="I116" s="251"/>
      <c r="J116" s="247"/>
      <c r="K116" s="247"/>
      <c r="L116" s="252"/>
      <c r="M116" s="253"/>
      <c r="N116" s="254"/>
      <c r="O116" s="254"/>
      <c r="P116" s="254"/>
      <c r="Q116" s="254"/>
      <c r="R116" s="254"/>
      <c r="S116" s="254"/>
      <c r="T116" s="255"/>
      <c r="U116" s="15"/>
      <c r="V116" s="15"/>
      <c r="W116" s="15"/>
      <c r="X116" s="15"/>
      <c r="Y116" s="15"/>
      <c r="Z116" s="15"/>
      <c r="AA116" s="15"/>
      <c r="AB116" s="15"/>
      <c r="AC116" s="15"/>
      <c r="AD116" s="15"/>
      <c r="AE116" s="15"/>
      <c r="AT116" s="256" t="s">
        <v>135</v>
      </c>
      <c r="AU116" s="256" t="s">
        <v>81</v>
      </c>
      <c r="AV116" s="15" t="s">
        <v>131</v>
      </c>
      <c r="AW116" s="15" t="s">
        <v>32</v>
      </c>
      <c r="AX116" s="15" t="s">
        <v>79</v>
      </c>
      <c r="AY116" s="256" t="s">
        <v>124</v>
      </c>
    </row>
    <row r="117" s="12" customFormat="1" ht="22.8" customHeight="1">
      <c r="A117" s="12"/>
      <c r="B117" s="190"/>
      <c r="C117" s="191"/>
      <c r="D117" s="192" t="s">
        <v>70</v>
      </c>
      <c r="E117" s="204" t="s">
        <v>515</v>
      </c>
      <c r="F117" s="204" t="s">
        <v>516</v>
      </c>
      <c r="G117" s="191"/>
      <c r="H117" s="191"/>
      <c r="I117" s="194"/>
      <c r="J117" s="205">
        <f>BK117</f>
        <v>0</v>
      </c>
      <c r="K117" s="191"/>
      <c r="L117" s="196"/>
      <c r="M117" s="197"/>
      <c r="N117" s="198"/>
      <c r="O117" s="198"/>
      <c r="P117" s="199">
        <f>SUM(P118:P122)</f>
        <v>0</v>
      </c>
      <c r="Q117" s="198"/>
      <c r="R117" s="199">
        <f>SUM(R118:R122)</f>
        <v>0</v>
      </c>
      <c r="S117" s="198"/>
      <c r="T117" s="200">
        <f>SUM(T118:T122)</f>
        <v>0</v>
      </c>
      <c r="U117" s="12"/>
      <c r="V117" s="12"/>
      <c r="W117" s="12"/>
      <c r="X117" s="12"/>
      <c r="Y117" s="12"/>
      <c r="Z117" s="12"/>
      <c r="AA117" s="12"/>
      <c r="AB117" s="12"/>
      <c r="AC117" s="12"/>
      <c r="AD117" s="12"/>
      <c r="AE117" s="12"/>
      <c r="AR117" s="201" t="s">
        <v>158</v>
      </c>
      <c r="AT117" s="202" t="s">
        <v>70</v>
      </c>
      <c r="AU117" s="202" t="s">
        <v>79</v>
      </c>
      <c r="AY117" s="201" t="s">
        <v>124</v>
      </c>
      <c r="BK117" s="203">
        <f>SUM(BK118:BK122)</f>
        <v>0</v>
      </c>
    </row>
    <row r="118" s="2" customFormat="1" ht="16.5" customHeight="1">
      <c r="A118" s="40"/>
      <c r="B118" s="41"/>
      <c r="C118" s="206" t="s">
        <v>171</v>
      </c>
      <c r="D118" s="206" t="s">
        <v>126</v>
      </c>
      <c r="E118" s="207" t="s">
        <v>517</v>
      </c>
      <c r="F118" s="208" t="s">
        <v>516</v>
      </c>
      <c r="G118" s="209" t="s">
        <v>474</v>
      </c>
      <c r="H118" s="210">
        <v>1</v>
      </c>
      <c r="I118" s="211"/>
      <c r="J118" s="212">
        <f>ROUND(I118*H118,2)</f>
        <v>0</v>
      </c>
      <c r="K118" s="208" t="s">
        <v>130</v>
      </c>
      <c r="L118" s="46"/>
      <c r="M118" s="213" t="s">
        <v>19</v>
      </c>
      <c r="N118" s="214" t="s">
        <v>42</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475</v>
      </c>
      <c r="AT118" s="217" t="s">
        <v>126</v>
      </c>
      <c r="AU118" s="217" t="s">
        <v>81</v>
      </c>
      <c r="AY118" s="19" t="s">
        <v>124</v>
      </c>
      <c r="BE118" s="218">
        <f>IF(N118="základní",J118,0)</f>
        <v>0</v>
      </c>
      <c r="BF118" s="218">
        <f>IF(N118="snížená",J118,0)</f>
        <v>0</v>
      </c>
      <c r="BG118" s="218">
        <f>IF(N118="zákl. přenesená",J118,0)</f>
        <v>0</v>
      </c>
      <c r="BH118" s="218">
        <f>IF(N118="sníž. přenesená",J118,0)</f>
        <v>0</v>
      </c>
      <c r="BI118" s="218">
        <f>IF(N118="nulová",J118,0)</f>
        <v>0</v>
      </c>
      <c r="BJ118" s="19" t="s">
        <v>79</v>
      </c>
      <c r="BK118" s="218">
        <f>ROUND(I118*H118,2)</f>
        <v>0</v>
      </c>
      <c r="BL118" s="19" t="s">
        <v>475</v>
      </c>
      <c r="BM118" s="217" t="s">
        <v>518</v>
      </c>
    </row>
    <row r="119" s="2" customFormat="1">
      <c r="A119" s="40"/>
      <c r="B119" s="41"/>
      <c r="C119" s="42"/>
      <c r="D119" s="219" t="s">
        <v>133</v>
      </c>
      <c r="E119" s="42"/>
      <c r="F119" s="220" t="s">
        <v>519</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133</v>
      </c>
      <c r="AU119" s="19" t="s">
        <v>81</v>
      </c>
    </row>
    <row r="120" s="13" customFormat="1">
      <c r="A120" s="13"/>
      <c r="B120" s="224"/>
      <c r="C120" s="225"/>
      <c r="D120" s="226" t="s">
        <v>135</v>
      </c>
      <c r="E120" s="227" t="s">
        <v>19</v>
      </c>
      <c r="F120" s="228" t="s">
        <v>520</v>
      </c>
      <c r="G120" s="225"/>
      <c r="H120" s="227" t="s">
        <v>19</v>
      </c>
      <c r="I120" s="229"/>
      <c r="J120" s="225"/>
      <c r="K120" s="225"/>
      <c r="L120" s="230"/>
      <c r="M120" s="231"/>
      <c r="N120" s="232"/>
      <c r="O120" s="232"/>
      <c r="P120" s="232"/>
      <c r="Q120" s="232"/>
      <c r="R120" s="232"/>
      <c r="S120" s="232"/>
      <c r="T120" s="233"/>
      <c r="U120" s="13"/>
      <c r="V120" s="13"/>
      <c r="W120" s="13"/>
      <c r="X120" s="13"/>
      <c r="Y120" s="13"/>
      <c r="Z120" s="13"/>
      <c r="AA120" s="13"/>
      <c r="AB120" s="13"/>
      <c r="AC120" s="13"/>
      <c r="AD120" s="13"/>
      <c r="AE120" s="13"/>
      <c r="AT120" s="234" t="s">
        <v>135</v>
      </c>
      <c r="AU120" s="234" t="s">
        <v>81</v>
      </c>
      <c r="AV120" s="13" t="s">
        <v>79</v>
      </c>
      <c r="AW120" s="13" t="s">
        <v>32</v>
      </c>
      <c r="AX120" s="13" t="s">
        <v>71</v>
      </c>
      <c r="AY120" s="234" t="s">
        <v>124</v>
      </c>
    </row>
    <row r="121" s="13" customFormat="1">
      <c r="A121" s="13"/>
      <c r="B121" s="224"/>
      <c r="C121" s="225"/>
      <c r="D121" s="226" t="s">
        <v>135</v>
      </c>
      <c r="E121" s="227" t="s">
        <v>19</v>
      </c>
      <c r="F121" s="228" t="s">
        <v>521</v>
      </c>
      <c r="G121" s="225"/>
      <c r="H121" s="227" t="s">
        <v>19</v>
      </c>
      <c r="I121" s="229"/>
      <c r="J121" s="225"/>
      <c r="K121" s="225"/>
      <c r="L121" s="230"/>
      <c r="M121" s="231"/>
      <c r="N121" s="232"/>
      <c r="O121" s="232"/>
      <c r="P121" s="232"/>
      <c r="Q121" s="232"/>
      <c r="R121" s="232"/>
      <c r="S121" s="232"/>
      <c r="T121" s="233"/>
      <c r="U121" s="13"/>
      <c r="V121" s="13"/>
      <c r="W121" s="13"/>
      <c r="X121" s="13"/>
      <c r="Y121" s="13"/>
      <c r="Z121" s="13"/>
      <c r="AA121" s="13"/>
      <c r="AB121" s="13"/>
      <c r="AC121" s="13"/>
      <c r="AD121" s="13"/>
      <c r="AE121" s="13"/>
      <c r="AT121" s="234" t="s">
        <v>135</v>
      </c>
      <c r="AU121" s="234" t="s">
        <v>81</v>
      </c>
      <c r="AV121" s="13" t="s">
        <v>79</v>
      </c>
      <c r="AW121" s="13" t="s">
        <v>32</v>
      </c>
      <c r="AX121" s="13" t="s">
        <v>71</v>
      </c>
      <c r="AY121" s="234" t="s">
        <v>124</v>
      </c>
    </row>
    <row r="122" s="14" customFormat="1">
      <c r="A122" s="14"/>
      <c r="B122" s="235"/>
      <c r="C122" s="236"/>
      <c r="D122" s="226" t="s">
        <v>135</v>
      </c>
      <c r="E122" s="237" t="s">
        <v>19</v>
      </c>
      <c r="F122" s="238" t="s">
        <v>79</v>
      </c>
      <c r="G122" s="236"/>
      <c r="H122" s="239">
        <v>1</v>
      </c>
      <c r="I122" s="240"/>
      <c r="J122" s="236"/>
      <c r="K122" s="236"/>
      <c r="L122" s="241"/>
      <c r="M122" s="268"/>
      <c r="N122" s="269"/>
      <c r="O122" s="269"/>
      <c r="P122" s="269"/>
      <c r="Q122" s="269"/>
      <c r="R122" s="269"/>
      <c r="S122" s="269"/>
      <c r="T122" s="270"/>
      <c r="U122" s="14"/>
      <c r="V122" s="14"/>
      <c r="W122" s="14"/>
      <c r="X122" s="14"/>
      <c r="Y122" s="14"/>
      <c r="Z122" s="14"/>
      <c r="AA122" s="14"/>
      <c r="AB122" s="14"/>
      <c r="AC122" s="14"/>
      <c r="AD122" s="14"/>
      <c r="AE122" s="14"/>
      <c r="AT122" s="245" t="s">
        <v>135</v>
      </c>
      <c r="AU122" s="245" t="s">
        <v>81</v>
      </c>
      <c r="AV122" s="14" t="s">
        <v>81</v>
      </c>
      <c r="AW122" s="14" t="s">
        <v>32</v>
      </c>
      <c r="AX122" s="14" t="s">
        <v>79</v>
      </c>
      <c r="AY122" s="245" t="s">
        <v>124</v>
      </c>
    </row>
    <row r="123" s="2" customFormat="1" ht="6.96" customHeight="1">
      <c r="A123" s="40"/>
      <c r="B123" s="61"/>
      <c r="C123" s="62"/>
      <c r="D123" s="62"/>
      <c r="E123" s="62"/>
      <c r="F123" s="62"/>
      <c r="G123" s="62"/>
      <c r="H123" s="62"/>
      <c r="I123" s="62"/>
      <c r="J123" s="62"/>
      <c r="K123" s="62"/>
      <c r="L123" s="46"/>
      <c r="M123" s="40"/>
      <c r="O123" s="40"/>
      <c r="P123" s="40"/>
      <c r="Q123" s="40"/>
      <c r="R123" s="40"/>
      <c r="S123" s="40"/>
      <c r="T123" s="40"/>
      <c r="U123" s="40"/>
      <c r="V123" s="40"/>
      <c r="W123" s="40"/>
      <c r="X123" s="40"/>
      <c r="Y123" s="40"/>
      <c r="Z123" s="40"/>
      <c r="AA123" s="40"/>
      <c r="AB123" s="40"/>
      <c r="AC123" s="40"/>
      <c r="AD123" s="40"/>
      <c r="AE123" s="40"/>
    </row>
  </sheetData>
  <sheetProtection sheet="1" autoFilter="0" formatColumns="0" formatRows="0" objects="1" scenarios="1" spinCount="100000" saltValue="gFXdG/+Z+VgDgm2zVDbudq1JgppjqdU45J9evgzizzC5xkZ7HPBSKYdgvLvP9dTfnu4jIP+Q/XaVrINxDOTKDw==" hashValue="zEOS9vKspMYICwWyWDWI5/HoxsBF0W9INjUHh1AYkHaMvxr5FhqeN4bsTEylwMoji42AN+GPysG2sBkWinzyJQ==" algorithmName="SHA-512" password="CC35"/>
  <autoFilter ref="C83:K122"/>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1/011002000"/>
    <hyperlink ref="F91" r:id="rId2" display="https://podminky.urs.cz/item/CS_URS_2024_01/013203000"/>
    <hyperlink ref="F94" r:id="rId3" display="https://podminky.urs.cz/item/CS_URS_2024_01/013254000"/>
    <hyperlink ref="F97" r:id="rId4" display="https://podminky.urs.cz/item/CS_URS_2024_01/030001000"/>
    <hyperlink ref="F105" r:id="rId5" display="https://podminky.urs.cz/item/CS_URS_2024_01/043002000"/>
    <hyperlink ref="F108" r:id="rId6" display="https://podminky.urs.cz/item/CS_URS_2024_01/045002000"/>
    <hyperlink ref="F119" r:id="rId7" display="https://podminky.urs.cz/item/CS_URS_2024_01/070001000"/>
  </hyperlinks>
  <pageMargins left="0.39375" right="0.39375" top="0.39375" bottom="0.39375" header="0" footer="0"/>
  <pageSetup paperSize="9" orientation="portrait" blackAndWhite="1" fitToHeight="100"/>
  <headerFooter>
    <oddFooter>&amp;CStrana &amp;P z &amp;N</oddFooter>
  </headerFooter>
  <drawing r:id="rId8"/>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6" customFormat="1" ht="45" customHeight="1">
      <c r="B3" s="280"/>
      <c r="C3" s="281" t="s">
        <v>522</v>
      </c>
      <c r="D3" s="281"/>
      <c r="E3" s="281"/>
      <c r="F3" s="281"/>
      <c r="G3" s="281"/>
      <c r="H3" s="281"/>
      <c r="I3" s="281"/>
      <c r="J3" s="281"/>
      <c r="K3" s="282"/>
    </row>
    <row r="4" s="1" customFormat="1" ht="25.5" customHeight="1">
      <c r="B4" s="283"/>
      <c r="C4" s="284" t="s">
        <v>523</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524</v>
      </c>
      <c r="D6" s="287"/>
      <c r="E6" s="287"/>
      <c r="F6" s="287"/>
      <c r="G6" s="287"/>
      <c r="H6" s="287"/>
      <c r="I6" s="287"/>
      <c r="J6" s="287"/>
      <c r="K6" s="285"/>
    </row>
    <row r="7" s="1" customFormat="1" ht="15" customHeight="1">
      <c r="B7" s="288"/>
      <c r="C7" s="287" t="s">
        <v>525</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526</v>
      </c>
      <c r="D9" s="287"/>
      <c r="E9" s="287"/>
      <c r="F9" s="287"/>
      <c r="G9" s="287"/>
      <c r="H9" s="287"/>
      <c r="I9" s="287"/>
      <c r="J9" s="287"/>
      <c r="K9" s="285"/>
    </row>
    <row r="10" s="1" customFormat="1" ht="15" customHeight="1">
      <c r="B10" s="288"/>
      <c r="C10" s="287"/>
      <c r="D10" s="287" t="s">
        <v>527</v>
      </c>
      <c r="E10" s="287"/>
      <c r="F10" s="287"/>
      <c r="G10" s="287"/>
      <c r="H10" s="287"/>
      <c r="I10" s="287"/>
      <c r="J10" s="287"/>
      <c r="K10" s="285"/>
    </row>
    <row r="11" s="1" customFormat="1" ht="15" customHeight="1">
      <c r="B11" s="288"/>
      <c r="C11" s="289"/>
      <c r="D11" s="287" t="s">
        <v>528</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529</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530</v>
      </c>
      <c r="E15" s="287"/>
      <c r="F15" s="287"/>
      <c r="G15" s="287"/>
      <c r="H15" s="287"/>
      <c r="I15" s="287"/>
      <c r="J15" s="287"/>
      <c r="K15" s="285"/>
    </row>
    <row r="16" s="1" customFormat="1" ht="15" customHeight="1">
      <c r="B16" s="288"/>
      <c r="C16" s="289"/>
      <c r="D16" s="287" t="s">
        <v>531</v>
      </c>
      <c r="E16" s="287"/>
      <c r="F16" s="287"/>
      <c r="G16" s="287"/>
      <c r="H16" s="287"/>
      <c r="I16" s="287"/>
      <c r="J16" s="287"/>
      <c r="K16" s="285"/>
    </row>
    <row r="17" s="1" customFormat="1" ht="15" customHeight="1">
      <c r="B17" s="288"/>
      <c r="C17" s="289"/>
      <c r="D17" s="287" t="s">
        <v>532</v>
      </c>
      <c r="E17" s="287"/>
      <c r="F17" s="287"/>
      <c r="G17" s="287"/>
      <c r="H17" s="287"/>
      <c r="I17" s="287"/>
      <c r="J17" s="287"/>
      <c r="K17" s="285"/>
    </row>
    <row r="18" s="1" customFormat="1" ht="15" customHeight="1">
      <c r="B18" s="288"/>
      <c r="C18" s="289"/>
      <c r="D18" s="289"/>
      <c r="E18" s="291" t="s">
        <v>78</v>
      </c>
      <c r="F18" s="287" t="s">
        <v>533</v>
      </c>
      <c r="G18" s="287"/>
      <c r="H18" s="287"/>
      <c r="I18" s="287"/>
      <c r="J18" s="287"/>
      <c r="K18" s="285"/>
    </row>
    <row r="19" s="1" customFormat="1" ht="15" customHeight="1">
      <c r="B19" s="288"/>
      <c r="C19" s="289"/>
      <c r="D19" s="289"/>
      <c r="E19" s="291" t="s">
        <v>534</v>
      </c>
      <c r="F19" s="287" t="s">
        <v>535</v>
      </c>
      <c r="G19" s="287"/>
      <c r="H19" s="287"/>
      <c r="I19" s="287"/>
      <c r="J19" s="287"/>
      <c r="K19" s="285"/>
    </row>
    <row r="20" s="1" customFormat="1" ht="15" customHeight="1">
      <c r="B20" s="288"/>
      <c r="C20" s="289"/>
      <c r="D20" s="289"/>
      <c r="E20" s="291" t="s">
        <v>536</v>
      </c>
      <c r="F20" s="287" t="s">
        <v>537</v>
      </c>
      <c r="G20" s="287"/>
      <c r="H20" s="287"/>
      <c r="I20" s="287"/>
      <c r="J20" s="287"/>
      <c r="K20" s="285"/>
    </row>
    <row r="21" s="1" customFormat="1" ht="15" customHeight="1">
      <c r="B21" s="288"/>
      <c r="C21" s="289"/>
      <c r="D21" s="289"/>
      <c r="E21" s="291" t="s">
        <v>538</v>
      </c>
      <c r="F21" s="287" t="s">
        <v>539</v>
      </c>
      <c r="G21" s="287"/>
      <c r="H21" s="287"/>
      <c r="I21" s="287"/>
      <c r="J21" s="287"/>
      <c r="K21" s="285"/>
    </row>
    <row r="22" s="1" customFormat="1" ht="15" customHeight="1">
      <c r="B22" s="288"/>
      <c r="C22" s="289"/>
      <c r="D22" s="289"/>
      <c r="E22" s="291" t="s">
        <v>540</v>
      </c>
      <c r="F22" s="287" t="s">
        <v>541</v>
      </c>
      <c r="G22" s="287"/>
      <c r="H22" s="287"/>
      <c r="I22" s="287"/>
      <c r="J22" s="287"/>
      <c r="K22" s="285"/>
    </row>
    <row r="23" s="1" customFormat="1" ht="15" customHeight="1">
      <c r="B23" s="288"/>
      <c r="C23" s="289"/>
      <c r="D23" s="289"/>
      <c r="E23" s="291" t="s">
        <v>542</v>
      </c>
      <c r="F23" s="287" t="s">
        <v>543</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544</v>
      </c>
      <c r="D25" s="287"/>
      <c r="E25" s="287"/>
      <c r="F25" s="287"/>
      <c r="G25" s="287"/>
      <c r="H25" s="287"/>
      <c r="I25" s="287"/>
      <c r="J25" s="287"/>
      <c r="K25" s="285"/>
    </row>
    <row r="26" s="1" customFormat="1" ht="15" customHeight="1">
      <c r="B26" s="288"/>
      <c r="C26" s="287" t="s">
        <v>545</v>
      </c>
      <c r="D26" s="287"/>
      <c r="E26" s="287"/>
      <c r="F26" s="287"/>
      <c r="G26" s="287"/>
      <c r="H26" s="287"/>
      <c r="I26" s="287"/>
      <c r="J26" s="287"/>
      <c r="K26" s="285"/>
    </row>
    <row r="27" s="1" customFormat="1" ht="15" customHeight="1">
      <c r="B27" s="288"/>
      <c r="C27" s="287"/>
      <c r="D27" s="287" t="s">
        <v>546</v>
      </c>
      <c r="E27" s="287"/>
      <c r="F27" s="287"/>
      <c r="G27" s="287"/>
      <c r="H27" s="287"/>
      <c r="I27" s="287"/>
      <c r="J27" s="287"/>
      <c r="K27" s="285"/>
    </row>
    <row r="28" s="1" customFormat="1" ht="15" customHeight="1">
      <c r="B28" s="288"/>
      <c r="C28" s="289"/>
      <c r="D28" s="287" t="s">
        <v>547</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548</v>
      </c>
      <c r="E30" s="287"/>
      <c r="F30" s="287"/>
      <c r="G30" s="287"/>
      <c r="H30" s="287"/>
      <c r="I30" s="287"/>
      <c r="J30" s="287"/>
      <c r="K30" s="285"/>
    </row>
    <row r="31" s="1" customFormat="1" ht="15" customHeight="1">
      <c r="B31" s="288"/>
      <c r="C31" s="289"/>
      <c r="D31" s="287" t="s">
        <v>549</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550</v>
      </c>
      <c r="E33" s="287"/>
      <c r="F33" s="287"/>
      <c r="G33" s="287"/>
      <c r="H33" s="287"/>
      <c r="I33" s="287"/>
      <c r="J33" s="287"/>
      <c r="K33" s="285"/>
    </row>
    <row r="34" s="1" customFormat="1" ht="15" customHeight="1">
      <c r="B34" s="288"/>
      <c r="C34" s="289"/>
      <c r="D34" s="287" t="s">
        <v>551</v>
      </c>
      <c r="E34" s="287"/>
      <c r="F34" s="287"/>
      <c r="G34" s="287"/>
      <c r="H34" s="287"/>
      <c r="I34" s="287"/>
      <c r="J34" s="287"/>
      <c r="K34" s="285"/>
    </row>
    <row r="35" s="1" customFormat="1" ht="15" customHeight="1">
      <c r="B35" s="288"/>
      <c r="C35" s="289"/>
      <c r="D35" s="287" t="s">
        <v>552</v>
      </c>
      <c r="E35" s="287"/>
      <c r="F35" s="287"/>
      <c r="G35" s="287"/>
      <c r="H35" s="287"/>
      <c r="I35" s="287"/>
      <c r="J35" s="287"/>
      <c r="K35" s="285"/>
    </row>
    <row r="36" s="1" customFormat="1" ht="15" customHeight="1">
      <c r="B36" s="288"/>
      <c r="C36" s="289"/>
      <c r="D36" s="287"/>
      <c r="E36" s="290" t="s">
        <v>110</v>
      </c>
      <c r="F36" s="287"/>
      <c r="G36" s="287" t="s">
        <v>553</v>
      </c>
      <c r="H36" s="287"/>
      <c r="I36" s="287"/>
      <c r="J36" s="287"/>
      <c r="K36" s="285"/>
    </row>
    <row r="37" s="1" customFormat="1" ht="30.75" customHeight="1">
      <c r="B37" s="288"/>
      <c r="C37" s="289"/>
      <c r="D37" s="287"/>
      <c r="E37" s="290" t="s">
        <v>554</v>
      </c>
      <c r="F37" s="287"/>
      <c r="G37" s="287" t="s">
        <v>555</v>
      </c>
      <c r="H37" s="287"/>
      <c r="I37" s="287"/>
      <c r="J37" s="287"/>
      <c r="K37" s="285"/>
    </row>
    <row r="38" s="1" customFormat="1" ht="15" customHeight="1">
      <c r="B38" s="288"/>
      <c r="C38" s="289"/>
      <c r="D38" s="287"/>
      <c r="E38" s="290" t="s">
        <v>52</v>
      </c>
      <c r="F38" s="287"/>
      <c r="G38" s="287" t="s">
        <v>556</v>
      </c>
      <c r="H38" s="287"/>
      <c r="I38" s="287"/>
      <c r="J38" s="287"/>
      <c r="K38" s="285"/>
    </row>
    <row r="39" s="1" customFormat="1" ht="15" customHeight="1">
      <c r="B39" s="288"/>
      <c r="C39" s="289"/>
      <c r="D39" s="287"/>
      <c r="E39" s="290" t="s">
        <v>53</v>
      </c>
      <c r="F39" s="287"/>
      <c r="G39" s="287" t="s">
        <v>557</v>
      </c>
      <c r="H39" s="287"/>
      <c r="I39" s="287"/>
      <c r="J39" s="287"/>
      <c r="K39" s="285"/>
    </row>
    <row r="40" s="1" customFormat="1" ht="15" customHeight="1">
      <c r="B40" s="288"/>
      <c r="C40" s="289"/>
      <c r="D40" s="287"/>
      <c r="E40" s="290" t="s">
        <v>111</v>
      </c>
      <c r="F40" s="287"/>
      <c r="G40" s="287" t="s">
        <v>558</v>
      </c>
      <c r="H40" s="287"/>
      <c r="I40" s="287"/>
      <c r="J40" s="287"/>
      <c r="K40" s="285"/>
    </row>
    <row r="41" s="1" customFormat="1" ht="15" customHeight="1">
      <c r="B41" s="288"/>
      <c r="C41" s="289"/>
      <c r="D41" s="287"/>
      <c r="E41" s="290" t="s">
        <v>112</v>
      </c>
      <c r="F41" s="287"/>
      <c r="G41" s="287" t="s">
        <v>559</v>
      </c>
      <c r="H41" s="287"/>
      <c r="I41" s="287"/>
      <c r="J41" s="287"/>
      <c r="K41" s="285"/>
    </row>
    <row r="42" s="1" customFormat="1" ht="15" customHeight="1">
      <c r="B42" s="288"/>
      <c r="C42" s="289"/>
      <c r="D42" s="287"/>
      <c r="E42" s="290" t="s">
        <v>560</v>
      </c>
      <c r="F42" s="287"/>
      <c r="G42" s="287" t="s">
        <v>561</v>
      </c>
      <c r="H42" s="287"/>
      <c r="I42" s="287"/>
      <c r="J42" s="287"/>
      <c r="K42" s="285"/>
    </row>
    <row r="43" s="1" customFormat="1" ht="15" customHeight="1">
      <c r="B43" s="288"/>
      <c r="C43" s="289"/>
      <c r="D43" s="287"/>
      <c r="E43" s="290"/>
      <c r="F43" s="287"/>
      <c r="G43" s="287" t="s">
        <v>562</v>
      </c>
      <c r="H43" s="287"/>
      <c r="I43" s="287"/>
      <c r="J43" s="287"/>
      <c r="K43" s="285"/>
    </row>
    <row r="44" s="1" customFormat="1" ht="15" customHeight="1">
      <c r="B44" s="288"/>
      <c r="C44" s="289"/>
      <c r="D44" s="287"/>
      <c r="E44" s="290" t="s">
        <v>563</v>
      </c>
      <c r="F44" s="287"/>
      <c r="G44" s="287" t="s">
        <v>564</v>
      </c>
      <c r="H44" s="287"/>
      <c r="I44" s="287"/>
      <c r="J44" s="287"/>
      <c r="K44" s="285"/>
    </row>
    <row r="45" s="1" customFormat="1" ht="15" customHeight="1">
      <c r="B45" s="288"/>
      <c r="C45" s="289"/>
      <c r="D45" s="287"/>
      <c r="E45" s="290" t="s">
        <v>114</v>
      </c>
      <c r="F45" s="287"/>
      <c r="G45" s="287" t="s">
        <v>565</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566</v>
      </c>
      <c r="E47" s="287"/>
      <c r="F47" s="287"/>
      <c r="G47" s="287"/>
      <c r="H47" s="287"/>
      <c r="I47" s="287"/>
      <c r="J47" s="287"/>
      <c r="K47" s="285"/>
    </row>
    <row r="48" s="1" customFormat="1" ht="15" customHeight="1">
      <c r="B48" s="288"/>
      <c r="C48" s="289"/>
      <c r="D48" s="289"/>
      <c r="E48" s="287" t="s">
        <v>567</v>
      </c>
      <c r="F48" s="287"/>
      <c r="G48" s="287"/>
      <c r="H48" s="287"/>
      <c r="I48" s="287"/>
      <c r="J48" s="287"/>
      <c r="K48" s="285"/>
    </row>
    <row r="49" s="1" customFormat="1" ht="15" customHeight="1">
      <c r="B49" s="288"/>
      <c r="C49" s="289"/>
      <c r="D49" s="289"/>
      <c r="E49" s="287" t="s">
        <v>568</v>
      </c>
      <c r="F49" s="287"/>
      <c r="G49" s="287"/>
      <c r="H49" s="287"/>
      <c r="I49" s="287"/>
      <c r="J49" s="287"/>
      <c r="K49" s="285"/>
    </row>
    <row r="50" s="1" customFormat="1" ht="15" customHeight="1">
      <c r="B50" s="288"/>
      <c r="C50" s="289"/>
      <c r="D50" s="289"/>
      <c r="E50" s="287" t="s">
        <v>569</v>
      </c>
      <c r="F50" s="287"/>
      <c r="G50" s="287"/>
      <c r="H50" s="287"/>
      <c r="I50" s="287"/>
      <c r="J50" s="287"/>
      <c r="K50" s="285"/>
    </row>
    <row r="51" s="1" customFormat="1" ht="15" customHeight="1">
      <c r="B51" s="288"/>
      <c r="C51" s="289"/>
      <c r="D51" s="287" t="s">
        <v>570</v>
      </c>
      <c r="E51" s="287"/>
      <c r="F51" s="287"/>
      <c r="G51" s="287"/>
      <c r="H51" s="287"/>
      <c r="I51" s="287"/>
      <c r="J51" s="287"/>
      <c r="K51" s="285"/>
    </row>
    <row r="52" s="1" customFormat="1" ht="25.5" customHeight="1">
      <c r="B52" s="283"/>
      <c r="C52" s="284" t="s">
        <v>571</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572</v>
      </c>
      <c r="D54" s="287"/>
      <c r="E54" s="287"/>
      <c r="F54" s="287"/>
      <c r="G54" s="287"/>
      <c r="H54" s="287"/>
      <c r="I54" s="287"/>
      <c r="J54" s="287"/>
      <c r="K54" s="285"/>
    </row>
    <row r="55" s="1" customFormat="1" ht="15" customHeight="1">
      <c r="B55" s="283"/>
      <c r="C55" s="287" t="s">
        <v>573</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574</v>
      </c>
      <c r="D57" s="287"/>
      <c r="E57" s="287"/>
      <c r="F57" s="287"/>
      <c r="G57" s="287"/>
      <c r="H57" s="287"/>
      <c r="I57" s="287"/>
      <c r="J57" s="287"/>
      <c r="K57" s="285"/>
    </row>
    <row r="58" s="1" customFormat="1" ht="15" customHeight="1">
      <c r="B58" s="283"/>
      <c r="C58" s="289"/>
      <c r="D58" s="287" t="s">
        <v>575</v>
      </c>
      <c r="E58" s="287"/>
      <c r="F58" s="287"/>
      <c r="G58" s="287"/>
      <c r="H58" s="287"/>
      <c r="I58" s="287"/>
      <c r="J58" s="287"/>
      <c r="K58" s="285"/>
    </row>
    <row r="59" s="1" customFormat="1" ht="15" customHeight="1">
      <c r="B59" s="283"/>
      <c r="C59" s="289"/>
      <c r="D59" s="287" t="s">
        <v>576</v>
      </c>
      <c r="E59" s="287"/>
      <c r="F59" s="287"/>
      <c r="G59" s="287"/>
      <c r="H59" s="287"/>
      <c r="I59" s="287"/>
      <c r="J59" s="287"/>
      <c r="K59" s="285"/>
    </row>
    <row r="60" s="1" customFormat="1" ht="15" customHeight="1">
      <c r="B60" s="283"/>
      <c r="C60" s="289"/>
      <c r="D60" s="287" t="s">
        <v>577</v>
      </c>
      <c r="E60" s="287"/>
      <c r="F60" s="287"/>
      <c r="G60" s="287"/>
      <c r="H60" s="287"/>
      <c r="I60" s="287"/>
      <c r="J60" s="287"/>
      <c r="K60" s="285"/>
    </row>
    <row r="61" s="1" customFormat="1" ht="15" customHeight="1">
      <c r="B61" s="283"/>
      <c r="C61" s="289"/>
      <c r="D61" s="287" t="s">
        <v>578</v>
      </c>
      <c r="E61" s="287"/>
      <c r="F61" s="287"/>
      <c r="G61" s="287"/>
      <c r="H61" s="287"/>
      <c r="I61" s="287"/>
      <c r="J61" s="287"/>
      <c r="K61" s="285"/>
    </row>
    <row r="62" s="1" customFormat="1" ht="15" customHeight="1">
      <c r="B62" s="283"/>
      <c r="C62" s="289"/>
      <c r="D62" s="292" t="s">
        <v>579</v>
      </c>
      <c r="E62" s="292"/>
      <c r="F62" s="292"/>
      <c r="G62" s="292"/>
      <c r="H62" s="292"/>
      <c r="I62" s="292"/>
      <c r="J62" s="292"/>
      <c r="K62" s="285"/>
    </row>
    <row r="63" s="1" customFormat="1" ht="15" customHeight="1">
      <c r="B63" s="283"/>
      <c r="C63" s="289"/>
      <c r="D63" s="287" t="s">
        <v>580</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581</v>
      </c>
      <c r="E65" s="287"/>
      <c r="F65" s="287"/>
      <c r="G65" s="287"/>
      <c r="H65" s="287"/>
      <c r="I65" s="287"/>
      <c r="J65" s="287"/>
      <c r="K65" s="285"/>
    </row>
    <row r="66" s="1" customFormat="1" ht="15" customHeight="1">
      <c r="B66" s="283"/>
      <c r="C66" s="289"/>
      <c r="D66" s="292" t="s">
        <v>582</v>
      </c>
      <c r="E66" s="292"/>
      <c r="F66" s="292"/>
      <c r="G66" s="292"/>
      <c r="H66" s="292"/>
      <c r="I66" s="292"/>
      <c r="J66" s="292"/>
      <c r="K66" s="285"/>
    </row>
    <row r="67" s="1" customFormat="1" ht="15" customHeight="1">
      <c r="B67" s="283"/>
      <c r="C67" s="289"/>
      <c r="D67" s="287" t="s">
        <v>583</v>
      </c>
      <c r="E67" s="287"/>
      <c r="F67" s="287"/>
      <c r="G67" s="287"/>
      <c r="H67" s="287"/>
      <c r="I67" s="287"/>
      <c r="J67" s="287"/>
      <c r="K67" s="285"/>
    </row>
    <row r="68" s="1" customFormat="1" ht="15" customHeight="1">
      <c r="B68" s="283"/>
      <c r="C68" s="289"/>
      <c r="D68" s="287" t="s">
        <v>584</v>
      </c>
      <c r="E68" s="287"/>
      <c r="F68" s="287"/>
      <c r="G68" s="287"/>
      <c r="H68" s="287"/>
      <c r="I68" s="287"/>
      <c r="J68" s="287"/>
      <c r="K68" s="285"/>
    </row>
    <row r="69" s="1" customFormat="1" ht="15" customHeight="1">
      <c r="B69" s="283"/>
      <c r="C69" s="289"/>
      <c r="D69" s="287" t="s">
        <v>585</v>
      </c>
      <c r="E69" s="287"/>
      <c r="F69" s="287"/>
      <c r="G69" s="287"/>
      <c r="H69" s="287"/>
      <c r="I69" s="287"/>
      <c r="J69" s="287"/>
      <c r="K69" s="285"/>
    </row>
    <row r="70" s="1" customFormat="1" ht="15" customHeight="1">
      <c r="B70" s="283"/>
      <c r="C70" s="289"/>
      <c r="D70" s="287" t="s">
        <v>586</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587</v>
      </c>
      <c r="D75" s="303"/>
      <c r="E75" s="303"/>
      <c r="F75" s="303"/>
      <c r="G75" s="303"/>
      <c r="H75" s="303"/>
      <c r="I75" s="303"/>
      <c r="J75" s="303"/>
      <c r="K75" s="304"/>
    </row>
    <row r="76" s="1" customFormat="1" ht="17.25" customHeight="1">
      <c r="B76" s="302"/>
      <c r="C76" s="305" t="s">
        <v>588</v>
      </c>
      <c r="D76" s="305"/>
      <c r="E76" s="305"/>
      <c r="F76" s="305" t="s">
        <v>589</v>
      </c>
      <c r="G76" s="306"/>
      <c r="H76" s="305" t="s">
        <v>53</v>
      </c>
      <c r="I76" s="305" t="s">
        <v>56</v>
      </c>
      <c r="J76" s="305" t="s">
        <v>590</v>
      </c>
      <c r="K76" s="304"/>
    </row>
    <row r="77" s="1" customFormat="1" ht="17.25" customHeight="1">
      <c r="B77" s="302"/>
      <c r="C77" s="307" t="s">
        <v>591</v>
      </c>
      <c r="D77" s="307"/>
      <c r="E77" s="307"/>
      <c r="F77" s="308" t="s">
        <v>592</v>
      </c>
      <c r="G77" s="309"/>
      <c r="H77" s="307"/>
      <c r="I77" s="307"/>
      <c r="J77" s="307" t="s">
        <v>593</v>
      </c>
      <c r="K77" s="304"/>
    </row>
    <row r="78" s="1" customFormat="1" ht="5.25" customHeight="1">
      <c r="B78" s="302"/>
      <c r="C78" s="310"/>
      <c r="D78" s="310"/>
      <c r="E78" s="310"/>
      <c r="F78" s="310"/>
      <c r="G78" s="311"/>
      <c r="H78" s="310"/>
      <c r="I78" s="310"/>
      <c r="J78" s="310"/>
      <c r="K78" s="304"/>
    </row>
    <row r="79" s="1" customFormat="1" ht="15" customHeight="1">
      <c r="B79" s="302"/>
      <c r="C79" s="290" t="s">
        <v>52</v>
      </c>
      <c r="D79" s="312"/>
      <c r="E79" s="312"/>
      <c r="F79" s="313" t="s">
        <v>594</v>
      </c>
      <c r="G79" s="314"/>
      <c r="H79" s="290" t="s">
        <v>595</v>
      </c>
      <c r="I79" s="290" t="s">
        <v>596</v>
      </c>
      <c r="J79" s="290">
        <v>20</v>
      </c>
      <c r="K79" s="304"/>
    </row>
    <row r="80" s="1" customFormat="1" ht="15" customHeight="1">
      <c r="B80" s="302"/>
      <c r="C80" s="290" t="s">
        <v>597</v>
      </c>
      <c r="D80" s="290"/>
      <c r="E80" s="290"/>
      <c r="F80" s="313" t="s">
        <v>594</v>
      </c>
      <c r="G80" s="314"/>
      <c r="H80" s="290" t="s">
        <v>598</v>
      </c>
      <c r="I80" s="290" t="s">
        <v>596</v>
      </c>
      <c r="J80" s="290">
        <v>120</v>
      </c>
      <c r="K80" s="304"/>
    </row>
    <row r="81" s="1" customFormat="1" ht="15" customHeight="1">
      <c r="B81" s="315"/>
      <c r="C81" s="290" t="s">
        <v>599</v>
      </c>
      <c r="D81" s="290"/>
      <c r="E81" s="290"/>
      <c r="F81" s="313" t="s">
        <v>600</v>
      </c>
      <c r="G81" s="314"/>
      <c r="H81" s="290" t="s">
        <v>601</v>
      </c>
      <c r="I81" s="290" t="s">
        <v>596</v>
      </c>
      <c r="J81" s="290">
        <v>50</v>
      </c>
      <c r="K81" s="304"/>
    </row>
    <row r="82" s="1" customFormat="1" ht="15" customHeight="1">
      <c r="B82" s="315"/>
      <c r="C82" s="290" t="s">
        <v>602</v>
      </c>
      <c r="D82" s="290"/>
      <c r="E82" s="290"/>
      <c r="F82" s="313" t="s">
        <v>594</v>
      </c>
      <c r="G82" s="314"/>
      <c r="H82" s="290" t="s">
        <v>603</v>
      </c>
      <c r="I82" s="290" t="s">
        <v>604</v>
      </c>
      <c r="J82" s="290"/>
      <c r="K82" s="304"/>
    </row>
    <row r="83" s="1" customFormat="1" ht="15" customHeight="1">
      <c r="B83" s="315"/>
      <c r="C83" s="316" t="s">
        <v>605</v>
      </c>
      <c r="D83" s="316"/>
      <c r="E83" s="316"/>
      <c r="F83" s="317" t="s">
        <v>600</v>
      </c>
      <c r="G83" s="316"/>
      <c r="H83" s="316" t="s">
        <v>606</v>
      </c>
      <c r="I83" s="316" t="s">
        <v>596</v>
      </c>
      <c r="J83" s="316">
        <v>15</v>
      </c>
      <c r="K83" s="304"/>
    </row>
    <row r="84" s="1" customFormat="1" ht="15" customHeight="1">
      <c r="B84" s="315"/>
      <c r="C84" s="316" t="s">
        <v>607</v>
      </c>
      <c r="D84" s="316"/>
      <c r="E84" s="316"/>
      <c r="F84" s="317" t="s">
        <v>600</v>
      </c>
      <c r="G84" s="316"/>
      <c r="H84" s="316" t="s">
        <v>608</v>
      </c>
      <c r="I84" s="316" t="s">
        <v>596</v>
      </c>
      <c r="J84" s="316">
        <v>15</v>
      </c>
      <c r="K84" s="304"/>
    </row>
    <row r="85" s="1" customFormat="1" ht="15" customHeight="1">
      <c r="B85" s="315"/>
      <c r="C85" s="316" t="s">
        <v>609</v>
      </c>
      <c r="D85" s="316"/>
      <c r="E85" s="316"/>
      <c r="F85" s="317" t="s">
        <v>600</v>
      </c>
      <c r="G85" s="316"/>
      <c r="H85" s="316" t="s">
        <v>610</v>
      </c>
      <c r="I85" s="316" t="s">
        <v>596</v>
      </c>
      <c r="J85" s="316">
        <v>20</v>
      </c>
      <c r="K85" s="304"/>
    </row>
    <row r="86" s="1" customFormat="1" ht="15" customHeight="1">
      <c r="B86" s="315"/>
      <c r="C86" s="316" t="s">
        <v>611</v>
      </c>
      <c r="D86" s="316"/>
      <c r="E86" s="316"/>
      <c r="F86" s="317" t="s">
        <v>600</v>
      </c>
      <c r="G86" s="316"/>
      <c r="H86" s="316" t="s">
        <v>612</v>
      </c>
      <c r="I86" s="316" t="s">
        <v>596</v>
      </c>
      <c r="J86" s="316">
        <v>20</v>
      </c>
      <c r="K86" s="304"/>
    </row>
    <row r="87" s="1" customFormat="1" ht="15" customHeight="1">
      <c r="B87" s="315"/>
      <c r="C87" s="290" t="s">
        <v>613</v>
      </c>
      <c r="D87" s="290"/>
      <c r="E87" s="290"/>
      <c r="F87" s="313" t="s">
        <v>600</v>
      </c>
      <c r="G87" s="314"/>
      <c r="H87" s="290" t="s">
        <v>614</v>
      </c>
      <c r="I87" s="290" t="s">
        <v>596</v>
      </c>
      <c r="J87" s="290">
        <v>50</v>
      </c>
      <c r="K87" s="304"/>
    </row>
    <row r="88" s="1" customFormat="1" ht="15" customHeight="1">
      <c r="B88" s="315"/>
      <c r="C88" s="290" t="s">
        <v>615</v>
      </c>
      <c r="D88" s="290"/>
      <c r="E88" s="290"/>
      <c r="F88" s="313" t="s">
        <v>600</v>
      </c>
      <c r="G88" s="314"/>
      <c r="H88" s="290" t="s">
        <v>616</v>
      </c>
      <c r="I88" s="290" t="s">
        <v>596</v>
      </c>
      <c r="J88" s="290">
        <v>20</v>
      </c>
      <c r="K88" s="304"/>
    </row>
    <row r="89" s="1" customFormat="1" ht="15" customHeight="1">
      <c r="B89" s="315"/>
      <c r="C89" s="290" t="s">
        <v>617</v>
      </c>
      <c r="D89" s="290"/>
      <c r="E89" s="290"/>
      <c r="F89" s="313" t="s">
        <v>600</v>
      </c>
      <c r="G89" s="314"/>
      <c r="H89" s="290" t="s">
        <v>618</v>
      </c>
      <c r="I89" s="290" t="s">
        <v>596</v>
      </c>
      <c r="J89" s="290">
        <v>20</v>
      </c>
      <c r="K89" s="304"/>
    </row>
    <row r="90" s="1" customFormat="1" ht="15" customHeight="1">
      <c r="B90" s="315"/>
      <c r="C90" s="290" t="s">
        <v>619</v>
      </c>
      <c r="D90" s="290"/>
      <c r="E90" s="290"/>
      <c r="F90" s="313" t="s">
        <v>600</v>
      </c>
      <c r="G90" s="314"/>
      <c r="H90" s="290" t="s">
        <v>620</v>
      </c>
      <c r="I90" s="290" t="s">
        <v>596</v>
      </c>
      <c r="J90" s="290">
        <v>50</v>
      </c>
      <c r="K90" s="304"/>
    </row>
    <row r="91" s="1" customFormat="1" ht="15" customHeight="1">
      <c r="B91" s="315"/>
      <c r="C91" s="290" t="s">
        <v>621</v>
      </c>
      <c r="D91" s="290"/>
      <c r="E91" s="290"/>
      <c r="F91" s="313" t="s">
        <v>600</v>
      </c>
      <c r="G91" s="314"/>
      <c r="H91" s="290" t="s">
        <v>621</v>
      </c>
      <c r="I91" s="290" t="s">
        <v>596</v>
      </c>
      <c r="J91" s="290">
        <v>50</v>
      </c>
      <c r="K91" s="304"/>
    </row>
    <row r="92" s="1" customFormat="1" ht="15" customHeight="1">
      <c r="B92" s="315"/>
      <c r="C92" s="290" t="s">
        <v>622</v>
      </c>
      <c r="D92" s="290"/>
      <c r="E92" s="290"/>
      <c r="F92" s="313" t="s">
        <v>600</v>
      </c>
      <c r="G92" s="314"/>
      <c r="H92" s="290" t="s">
        <v>623</v>
      </c>
      <c r="I92" s="290" t="s">
        <v>596</v>
      </c>
      <c r="J92" s="290">
        <v>255</v>
      </c>
      <c r="K92" s="304"/>
    </row>
    <row r="93" s="1" customFormat="1" ht="15" customHeight="1">
      <c r="B93" s="315"/>
      <c r="C93" s="290" t="s">
        <v>624</v>
      </c>
      <c r="D93" s="290"/>
      <c r="E93" s="290"/>
      <c r="F93" s="313" t="s">
        <v>594</v>
      </c>
      <c r="G93" s="314"/>
      <c r="H93" s="290" t="s">
        <v>625</v>
      </c>
      <c r="I93" s="290" t="s">
        <v>626</v>
      </c>
      <c r="J93" s="290"/>
      <c r="K93" s="304"/>
    </row>
    <row r="94" s="1" customFormat="1" ht="15" customHeight="1">
      <c r="B94" s="315"/>
      <c r="C94" s="290" t="s">
        <v>627</v>
      </c>
      <c r="D94" s="290"/>
      <c r="E94" s="290"/>
      <c r="F94" s="313" t="s">
        <v>594</v>
      </c>
      <c r="G94" s="314"/>
      <c r="H94" s="290" t="s">
        <v>628</v>
      </c>
      <c r="I94" s="290" t="s">
        <v>629</v>
      </c>
      <c r="J94" s="290"/>
      <c r="K94" s="304"/>
    </row>
    <row r="95" s="1" customFormat="1" ht="15" customHeight="1">
      <c r="B95" s="315"/>
      <c r="C95" s="290" t="s">
        <v>630</v>
      </c>
      <c r="D95" s="290"/>
      <c r="E95" s="290"/>
      <c r="F95" s="313" t="s">
        <v>594</v>
      </c>
      <c r="G95" s="314"/>
      <c r="H95" s="290" t="s">
        <v>630</v>
      </c>
      <c r="I95" s="290" t="s">
        <v>629</v>
      </c>
      <c r="J95" s="290"/>
      <c r="K95" s="304"/>
    </row>
    <row r="96" s="1" customFormat="1" ht="15" customHeight="1">
      <c r="B96" s="315"/>
      <c r="C96" s="290" t="s">
        <v>37</v>
      </c>
      <c r="D96" s="290"/>
      <c r="E96" s="290"/>
      <c r="F96" s="313" t="s">
        <v>594</v>
      </c>
      <c r="G96" s="314"/>
      <c r="H96" s="290" t="s">
        <v>631</v>
      </c>
      <c r="I96" s="290" t="s">
        <v>629</v>
      </c>
      <c r="J96" s="290"/>
      <c r="K96" s="304"/>
    </row>
    <row r="97" s="1" customFormat="1" ht="15" customHeight="1">
      <c r="B97" s="315"/>
      <c r="C97" s="290" t="s">
        <v>47</v>
      </c>
      <c r="D97" s="290"/>
      <c r="E97" s="290"/>
      <c r="F97" s="313" t="s">
        <v>594</v>
      </c>
      <c r="G97" s="314"/>
      <c r="H97" s="290" t="s">
        <v>632</v>
      </c>
      <c r="I97" s="290" t="s">
        <v>629</v>
      </c>
      <c r="J97" s="290"/>
      <c r="K97" s="304"/>
    </row>
    <row r="98" s="1" customFormat="1" ht="15" customHeight="1">
      <c r="B98" s="318"/>
      <c r="C98" s="319"/>
      <c r="D98" s="319"/>
      <c r="E98" s="319"/>
      <c r="F98" s="319"/>
      <c r="G98" s="319"/>
      <c r="H98" s="319"/>
      <c r="I98" s="319"/>
      <c r="J98" s="319"/>
      <c r="K98" s="320"/>
    </row>
    <row r="99" s="1" customFormat="1" ht="18.75" customHeight="1">
      <c r="B99" s="321"/>
      <c r="C99" s="322"/>
      <c r="D99" s="322"/>
      <c r="E99" s="322"/>
      <c r="F99" s="322"/>
      <c r="G99" s="322"/>
      <c r="H99" s="322"/>
      <c r="I99" s="322"/>
      <c r="J99" s="322"/>
      <c r="K99" s="321"/>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633</v>
      </c>
      <c r="D102" s="303"/>
      <c r="E102" s="303"/>
      <c r="F102" s="303"/>
      <c r="G102" s="303"/>
      <c r="H102" s="303"/>
      <c r="I102" s="303"/>
      <c r="J102" s="303"/>
      <c r="K102" s="304"/>
    </row>
    <row r="103" s="1" customFormat="1" ht="17.25" customHeight="1">
      <c r="B103" s="302"/>
      <c r="C103" s="305" t="s">
        <v>588</v>
      </c>
      <c r="D103" s="305"/>
      <c r="E103" s="305"/>
      <c r="F103" s="305" t="s">
        <v>589</v>
      </c>
      <c r="G103" s="306"/>
      <c r="H103" s="305" t="s">
        <v>53</v>
      </c>
      <c r="I103" s="305" t="s">
        <v>56</v>
      </c>
      <c r="J103" s="305" t="s">
        <v>590</v>
      </c>
      <c r="K103" s="304"/>
    </row>
    <row r="104" s="1" customFormat="1" ht="17.25" customHeight="1">
      <c r="B104" s="302"/>
      <c r="C104" s="307" t="s">
        <v>591</v>
      </c>
      <c r="D104" s="307"/>
      <c r="E104" s="307"/>
      <c r="F104" s="308" t="s">
        <v>592</v>
      </c>
      <c r="G104" s="309"/>
      <c r="H104" s="307"/>
      <c r="I104" s="307"/>
      <c r="J104" s="307" t="s">
        <v>593</v>
      </c>
      <c r="K104" s="304"/>
    </row>
    <row r="105" s="1" customFormat="1" ht="5.25" customHeight="1">
      <c r="B105" s="302"/>
      <c r="C105" s="305"/>
      <c r="D105" s="305"/>
      <c r="E105" s="305"/>
      <c r="F105" s="305"/>
      <c r="G105" s="323"/>
      <c r="H105" s="305"/>
      <c r="I105" s="305"/>
      <c r="J105" s="305"/>
      <c r="K105" s="304"/>
    </row>
    <row r="106" s="1" customFormat="1" ht="15" customHeight="1">
      <c r="B106" s="302"/>
      <c r="C106" s="290" t="s">
        <v>52</v>
      </c>
      <c r="D106" s="312"/>
      <c r="E106" s="312"/>
      <c r="F106" s="313" t="s">
        <v>594</v>
      </c>
      <c r="G106" s="290"/>
      <c r="H106" s="290" t="s">
        <v>634</v>
      </c>
      <c r="I106" s="290" t="s">
        <v>596</v>
      </c>
      <c r="J106" s="290">
        <v>20</v>
      </c>
      <c r="K106" s="304"/>
    </row>
    <row r="107" s="1" customFormat="1" ht="15" customHeight="1">
      <c r="B107" s="302"/>
      <c r="C107" s="290" t="s">
        <v>597</v>
      </c>
      <c r="D107" s="290"/>
      <c r="E107" s="290"/>
      <c r="F107" s="313" t="s">
        <v>594</v>
      </c>
      <c r="G107" s="290"/>
      <c r="H107" s="290" t="s">
        <v>634</v>
      </c>
      <c r="I107" s="290" t="s">
        <v>596</v>
      </c>
      <c r="J107" s="290">
        <v>120</v>
      </c>
      <c r="K107" s="304"/>
    </row>
    <row r="108" s="1" customFormat="1" ht="15" customHeight="1">
      <c r="B108" s="315"/>
      <c r="C108" s="290" t="s">
        <v>599</v>
      </c>
      <c r="D108" s="290"/>
      <c r="E108" s="290"/>
      <c r="F108" s="313" t="s">
        <v>600</v>
      </c>
      <c r="G108" s="290"/>
      <c r="H108" s="290" t="s">
        <v>634</v>
      </c>
      <c r="I108" s="290" t="s">
        <v>596</v>
      </c>
      <c r="J108" s="290">
        <v>50</v>
      </c>
      <c r="K108" s="304"/>
    </row>
    <row r="109" s="1" customFormat="1" ht="15" customHeight="1">
      <c r="B109" s="315"/>
      <c r="C109" s="290" t="s">
        <v>602</v>
      </c>
      <c r="D109" s="290"/>
      <c r="E109" s="290"/>
      <c r="F109" s="313" t="s">
        <v>594</v>
      </c>
      <c r="G109" s="290"/>
      <c r="H109" s="290" t="s">
        <v>634</v>
      </c>
      <c r="I109" s="290" t="s">
        <v>604</v>
      </c>
      <c r="J109" s="290"/>
      <c r="K109" s="304"/>
    </row>
    <row r="110" s="1" customFormat="1" ht="15" customHeight="1">
      <c r="B110" s="315"/>
      <c r="C110" s="290" t="s">
        <v>613</v>
      </c>
      <c r="D110" s="290"/>
      <c r="E110" s="290"/>
      <c r="F110" s="313" t="s">
        <v>600</v>
      </c>
      <c r="G110" s="290"/>
      <c r="H110" s="290" t="s">
        <v>634</v>
      </c>
      <c r="I110" s="290" t="s">
        <v>596</v>
      </c>
      <c r="J110" s="290">
        <v>50</v>
      </c>
      <c r="K110" s="304"/>
    </row>
    <row r="111" s="1" customFormat="1" ht="15" customHeight="1">
      <c r="B111" s="315"/>
      <c r="C111" s="290" t="s">
        <v>621</v>
      </c>
      <c r="D111" s="290"/>
      <c r="E111" s="290"/>
      <c r="F111" s="313" t="s">
        <v>600</v>
      </c>
      <c r="G111" s="290"/>
      <c r="H111" s="290" t="s">
        <v>634</v>
      </c>
      <c r="I111" s="290" t="s">
        <v>596</v>
      </c>
      <c r="J111" s="290">
        <v>50</v>
      </c>
      <c r="K111" s="304"/>
    </row>
    <row r="112" s="1" customFormat="1" ht="15" customHeight="1">
      <c r="B112" s="315"/>
      <c r="C112" s="290" t="s">
        <v>619</v>
      </c>
      <c r="D112" s="290"/>
      <c r="E112" s="290"/>
      <c r="F112" s="313" t="s">
        <v>600</v>
      </c>
      <c r="G112" s="290"/>
      <c r="H112" s="290" t="s">
        <v>634</v>
      </c>
      <c r="I112" s="290" t="s">
        <v>596</v>
      </c>
      <c r="J112" s="290">
        <v>50</v>
      </c>
      <c r="K112" s="304"/>
    </row>
    <row r="113" s="1" customFormat="1" ht="15" customHeight="1">
      <c r="B113" s="315"/>
      <c r="C113" s="290" t="s">
        <v>52</v>
      </c>
      <c r="D113" s="290"/>
      <c r="E113" s="290"/>
      <c r="F113" s="313" t="s">
        <v>594</v>
      </c>
      <c r="G113" s="290"/>
      <c r="H113" s="290" t="s">
        <v>635</v>
      </c>
      <c r="I113" s="290" t="s">
        <v>596</v>
      </c>
      <c r="J113" s="290">
        <v>20</v>
      </c>
      <c r="K113" s="304"/>
    </row>
    <row r="114" s="1" customFormat="1" ht="15" customHeight="1">
      <c r="B114" s="315"/>
      <c r="C114" s="290" t="s">
        <v>636</v>
      </c>
      <c r="D114" s="290"/>
      <c r="E114" s="290"/>
      <c r="F114" s="313" t="s">
        <v>594</v>
      </c>
      <c r="G114" s="290"/>
      <c r="H114" s="290" t="s">
        <v>637</v>
      </c>
      <c r="I114" s="290" t="s">
        <v>596</v>
      </c>
      <c r="J114" s="290">
        <v>120</v>
      </c>
      <c r="K114" s="304"/>
    </row>
    <row r="115" s="1" customFormat="1" ht="15" customHeight="1">
      <c r="B115" s="315"/>
      <c r="C115" s="290" t="s">
        <v>37</v>
      </c>
      <c r="D115" s="290"/>
      <c r="E115" s="290"/>
      <c r="F115" s="313" t="s">
        <v>594</v>
      </c>
      <c r="G115" s="290"/>
      <c r="H115" s="290" t="s">
        <v>638</v>
      </c>
      <c r="I115" s="290" t="s">
        <v>629</v>
      </c>
      <c r="J115" s="290"/>
      <c r="K115" s="304"/>
    </row>
    <row r="116" s="1" customFormat="1" ht="15" customHeight="1">
      <c r="B116" s="315"/>
      <c r="C116" s="290" t="s">
        <v>47</v>
      </c>
      <c r="D116" s="290"/>
      <c r="E116" s="290"/>
      <c r="F116" s="313" t="s">
        <v>594</v>
      </c>
      <c r="G116" s="290"/>
      <c r="H116" s="290" t="s">
        <v>639</v>
      </c>
      <c r="I116" s="290" t="s">
        <v>629</v>
      </c>
      <c r="J116" s="290"/>
      <c r="K116" s="304"/>
    </row>
    <row r="117" s="1" customFormat="1" ht="15" customHeight="1">
      <c r="B117" s="315"/>
      <c r="C117" s="290" t="s">
        <v>56</v>
      </c>
      <c r="D117" s="290"/>
      <c r="E117" s="290"/>
      <c r="F117" s="313" t="s">
        <v>594</v>
      </c>
      <c r="G117" s="290"/>
      <c r="H117" s="290" t="s">
        <v>640</v>
      </c>
      <c r="I117" s="290" t="s">
        <v>641</v>
      </c>
      <c r="J117" s="290"/>
      <c r="K117" s="304"/>
    </row>
    <row r="118" s="1" customFormat="1" ht="15" customHeight="1">
      <c r="B118" s="318"/>
      <c r="C118" s="324"/>
      <c r="D118" s="324"/>
      <c r="E118" s="324"/>
      <c r="F118" s="324"/>
      <c r="G118" s="324"/>
      <c r="H118" s="324"/>
      <c r="I118" s="324"/>
      <c r="J118" s="324"/>
      <c r="K118" s="320"/>
    </row>
    <row r="119" s="1" customFormat="1" ht="18.75" customHeight="1">
      <c r="B119" s="325"/>
      <c r="C119" s="326"/>
      <c r="D119" s="326"/>
      <c r="E119" s="326"/>
      <c r="F119" s="327"/>
      <c r="G119" s="326"/>
      <c r="H119" s="326"/>
      <c r="I119" s="326"/>
      <c r="J119" s="326"/>
      <c r="K119" s="325"/>
    </row>
    <row r="120" s="1" customFormat="1" ht="18.75" customHeight="1">
      <c r="B120" s="298"/>
      <c r="C120" s="298"/>
      <c r="D120" s="298"/>
      <c r="E120" s="298"/>
      <c r="F120" s="298"/>
      <c r="G120" s="298"/>
      <c r="H120" s="298"/>
      <c r="I120" s="298"/>
      <c r="J120" s="298"/>
      <c r="K120" s="298"/>
    </row>
    <row r="121" s="1" customFormat="1" ht="7.5" customHeight="1">
      <c r="B121" s="328"/>
      <c r="C121" s="329"/>
      <c r="D121" s="329"/>
      <c r="E121" s="329"/>
      <c r="F121" s="329"/>
      <c r="G121" s="329"/>
      <c r="H121" s="329"/>
      <c r="I121" s="329"/>
      <c r="J121" s="329"/>
      <c r="K121" s="330"/>
    </row>
    <row r="122" s="1" customFormat="1" ht="45" customHeight="1">
      <c r="B122" s="331"/>
      <c r="C122" s="281" t="s">
        <v>642</v>
      </c>
      <c r="D122" s="281"/>
      <c r="E122" s="281"/>
      <c r="F122" s="281"/>
      <c r="G122" s="281"/>
      <c r="H122" s="281"/>
      <c r="I122" s="281"/>
      <c r="J122" s="281"/>
      <c r="K122" s="332"/>
    </row>
    <row r="123" s="1" customFormat="1" ht="17.25" customHeight="1">
      <c r="B123" s="333"/>
      <c r="C123" s="305" t="s">
        <v>588</v>
      </c>
      <c r="D123" s="305"/>
      <c r="E123" s="305"/>
      <c r="F123" s="305" t="s">
        <v>589</v>
      </c>
      <c r="G123" s="306"/>
      <c r="H123" s="305" t="s">
        <v>53</v>
      </c>
      <c r="I123" s="305" t="s">
        <v>56</v>
      </c>
      <c r="J123" s="305" t="s">
        <v>590</v>
      </c>
      <c r="K123" s="334"/>
    </row>
    <row r="124" s="1" customFormat="1" ht="17.25" customHeight="1">
      <c r="B124" s="333"/>
      <c r="C124" s="307" t="s">
        <v>591</v>
      </c>
      <c r="D124" s="307"/>
      <c r="E124" s="307"/>
      <c r="F124" s="308" t="s">
        <v>592</v>
      </c>
      <c r="G124" s="309"/>
      <c r="H124" s="307"/>
      <c r="I124" s="307"/>
      <c r="J124" s="307" t="s">
        <v>593</v>
      </c>
      <c r="K124" s="334"/>
    </row>
    <row r="125" s="1" customFormat="1" ht="5.25" customHeight="1">
      <c r="B125" s="335"/>
      <c r="C125" s="310"/>
      <c r="D125" s="310"/>
      <c r="E125" s="310"/>
      <c r="F125" s="310"/>
      <c r="G125" s="336"/>
      <c r="H125" s="310"/>
      <c r="I125" s="310"/>
      <c r="J125" s="310"/>
      <c r="K125" s="337"/>
    </row>
    <row r="126" s="1" customFormat="1" ht="15" customHeight="1">
      <c r="B126" s="335"/>
      <c r="C126" s="290" t="s">
        <v>597</v>
      </c>
      <c r="D126" s="312"/>
      <c r="E126" s="312"/>
      <c r="F126" s="313" t="s">
        <v>594</v>
      </c>
      <c r="G126" s="290"/>
      <c r="H126" s="290" t="s">
        <v>634</v>
      </c>
      <c r="I126" s="290" t="s">
        <v>596</v>
      </c>
      <c r="J126" s="290">
        <v>120</v>
      </c>
      <c r="K126" s="338"/>
    </row>
    <row r="127" s="1" customFormat="1" ht="15" customHeight="1">
      <c r="B127" s="335"/>
      <c r="C127" s="290" t="s">
        <v>643</v>
      </c>
      <c r="D127" s="290"/>
      <c r="E127" s="290"/>
      <c r="F127" s="313" t="s">
        <v>594</v>
      </c>
      <c r="G127" s="290"/>
      <c r="H127" s="290" t="s">
        <v>644</v>
      </c>
      <c r="I127" s="290" t="s">
        <v>596</v>
      </c>
      <c r="J127" s="290" t="s">
        <v>645</v>
      </c>
      <c r="K127" s="338"/>
    </row>
    <row r="128" s="1" customFormat="1" ht="15" customHeight="1">
      <c r="B128" s="335"/>
      <c r="C128" s="290" t="s">
        <v>542</v>
      </c>
      <c r="D128" s="290"/>
      <c r="E128" s="290"/>
      <c r="F128" s="313" t="s">
        <v>594</v>
      </c>
      <c r="G128" s="290"/>
      <c r="H128" s="290" t="s">
        <v>646</v>
      </c>
      <c r="I128" s="290" t="s">
        <v>596</v>
      </c>
      <c r="J128" s="290" t="s">
        <v>645</v>
      </c>
      <c r="K128" s="338"/>
    </row>
    <row r="129" s="1" customFormat="1" ht="15" customHeight="1">
      <c r="B129" s="335"/>
      <c r="C129" s="290" t="s">
        <v>605</v>
      </c>
      <c r="D129" s="290"/>
      <c r="E129" s="290"/>
      <c r="F129" s="313" t="s">
        <v>600</v>
      </c>
      <c r="G129" s="290"/>
      <c r="H129" s="290" t="s">
        <v>606</v>
      </c>
      <c r="I129" s="290" t="s">
        <v>596</v>
      </c>
      <c r="J129" s="290">
        <v>15</v>
      </c>
      <c r="K129" s="338"/>
    </row>
    <row r="130" s="1" customFormat="1" ht="15" customHeight="1">
      <c r="B130" s="335"/>
      <c r="C130" s="316" t="s">
        <v>607</v>
      </c>
      <c r="D130" s="316"/>
      <c r="E130" s="316"/>
      <c r="F130" s="317" t="s">
        <v>600</v>
      </c>
      <c r="G130" s="316"/>
      <c r="H130" s="316" t="s">
        <v>608</v>
      </c>
      <c r="I130" s="316" t="s">
        <v>596</v>
      </c>
      <c r="J130" s="316">
        <v>15</v>
      </c>
      <c r="K130" s="338"/>
    </row>
    <row r="131" s="1" customFormat="1" ht="15" customHeight="1">
      <c r="B131" s="335"/>
      <c r="C131" s="316" t="s">
        <v>609</v>
      </c>
      <c r="D131" s="316"/>
      <c r="E131" s="316"/>
      <c r="F131" s="317" t="s">
        <v>600</v>
      </c>
      <c r="G131" s="316"/>
      <c r="H131" s="316" t="s">
        <v>610</v>
      </c>
      <c r="I131" s="316" t="s">
        <v>596</v>
      </c>
      <c r="J131" s="316">
        <v>20</v>
      </c>
      <c r="K131" s="338"/>
    </row>
    <row r="132" s="1" customFormat="1" ht="15" customHeight="1">
      <c r="B132" s="335"/>
      <c r="C132" s="316" t="s">
        <v>611</v>
      </c>
      <c r="D132" s="316"/>
      <c r="E132" s="316"/>
      <c r="F132" s="317" t="s">
        <v>600</v>
      </c>
      <c r="G132" s="316"/>
      <c r="H132" s="316" t="s">
        <v>612</v>
      </c>
      <c r="I132" s="316" t="s">
        <v>596</v>
      </c>
      <c r="J132" s="316">
        <v>20</v>
      </c>
      <c r="K132" s="338"/>
    </row>
    <row r="133" s="1" customFormat="1" ht="15" customHeight="1">
      <c r="B133" s="335"/>
      <c r="C133" s="290" t="s">
        <v>599</v>
      </c>
      <c r="D133" s="290"/>
      <c r="E133" s="290"/>
      <c r="F133" s="313" t="s">
        <v>600</v>
      </c>
      <c r="G133" s="290"/>
      <c r="H133" s="290" t="s">
        <v>634</v>
      </c>
      <c r="I133" s="290" t="s">
        <v>596</v>
      </c>
      <c r="J133" s="290">
        <v>50</v>
      </c>
      <c r="K133" s="338"/>
    </row>
    <row r="134" s="1" customFormat="1" ht="15" customHeight="1">
      <c r="B134" s="335"/>
      <c r="C134" s="290" t="s">
        <v>613</v>
      </c>
      <c r="D134" s="290"/>
      <c r="E134" s="290"/>
      <c r="F134" s="313" t="s">
        <v>600</v>
      </c>
      <c r="G134" s="290"/>
      <c r="H134" s="290" t="s">
        <v>634</v>
      </c>
      <c r="I134" s="290" t="s">
        <v>596</v>
      </c>
      <c r="J134" s="290">
        <v>50</v>
      </c>
      <c r="K134" s="338"/>
    </row>
    <row r="135" s="1" customFormat="1" ht="15" customHeight="1">
      <c r="B135" s="335"/>
      <c r="C135" s="290" t="s">
        <v>619</v>
      </c>
      <c r="D135" s="290"/>
      <c r="E135" s="290"/>
      <c r="F135" s="313" t="s">
        <v>600</v>
      </c>
      <c r="G135" s="290"/>
      <c r="H135" s="290" t="s">
        <v>634</v>
      </c>
      <c r="I135" s="290" t="s">
        <v>596</v>
      </c>
      <c r="J135" s="290">
        <v>50</v>
      </c>
      <c r="K135" s="338"/>
    </row>
    <row r="136" s="1" customFormat="1" ht="15" customHeight="1">
      <c r="B136" s="335"/>
      <c r="C136" s="290" t="s">
        <v>621</v>
      </c>
      <c r="D136" s="290"/>
      <c r="E136" s="290"/>
      <c r="F136" s="313" t="s">
        <v>600</v>
      </c>
      <c r="G136" s="290"/>
      <c r="H136" s="290" t="s">
        <v>634</v>
      </c>
      <c r="I136" s="290" t="s">
        <v>596</v>
      </c>
      <c r="J136" s="290">
        <v>50</v>
      </c>
      <c r="K136" s="338"/>
    </row>
    <row r="137" s="1" customFormat="1" ht="15" customHeight="1">
      <c r="B137" s="335"/>
      <c r="C137" s="290" t="s">
        <v>622</v>
      </c>
      <c r="D137" s="290"/>
      <c r="E137" s="290"/>
      <c r="F137" s="313" t="s">
        <v>600</v>
      </c>
      <c r="G137" s="290"/>
      <c r="H137" s="290" t="s">
        <v>647</v>
      </c>
      <c r="I137" s="290" t="s">
        <v>596</v>
      </c>
      <c r="J137" s="290">
        <v>255</v>
      </c>
      <c r="K137" s="338"/>
    </row>
    <row r="138" s="1" customFormat="1" ht="15" customHeight="1">
      <c r="B138" s="335"/>
      <c r="C138" s="290" t="s">
        <v>624</v>
      </c>
      <c r="D138" s="290"/>
      <c r="E138" s="290"/>
      <c r="F138" s="313" t="s">
        <v>594</v>
      </c>
      <c r="G138" s="290"/>
      <c r="H138" s="290" t="s">
        <v>648</v>
      </c>
      <c r="I138" s="290" t="s">
        <v>626</v>
      </c>
      <c r="J138" s="290"/>
      <c r="K138" s="338"/>
    </row>
    <row r="139" s="1" customFormat="1" ht="15" customHeight="1">
      <c r="B139" s="335"/>
      <c r="C139" s="290" t="s">
        <v>627</v>
      </c>
      <c r="D139" s="290"/>
      <c r="E139" s="290"/>
      <c r="F139" s="313" t="s">
        <v>594</v>
      </c>
      <c r="G139" s="290"/>
      <c r="H139" s="290" t="s">
        <v>649</v>
      </c>
      <c r="I139" s="290" t="s">
        <v>629</v>
      </c>
      <c r="J139" s="290"/>
      <c r="K139" s="338"/>
    </row>
    <row r="140" s="1" customFormat="1" ht="15" customHeight="1">
      <c r="B140" s="335"/>
      <c r="C140" s="290" t="s">
        <v>630</v>
      </c>
      <c r="D140" s="290"/>
      <c r="E140" s="290"/>
      <c r="F140" s="313" t="s">
        <v>594</v>
      </c>
      <c r="G140" s="290"/>
      <c r="H140" s="290" t="s">
        <v>630</v>
      </c>
      <c r="I140" s="290" t="s">
        <v>629</v>
      </c>
      <c r="J140" s="290"/>
      <c r="K140" s="338"/>
    </row>
    <row r="141" s="1" customFormat="1" ht="15" customHeight="1">
      <c r="B141" s="335"/>
      <c r="C141" s="290" t="s">
        <v>37</v>
      </c>
      <c r="D141" s="290"/>
      <c r="E141" s="290"/>
      <c r="F141" s="313" t="s">
        <v>594</v>
      </c>
      <c r="G141" s="290"/>
      <c r="H141" s="290" t="s">
        <v>650</v>
      </c>
      <c r="I141" s="290" t="s">
        <v>629</v>
      </c>
      <c r="J141" s="290"/>
      <c r="K141" s="338"/>
    </row>
    <row r="142" s="1" customFormat="1" ht="15" customHeight="1">
      <c r="B142" s="335"/>
      <c r="C142" s="290" t="s">
        <v>651</v>
      </c>
      <c r="D142" s="290"/>
      <c r="E142" s="290"/>
      <c r="F142" s="313" t="s">
        <v>594</v>
      </c>
      <c r="G142" s="290"/>
      <c r="H142" s="290" t="s">
        <v>652</v>
      </c>
      <c r="I142" s="290" t="s">
        <v>629</v>
      </c>
      <c r="J142" s="290"/>
      <c r="K142" s="338"/>
    </row>
    <row r="143" s="1" customFormat="1" ht="15" customHeight="1">
      <c r="B143" s="339"/>
      <c r="C143" s="340"/>
      <c r="D143" s="340"/>
      <c r="E143" s="340"/>
      <c r="F143" s="340"/>
      <c r="G143" s="340"/>
      <c r="H143" s="340"/>
      <c r="I143" s="340"/>
      <c r="J143" s="340"/>
      <c r="K143" s="341"/>
    </row>
    <row r="144" s="1" customFormat="1" ht="18.75" customHeight="1">
      <c r="B144" s="326"/>
      <c r="C144" s="326"/>
      <c r="D144" s="326"/>
      <c r="E144" s="326"/>
      <c r="F144" s="327"/>
      <c r="G144" s="326"/>
      <c r="H144" s="326"/>
      <c r="I144" s="326"/>
      <c r="J144" s="326"/>
      <c r="K144" s="326"/>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653</v>
      </c>
      <c r="D147" s="303"/>
      <c r="E147" s="303"/>
      <c r="F147" s="303"/>
      <c r="G147" s="303"/>
      <c r="H147" s="303"/>
      <c r="I147" s="303"/>
      <c r="J147" s="303"/>
      <c r="K147" s="304"/>
    </row>
    <row r="148" s="1" customFormat="1" ht="17.25" customHeight="1">
      <c r="B148" s="302"/>
      <c r="C148" s="305" t="s">
        <v>588</v>
      </c>
      <c r="D148" s="305"/>
      <c r="E148" s="305"/>
      <c r="F148" s="305" t="s">
        <v>589</v>
      </c>
      <c r="G148" s="306"/>
      <c r="H148" s="305" t="s">
        <v>53</v>
      </c>
      <c r="I148" s="305" t="s">
        <v>56</v>
      </c>
      <c r="J148" s="305" t="s">
        <v>590</v>
      </c>
      <c r="K148" s="304"/>
    </row>
    <row r="149" s="1" customFormat="1" ht="17.25" customHeight="1">
      <c r="B149" s="302"/>
      <c r="C149" s="307" t="s">
        <v>591</v>
      </c>
      <c r="D149" s="307"/>
      <c r="E149" s="307"/>
      <c r="F149" s="308" t="s">
        <v>592</v>
      </c>
      <c r="G149" s="309"/>
      <c r="H149" s="307"/>
      <c r="I149" s="307"/>
      <c r="J149" s="307" t="s">
        <v>593</v>
      </c>
      <c r="K149" s="304"/>
    </row>
    <row r="150" s="1" customFormat="1" ht="5.25" customHeight="1">
      <c r="B150" s="315"/>
      <c r="C150" s="310"/>
      <c r="D150" s="310"/>
      <c r="E150" s="310"/>
      <c r="F150" s="310"/>
      <c r="G150" s="311"/>
      <c r="H150" s="310"/>
      <c r="I150" s="310"/>
      <c r="J150" s="310"/>
      <c r="K150" s="338"/>
    </row>
    <row r="151" s="1" customFormat="1" ht="15" customHeight="1">
      <c r="B151" s="315"/>
      <c r="C151" s="342" t="s">
        <v>597</v>
      </c>
      <c r="D151" s="290"/>
      <c r="E151" s="290"/>
      <c r="F151" s="343" t="s">
        <v>594</v>
      </c>
      <c r="G151" s="290"/>
      <c r="H151" s="342" t="s">
        <v>634</v>
      </c>
      <c r="I151" s="342" t="s">
        <v>596</v>
      </c>
      <c r="J151" s="342">
        <v>120</v>
      </c>
      <c r="K151" s="338"/>
    </row>
    <row r="152" s="1" customFormat="1" ht="15" customHeight="1">
      <c r="B152" s="315"/>
      <c r="C152" s="342" t="s">
        <v>643</v>
      </c>
      <c r="D152" s="290"/>
      <c r="E152" s="290"/>
      <c r="F152" s="343" t="s">
        <v>594</v>
      </c>
      <c r="G152" s="290"/>
      <c r="H152" s="342" t="s">
        <v>654</v>
      </c>
      <c r="I152" s="342" t="s">
        <v>596</v>
      </c>
      <c r="J152" s="342" t="s">
        <v>645</v>
      </c>
      <c r="K152" s="338"/>
    </row>
    <row r="153" s="1" customFormat="1" ht="15" customHeight="1">
      <c r="B153" s="315"/>
      <c r="C153" s="342" t="s">
        <v>542</v>
      </c>
      <c r="D153" s="290"/>
      <c r="E153" s="290"/>
      <c r="F153" s="343" t="s">
        <v>594</v>
      </c>
      <c r="G153" s="290"/>
      <c r="H153" s="342" t="s">
        <v>655</v>
      </c>
      <c r="I153" s="342" t="s">
        <v>596</v>
      </c>
      <c r="J153" s="342" t="s">
        <v>645</v>
      </c>
      <c r="K153" s="338"/>
    </row>
    <row r="154" s="1" customFormat="1" ht="15" customHeight="1">
      <c r="B154" s="315"/>
      <c r="C154" s="342" t="s">
        <v>599</v>
      </c>
      <c r="D154" s="290"/>
      <c r="E154" s="290"/>
      <c r="F154" s="343" t="s">
        <v>600</v>
      </c>
      <c r="G154" s="290"/>
      <c r="H154" s="342" t="s">
        <v>634</v>
      </c>
      <c r="I154" s="342" t="s">
        <v>596</v>
      </c>
      <c r="J154" s="342">
        <v>50</v>
      </c>
      <c r="K154" s="338"/>
    </row>
    <row r="155" s="1" customFormat="1" ht="15" customHeight="1">
      <c r="B155" s="315"/>
      <c r="C155" s="342" t="s">
        <v>602</v>
      </c>
      <c r="D155" s="290"/>
      <c r="E155" s="290"/>
      <c r="F155" s="343" t="s">
        <v>594</v>
      </c>
      <c r="G155" s="290"/>
      <c r="H155" s="342" t="s">
        <v>634</v>
      </c>
      <c r="I155" s="342" t="s">
        <v>604</v>
      </c>
      <c r="J155" s="342"/>
      <c r="K155" s="338"/>
    </row>
    <row r="156" s="1" customFormat="1" ht="15" customHeight="1">
      <c r="B156" s="315"/>
      <c r="C156" s="342" t="s">
        <v>613</v>
      </c>
      <c r="D156" s="290"/>
      <c r="E156" s="290"/>
      <c r="F156" s="343" t="s">
        <v>600</v>
      </c>
      <c r="G156" s="290"/>
      <c r="H156" s="342" t="s">
        <v>634</v>
      </c>
      <c r="I156" s="342" t="s">
        <v>596</v>
      </c>
      <c r="J156" s="342">
        <v>50</v>
      </c>
      <c r="K156" s="338"/>
    </row>
    <row r="157" s="1" customFormat="1" ht="15" customHeight="1">
      <c r="B157" s="315"/>
      <c r="C157" s="342" t="s">
        <v>621</v>
      </c>
      <c r="D157" s="290"/>
      <c r="E157" s="290"/>
      <c r="F157" s="343" t="s">
        <v>600</v>
      </c>
      <c r="G157" s="290"/>
      <c r="H157" s="342" t="s">
        <v>634</v>
      </c>
      <c r="I157" s="342" t="s">
        <v>596</v>
      </c>
      <c r="J157" s="342">
        <v>50</v>
      </c>
      <c r="K157" s="338"/>
    </row>
    <row r="158" s="1" customFormat="1" ht="15" customHeight="1">
      <c r="B158" s="315"/>
      <c r="C158" s="342" t="s">
        <v>619</v>
      </c>
      <c r="D158" s="290"/>
      <c r="E158" s="290"/>
      <c r="F158" s="343" t="s">
        <v>600</v>
      </c>
      <c r="G158" s="290"/>
      <c r="H158" s="342" t="s">
        <v>634</v>
      </c>
      <c r="I158" s="342" t="s">
        <v>596</v>
      </c>
      <c r="J158" s="342">
        <v>50</v>
      </c>
      <c r="K158" s="338"/>
    </row>
    <row r="159" s="1" customFormat="1" ht="15" customHeight="1">
      <c r="B159" s="315"/>
      <c r="C159" s="342" t="s">
        <v>92</v>
      </c>
      <c r="D159" s="290"/>
      <c r="E159" s="290"/>
      <c r="F159" s="343" t="s">
        <v>594</v>
      </c>
      <c r="G159" s="290"/>
      <c r="H159" s="342" t="s">
        <v>656</v>
      </c>
      <c r="I159" s="342" t="s">
        <v>596</v>
      </c>
      <c r="J159" s="342" t="s">
        <v>657</v>
      </c>
      <c r="K159" s="338"/>
    </row>
    <row r="160" s="1" customFormat="1" ht="15" customHeight="1">
      <c r="B160" s="315"/>
      <c r="C160" s="342" t="s">
        <v>658</v>
      </c>
      <c r="D160" s="290"/>
      <c r="E160" s="290"/>
      <c r="F160" s="343" t="s">
        <v>594</v>
      </c>
      <c r="G160" s="290"/>
      <c r="H160" s="342" t="s">
        <v>659</v>
      </c>
      <c r="I160" s="342" t="s">
        <v>629</v>
      </c>
      <c r="J160" s="342"/>
      <c r="K160" s="338"/>
    </row>
    <row r="161" s="1" customFormat="1" ht="15" customHeight="1">
      <c r="B161" s="344"/>
      <c r="C161" s="324"/>
      <c r="D161" s="324"/>
      <c r="E161" s="324"/>
      <c r="F161" s="324"/>
      <c r="G161" s="324"/>
      <c r="H161" s="324"/>
      <c r="I161" s="324"/>
      <c r="J161" s="324"/>
      <c r="K161" s="345"/>
    </row>
    <row r="162" s="1" customFormat="1" ht="18.75" customHeight="1">
      <c r="B162" s="326"/>
      <c r="C162" s="336"/>
      <c r="D162" s="336"/>
      <c r="E162" s="336"/>
      <c r="F162" s="346"/>
      <c r="G162" s="336"/>
      <c r="H162" s="336"/>
      <c r="I162" s="336"/>
      <c r="J162" s="336"/>
      <c r="K162" s="326"/>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660</v>
      </c>
      <c r="D165" s="281"/>
      <c r="E165" s="281"/>
      <c r="F165" s="281"/>
      <c r="G165" s="281"/>
      <c r="H165" s="281"/>
      <c r="I165" s="281"/>
      <c r="J165" s="281"/>
      <c r="K165" s="282"/>
    </row>
    <row r="166" s="1" customFormat="1" ht="17.25" customHeight="1">
      <c r="B166" s="280"/>
      <c r="C166" s="305" t="s">
        <v>588</v>
      </c>
      <c r="D166" s="305"/>
      <c r="E166" s="305"/>
      <c r="F166" s="305" t="s">
        <v>589</v>
      </c>
      <c r="G166" s="347"/>
      <c r="H166" s="348" t="s">
        <v>53</v>
      </c>
      <c r="I166" s="348" t="s">
        <v>56</v>
      </c>
      <c r="J166" s="305" t="s">
        <v>590</v>
      </c>
      <c r="K166" s="282"/>
    </row>
    <row r="167" s="1" customFormat="1" ht="17.25" customHeight="1">
      <c r="B167" s="283"/>
      <c r="C167" s="307" t="s">
        <v>591</v>
      </c>
      <c r="D167" s="307"/>
      <c r="E167" s="307"/>
      <c r="F167" s="308" t="s">
        <v>592</v>
      </c>
      <c r="G167" s="349"/>
      <c r="H167" s="350"/>
      <c r="I167" s="350"/>
      <c r="J167" s="307" t="s">
        <v>593</v>
      </c>
      <c r="K167" s="285"/>
    </row>
    <row r="168" s="1" customFormat="1" ht="5.25" customHeight="1">
      <c r="B168" s="315"/>
      <c r="C168" s="310"/>
      <c r="D168" s="310"/>
      <c r="E168" s="310"/>
      <c r="F168" s="310"/>
      <c r="G168" s="311"/>
      <c r="H168" s="310"/>
      <c r="I168" s="310"/>
      <c r="J168" s="310"/>
      <c r="K168" s="338"/>
    </row>
    <row r="169" s="1" customFormat="1" ht="15" customHeight="1">
      <c r="B169" s="315"/>
      <c r="C169" s="290" t="s">
        <v>597</v>
      </c>
      <c r="D169" s="290"/>
      <c r="E169" s="290"/>
      <c r="F169" s="313" t="s">
        <v>594</v>
      </c>
      <c r="G169" s="290"/>
      <c r="H169" s="290" t="s">
        <v>634</v>
      </c>
      <c r="I169" s="290" t="s">
        <v>596</v>
      </c>
      <c r="J169" s="290">
        <v>120</v>
      </c>
      <c r="K169" s="338"/>
    </row>
    <row r="170" s="1" customFormat="1" ht="15" customHeight="1">
      <c r="B170" s="315"/>
      <c r="C170" s="290" t="s">
        <v>643</v>
      </c>
      <c r="D170" s="290"/>
      <c r="E170" s="290"/>
      <c r="F170" s="313" t="s">
        <v>594</v>
      </c>
      <c r="G170" s="290"/>
      <c r="H170" s="290" t="s">
        <v>644</v>
      </c>
      <c r="I170" s="290" t="s">
        <v>596</v>
      </c>
      <c r="J170" s="290" t="s">
        <v>645</v>
      </c>
      <c r="K170" s="338"/>
    </row>
    <row r="171" s="1" customFormat="1" ht="15" customHeight="1">
      <c r="B171" s="315"/>
      <c r="C171" s="290" t="s">
        <v>542</v>
      </c>
      <c r="D171" s="290"/>
      <c r="E171" s="290"/>
      <c r="F171" s="313" t="s">
        <v>594</v>
      </c>
      <c r="G171" s="290"/>
      <c r="H171" s="290" t="s">
        <v>661</v>
      </c>
      <c r="I171" s="290" t="s">
        <v>596</v>
      </c>
      <c r="J171" s="290" t="s">
        <v>645</v>
      </c>
      <c r="K171" s="338"/>
    </row>
    <row r="172" s="1" customFormat="1" ht="15" customHeight="1">
      <c r="B172" s="315"/>
      <c r="C172" s="290" t="s">
        <v>599</v>
      </c>
      <c r="D172" s="290"/>
      <c r="E172" s="290"/>
      <c r="F172" s="313" t="s">
        <v>600</v>
      </c>
      <c r="G172" s="290"/>
      <c r="H172" s="290" t="s">
        <v>661</v>
      </c>
      <c r="I172" s="290" t="s">
        <v>596</v>
      </c>
      <c r="J172" s="290">
        <v>50</v>
      </c>
      <c r="K172" s="338"/>
    </row>
    <row r="173" s="1" customFormat="1" ht="15" customHeight="1">
      <c r="B173" s="315"/>
      <c r="C173" s="290" t="s">
        <v>602</v>
      </c>
      <c r="D173" s="290"/>
      <c r="E173" s="290"/>
      <c r="F173" s="313" t="s">
        <v>594</v>
      </c>
      <c r="G173" s="290"/>
      <c r="H173" s="290" t="s">
        <v>661</v>
      </c>
      <c r="I173" s="290" t="s">
        <v>604</v>
      </c>
      <c r="J173" s="290"/>
      <c r="K173" s="338"/>
    </row>
    <row r="174" s="1" customFormat="1" ht="15" customHeight="1">
      <c r="B174" s="315"/>
      <c r="C174" s="290" t="s">
        <v>613</v>
      </c>
      <c r="D174" s="290"/>
      <c r="E174" s="290"/>
      <c r="F174" s="313" t="s">
        <v>600</v>
      </c>
      <c r="G174" s="290"/>
      <c r="H174" s="290" t="s">
        <v>661</v>
      </c>
      <c r="I174" s="290" t="s">
        <v>596</v>
      </c>
      <c r="J174" s="290">
        <v>50</v>
      </c>
      <c r="K174" s="338"/>
    </row>
    <row r="175" s="1" customFormat="1" ht="15" customHeight="1">
      <c r="B175" s="315"/>
      <c r="C175" s="290" t="s">
        <v>621</v>
      </c>
      <c r="D175" s="290"/>
      <c r="E175" s="290"/>
      <c r="F175" s="313" t="s">
        <v>600</v>
      </c>
      <c r="G175" s="290"/>
      <c r="H175" s="290" t="s">
        <v>661</v>
      </c>
      <c r="I175" s="290" t="s">
        <v>596</v>
      </c>
      <c r="J175" s="290">
        <v>50</v>
      </c>
      <c r="K175" s="338"/>
    </row>
    <row r="176" s="1" customFormat="1" ht="15" customHeight="1">
      <c r="B176" s="315"/>
      <c r="C176" s="290" t="s">
        <v>619</v>
      </c>
      <c r="D176" s="290"/>
      <c r="E176" s="290"/>
      <c r="F176" s="313" t="s">
        <v>600</v>
      </c>
      <c r="G176" s="290"/>
      <c r="H176" s="290" t="s">
        <v>661</v>
      </c>
      <c r="I176" s="290" t="s">
        <v>596</v>
      </c>
      <c r="J176" s="290">
        <v>50</v>
      </c>
      <c r="K176" s="338"/>
    </row>
    <row r="177" s="1" customFormat="1" ht="15" customHeight="1">
      <c r="B177" s="315"/>
      <c r="C177" s="290" t="s">
        <v>110</v>
      </c>
      <c r="D177" s="290"/>
      <c r="E177" s="290"/>
      <c r="F177" s="313" t="s">
        <v>594</v>
      </c>
      <c r="G177" s="290"/>
      <c r="H177" s="290" t="s">
        <v>662</v>
      </c>
      <c r="I177" s="290" t="s">
        <v>663</v>
      </c>
      <c r="J177" s="290"/>
      <c r="K177" s="338"/>
    </row>
    <row r="178" s="1" customFormat="1" ht="15" customHeight="1">
      <c r="B178" s="315"/>
      <c r="C178" s="290" t="s">
        <v>56</v>
      </c>
      <c r="D178" s="290"/>
      <c r="E178" s="290"/>
      <c r="F178" s="313" t="s">
        <v>594</v>
      </c>
      <c r="G178" s="290"/>
      <c r="H178" s="290" t="s">
        <v>664</v>
      </c>
      <c r="I178" s="290" t="s">
        <v>665</v>
      </c>
      <c r="J178" s="290">
        <v>1</v>
      </c>
      <c r="K178" s="338"/>
    </row>
    <row r="179" s="1" customFormat="1" ht="15" customHeight="1">
      <c r="B179" s="315"/>
      <c r="C179" s="290" t="s">
        <v>52</v>
      </c>
      <c r="D179" s="290"/>
      <c r="E179" s="290"/>
      <c r="F179" s="313" t="s">
        <v>594</v>
      </c>
      <c r="G179" s="290"/>
      <c r="H179" s="290" t="s">
        <v>666</v>
      </c>
      <c r="I179" s="290" t="s">
        <v>596</v>
      </c>
      <c r="J179" s="290">
        <v>20</v>
      </c>
      <c r="K179" s="338"/>
    </row>
    <row r="180" s="1" customFormat="1" ht="15" customHeight="1">
      <c r="B180" s="315"/>
      <c r="C180" s="290" t="s">
        <v>53</v>
      </c>
      <c r="D180" s="290"/>
      <c r="E180" s="290"/>
      <c r="F180" s="313" t="s">
        <v>594</v>
      </c>
      <c r="G180" s="290"/>
      <c r="H180" s="290" t="s">
        <v>667</v>
      </c>
      <c r="I180" s="290" t="s">
        <v>596</v>
      </c>
      <c r="J180" s="290">
        <v>255</v>
      </c>
      <c r="K180" s="338"/>
    </row>
    <row r="181" s="1" customFormat="1" ht="15" customHeight="1">
      <c r="B181" s="315"/>
      <c r="C181" s="290" t="s">
        <v>111</v>
      </c>
      <c r="D181" s="290"/>
      <c r="E181" s="290"/>
      <c r="F181" s="313" t="s">
        <v>594</v>
      </c>
      <c r="G181" s="290"/>
      <c r="H181" s="290" t="s">
        <v>558</v>
      </c>
      <c r="I181" s="290" t="s">
        <v>596</v>
      </c>
      <c r="J181" s="290">
        <v>10</v>
      </c>
      <c r="K181" s="338"/>
    </row>
    <row r="182" s="1" customFormat="1" ht="15" customHeight="1">
      <c r="B182" s="315"/>
      <c r="C182" s="290" t="s">
        <v>112</v>
      </c>
      <c r="D182" s="290"/>
      <c r="E182" s="290"/>
      <c r="F182" s="313" t="s">
        <v>594</v>
      </c>
      <c r="G182" s="290"/>
      <c r="H182" s="290" t="s">
        <v>668</v>
      </c>
      <c r="I182" s="290" t="s">
        <v>629</v>
      </c>
      <c r="J182" s="290"/>
      <c r="K182" s="338"/>
    </row>
    <row r="183" s="1" customFormat="1" ht="15" customHeight="1">
      <c r="B183" s="315"/>
      <c r="C183" s="290" t="s">
        <v>669</v>
      </c>
      <c r="D183" s="290"/>
      <c r="E183" s="290"/>
      <c r="F183" s="313" t="s">
        <v>594</v>
      </c>
      <c r="G183" s="290"/>
      <c r="H183" s="290" t="s">
        <v>670</v>
      </c>
      <c r="I183" s="290" t="s">
        <v>629</v>
      </c>
      <c r="J183" s="290"/>
      <c r="K183" s="338"/>
    </row>
    <row r="184" s="1" customFormat="1" ht="15" customHeight="1">
      <c r="B184" s="315"/>
      <c r="C184" s="290" t="s">
        <v>658</v>
      </c>
      <c r="D184" s="290"/>
      <c r="E184" s="290"/>
      <c r="F184" s="313" t="s">
        <v>594</v>
      </c>
      <c r="G184" s="290"/>
      <c r="H184" s="290" t="s">
        <v>671</v>
      </c>
      <c r="I184" s="290" t="s">
        <v>629</v>
      </c>
      <c r="J184" s="290"/>
      <c r="K184" s="338"/>
    </row>
    <row r="185" s="1" customFormat="1" ht="15" customHeight="1">
      <c r="B185" s="315"/>
      <c r="C185" s="290" t="s">
        <v>114</v>
      </c>
      <c r="D185" s="290"/>
      <c r="E185" s="290"/>
      <c r="F185" s="313" t="s">
        <v>600</v>
      </c>
      <c r="G185" s="290"/>
      <c r="H185" s="290" t="s">
        <v>672</v>
      </c>
      <c r="I185" s="290" t="s">
        <v>596</v>
      </c>
      <c r="J185" s="290">
        <v>50</v>
      </c>
      <c r="K185" s="338"/>
    </row>
    <row r="186" s="1" customFormat="1" ht="15" customHeight="1">
      <c r="B186" s="315"/>
      <c r="C186" s="290" t="s">
        <v>673</v>
      </c>
      <c r="D186" s="290"/>
      <c r="E186" s="290"/>
      <c r="F186" s="313" t="s">
        <v>600</v>
      </c>
      <c r="G186" s="290"/>
      <c r="H186" s="290" t="s">
        <v>674</v>
      </c>
      <c r="I186" s="290" t="s">
        <v>675</v>
      </c>
      <c r="J186" s="290"/>
      <c r="K186" s="338"/>
    </row>
    <row r="187" s="1" customFormat="1" ht="15" customHeight="1">
      <c r="B187" s="315"/>
      <c r="C187" s="290" t="s">
        <v>676</v>
      </c>
      <c r="D187" s="290"/>
      <c r="E187" s="290"/>
      <c r="F187" s="313" t="s">
        <v>600</v>
      </c>
      <c r="G187" s="290"/>
      <c r="H187" s="290" t="s">
        <v>677</v>
      </c>
      <c r="I187" s="290" t="s">
        <v>675</v>
      </c>
      <c r="J187" s="290"/>
      <c r="K187" s="338"/>
    </row>
    <row r="188" s="1" customFormat="1" ht="15" customHeight="1">
      <c r="B188" s="315"/>
      <c r="C188" s="290" t="s">
        <v>678</v>
      </c>
      <c r="D188" s="290"/>
      <c r="E188" s="290"/>
      <c r="F188" s="313" t="s">
        <v>600</v>
      </c>
      <c r="G188" s="290"/>
      <c r="H188" s="290" t="s">
        <v>679</v>
      </c>
      <c r="I188" s="290" t="s">
        <v>675</v>
      </c>
      <c r="J188" s="290"/>
      <c r="K188" s="338"/>
    </row>
    <row r="189" s="1" customFormat="1" ht="15" customHeight="1">
      <c r="B189" s="315"/>
      <c r="C189" s="351" t="s">
        <v>680</v>
      </c>
      <c r="D189" s="290"/>
      <c r="E189" s="290"/>
      <c r="F189" s="313" t="s">
        <v>600</v>
      </c>
      <c r="G189" s="290"/>
      <c r="H189" s="290" t="s">
        <v>681</v>
      </c>
      <c r="I189" s="290" t="s">
        <v>682</v>
      </c>
      <c r="J189" s="352" t="s">
        <v>683</v>
      </c>
      <c r="K189" s="338"/>
    </row>
    <row r="190" s="17" customFormat="1" ht="15" customHeight="1">
      <c r="B190" s="353"/>
      <c r="C190" s="354" t="s">
        <v>684</v>
      </c>
      <c r="D190" s="355"/>
      <c r="E190" s="355"/>
      <c r="F190" s="356" t="s">
        <v>600</v>
      </c>
      <c r="G190" s="355"/>
      <c r="H190" s="355" t="s">
        <v>685</v>
      </c>
      <c r="I190" s="355" t="s">
        <v>682</v>
      </c>
      <c r="J190" s="357" t="s">
        <v>683</v>
      </c>
      <c r="K190" s="358"/>
    </row>
    <row r="191" s="1" customFormat="1" ht="15" customHeight="1">
      <c r="B191" s="315"/>
      <c r="C191" s="351" t="s">
        <v>41</v>
      </c>
      <c r="D191" s="290"/>
      <c r="E191" s="290"/>
      <c r="F191" s="313" t="s">
        <v>594</v>
      </c>
      <c r="G191" s="290"/>
      <c r="H191" s="287" t="s">
        <v>686</v>
      </c>
      <c r="I191" s="290" t="s">
        <v>687</v>
      </c>
      <c r="J191" s="290"/>
      <c r="K191" s="338"/>
    </row>
    <row r="192" s="1" customFormat="1" ht="15" customHeight="1">
      <c r="B192" s="315"/>
      <c r="C192" s="351" t="s">
        <v>688</v>
      </c>
      <c r="D192" s="290"/>
      <c r="E192" s="290"/>
      <c r="F192" s="313" t="s">
        <v>594</v>
      </c>
      <c r="G192" s="290"/>
      <c r="H192" s="290" t="s">
        <v>689</v>
      </c>
      <c r="I192" s="290" t="s">
        <v>629</v>
      </c>
      <c r="J192" s="290"/>
      <c r="K192" s="338"/>
    </row>
    <row r="193" s="1" customFormat="1" ht="15" customHeight="1">
      <c r="B193" s="315"/>
      <c r="C193" s="351" t="s">
        <v>690</v>
      </c>
      <c r="D193" s="290"/>
      <c r="E193" s="290"/>
      <c r="F193" s="313" t="s">
        <v>594</v>
      </c>
      <c r="G193" s="290"/>
      <c r="H193" s="290" t="s">
        <v>691</v>
      </c>
      <c r="I193" s="290" t="s">
        <v>629</v>
      </c>
      <c r="J193" s="290"/>
      <c r="K193" s="338"/>
    </row>
    <row r="194" s="1" customFormat="1" ht="15" customHeight="1">
      <c r="B194" s="315"/>
      <c r="C194" s="351" t="s">
        <v>692</v>
      </c>
      <c r="D194" s="290"/>
      <c r="E194" s="290"/>
      <c r="F194" s="313" t="s">
        <v>600</v>
      </c>
      <c r="G194" s="290"/>
      <c r="H194" s="290" t="s">
        <v>693</v>
      </c>
      <c r="I194" s="290" t="s">
        <v>629</v>
      </c>
      <c r="J194" s="290"/>
      <c r="K194" s="338"/>
    </row>
    <row r="195" s="1" customFormat="1" ht="15" customHeight="1">
      <c r="B195" s="344"/>
      <c r="C195" s="359"/>
      <c r="D195" s="324"/>
      <c r="E195" s="324"/>
      <c r="F195" s="324"/>
      <c r="G195" s="324"/>
      <c r="H195" s="324"/>
      <c r="I195" s="324"/>
      <c r="J195" s="324"/>
      <c r="K195" s="345"/>
    </row>
    <row r="196" s="1" customFormat="1" ht="18.75" customHeight="1">
      <c r="B196" s="326"/>
      <c r="C196" s="336"/>
      <c r="D196" s="336"/>
      <c r="E196" s="336"/>
      <c r="F196" s="346"/>
      <c r="G196" s="336"/>
      <c r="H196" s="336"/>
      <c r="I196" s="336"/>
      <c r="J196" s="336"/>
      <c r="K196" s="326"/>
    </row>
    <row r="197" s="1" customFormat="1" ht="18.75" customHeight="1">
      <c r="B197" s="326"/>
      <c r="C197" s="336"/>
      <c r="D197" s="336"/>
      <c r="E197" s="336"/>
      <c r="F197" s="346"/>
      <c r="G197" s="336"/>
      <c r="H197" s="336"/>
      <c r="I197" s="336"/>
      <c r="J197" s="336"/>
      <c r="K197" s="326"/>
    </row>
    <row r="198" s="1" customFormat="1" ht="18.75" customHeight="1">
      <c r="B198" s="298"/>
      <c r="C198" s="298"/>
      <c r="D198" s="298"/>
      <c r="E198" s="298"/>
      <c r="F198" s="298"/>
      <c r="G198" s="298"/>
      <c r="H198" s="298"/>
      <c r="I198" s="298"/>
      <c r="J198" s="298"/>
      <c r="K198" s="298"/>
    </row>
    <row r="199" s="1" customFormat="1" ht="13.5">
      <c r="B199" s="277"/>
      <c r="C199" s="278"/>
      <c r="D199" s="278"/>
      <c r="E199" s="278"/>
      <c r="F199" s="278"/>
      <c r="G199" s="278"/>
      <c r="H199" s="278"/>
      <c r="I199" s="278"/>
      <c r="J199" s="278"/>
      <c r="K199" s="279"/>
    </row>
    <row r="200" s="1" customFormat="1" ht="21">
      <c r="B200" s="280"/>
      <c r="C200" s="281" t="s">
        <v>694</v>
      </c>
      <c r="D200" s="281"/>
      <c r="E200" s="281"/>
      <c r="F200" s="281"/>
      <c r="G200" s="281"/>
      <c r="H200" s="281"/>
      <c r="I200" s="281"/>
      <c r="J200" s="281"/>
      <c r="K200" s="282"/>
    </row>
    <row r="201" s="1" customFormat="1" ht="25.5" customHeight="1">
      <c r="B201" s="280"/>
      <c r="C201" s="360" t="s">
        <v>695</v>
      </c>
      <c r="D201" s="360"/>
      <c r="E201" s="360"/>
      <c r="F201" s="360" t="s">
        <v>696</v>
      </c>
      <c r="G201" s="361"/>
      <c r="H201" s="360" t="s">
        <v>697</v>
      </c>
      <c r="I201" s="360"/>
      <c r="J201" s="360"/>
      <c r="K201" s="282"/>
    </row>
    <row r="202" s="1" customFormat="1" ht="5.25" customHeight="1">
      <c r="B202" s="315"/>
      <c r="C202" s="310"/>
      <c r="D202" s="310"/>
      <c r="E202" s="310"/>
      <c r="F202" s="310"/>
      <c r="G202" s="336"/>
      <c r="H202" s="310"/>
      <c r="I202" s="310"/>
      <c r="J202" s="310"/>
      <c r="K202" s="338"/>
    </row>
    <row r="203" s="1" customFormat="1" ht="15" customHeight="1">
      <c r="B203" s="315"/>
      <c r="C203" s="290" t="s">
        <v>687</v>
      </c>
      <c r="D203" s="290"/>
      <c r="E203" s="290"/>
      <c r="F203" s="313" t="s">
        <v>42</v>
      </c>
      <c r="G203" s="290"/>
      <c r="H203" s="290" t="s">
        <v>698</v>
      </c>
      <c r="I203" s="290"/>
      <c r="J203" s="290"/>
      <c r="K203" s="338"/>
    </row>
    <row r="204" s="1" customFormat="1" ht="15" customHeight="1">
      <c r="B204" s="315"/>
      <c r="C204" s="290"/>
      <c r="D204" s="290"/>
      <c r="E204" s="290"/>
      <c r="F204" s="313" t="s">
        <v>43</v>
      </c>
      <c r="G204" s="290"/>
      <c r="H204" s="290" t="s">
        <v>699</v>
      </c>
      <c r="I204" s="290"/>
      <c r="J204" s="290"/>
      <c r="K204" s="338"/>
    </row>
    <row r="205" s="1" customFormat="1" ht="15" customHeight="1">
      <c r="B205" s="315"/>
      <c r="C205" s="290"/>
      <c r="D205" s="290"/>
      <c r="E205" s="290"/>
      <c r="F205" s="313" t="s">
        <v>46</v>
      </c>
      <c r="G205" s="290"/>
      <c r="H205" s="290" t="s">
        <v>700</v>
      </c>
      <c r="I205" s="290"/>
      <c r="J205" s="290"/>
      <c r="K205" s="338"/>
    </row>
    <row r="206" s="1" customFormat="1" ht="15" customHeight="1">
      <c r="B206" s="315"/>
      <c r="C206" s="290"/>
      <c r="D206" s="290"/>
      <c r="E206" s="290"/>
      <c r="F206" s="313" t="s">
        <v>44</v>
      </c>
      <c r="G206" s="290"/>
      <c r="H206" s="290" t="s">
        <v>701</v>
      </c>
      <c r="I206" s="290"/>
      <c r="J206" s="290"/>
      <c r="K206" s="338"/>
    </row>
    <row r="207" s="1" customFormat="1" ht="15" customHeight="1">
      <c r="B207" s="315"/>
      <c r="C207" s="290"/>
      <c r="D207" s="290"/>
      <c r="E207" s="290"/>
      <c r="F207" s="313" t="s">
        <v>45</v>
      </c>
      <c r="G207" s="290"/>
      <c r="H207" s="290" t="s">
        <v>702</v>
      </c>
      <c r="I207" s="290"/>
      <c r="J207" s="290"/>
      <c r="K207" s="338"/>
    </row>
    <row r="208" s="1" customFormat="1" ht="15" customHeight="1">
      <c r="B208" s="315"/>
      <c r="C208" s="290"/>
      <c r="D208" s="290"/>
      <c r="E208" s="290"/>
      <c r="F208" s="313"/>
      <c r="G208" s="290"/>
      <c r="H208" s="290"/>
      <c r="I208" s="290"/>
      <c r="J208" s="290"/>
      <c r="K208" s="338"/>
    </row>
    <row r="209" s="1" customFormat="1" ht="15" customHeight="1">
      <c r="B209" s="315"/>
      <c r="C209" s="290" t="s">
        <v>641</v>
      </c>
      <c r="D209" s="290"/>
      <c r="E209" s="290"/>
      <c r="F209" s="313" t="s">
        <v>78</v>
      </c>
      <c r="G209" s="290"/>
      <c r="H209" s="290" t="s">
        <v>703</v>
      </c>
      <c r="I209" s="290"/>
      <c r="J209" s="290"/>
      <c r="K209" s="338"/>
    </row>
    <row r="210" s="1" customFormat="1" ht="15" customHeight="1">
      <c r="B210" s="315"/>
      <c r="C210" s="290"/>
      <c r="D210" s="290"/>
      <c r="E210" s="290"/>
      <c r="F210" s="313" t="s">
        <v>536</v>
      </c>
      <c r="G210" s="290"/>
      <c r="H210" s="290" t="s">
        <v>537</v>
      </c>
      <c r="I210" s="290"/>
      <c r="J210" s="290"/>
      <c r="K210" s="338"/>
    </row>
    <row r="211" s="1" customFormat="1" ht="15" customHeight="1">
      <c r="B211" s="315"/>
      <c r="C211" s="290"/>
      <c r="D211" s="290"/>
      <c r="E211" s="290"/>
      <c r="F211" s="313" t="s">
        <v>534</v>
      </c>
      <c r="G211" s="290"/>
      <c r="H211" s="290" t="s">
        <v>704</v>
      </c>
      <c r="I211" s="290"/>
      <c r="J211" s="290"/>
      <c r="K211" s="338"/>
    </row>
    <row r="212" s="1" customFormat="1" ht="15" customHeight="1">
      <c r="B212" s="362"/>
      <c r="C212" s="290"/>
      <c r="D212" s="290"/>
      <c r="E212" s="290"/>
      <c r="F212" s="313" t="s">
        <v>538</v>
      </c>
      <c r="G212" s="351"/>
      <c r="H212" s="342" t="s">
        <v>539</v>
      </c>
      <c r="I212" s="342"/>
      <c r="J212" s="342"/>
      <c r="K212" s="363"/>
    </row>
    <row r="213" s="1" customFormat="1" ht="15" customHeight="1">
      <c r="B213" s="362"/>
      <c r="C213" s="290"/>
      <c r="D213" s="290"/>
      <c r="E213" s="290"/>
      <c r="F213" s="313" t="s">
        <v>540</v>
      </c>
      <c r="G213" s="351"/>
      <c r="H213" s="342" t="s">
        <v>705</v>
      </c>
      <c r="I213" s="342"/>
      <c r="J213" s="342"/>
      <c r="K213" s="363"/>
    </row>
    <row r="214" s="1" customFormat="1" ht="15" customHeight="1">
      <c r="B214" s="362"/>
      <c r="C214" s="290"/>
      <c r="D214" s="290"/>
      <c r="E214" s="290"/>
      <c r="F214" s="313"/>
      <c r="G214" s="351"/>
      <c r="H214" s="342"/>
      <c r="I214" s="342"/>
      <c r="J214" s="342"/>
      <c r="K214" s="363"/>
    </row>
    <row r="215" s="1" customFormat="1" ht="15" customHeight="1">
      <c r="B215" s="362"/>
      <c r="C215" s="290" t="s">
        <v>665</v>
      </c>
      <c r="D215" s="290"/>
      <c r="E215" s="290"/>
      <c r="F215" s="313">
        <v>1</v>
      </c>
      <c r="G215" s="351"/>
      <c r="H215" s="342" t="s">
        <v>706</v>
      </c>
      <c r="I215" s="342"/>
      <c r="J215" s="342"/>
      <c r="K215" s="363"/>
    </row>
    <row r="216" s="1" customFormat="1" ht="15" customHeight="1">
      <c r="B216" s="362"/>
      <c r="C216" s="290"/>
      <c r="D216" s="290"/>
      <c r="E216" s="290"/>
      <c r="F216" s="313">
        <v>2</v>
      </c>
      <c r="G216" s="351"/>
      <c r="H216" s="342" t="s">
        <v>707</v>
      </c>
      <c r="I216" s="342"/>
      <c r="J216" s="342"/>
      <c r="K216" s="363"/>
    </row>
    <row r="217" s="1" customFormat="1" ht="15" customHeight="1">
      <c r="B217" s="362"/>
      <c r="C217" s="290"/>
      <c r="D217" s="290"/>
      <c r="E217" s="290"/>
      <c r="F217" s="313">
        <v>3</v>
      </c>
      <c r="G217" s="351"/>
      <c r="H217" s="342" t="s">
        <v>708</v>
      </c>
      <c r="I217" s="342"/>
      <c r="J217" s="342"/>
      <c r="K217" s="363"/>
    </row>
    <row r="218" s="1" customFormat="1" ht="15" customHeight="1">
      <c r="B218" s="362"/>
      <c r="C218" s="290"/>
      <c r="D218" s="290"/>
      <c r="E218" s="290"/>
      <c r="F218" s="313">
        <v>4</v>
      </c>
      <c r="G218" s="351"/>
      <c r="H218" s="342" t="s">
        <v>709</v>
      </c>
      <c r="I218" s="342"/>
      <c r="J218" s="342"/>
      <c r="K218" s="363"/>
    </row>
    <row r="219" s="1" customFormat="1" ht="12.75" customHeight="1">
      <c r="B219" s="364"/>
      <c r="C219" s="365"/>
      <c r="D219" s="365"/>
      <c r="E219" s="365"/>
      <c r="F219" s="365"/>
      <c r="G219" s="365"/>
      <c r="H219" s="365"/>
      <c r="I219" s="365"/>
      <c r="J219" s="365"/>
      <c r="K219" s="366"/>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DESKTOP-9FC8ANO\Comfor</dc:creator>
  <cp:lastModifiedBy>DESKTOP-9FC8ANO\Comfor</cp:lastModifiedBy>
  <dcterms:created xsi:type="dcterms:W3CDTF">2024-03-12T10:07:31Z</dcterms:created>
  <dcterms:modified xsi:type="dcterms:W3CDTF">2024-03-12T10:07:35Z</dcterms:modified>
</cp:coreProperties>
</file>