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Comfor\Documents\Rozpočty\2022\"/>
    </mc:Choice>
  </mc:AlternateContent>
  <bookViews>
    <workbookView xWindow="0" yWindow="0" windowWidth="0" windowHeight="0"/>
  </bookViews>
  <sheets>
    <sheet name="Rekapitulace stavby" sheetId="1" r:id="rId1"/>
    <sheet name="202212 - Oprava zastřešen..." sheetId="2" r:id="rId2"/>
    <sheet name="Pokyny pro vyplnění" sheetId="3" r:id="rId3"/>
  </sheets>
  <definedNames>
    <definedName name="_xlnm.Print_Area" localSheetId="0">'Rekapitulace stavby'!$D$4:$AO$36,'Rekapitulace stavby'!$C$42:$AQ$56</definedName>
    <definedName name="_xlnm.Print_Titles" localSheetId="0">'Rekapitulace stavby'!$52:$52</definedName>
    <definedName name="_xlnm._FilterDatabase" localSheetId="1" hidden="1">'202212 - Oprava zastřešen...'!$C$85:$K$352</definedName>
    <definedName name="_xlnm.Print_Area" localSheetId="1">'202212 - Oprava zastřešen...'!$C$4:$J$37,'202212 - Oprava zastřešen...'!$C$43:$J$69,'202212 - Oprava zastřešen...'!$C$75:$K$352</definedName>
    <definedName name="_xlnm.Print_Titles" localSheetId="1">'202212 - Oprava zastřešen...'!$85:$85</definedName>
    <definedName name="_xlnm.Print_Area" localSheetId="2">'Pokyny pro vyplnění'!$B$2:$K$71,'Pokyny pro vyplnění'!$B$74:$K$118,'Pokyny pro vyplnění'!$B$121:$K$161,'Pokyny pro vyplnění'!$B$164:$K$219</definedName>
  </definedNames>
  <calcPr/>
</workbook>
</file>

<file path=xl/calcChain.xml><?xml version="1.0" encoding="utf-8"?>
<calcChain xmlns="http://schemas.openxmlformats.org/spreadsheetml/2006/main">
  <c i="2" l="1" r="J35"/>
  <c r="J34"/>
  <c i="1" r="AY55"/>
  <c i="2" r="J33"/>
  <c i="1" r="AX55"/>
  <c i="2" r="BI350"/>
  <c r="BH350"/>
  <c r="BG350"/>
  <c r="BF350"/>
  <c r="T350"/>
  <c r="R350"/>
  <c r="P350"/>
  <c r="BI345"/>
  <c r="BH345"/>
  <c r="BG345"/>
  <c r="BF345"/>
  <c r="T345"/>
  <c r="R345"/>
  <c r="P345"/>
  <c r="BI334"/>
  <c r="BH334"/>
  <c r="BG334"/>
  <c r="BF334"/>
  <c r="T334"/>
  <c r="R334"/>
  <c r="P334"/>
  <c r="BI330"/>
  <c r="BH330"/>
  <c r="BG330"/>
  <c r="BF330"/>
  <c r="T330"/>
  <c r="R330"/>
  <c r="P330"/>
  <c r="BI322"/>
  <c r="BH322"/>
  <c r="BG322"/>
  <c r="BF322"/>
  <c r="T322"/>
  <c r="T321"/>
  <c r="R322"/>
  <c r="R321"/>
  <c r="P322"/>
  <c r="P321"/>
  <c r="BI319"/>
  <c r="BH319"/>
  <c r="BG319"/>
  <c r="BF319"/>
  <c r="T319"/>
  <c r="R319"/>
  <c r="P319"/>
  <c r="BI315"/>
  <c r="BH315"/>
  <c r="BG315"/>
  <c r="BF315"/>
  <c r="T315"/>
  <c r="R315"/>
  <c r="P315"/>
  <c r="BI311"/>
  <c r="BH311"/>
  <c r="BG311"/>
  <c r="BF311"/>
  <c r="T311"/>
  <c r="R311"/>
  <c r="P311"/>
  <c r="BI310"/>
  <c r="BH310"/>
  <c r="BG310"/>
  <c r="BF310"/>
  <c r="T310"/>
  <c r="R310"/>
  <c r="P310"/>
  <c r="BI308"/>
  <c r="BH308"/>
  <c r="BG308"/>
  <c r="BF308"/>
  <c r="T308"/>
  <c r="R308"/>
  <c r="P308"/>
  <c r="BI303"/>
  <c r="BH303"/>
  <c r="BG303"/>
  <c r="BF303"/>
  <c r="T303"/>
  <c r="R303"/>
  <c r="P303"/>
  <c r="BI301"/>
  <c r="BH301"/>
  <c r="BG301"/>
  <c r="BF301"/>
  <c r="T301"/>
  <c r="R301"/>
  <c r="P301"/>
  <c r="BI299"/>
  <c r="BH299"/>
  <c r="BG299"/>
  <c r="BF299"/>
  <c r="T299"/>
  <c r="R299"/>
  <c r="P299"/>
  <c r="BI293"/>
  <c r="BH293"/>
  <c r="BG293"/>
  <c r="BF293"/>
  <c r="T293"/>
  <c r="R293"/>
  <c r="P293"/>
  <c r="BI289"/>
  <c r="BH289"/>
  <c r="BG289"/>
  <c r="BF289"/>
  <c r="T289"/>
  <c r="R289"/>
  <c r="P289"/>
  <c r="BI286"/>
  <c r="BH286"/>
  <c r="BG286"/>
  <c r="BF286"/>
  <c r="T286"/>
  <c r="R286"/>
  <c r="P286"/>
  <c r="BI278"/>
  <c r="BH278"/>
  <c r="BG278"/>
  <c r="BF278"/>
  <c r="T278"/>
  <c r="R278"/>
  <c r="P278"/>
  <c r="BI277"/>
  <c r="BH277"/>
  <c r="BG277"/>
  <c r="BF277"/>
  <c r="T277"/>
  <c r="R277"/>
  <c r="P277"/>
  <c r="BI274"/>
  <c r="BH274"/>
  <c r="BG274"/>
  <c r="BF274"/>
  <c r="T274"/>
  <c r="R274"/>
  <c r="P274"/>
  <c r="BI272"/>
  <c r="BH272"/>
  <c r="BG272"/>
  <c r="BF272"/>
  <c r="T272"/>
  <c r="R272"/>
  <c r="P272"/>
  <c r="BI270"/>
  <c r="BH270"/>
  <c r="BG270"/>
  <c r="BF270"/>
  <c r="T270"/>
  <c r="R270"/>
  <c r="P270"/>
  <c r="BI265"/>
  <c r="BH265"/>
  <c r="BG265"/>
  <c r="BF265"/>
  <c r="T265"/>
  <c r="R265"/>
  <c r="P265"/>
  <c r="BI260"/>
  <c r="BH260"/>
  <c r="BG260"/>
  <c r="BF260"/>
  <c r="T260"/>
  <c r="R260"/>
  <c r="P260"/>
  <c r="BI258"/>
  <c r="BH258"/>
  <c r="BG258"/>
  <c r="BF258"/>
  <c r="T258"/>
  <c r="R258"/>
  <c r="P258"/>
  <c r="BI253"/>
  <c r="BH253"/>
  <c r="BG253"/>
  <c r="BF253"/>
  <c r="T253"/>
  <c r="R253"/>
  <c r="P253"/>
  <c r="BI249"/>
  <c r="BH249"/>
  <c r="BG249"/>
  <c r="BF249"/>
  <c r="T249"/>
  <c r="R249"/>
  <c r="P249"/>
  <c r="BI248"/>
  <c r="BH248"/>
  <c r="BG248"/>
  <c r="BF248"/>
  <c r="T248"/>
  <c r="R248"/>
  <c r="P248"/>
  <c r="BI245"/>
  <c r="BH245"/>
  <c r="BG245"/>
  <c r="BF245"/>
  <c r="T245"/>
  <c r="R245"/>
  <c r="P245"/>
  <c r="BI241"/>
  <c r="BH241"/>
  <c r="BG241"/>
  <c r="BF241"/>
  <c r="T241"/>
  <c r="R241"/>
  <c r="P241"/>
  <c r="BI236"/>
  <c r="BH236"/>
  <c r="BG236"/>
  <c r="BF236"/>
  <c r="T236"/>
  <c r="R236"/>
  <c r="P236"/>
  <c r="BI232"/>
  <c r="BH232"/>
  <c r="BG232"/>
  <c r="BF232"/>
  <c r="T232"/>
  <c r="R232"/>
  <c r="P232"/>
  <c r="BI225"/>
  <c r="BH225"/>
  <c r="BG225"/>
  <c r="BF225"/>
  <c r="T225"/>
  <c r="R225"/>
  <c r="P225"/>
  <c r="BI223"/>
  <c r="BH223"/>
  <c r="BG223"/>
  <c r="BF223"/>
  <c r="T223"/>
  <c r="R223"/>
  <c r="P223"/>
  <c r="BI214"/>
  <c r="BH214"/>
  <c r="BG214"/>
  <c r="BF214"/>
  <c r="T214"/>
  <c r="R214"/>
  <c r="P214"/>
  <c r="BI211"/>
  <c r="BH211"/>
  <c r="BG211"/>
  <c r="BF211"/>
  <c r="T211"/>
  <c r="R211"/>
  <c r="P211"/>
  <c r="BI208"/>
  <c r="BH208"/>
  <c r="BG208"/>
  <c r="BF208"/>
  <c r="T208"/>
  <c r="R208"/>
  <c r="P208"/>
  <c r="BI205"/>
  <c r="BH205"/>
  <c r="BG205"/>
  <c r="BF205"/>
  <c r="T205"/>
  <c r="R205"/>
  <c r="P205"/>
  <c r="BI202"/>
  <c r="BH202"/>
  <c r="BG202"/>
  <c r="BF202"/>
  <c r="T202"/>
  <c r="R202"/>
  <c r="P202"/>
  <c r="BI199"/>
  <c r="BH199"/>
  <c r="BG199"/>
  <c r="BF199"/>
  <c r="T199"/>
  <c r="R199"/>
  <c r="P199"/>
  <c r="BI193"/>
  <c r="BH193"/>
  <c r="BG193"/>
  <c r="BF193"/>
  <c r="T193"/>
  <c r="R193"/>
  <c r="P193"/>
  <c r="BI189"/>
  <c r="BH189"/>
  <c r="BG189"/>
  <c r="BF189"/>
  <c r="T189"/>
  <c r="R189"/>
  <c r="P189"/>
  <c r="BI187"/>
  <c r="BH187"/>
  <c r="BG187"/>
  <c r="BF187"/>
  <c r="T187"/>
  <c r="R187"/>
  <c r="P187"/>
  <c r="BI183"/>
  <c r="BH183"/>
  <c r="BG183"/>
  <c r="BF183"/>
  <c r="T183"/>
  <c r="R183"/>
  <c r="P183"/>
  <c r="BI178"/>
  <c r="BH178"/>
  <c r="BG178"/>
  <c r="BF178"/>
  <c r="T178"/>
  <c r="R178"/>
  <c r="P178"/>
  <c r="BI173"/>
  <c r="BH173"/>
  <c r="BG173"/>
  <c r="BF173"/>
  <c r="T173"/>
  <c r="R173"/>
  <c r="P173"/>
  <c r="BI166"/>
  <c r="BH166"/>
  <c r="BG166"/>
  <c r="BF166"/>
  <c r="T166"/>
  <c r="R166"/>
  <c r="P166"/>
  <c r="BI164"/>
  <c r="BH164"/>
  <c r="BG164"/>
  <c r="BF164"/>
  <c r="T164"/>
  <c r="R164"/>
  <c r="P164"/>
  <c r="BI162"/>
  <c r="BH162"/>
  <c r="BG162"/>
  <c r="BF162"/>
  <c r="T162"/>
  <c r="R162"/>
  <c r="P162"/>
  <c r="BI159"/>
  <c r="BH159"/>
  <c r="BG159"/>
  <c r="BF159"/>
  <c r="T159"/>
  <c r="R159"/>
  <c r="P159"/>
  <c r="BI155"/>
  <c r="BH155"/>
  <c r="BG155"/>
  <c r="BF155"/>
  <c r="T155"/>
  <c r="R155"/>
  <c r="P155"/>
  <c r="BI151"/>
  <c r="BH151"/>
  <c r="BG151"/>
  <c r="BF151"/>
  <c r="T151"/>
  <c r="R151"/>
  <c r="P151"/>
  <c r="BI147"/>
  <c r="BH147"/>
  <c r="BG147"/>
  <c r="BF147"/>
  <c r="T147"/>
  <c r="R147"/>
  <c r="P147"/>
  <c r="BI144"/>
  <c r="BH144"/>
  <c r="BG144"/>
  <c r="BF144"/>
  <c r="T144"/>
  <c r="R144"/>
  <c r="P144"/>
  <c r="BI140"/>
  <c r="BH140"/>
  <c r="BG140"/>
  <c r="BF140"/>
  <c r="T140"/>
  <c r="R140"/>
  <c r="P140"/>
  <c r="BI137"/>
  <c r="BH137"/>
  <c r="BG137"/>
  <c r="BF137"/>
  <c r="T137"/>
  <c r="R137"/>
  <c r="P137"/>
  <c r="BI135"/>
  <c r="BH135"/>
  <c r="BG135"/>
  <c r="BF135"/>
  <c r="T135"/>
  <c r="R135"/>
  <c r="P135"/>
  <c r="BI133"/>
  <c r="BH133"/>
  <c r="BG133"/>
  <c r="BF133"/>
  <c r="T133"/>
  <c r="R133"/>
  <c r="P133"/>
  <c r="BI131"/>
  <c r="BH131"/>
  <c r="BG131"/>
  <c r="BF131"/>
  <c r="T131"/>
  <c r="R131"/>
  <c r="P131"/>
  <c r="BI130"/>
  <c r="BH130"/>
  <c r="BG130"/>
  <c r="BF130"/>
  <c r="T130"/>
  <c r="R130"/>
  <c r="P130"/>
  <c r="BI129"/>
  <c r="BH129"/>
  <c r="BG129"/>
  <c r="BF129"/>
  <c r="T129"/>
  <c r="R129"/>
  <c r="P129"/>
  <c r="BI127"/>
  <c r="BH127"/>
  <c r="BG127"/>
  <c r="BF127"/>
  <c r="T127"/>
  <c r="R127"/>
  <c r="P127"/>
  <c r="BI124"/>
  <c r="BH124"/>
  <c r="BG124"/>
  <c r="BF124"/>
  <c r="T124"/>
  <c r="R124"/>
  <c r="P124"/>
  <c r="BI115"/>
  <c r="BH115"/>
  <c r="BG115"/>
  <c r="BF115"/>
  <c r="T115"/>
  <c r="R115"/>
  <c r="P115"/>
  <c r="BI113"/>
  <c r="BH113"/>
  <c r="BG113"/>
  <c r="BF113"/>
  <c r="T113"/>
  <c r="R113"/>
  <c r="P113"/>
  <c r="BI110"/>
  <c r="BH110"/>
  <c r="BG110"/>
  <c r="BF110"/>
  <c r="T110"/>
  <c r="R110"/>
  <c r="P110"/>
  <c r="BI104"/>
  <c r="BH104"/>
  <c r="BG104"/>
  <c r="BF104"/>
  <c r="T104"/>
  <c r="R104"/>
  <c r="P104"/>
  <c r="BI102"/>
  <c r="BH102"/>
  <c r="BG102"/>
  <c r="BF102"/>
  <c r="T102"/>
  <c r="R102"/>
  <c r="P102"/>
  <c r="BI99"/>
  <c r="BH99"/>
  <c r="BG99"/>
  <c r="BF99"/>
  <c r="T99"/>
  <c r="R99"/>
  <c r="P99"/>
  <c r="BI89"/>
  <c r="BH89"/>
  <c r="BG89"/>
  <c r="BF89"/>
  <c r="T89"/>
  <c r="R89"/>
  <c r="P89"/>
  <c r="F80"/>
  <c r="E78"/>
  <c r="F48"/>
  <c r="E46"/>
  <c r="J22"/>
  <c r="E22"/>
  <c r="J51"/>
  <c r="J21"/>
  <c r="J19"/>
  <c r="E19"/>
  <c r="J82"/>
  <c r="J18"/>
  <c r="J16"/>
  <c r="E16"/>
  <c r="F83"/>
  <c r="J15"/>
  <c r="J13"/>
  <c r="E13"/>
  <c r="F82"/>
  <c r="J12"/>
  <c r="J10"/>
  <c r="J80"/>
  <c i="1" r="L50"/>
  <c r="AM50"/>
  <c r="AM49"/>
  <c r="L49"/>
  <c r="AM47"/>
  <c r="L47"/>
  <c r="L45"/>
  <c r="L44"/>
  <c i="2" r="BK223"/>
  <c r="J278"/>
  <c r="J214"/>
  <c r="J236"/>
  <c r="BK286"/>
  <c r="J187"/>
  <c r="J162"/>
  <c r="BK110"/>
  <c r="J102"/>
  <c r="BK301"/>
  <c r="J260"/>
  <c r="BK140"/>
  <c r="BK178"/>
  <c r="BK322"/>
  <c r="J310"/>
  <c r="BK102"/>
  <c r="BK159"/>
  <c r="J270"/>
  <c r="J133"/>
  <c r="J311"/>
  <c r="BK130"/>
  <c r="J151"/>
  <c r="BK99"/>
  <c r="J205"/>
  <c r="BK293"/>
  <c r="BK205"/>
  <c r="BK211"/>
  <c r="J129"/>
  <c r="J155"/>
  <c r="BK253"/>
  <c r="BK350"/>
  <c r="BK241"/>
  <c r="BK166"/>
  <c r="BK274"/>
  <c r="BK155"/>
  <c r="J110"/>
  <c r="BK124"/>
  <c r="J147"/>
  <c r="F35"/>
  <c r="J130"/>
  <c r="BK214"/>
  <c r="J301"/>
  <c r="BK193"/>
  <c r="BK89"/>
  <c r="J319"/>
  <c r="BK248"/>
  <c r="J113"/>
  <c r="BK187"/>
  <c r="J193"/>
  <c r="BK137"/>
  <c r="J178"/>
  <c r="BK270"/>
  <c r="BK115"/>
  <c r="BK202"/>
  <c r="J189"/>
  <c r="BK173"/>
  <c r="J199"/>
  <c r="J127"/>
  <c r="BK289"/>
  <c r="J166"/>
  <c r="J330"/>
  <c r="J208"/>
  <c r="BK258"/>
  <c r="BK334"/>
  <c r="J159"/>
  <c r="BK199"/>
  <c r="J241"/>
  <c r="J308"/>
  <c r="BK245"/>
  <c r="BK162"/>
  <c r="BK135"/>
  <c r="J202"/>
  <c r="BK104"/>
  <c r="BK144"/>
  <c r="BK311"/>
  <c r="J274"/>
  <c r="J135"/>
  <c r="BK265"/>
  <c r="J258"/>
  <c r="J350"/>
  <c r="J164"/>
  <c r="J315"/>
  <c r="J303"/>
  <c r="J249"/>
  <c r="F34"/>
  <c r="J173"/>
  <c r="BK189"/>
  <c r="BK260"/>
  <c r="J124"/>
  <c r="BK129"/>
  <c r="J137"/>
  <c r="BK277"/>
  <c r="BK303"/>
  <c r="J183"/>
  <c r="BK127"/>
  <c r="J265"/>
  <c r="BK164"/>
  <c r="J89"/>
  <c r="J322"/>
  <c r="BK113"/>
  <c r="BK151"/>
  <c r="BK278"/>
  <c r="J144"/>
  <c r="BK308"/>
  <c r="J272"/>
  <c r="J225"/>
  <c r="BK208"/>
  <c r="BK249"/>
  <c r="J345"/>
  <c r="J223"/>
  <c r="BK272"/>
  <c r="BK183"/>
  <c r="BK147"/>
  <c r="J232"/>
  <c i="1" r="AS54"/>
  <c i="2" r="J248"/>
  <c r="J253"/>
  <c r="BK232"/>
  <c r="BK345"/>
  <c r="J115"/>
  <c r="J289"/>
  <c r="J293"/>
  <c r="BK133"/>
  <c r="J286"/>
  <c r="BK225"/>
  <c r="F32"/>
  <c r="F33"/>
  <c r="J299"/>
  <c r="J334"/>
  <c r="BK310"/>
  <c r="BK315"/>
  <c r="BK299"/>
  <c r="J211"/>
  <c r="J140"/>
  <c r="J245"/>
  <c r="BK330"/>
  <c r="J99"/>
  <c r="BK319"/>
  <c r="J277"/>
  <c r="BK131"/>
  <c r="BK236"/>
  <c r="J104"/>
  <c r="J131"/>
  <c r="J32"/>
  <c l="1" r="R88"/>
  <c r="R150"/>
  <c r="T150"/>
  <c r="P88"/>
  <c r="BK201"/>
  <c r="J201"/>
  <c r="J62"/>
  <c r="BK132"/>
  <c r="J132"/>
  <c r="J58"/>
  <c r="T201"/>
  <c r="P314"/>
  <c r="T132"/>
  <c r="BK143"/>
  <c r="T143"/>
  <c r="T276"/>
  <c r="BK150"/>
  <c r="J150"/>
  <c r="J61"/>
  <c r="R276"/>
  <c r="T314"/>
  <c r="P329"/>
  <c r="T88"/>
  <c r="T87"/>
  <c r="R201"/>
  <c r="BK329"/>
  <c r="J329"/>
  <c r="J67"/>
  <c r="P132"/>
  <c r="P201"/>
  <c r="BK314"/>
  <c r="R329"/>
  <c r="P344"/>
  <c r="BK88"/>
  <c r="BK87"/>
  <c r="P150"/>
  <c r="BK276"/>
  <c r="J276"/>
  <c r="J63"/>
  <c r="T329"/>
  <c r="R344"/>
  <c r="R132"/>
  <c r="P143"/>
  <c r="R143"/>
  <c r="R142"/>
  <c r="P276"/>
  <c r="R314"/>
  <c r="R313"/>
  <c r="BK344"/>
  <c r="J344"/>
  <c r="J68"/>
  <c r="T344"/>
  <c r="BK321"/>
  <c r="J321"/>
  <c r="J66"/>
  <c r="J48"/>
  <c r="F51"/>
  <c r="J83"/>
  <c r="BE115"/>
  <c r="BE124"/>
  <c r="BE137"/>
  <c r="BE144"/>
  <c r="BE147"/>
  <c r="BE183"/>
  <c r="BE199"/>
  <c r="BE208"/>
  <c r="BE223"/>
  <c r="BE225"/>
  <c r="BE232"/>
  <c r="BE277"/>
  <c r="BE278"/>
  <c r="BE289"/>
  <c r="BE293"/>
  <c r="BE301"/>
  <c r="BE310"/>
  <c i="1" r="BA55"/>
  <c i="2" r="J50"/>
  <c r="BE113"/>
  <c r="BE127"/>
  <c r="BE131"/>
  <c r="BE140"/>
  <c r="BE162"/>
  <c r="BE187"/>
  <c r="BE193"/>
  <c r="BE245"/>
  <c r="BE248"/>
  <c r="BE249"/>
  <c r="BE315"/>
  <c r="BE334"/>
  <c i="1" r="BB55"/>
  <c r="BC55"/>
  <c i="2" r="BE319"/>
  <c r="BE322"/>
  <c r="BE330"/>
  <c r="BE345"/>
  <c r="BE350"/>
  <c r="F50"/>
  <c r="BE89"/>
  <c r="BE99"/>
  <c r="BE102"/>
  <c r="BE104"/>
  <c r="BE110"/>
  <c r="BE129"/>
  <c r="BE130"/>
  <c r="BE133"/>
  <c r="BE135"/>
  <c r="BE151"/>
  <c r="BE155"/>
  <c r="BE159"/>
  <c r="BE164"/>
  <c r="BE166"/>
  <c r="BE173"/>
  <c r="BE178"/>
  <c r="BE189"/>
  <c r="BE202"/>
  <c r="BE205"/>
  <c r="BE211"/>
  <c r="BE214"/>
  <c r="BE236"/>
  <c r="BE241"/>
  <c r="BE253"/>
  <c r="BE258"/>
  <c r="BE260"/>
  <c r="BE265"/>
  <c r="BE270"/>
  <c r="BE272"/>
  <c r="BE274"/>
  <c r="BE286"/>
  <c r="BE299"/>
  <c r="BE303"/>
  <c r="BE308"/>
  <c r="BE311"/>
  <c i="1" r="AW55"/>
  <c r="BD55"/>
  <c r="BC54"/>
  <c r="W32"/>
  <c r="BA54"/>
  <c r="W30"/>
  <c r="BB54"/>
  <c r="AX54"/>
  <c r="BD54"/>
  <c r="W33"/>
  <c i="2" l="1" r="P313"/>
  <c r="T313"/>
  <c r="P142"/>
  <c r="BK313"/>
  <c r="J313"/>
  <c r="J64"/>
  <c r="BK142"/>
  <c r="J142"/>
  <c r="J59"/>
  <c r="P87"/>
  <c r="P86"/>
  <c i="1" r="AU55"/>
  <c i="2" r="T142"/>
  <c r="T86"/>
  <c r="R87"/>
  <c r="R86"/>
  <c r="J87"/>
  <c r="J56"/>
  <c r="J88"/>
  <c r="J57"/>
  <c r="J143"/>
  <c r="J60"/>
  <c r="J314"/>
  <c r="J65"/>
  <c i="1" r="W31"/>
  <c i="2" r="F31"/>
  <c i="1" r="AZ55"/>
  <c r="AZ54"/>
  <c r="AV54"/>
  <c r="AK29"/>
  <c r="AU54"/>
  <c r="AY54"/>
  <c i="2" r="J31"/>
  <c i="1" r="AV55"/>
  <c r="AT55"/>
  <c r="AW54"/>
  <c r="AK30"/>
  <c i="2" l="1" r="BK86"/>
  <c r="J86"/>
  <c r="J28"/>
  <c i="1" r="AG55"/>
  <c r="AG54"/>
  <c r="AK26"/>
  <c r="AK35"/>
  <c r="W29"/>
  <c r="AT54"/>
  <c i="2" l="1" r="J37"/>
  <c r="J55"/>
  <c i="1" r="AN54"/>
  <c r="AN55"/>
</calcChain>
</file>

<file path=xl/sharedStrings.xml><?xml version="1.0" encoding="utf-8"?>
<sst xmlns="http://schemas.openxmlformats.org/spreadsheetml/2006/main">
  <si>
    <t>Export Komplet</t>
  </si>
  <si>
    <t>VZ</t>
  </si>
  <si>
    <t>2.0</t>
  </si>
  <si>
    <t>ZAMOK</t>
  </si>
  <si>
    <t>False</t>
  </si>
  <si>
    <t>{a8ac8a80-96b9-4b1f-9a60-8acb4398ae3f}</t>
  </si>
  <si>
    <t>0,01</t>
  </si>
  <si>
    <t>21</t>
  </si>
  <si>
    <t>12</t>
  </si>
  <si>
    <t>REKAPITULACE STAVBY</t>
  </si>
  <si>
    <t xml:space="preserve">v ---  níže se nacházejí doplnkové a pomocné údaje k sestavám  --- v</t>
  </si>
  <si>
    <t>Návod na vyplnění</t>
  </si>
  <si>
    <t>0,001</t>
  </si>
  <si>
    <t>Kód:</t>
  </si>
  <si>
    <t>202212</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</si>
  <si>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</si>
  <si>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</si>
  <si>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Oprava zastřešení výtahu č.p.77, Chrudim</t>
  </si>
  <si>
    <t>KSO:</t>
  </si>
  <si>
    <t/>
  </si>
  <si>
    <t>CC-CZ:</t>
  </si>
  <si>
    <t>Místo:</t>
  </si>
  <si>
    <t xml:space="preserve"> </t>
  </si>
  <si>
    <t>Datum:</t>
  </si>
  <si>
    <t>24. 5. 2022</t>
  </si>
  <si>
    <t>Zadavatel:</t>
  </si>
  <si>
    <t>IČ:</t>
  </si>
  <si>
    <t>DIČ:</t>
  </si>
  <si>
    <t>Účastník:</t>
  </si>
  <si>
    <t>Vyplň údaj</t>
  </si>
  <si>
    <t>Projektant:</t>
  </si>
  <si>
    <t>True</t>
  </si>
  <si>
    <t>Zpracovatel:</t>
  </si>
  <si>
    <t>Poznámka:</t>
  </si>
  <si>
    <t xml:space="preserve">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Popisy některých ceníkových položek mohou být upřesněny doplněním poznámkou nebo doplněním popisu ve výkazu výměr. Toto upřesnění je nutné zohlednit v ceně těchto položek (nelze ocenit pouze základní ceníkový popis položky!!!). _x000d_
U neceníkových položek (R-položky, položky s neceníkovým číslem nebo položky u kterých je to uvedeno v poznámce) je nutné započítat případný přesun hmot do jejich cen za dodávku a montáž dle pracovního postupu zhotovitele!!! U neceníkových položek bouracích prací je nutné do ceny započítat i cenu za jejich likvidaci dle zvyklostí zhotovitele, není-li uvedeno jinak._x000d_
Výkaz výměr obsahuje pro manipulaci s vytěženou zeminou nebo vybouranými hmotami položky, které jsou limitovány určitou vzdáleností pro vodorovné přemístění, která vychází z předpokladu projektanta. Skutečné místo pro jejich uložení si zajišťuje uchazeč dle svého technologického plánu a je na uchazeči jaká místa pro uložení zvolí. Do nabídkové ceny musí uchazeč zakalkulovat skutečné náklady podle odvozní vzdálenosti bez ohledu na to, jaká vzdálenost je uvedená v popise položky. _x000d_
Uchazeč (zhotovitel) si jednotkové ceny za položky lešení přizpůsobí vlastnímu způsobu zajištění práce ve výškách. Tím pak odpadnou případné nároky na vícepráce a méněpráce při jiném způsobu zajištění práce ve výškách (plošiny, věže, řadové lešení, atd.). Uchazeč (zhotovitel) si jednotkovou cenu za položku pronájmu přizpůsobí vlastní době použití. Tím pak odpadnou případné nároky na vícepráce a méněpráce při jiné délce pronájmu._x000d_
Položku přesunu hmot a suti uchazeč (zhotovitel) ocení dle svého zvoleného technolog.postupu provádění prací bez ohledu na ceníkový popis uvedený v položce!_x000d_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</si>
  <si>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</si>
  <si>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</si>
  <si>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</si>
  <si>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</si>
  <si>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</si>
  <si>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</si>
  <si>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</si>
  <si>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</si>
  <si>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</si>
  <si>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</si>
  <si>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</si>
  <si>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</si>
  <si>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</si>
  <si>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</si>
  <si>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</si>
  <si>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</si>
  <si>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</si>
  <si>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</si>
  <si>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</si>
  <si>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</si>
  <si>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</si>
  <si>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</si>
  <si>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</si>
  <si>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</si>
  <si>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</si>
  <si>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</si>
  <si>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</si>
  <si>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</si>
  <si>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</si>
  <si>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</si>
  <si>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</si>
  <si>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</si>
  <si>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</si>
  <si>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</si>
  <si>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</si>
  <si>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</si>
  <si>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</si>
  <si>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</si>
  <si>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</si>
  <si>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1</t>
  </si>
  <si>
    <t>###NOINSERT###</t>
  </si>
  <si>
    <t>2</t>
  </si>
  <si>
    <t>KRYCÍ LIST SOUPISU PRACÍ</t>
  </si>
  <si>
    <t xml:space="preserve">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 Popisy některých ceníkových položek mohou být upřesněny doplněním poznámkou nebo doplněním popisu ve výkazu výměr. Toto upřesnění je nutné zohlednit v ceně těchto položek (nelze ocenit pouze základní ceníkový popis položky!!!).  U neceníkových položek (R-položky, položky s neceníkovým číslem nebo položky u kterých je to uvedeno v poznámce) je nutné započítat případný přesun hmot do jejich cen za dodávku a montáž dle pracovního postupu zhotovitele!!! U neceníkových položek bouracích prací je nutné do ceny započítat i cenu za jejich likvidaci dle zvyklostí zhotovitele, není-li uvedeno jinak. Výkaz výměr obsahuje pro manipulaci s vytěženou zeminou nebo vybouranými hmotami položky, které jsou limitovány určitou vzdáleností pro vodorovné přemístění, která vychází z předpokladu projektanta. Skutečné místo pro jejich uložení si zajišťuje uchazeč dle svého technologického plánu a je na uchazeči jaká místa pro uložení zvolí. Do nabídkové ceny musí uchazeč zakalkulovat skutečné náklady podle odvozní vzdálenosti bez ohledu na to, jaká vzdálenost je uvedená v popise položky.  Uchazeč (zhotovitel) si jednotkové ceny za položky lešení přizpůsobí vlastnímu způsobu zajištění práce ve výškách. Tím pak odpadnou případné nároky na vícepráce a méněpráce při jiném způsobu zajištění práce ve výškách (plošiny, věže, řadové lešení, atd.). Uchazeč (zhotovitel) si jednotkovou cenu za položku pronájmu přizpůsobí vlastní době použití. Tím pak odpadnou případné nároky na vícepráce a méněpráce při jiné délce pronájmu. Položku přesunu hmot a suti uchazeč (zhotovitel) ocení dle svého zvoleného technolog.postupu provádění prací bez ohledu na ceníkový popis uvedený v položce! </t>
  </si>
  <si>
    <t>REKAPITULACE ČLENĚNÍ SOUPISU PRACÍ</t>
  </si>
  <si>
    <t>Kód dílu - Popis</t>
  </si>
  <si>
    <t>Cena celkem [CZK]</t>
  </si>
  <si>
    <t>-1</t>
  </si>
  <si>
    <t>HSV - Práce a dodávky HSV</t>
  </si>
  <si>
    <t xml:space="preserve">    94 - Lešení a stavební výtahy</t>
  </si>
  <si>
    <t xml:space="preserve">    997 - Přesun sutě</t>
  </si>
  <si>
    <t>PSV - Práce a dodávky PSV</t>
  </si>
  <si>
    <t xml:space="preserve">    712 - Povlakové krytiny</t>
  </si>
  <si>
    <t xml:space="preserve">    762 - Konstrukce tesařské</t>
  </si>
  <si>
    <t xml:space="preserve">    764 - Konstrukce klempířské</t>
  </si>
  <si>
    <t xml:space="preserve">    765 - Krytina skládaná</t>
  </si>
  <si>
    <t>VRN - Vedlejší rozpočtové náklady</t>
  </si>
  <si>
    <t xml:space="preserve">    VRN1 - Průzkumné, geodetické a projektové práce</t>
  </si>
  <si>
    <t xml:space="preserve">    VRN3 - Zařízení staveniště</t>
  </si>
  <si>
    <t xml:space="preserve">    VRN4 - Inženýrská činnost</t>
  </si>
  <si>
    <t xml:space="preserve">    VRN7 - Provozní vlivy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</si>
  <si>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</si>
  <si>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</si>
  <si>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</si>
  <si>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</si>
  <si>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</si>
  <si>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</si>
  <si>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</si>
  <si>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</si>
  <si>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</si>
  <si>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</si>
  <si>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</si>
  <si>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</si>
  <si>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</si>
  <si>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</si>
  <si>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</si>
  <si>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</si>
  <si>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94</t>
  </si>
  <si>
    <t>Lešení a stavební výtahy</t>
  </si>
  <si>
    <t>K</t>
  </si>
  <si>
    <t>941112112</t>
  </si>
  <si>
    <t>Lešení řadové trubkové lehké pracovní bez podlah s provozním zatížením tř. 3 do 200 kg/m2 šířky tř. W06 od 0,6 do 0,9 m přes 10 do 25 m montáž</t>
  </si>
  <si>
    <t>m2</t>
  </si>
  <si>
    <t>CS ÚRS 2025 01</t>
  </si>
  <si>
    <t>4</t>
  </si>
  <si>
    <t>1115072623</t>
  </si>
  <si>
    <t>Online PSC</t>
  </si>
  <si>
    <t>https://podminky.urs.cz/item/CS_URS_2025_01/941112112</t>
  </si>
  <si>
    <t>VV</t>
  </si>
  <si>
    <t>čv102,103,104</t>
  </si>
  <si>
    <t>od +0,06 po +16,71 (podlážka v lomu mansardy - nebude odečtena prac.výška)</t>
  </si>
  <si>
    <t>(16,71-0,06)*(3,3+0,6*2+0,65*2+0,6*2)</t>
  </si>
  <si>
    <t>od +4,4 po +16,71 (podlážka v lomu mansardy - nebude odečtena prac.výška)</t>
  </si>
  <si>
    <t>(16,71-4,4)*(2,43*2)</t>
  </si>
  <si>
    <t>předběžně nad šikmou střechou - ocenit dle zkušeností a zvyklostí zhotovitele</t>
  </si>
  <si>
    <t>4,0*2,66/2*2</t>
  </si>
  <si>
    <t>Součet</t>
  </si>
  <si>
    <t>941112212</t>
  </si>
  <si>
    <t>Lešení řadové trubkové lehké pracovní bez podlah s provozním zatížením tř. 3 do 200 kg/m2 šířky tř. W06 od 0,6 do 0,9 m přes 10 do 25 m příplatek k ceně za každý den použití</t>
  </si>
  <si>
    <t>-365384561</t>
  </si>
  <si>
    <t>https://podminky.urs.cz/item/CS_URS_2025_01/941112212</t>
  </si>
  <si>
    <t>187,017*60 'Přepočtené koeficientem množství</t>
  </si>
  <si>
    <t>3</t>
  </si>
  <si>
    <t>941112812</t>
  </si>
  <si>
    <t>Lešení řadové trubkové lehké pracovní bez podlah s provozním zatížením tř. 3 do 200 kg/m2 šířky tř. W06 od 0,6 do 0,9 m přes 10 do 25 m demontáž</t>
  </si>
  <si>
    <t>1819500505</t>
  </si>
  <si>
    <t>https://podminky.urs.cz/item/CS_URS_2025_01/941112812</t>
  </si>
  <si>
    <t>944111121</t>
  </si>
  <si>
    <t>Zábradlí ochranné trubkové vnitřní na lešeňových konstrukcích jednotyčové montáž</t>
  </si>
  <si>
    <t>m</t>
  </si>
  <si>
    <t>1486103042</t>
  </si>
  <si>
    <t>https://podminky.urs.cz/item/CS_URS_2025_01/944111121</t>
  </si>
  <si>
    <t>vnější je obsaženo v položce lešení!</t>
  </si>
  <si>
    <t>předběžná výměra pro vnitřní zábradlí dle výstupního a pracovního prostoru zhotovitele</t>
  </si>
  <si>
    <t>7*(2,0+0,6*2)+4,0*2</t>
  </si>
  <si>
    <t>5</t>
  </si>
  <si>
    <t>944111221</t>
  </si>
  <si>
    <t>Zábradlí ochranné trubkové vnitřní na lešeňových konstrukcích jednotyčové příplatek k ceně za každý den použití</t>
  </si>
  <si>
    <t>-1539057596</t>
  </si>
  <si>
    <t>https://podminky.urs.cz/item/CS_URS_2025_01/944111221</t>
  </si>
  <si>
    <t>30,4*60 'Přepočtené koeficientem množství</t>
  </si>
  <si>
    <t>6</t>
  </si>
  <si>
    <t>944111821</t>
  </si>
  <si>
    <t>Zábradlí ochranné trubkové vnitřní na lešeňových konstrukcích jednotyčové demontáž</t>
  </si>
  <si>
    <t>602887428</t>
  </si>
  <si>
    <t>https://podminky.urs.cz/item/CS_URS_2025_01/944111821</t>
  </si>
  <si>
    <t>7</t>
  </si>
  <si>
    <t>949211112</t>
  </si>
  <si>
    <t>Lešeňová podlaha pro trubková lešení z fošen, prken nebo dřevěných sbíjených lešeňových dílců s příčníky nebo podélníky, ve výšce přes 10 do 25 m montáž</t>
  </si>
  <si>
    <t>86866553</t>
  </si>
  <si>
    <t>https://podminky.urs.cz/item/CS_URS_2025_01/949211112</t>
  </si>
  <si>
    <t>předběžná výměra dle výstupního prostoru zhotovitele po cca +12,0</t>
  </si>
  <si>
    <t>5*(2,0*0,6)</t>
  </si>
  <si>
    <t>v pracovních výškách</t>
  </si>
  <si>
    <t>3*(0,6*(3,3+0,6*2+0,65*2+2,43*2))</t>
  </si>
  <si>
    <t>4,0*0,6*2</t>
  </si>
  <si>
    <t>8</t>
  </si>
  <si>
    <t>949211211</t>
  </si>
  <si>
    <t>Lešeňová podlaha pro trubková lešení z fošen, prken nebo dřevěných sbíjených lešeňových dílců s příčníky nebo podélníky, ve výšce do 10 m příplatek k ceně za každý den použití</t>
  </si>
  <si>
    <t>-1935961718</t>
  </si>
  <si>
    <t>https://podminky.urs.cz/item/CS_URS_2025_01/949211211</t>
  </si>
  <si>
    <t>29,988*60 'Přepočtené koeficientem množství</t>
  </si>
  <si>
    <t>9</t>
  </si>
  <si>
    <t>949211812</t>
  </si>
  <si>
    <t>Lešeňová podlaha pro trubková lešení z fošen, prken nebo dřevěných sbíjených lešeňových dílců s příčníky nebo podélníky, ve výšce přes 10 do 25 m demontáž</t>
  </si>
  <si>
    <t>-1631666366</t>
  </si>
  <si>
    <t>https://podminky.urs.cz/item/CS_URS_2025_01/949211812</t>
  </si>
  <si>
    <t>10</t>
  </si>
  <si>
    <t>94pkps</t>
  </si>
  <si>
    <t>Podkladní kce pod stojky na ploché střeše (dřev.fošny a trámky + geotextílie dle čv102) - mtž, opotřebení, dmtž</t>
  </si>
  <si>
    <t>kpl</t>
  </si>
  <si>
    <t>-759863618</t>
  </si>
  <si>
    <t>11</t>
  </si>
  <si>
    <t>94pkšs</t>
  </si>
  <si>
    <t>Podkladní kce pod stojky na šikmé střeše (dřev.fošny + geotextílie dle čv102) - mtž, opotřebení, dmtž</t>
  </si>
  <si>
    <t>-1521837491</t>
  </si>
  <si>
    <t>94ph</t>
  </si>
  <si>
    <t>Vnitrostaveništní přesun prvků lešení ručně z náměstí do dvora a zpět po ukončení prací</t>
  </si>
  <si>
    <t>2071629915</t>
  </si>
  <si>
    <t>997</t>
  </si>
  <si>
    <t>Přesun sutě</t>
  </si>
  <si>
    <t>13</t>
  </si>
  <si>
    <t>997013215</t>
  </si>
  <si>
    <t>Vnitrostaveništní doprava suti a vybouraných hmot vodorovně do 50 m s naložením ručně pro budovy a haly výšky přes 15 do 18 m</t>
  </si>
  <si>
    <t>t</t>
  </si>
  <si>
    <t>-1981153646</t>
  </si>
  <si>
    <t>https://podminky.urs.cz/item/CS_URS_2025_01/997013215</t>
  </si>
  <si>
    <t>14</t>
  </si>
  <si>
    <t>997013501</t>
  </si>
  <si>
    <t>Odvoz suti a vybouraných hmot na skládku nebo meziskládku se složením, na vzdálenost do 1 km</t>
  </si>
  <si>
    <t>2135468464</t>
  </si>
  <si>
    <t>https://podminky.urs.cz/item/CS_URS_2025_01/997013501</t>
  </si>
  <si>
    <t>15</t>
  </si>
  <si>
    <t>997013509</t>
  </si>
  <si>
    <t>Odvoz suti a vybouraných hmot na skládku nebo meziskládku se složením, na vzdálenost Příplatek k ceně za každý další započatý 1 km přes 1 km</t>
  </si>
  <si>
    <t>-730141920</t>
  </si>
  <si>
    <t>https://podminky.urs.cz/item/CS_URS_2025_01/997013509</t>
  </si>
  <si>
    <t>2,171*14 'Přepočtené koeficientem množství</t>
  </si>
  <si>
    <t>16</t>
  </si>
  <si>
    <t>997013871</t>
  </si>
  <si>
    <t>Poplatek za uložení stavebního odpadu na recyklační skládce (skládkovné) směsného stavebního a demoličního zatříděného do Katalogu odpadů pod kódem 17 09 04</t>
  </si>
  <si>
    <t>-938007005</t>
  </si>
  <si>
    <t>https://podminky.urs.cz/item/CS_URS_2025_01/997013871</t>
  </si>
  <si>
    <t>PSV</t>
  </si>
  <si>
    <t>Práce a dodávky PSV</t>
  </si>
  <si>
    <t>712</t>
  </si>
  <si>
    <t>Povlakové krytiny</t>
  </si>
  <si>
    <t>17</t>
  </si>
  <si>
    <t>712640861</t>
  </si>
  <si>
    <t>Odstranění povlakové krytiny střech šikmých přes 30° z přitavených pásů NAIP v plné ploše jednovrstvá</t>
  </si>
  <si>
    <t>-786670196</t>
  </si>
  <si>
    <t>https://podminky.urs.cz/item/CS_URS_2025_01/712640861</t>
  </si>
  <si>
    <t>P</t>
  </si>
  <si>
    <t>Poznámka k položce:_x000d_
položka pro odstranění podkladního pásu pod asf.šindelem (zvolena tato položka z důvodu možného připečení pásu na bednění a s tím souvisejícím odsekáním pásu z bednění)</t>
  </si>
  <si>
    <t>18</t>
  </si>
  <si>
    <t>712640892</t>
  </si>
  <si>
    <t>Odstranění povlakové krytiny střech šikmých přes 30° z přitavených pásů NAIP Příplatek k cenám - 1861 až - 1863 za sklon přes 60°</t>
  </si>
  <si>
    <t>-1594277498</t>
  </si>
  <si>
    <t>https://podminky.urs.cz/item/CS_URS_2025_01/712640892</t>
  </si>
  <si>
    <t>Poznámka k položce:_x000d_
z důvodu převažující výměry svislé plochy je použita tato položka</t>
  </si>
  <si>
    <t>762</t>
  </si>
  <si>
    <t>Konstrukce tesařské</t>
  </si>
  <si>
    <t>19</t>
  </si>
  <si>
    <t>762131811</t>
  </si>
  <si>
    <t>Demontáž bednění svislých stěn a nadstřešních stěn z hrubých prken, latí nebo tyčoviny</t>
  </si>
  <si>
    <t>1449342797</t>
  </si>
  <si>
    <t>https://podminky.urs.cz/item/CS_URS_2025_01/762131811</t>
  </si>
  <si>
    <t>Poznámka k položce:_x000d_
z důvodu převažující výměry svislé plochy je použita tato položka_x000d_
předpoklad 50% plochy</t>
  </si>
  <si>
    <t>74,425*0,5 'Přepočtené koeficientem množství</t>
  </si>
  <si>
    <t>20</t>
  </si>
  <si>
    <t>762341210</t>
  </si>
  <si>
    <t>Montáž bednění střech rovných a šikmých sklonu do 60° s vyřezáním otvorů z prken hrubých na sraz tl. do 32 mm</t>
  </si>
  <si>
    <t>-753276010</t>
  </si>
  <si>
    <t>https://podminky.urs.cz/item/CS_URS_2025_01/762341210</t>
  </si>
  <si>
    <t xml:space="preserve">Poznámka k položce:_x000d_
pro jednoduchost uvažováno se stejnou výměrou jako pro odstranění (výměra vč.podbití římsy! ceníková cena podbití a bednění je cca totožná)_x000d_
ve hřebení a podbití bude ale ponechána mezera pro odvětrání_x000d_
</t>
  </si>
  <si>
    <t>M</t>
  </si>
  <si>
    <t>60511081</t>
  </si>
  <si>
    <t>řezivo jehličnaté středové smrk tl 18-32mm dl 4-5m</t>
  </si>
  <si>
    <t>m3</t>
  </si>
  <si>
    <t>32</t>
  </si>
  <si>
    <t>237745422</t>
  </si>
  <si>
    <t>Poznámka k položce:_x000d_
tl.25mm + 10% ztretné = koef.mn.0,0275</t>
  </si>
  <si>
    <t>37,213*0,0275 'Přepočtené koeficientem množství</t>
  </si>
  <si>
    <t>22</t>
  </si>
  <si>
    <t>762083122</t>
  </si>
  <si>
    <t>Impregnace řeziva máčením proti dřevokaznému hmyzu, houbám a plísním, třída ohrožení 3 a 4 (dřevo v exteriéru)</t>
  </si>
  <si>
    <t>-1241873192</t>
  </si>
  <si>
    <t>https://podminky.urs.cz/item/CS_URS_2025_01/762083122</t>
  </si>
  <si>
    <t>23</t>
  </si>
  <si>
    <t>762395000</t>
  </si>
  <si>
    <t>Spojovací prostředky krovů, bednění a laťování, nadstřešních konstrukcí svorníky, prkna, hřebíky, pásová ocel, vruty</t>
  </si>
  <si>
    <t>932096244</t>
  </si>
  <si>
    <t>https://podminky.urs.cz/item/CS_URS_2025_01/762395000</t>
  </si>
  <si>
    <t>24</t>
  </si>
  <si>
    <t>762811922</t>
  </si>
  <si>
    <t>Vyřezání záklopu nebo podbíjení stropů z prken tl. do 32 mm, plochy jednotlivě přes 0,25 do 1,00 m2</t>
  </si>
  <si>
    <t>-274384332</t>
  </si>
  <si>
    <t>https://podminky.urs.cz/item/CS_URS_2025_01/762811922</t>
  </si>
  <si>
    <t>předběžná položka pro vyříznutí odvětr.otvoru v podbití římsy (pokud nebude možné vyjmutí stávaj.prkna požadované šíře)</t>
  </si>
  <si>
    <t>čv105,108</t>
  </si>
  <si>
    <t>(4,06+0,1+0,08)*2+(2,0+0,1*2+0,08*2)</t>
  </si>
  <si>
    <t>(4,06+0,1)*2+(2,0+0,1*2)</t>
  </si>
  <si>
    <t>25</t>
  </si>
  <si>
    <t>762351110</t>
  </si>
  <si>
    <t>Montáž nadstřešních konstrukcí světlíků, větráků, dýmníků z hraněného řeziva průřezové plochy do 100 cm2</t>
  </si>
  <si>
    <t>1548240574</t>
  </si>
  <si>
    <t>https://podminky.urs.cz/item/CS_URS_2025_01/762351110</t>
  </si>
  <si>
    <t>z důvodu pracnosti a malých délek pro podkl.kci z latí pro odvětr.hřebeme je použita tato položka</t>
  </si>
  <si>
    <t>čv107,105</t>
  </si>
  <si>
    <t>(0,28+0,22)*(7+5)</t>
  </si>
  <si>
    <t>26</t>
  </si>
  <si>
    <t>60514114</t>
  </si>
  <si>
    <t>řezivo jehličnaté lať impregnovaná dl 4 m</t>
  </si>
  <si>
    <t>-1368051688</t>
  </si>
  <si>
    <t>(0,28+0,22)*(7+5)*0,06*0,06</t>
  </si>
  <si>
    <t>0,022*1,1 'Přepočtené koeficientem množství</t>
  </si>
  <si>
    <t>27</t>
  </si>
  <si>
    <t>762341670</t>
  </si>
  <si>
    <t>Montáž bednění střech štítových okapových říms, krajnic, závětrných prken a žaluzií ve spádu nebo rovnoběžně s okapem z desek dřevotřískových nebo dřevoštěpkových na sraz</t>
  </si>
  <si>
    <t>-949836783</t>
  </si>
  <si>
    <t>https://podminky.urs.cz/item/CS_URS_2025_01/762341670</t>
  </si>
  <si>
    <t>čv107 - hřeben</t>
  </si>
  <si>
    <t>(0,3+0,3)*(4,49+2,7)</t>
  </si>
  <si>
    <t>28</t>
  </si>
  <si>
    <t>60621149</t>
  </si>
  <si>
    <t>překližka vodovzdorná hladká/hladká bříza tl 21mm</t>
  </si>
  <si>
    <t>1605292062</t>
  </si>
  <si>
    <t>4,314*1,1 'Přepočtené koeficientem množství</t>
  </si>
  <si>
    <t>29</t>
  </si>
  <si>
    <t>783zřhp</t>
  </si>
  <si>
    <t>Zatření řezných hran překližky - d,m</t>
  </si>
  <si>
    <t>1870793965</t>
  </si>
  <si>
    <t>(0,3+0,3)*4+(4,49*2+2,7*2)</t>
  </si>
  <si>
    <t>30</t>
  </si>
  <si>
    <t>341330725</t>
  </si>
  <si>
    <t>(0,3+0,3)*(4,49+2,7)*0,021</t>
  </si>
  <si>
    <t>31</t>
  </si>
  <si>
    <t>998762113</t>
  </si>
  <si>
    <t>Přesun hmot pro konstrukce tesařské stanovený z hmotnosti přesunovaného materiálu vodorovná dopravní vzdálenost do 50 m s omezením mechanizace v objektech výšky přes 12 do 24 m</t>
  </si>
  <si>
    <t>-2069232064</t>
  </si>
  <si>
    <t>https://podminky.urs.cz/item/CS_URS_2025_01/998762113</t>
  </si>
  <si>
    <t>764</t>
  </si>
  <si>
    <t>Konstrukce klempířské</t>
  </si>
  <si>
    <t>764002811</t>
  </si>
  <si>
    <t>Demontáž klempířských konstrukcí okapového plechu do suti, v krytině povlakové</t>
  </si>
  <si>
    <t>1172983940</t>
  </si>
  <si>
    <t>https://podminky.urs.cz/item/CS_URS_2025_01/764002811</t>
  </si>
  <si>
    <t>"výměra uvažována dle K6"13,4</t>
  </si>
  <si>
    <t>33</t>
  </si>
  <si>
    <t>764004821</t>
  </si>
  <si>
    <t>Demontáž klempířských konstrukcí žlabu nástřešního do suti</t>
  </si>
  <si>
    <t>-1165974821</t>
  </si>
  <si>
    <t>https://podminky.urs.cz/item/CS_URS_2025_01/764004821</t>
  </si>
  <si>
    <t>"výměra uvažována dle K5"12,5</t>
  </si>
  <si>
    <t>34</t>
  </si>
  <si>
    <t>764004861</t>
  </si>
  <si>
    <t>Demontáž klempířských konstrukcí svodu do suti</t>
  </si>
  <si>
    <t>1118918755</t>
  </si>
  <si>
    <t>https://podminky.urs.cz/item/CS_URS_2025_01/764004861</t>
  </si>
  <si>
    <t>"výměra uvažována dle K9"0,5*2</t>
  </si>
  <si>
    <t>35</t>
  </si>
  <si>
    <t>764001891</t>
  </si>
  <si>
    <t>Demontáž klempířských konstrukcí oplechování úžlabí do suti</t>
  </si>
  <si>
    <t>-1527433551</t>
  </si>
  <si>
    <t>https://podminky.urs.cz/item/CS_URS_2025_01/764001891</t>
  </si>
  <si>
    <t>"předběžná položka v místě napojení sedlovky do věže"1,7*2</t>
  </si>
  <si>
    <t>36</t>
  </si>
  <si>
    <t>764002414</t>
  </si>
  <si>
    <t>Montáž strukturované oddělovací rohože jakékoli rš</t>
  </si>
  <si>
    <t>-1925722232</t>
  </si>
  <si>
    <t>https://podminky.urs.cz/item/CS_URS_2025_01/764002414</t>
  </si>
  <si>
    <t>čv105,106</t>
  </si>
  <si>
    <t>"krytina dle K1"65,14</t>
  </si>
  <si>
    <t>"pás na stěně dle K2"0,7*1,66/2*2</t>
  </si>
  <si>
    <t>"hřeben K3,K4"0,6*(4,49+2,7)</t>
  </si>
  <si>
    <t>"pod okap.plech K6"0,35*(2,9+5,2*2)</t>
  </si>
  <si>
    <t>,K4"</t>
  </si>
  <si>
    <t>37</t>
  </si>
  <si>
    <t>28329223</t>
  </si>
  <si>
    <t>fólie difuzně propustné s nakašírovanou strukturovanou rohoží pod hladkou plechovou krytinu</t>
  </si>
  <si>
    <t>1067410604</t>
  </si>
  <si>
    <t>75,271*1,15 'Přepočtené koeficientem množství</t>
  </si>
  <si>
    <t>38</t>
  </si>
  <si>
    <t>764131415</t>
  </si>
  <si>
    <t>Krytina ze svitků nebo tabulí z měděného plechu s úpravou u okapů, prostupů a výčnělků střechy rovné drážkováním ze svitků rš 670 mm, sklon střechy přes 60°</t>
  </si>
  <si>
    <t>1445933571</t>
  </si>
  <si>
    <t>https://podminky.urs.cz/item/CS_URS_2025_01/764131415</t>
  </si>
  <si>
    <t>Poznámka k položce:_x000d_
z důvodu převažující výměry svislé plochy je použita tato položka_x000d_
Cu plech tl.0,6mm!</t>
  </si>
  <si>
    <t>cena vč. systémových pevných a posuvných příponek</t>
  </si>
  <si>
    <t>39</t>
  </si>
  <si>
    <t>764331408</t>
  </si>
  <si>
    <t>Lemování zdí z měděného plechu boční nebo horní rovných, střech s krytinou prejzovou nebo vlnitou rš 750 mm</t>
  </si>
  <si>
    <t>-1848276751</t>
  </si>
  <si>
    <t>https://podminky.urs.cz/item/CS_URS_2025_01/764331408</t>
  </si>
  <si>
    <t>Poznámka k položce:_x000d_
Cu plech tl.0,6mm!</t>
  </si>
  <si>
    <t>"pás na stěně dle K2"1,7*2</t>
  </si>
  <si>
    <t>40</t>
  </si>
  <si>
    <t>764k3k4</t>
  </si>
  <si>
    <t>K3,K4 - Oplechování střešních prvků z měděného plechu hřebene rš 800 mm</t>
  </si>
  <si>
    <t>-566613088</t>
  </si>
  <si>
    <t>"K3"2,7</t>
  </si>
  <si>
    <t>"K4"5,5</t>
  </si>
  <si>
    <t>41</t>
  </si>
  <si>
    <t>764533406</t>
  </si>
  <si>
    <t>Žlab nadokapní (nástřešní) z měděného plechu oblého tvaru, včetně háků, čel a hrdel rš 500 mm</t>
  </si>
  <si>
    <t>-1346919329</t>
  </si>
  <si>
    <t>https://podminky.urs.cz/item/CS_URS_2025_01/764533406</t>
  </si>
  <si>
    <t>"K5"12,5</t>
  </si>
  <si>
    <t>42</t>
  </si>
  <si>
    <t>764533426</t>
  </si>
  <si>
    <t>Žlab nadokapní (nástřešní) z měděného plechu Příplatek k cenám za zvýšenou pracnost při provedení rohu nebo koutu rš 500 mm</t>
  </si>
  <si>
    <t>kus</t>
  </si>
  <si>
    <t>1911576456</t>
  </si>
  <si>
    <t>https://podminky.urs.cz/item/CS_URS_2025_01/764533426</t>
  </si>
  <si>
    <t>"K5"2</t>
  </si>
  <si>
    <t>43</t>
  </si>
  <si>
    <t>764ppp</t>
  </si>
  <si>
    <t>Pás s nerez trny proti ptákům - d,m vlepením na vnější hranu dešťového žlabu dle čv105</t>
  </si>
  <si>
    <t>173921485</t>
  </si>
  <si>
    <t>44</t>
  </si>
  <si>
    <t>764232435</t>
  </si>
  <si>
    <t>Oplechování střešních prvků z měděného plechu okapu okapovým plechem střechy rovné rš 400 mm</t>
  </si>
  <si>
    <t>-803008201</t>
  </si>
  <si>
    <t>https://podminky.urs.cz/item/CS_URS_2025_01/764232435</t>
  </si>
  <si>
    <t>"K6"13,4</t>
  </si>
  <si>
    <t>45</t>
  </si>
  <si>
    <t>764238404</t>
  </si>
  <si>
    <t>Oplechování říms a ozdobných prvků z měděného plechu rovných, bez rohů mechanicky kotvené rš 330 mm</t>
  </si>
  <si>
    <t>1462863577</t>
  </si>
  <si>
    <t>https://podminky.urs.cz/item/CS_URS_2025_01/764238404</t>
  </si>
  <si>
    <t>v ceně zohlednit rš 350mm!</t>
  </si>
  <si>
    <t>"K7 - ze spodu na podbití"12,0</t>
  </si>
  <si>
    <t>46</t>
  </si>
  <si>
    <t>764k8</t>
  </si>
  <si>
    <t>K8 - Oplechování římsy rovné mechanicky kotvené z Cu plechu rš 150 mm</t>
  </si>
  <si>
    <t>991096154</t>
  </si>
  <si>
    <t>47</t>
  </si>
  <si>
    <t>764238445</t>
  </si>
  <si>
    <t>Oplechování říms a ozdobných prvků z měděného plechu rovných, bez rohů Příplatek k cenám za zvýšenou pracnost při provedení rohu nebo koutu rovné římsy do rš 400 mm</t>
  </si>
  <si>
    <t>770672275</t>
  </si>
  <si>
    <t>https://podminky.urs.cz/item/CS_URS_2025_01/764238445</t>
  </si>
  <si>
    <t>"K7"2</t>
  </si>
  <si>
    <t>"K8"2</t>
  </si>
  <si>
    <t>48</t>
  </si>
  <si>
    <t>764538421</t>
  </si>
  <si>
    <t>Svod z měděného plechu včetně objímek, kolen a odskoků kruhový, průměru 80 mm</t>
  </si>
  <si>
    <t>1093061820</t>
  </si>
  <si>
    <t>https://podminky.urs.cz/item/CS_URS_2025_01/764538421</t>
  </si>
  <si>
    <t>v ceně zohlednit DN 70mm!</t>
  </si>
  <si>
    <t>"K9 - vč.naletovaného kolena"0,5*2</t>
  </si>
  <si>
    <t>49</t>
  </si>
  <si>
    <t>764k10</t>
  </si>
  <si>
    <t>K10 - zatahovací pás hřebene Cu plech tl.1,0mm rš 150mm - d,m vč.zatmelení</t>
  </si>
  <si>
    <t>1940325828</t>
  </si>
  <si>
    <t>2,0*8</t>
  </si>
  <si>
    <t>50</t>
  </si>
  <si>
    <t>764k11</t>
  </si>
  <si>
    <t>K11 - zatahovací pás oplechování stěny Cu plech tl.1,0mm rš 110mm - d,m vč.zatmelení</t>
  </si>
  <si>
    <t>1162033240</t>
  </si>
  <si>
    <t>51</t>
  </si>
  <si>
    <t>998764113</t>
  </si>
  <si>
    <t>Přesun hmot pro konstrukce klempířské stanovený z hmotnosti přesunovaného materiálu vodorovná dopravní vzdálenost do 50 m s omezením mechanizace v objektech výšky přes 12 do 24 m</t>
  </si>
  <si>
    <t>1867657577</t>
  </si>
  <si>
    <t>https://podminky.urs.cz/item/CS_URS_2025_01/998764113</t>
  </si>
  <si>
    <t>765</t>
  </si>
  <si>
    <t>Krytina skládaná</t>
  </si>
  <si>
    <t>52</t>
  </si>
  <si>
    <t>765sph</t>
  </si>
  <si>
    <t>Sítě proti holubům (cca 30m2) - dmtž, uložení a zpětná mtž</t>
  </si>
  <si>
    <t>-1855224689</t>
  </si>
  <si>
    <t>53</t>
  </si>
  <si>
    <t>765151801</t>
  </si>
  <si>
    <t>Demontáž krytiny bitumenové ze šindelů sklonu do 30° do suti</t>
  </si>
  <si>
    <t>-1663301824</t>
  </si>
  <si>
    <t>https://podminky.urs.cz/item/CS_URS_2025_01/765151801</t>
  </si>
  <si>
    <t>cena vč.hřebene a nároží!</t>
  </si>
  <si>
    <t>"krytina pod K2"1,66*0,7/2*2</t>
  </si>
  <si>
    <t>"hřeben dle K3,K4"(0,22+0,22)*(2,7+4,49)</t>
  </si>
  <si>
    <t>"podbití"0,45*(2,9+4,06*2)</t>
  </si>
  <si>
    <t>54</t>
  </si>
  <si>
    <t>765151811</t>
  </si>
  <si>
    <t>Demontáž krytiny bitumenové ze šindelů Příplatek k cenám za sklon přes 30° demontáže krytiny</t>
  </si>
  <si>
    <t>-830229728</t>
  </si>
  <si>
    <t>https://podminky.urs.cz/item/CS_URS_2025_01/765151811</t>
  </si>
  <si>
    <t>Poznámka k položce:_x000d_
vzhledem k pracnosti celá výměra</t>
  </si>
  <si>
    <t>55</t>
  </si>
  <si>
    <t>765192001</t>
  </si>
  <si>
    <t>Nouzové zakrytí střechy plachtou</t>
  </si>
  <si>
    <t>-468027386</t>
  </si>
  <si>
    <t>https://podminky.urs.cz/item/CS_URS_2025_01/765192001</t>
  </si>
  <si>
    <t>Poznámka k položce:_x000d_
zhotovitel ocení dle svých zvyklostí a zkušeností zajištění střeš.pláště proti povětr.vlivům bez ohledu na použitou položku a výměru_x000d_
rozpočet uvažuje s 3x výměrou</t>
  </si>
  <si>
    <t>74,425*3 'Přepočtené koeficientem množství</t>
  </si>
  <si>
    <t>56</t>
  </si>
  <si>
    <t>765113111</t>
  </si>
  <si>
    <t>Krytina keramická drážková sklonu střechy do 30° okapová hrana s větracím pásem plastovým</t>
  </si>
  <si>
    <t>-364133278</t>
  </si>
  <si>
    <t>https://podminky.urs.cz/item/CS_URS_2025_01/765113111</t>
  </si>
  <si>
    <t>položka pro provedení větrané mezery v podbití a hřebeni</t>
  </si>
  <si>
    <t>"čv107 - hřeben"4,49*2+2,7*2</t>
  </si>
  <si>
    <t>"čv108 - podbití římsy"(4,06+0,1+0,08)*2+(2,0+0,1*2)</t>
  </si>
  <si>
    <t>57</t>
  </si>
  <si>
    <t>765131801</t>
  </si>
  <si>
    <t>Demontáž vláknocementové krytiny skládané sklonu do 30° do suti</t>
  </si>
  <si>
    <t>-13309286</t>
  </si>
  <si>
    <t>https://podminky.urs.cz/item/CS_URS_2025_01/765131801</t>
  </si>
  <si>
    <t>58</t>
  </si>
  <si>
    <t>765131841</t>
  </si>
  <si>
    <t>Demontáž vláknocementové krytiny skládané Příplatek k cenám za sklon přes 30° demontáže krytiny</t>
  </si>
  <si>
    <t>2133688965</t>
  </si>
  <si>
    <t>https://podminky.urs.cz/item/CS_URS_2025_01/765131841</t>
  </si>
  <si>
    <t>59</t>
  </si>
  <si>
    <t>765131011</t>
  </si>
  <si>
    <t>Montáž vláknocementové krytiny skládané sklonu střechy do 30° jednoduché krytí z pravoúhlých formátů, počet desek přes 10 do 20 ks/m2</t>
  </si>
  <si>
    <t>1395952425</t>
  </si>
  <si>
    <t>https://podminky.urs.cz/item/CS_URS_2025_01/765131011</t>
  </si>
  <si>
    <t>čv105 - výměna cca 150ks</t>
  </si>
  <si>
    <t>spotřeba cca 10,1ks/m2</t>
  </si>
  <si>
    <t>"plocha cca"15,0</t>
  </si>
  <si>
    <t>60</t>
  </si>
  <si>
    <t>765131281</t>
  </si>
  <si>
    <t>Montáž vláknocementové krytiny skládané Příplatek k cenám za sklon přes 30° na laťování</t>
  </si>
  <si>
    <t>182531569</t>
  </si>
  <si>
    <t>https://podminky.urs.cz/item/CS_URS_2025_01/765131281</t>
  </si>
  <si>
    <t>61</t>
  </si>
  <si>
    <t>59160237</t>
  </si>
  <si>
    <t>krytina vláknocementová s buničinou a umělými vlákny barevná 400x400x4mm</t>
  </si>
  <si>
    <t>-2113471126</t>
  </si>
  <si>
    <t>62</t>
  </si>
  <si>
    <t>998765113</t>
  </si>
  <si>
    <t>Přesun hmot pro krytiny skládané stanovený z hmotnosti přesunovaného materiálu vodorovná dopravní vzdálenost do 50 m s omezením mechanizace na objektech výšky přes 12 do 24 m</t>
  </si>
  <si>
    <t>341958957</t>
  </si>
  <si>
    <t>https://podminky.urs.cz/item/CS_URS_2025_01/998765113</t>
  </si>
  <si>
    <t>VRN</t>
  </si>
  <si>
    <t>Vedlejší rozpočtové náklady</t>
  </si>
  <si>
    <t>VRN1</t>
  </si>
  <si>
    <t>Průzkumné, geodetické a projektové práce</t>
  </si>
  <si>
    <t>63</t>
  </si>
  <si>
    <t>013203000</t>
  </si>
  <si>
    <t>Dokumentace stavby (výkresová a textová)</t>
  </si>
  <si>
    <t>…</t>
  </si>
  <si>
    <t>1024</t>
  </si>
  <si>
    <t>-1116388392</t>
  </si>
  <si>
    <t>https://podminky.urs.cz/item/CS_URS_2025_01/013203000</t>
  </si>
  <si>
    <t>"dílenská a výrobní dokumentace v potřebném rozsahu pro stavbu, statika např.pro lešení,..."1</t>
  </si>
  <si>
    <t>PD lešení vč.sítí, kotevní plán na základě statického výpočtu</t>
  </si>
  <si>
    <t>64</t>
  </si>
  <si>
    <t>013254000</t>
  </si>
  <si>
    <t>Dokumentace skutečného provedení stavby</t>
  </si>
  <si>
    <t>1991868888</t>
  </si>
  <si>
    <t>https://podminky.urs.cz/item/CS_URS_2025_01/013254000</t>
  </si>
  <si>
    <t>VRN3</t>
  </si>
  <si>
    <t>Zařízení staveniště</t>
  </si>
  <si>
    <t>65</t>
  </si>
  <si>
    <t>030001000</t>
  </si>
  <si>
    <t>376858653</t>
  </si>
  <si>
    <t>https://podminky.urs.cz/item/CS_URS_2025_01/030001000</t>
  </si>
  <si>
    <t>"zřízení, provoz a zrušení zs (vše potřebné pro realizaci díla dle uvážení zhotovitele)"1</t>
  </si>
  <si>
    <t>Zajištění oplocení stavby, zajištění zamezení vstupu na lešení, vše dle požadavku KooBOZP</t>
  </si>
  <si>
    <t>"dočasná ochrana stávajících kcí, podlah a zařízení proti poškození a znečištění (např. OSB + geotextílie, folie PE)"</t>
  </si>
  <si>
    <t>čištění komunikace</t>
  </si>
  <si>
    <t>VRN4</t>
  </si>
  <si>
    <t>Inženýrská činnost</t>
  </si>
  <si>
    <t>66</t>
  </si>
  <si>
    <t>043002000</t>
  </si>
  <si>
    <t>Zkoušky a ostatní měření</t>
  </si>
  <si>
    <t>1210162419</t>
  </si>
  <si>
    <t>https://podminky.urs.cz/item/CS_URS_2025_01/043002000</t>
  </si>
  <si>
    <t>"výtažné, odtrhové atd."1</t>
  </si>
  <si>
    <t>lešení (tahové zkoušky, zkoušky kotev)</t>
  </si>
  <si>
    <t>67</t>
  </si>
  <si>
    <t>045002000</t>
  </si>
  <si>
    <t>Kompletační a koordinační činnost</t>
  </si>
  <si>
    <t>-251987813</t>
  </si>
  <si>
    <t>https://podminky.urs.cz/item/CS_URS_2025_01/045002000</t>
  </si>
  <si>
    <t>"např. koordinace instalací, fotodokumentace stáv.stavu (3x CD, ev. znalecký posudek), sledování případných trhlin kcí terčíky atd."1</t>
  </si>
  <si>
    <t>vypracování a předání Kontrolních a zkušebních plánů dle SOD</t>
  </si>
  <si>
    <t>Předání rizik zhotovitele a subdodavatelů KooBOZP</t>
  </si>
  <si>
    <t>Vypracování a aktualizace detailního týdenního HMG</t>
  </si>
  <si>
    <t>dodání všech dokladů dle SOD</t>
  </si>
  <si>
    <t>lešenářské průkazy</t>
  </si>
  <si>
    <t>předložení vzorků</t>
  </si>
  <si>
    <t>VRN7</t>
  </si>
  <si>
    <t>Provozní vlivy</t>
  </si>
  <si>
    <t>68</t>
  </si>
  <si>
    <t>070001000</t>
  </si>
  <si>
    <t>-1629871262</t>
  </si>
  <si>
    <t>https://podminky.urs.cz/item/CS_URS_2025_01/070001000</t>
  </si>
  <si>
    <t>např. omezený přístup vlivem investora, třetích osob</t>
  </si>
  <si>
    <t>ztížený pohyb vozidel v centrech měst</t>
  </si>
  <si>
    <t>69</t>
  </si>
  <si>
    <t>071103000</t>
  </si>
  <si>
    <t>Provoz investora</t>
  </si>
  <si>
    <t>-1470750018</t>
  </si>
  <si>
    <t>https://podminky.urs.cz/item/CS_URS_2025_01/071103000</t>
  </si>
  <si>
    <t>"pokud budou práce probíhat za provozu, mohou z toho vyplývat nějaká omezení (hlučnost, prašnost,...)"1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</si>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</sst>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0" fillId="0" borderId="0" applyNumberFormat="0" applyFill="0" applyBorder="0" applyAlignment="0" applyProtection="0"/>
  </cellStyleXfs>
  <cellXfs count="35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5" fillId="0" borderId="0" xfId="0" applyFont="1" applyAlignment="1">
      <alignment horizontal="left" vertical="center"/>
    </xf>
    <xf numFmtId="0" fontId="0" fillId="0" borderId="2" xfId="0" applyBorder="1"/>
    <xf numFmtId="0" fontId="0" fillId="0" borderId="3" xfId="0" applyBorder="1"/>
    <xf numFmtId="0" fontId="14"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1" fillId="0" borderId="13" xfId="0" applyNumberFormat="1" applyFont="1" applyBorder="1" applyAlignment="1" applyProtection="1"/>
    <xf numFmtId="166" fontId="31" fillId="0" borderId="14" xfId="0" applyNumberFormat="1" applyFont="1" applyBorder="1" applyAlignment="1" applyProtection="1"/>
    <xf numFmtId="4" fontId="32"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5"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6" fillId="0" borderId="0" xfId="0" applyFont="1" applyAlignment="1" applyProtection="1">
      <alignment vertical="center" wrapText="1"/>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40" fillId="0" borderId="1"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41" fillId="0" borderId="29" xfId="0" applyFont="1" applyBorder="1" applyAlignment="1">
      <alignment horizontal="left"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horizontal="left" vertical="center" wrapText="1"/>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40" fillId="0" borderId="1" xfId="0" applyFont="1" applyBorder="1" applyAlignment="1">
      <alignment horizontal="center"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42" fillId="0" borderId="1" xfId="0" applyFont="1" applyFill="1" applyBorder="1" applyAlignment="1">
      <alignment horizontal="left" vertical="center"/>
    </xf>
    <xf numFmtId="0" fontId="42" fillId="0" borderId="1" xfId="0" applyFont="1" applyFill="1" applyBorder="1" applyAlignment="1">
      <alignment horizontal="center"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48" fillId="0" borderId="27" xfId="0" applyFont="1" applyBorder="1" applyAlignment="1" applyProtection="1">
      <alignment horizontal="left" vertical="center"/>
    </xf>
    <xf numFmtId="0" fontId="49" fillId="0" borderId="1" xfId="0" applyFont="1" applyBorder="1" applyAlignment="1" applyProtection="1">
      <alignment vertical="top"/>
    </xf>
    <xf numFmtId="0" fontId="49" fillId="0" borderId="1" xfId="0" applyFont="1" applyBorder="1" applyAlignment="1" applyProtection="1">
      <alignment horizontal="left" vertical="center"/>
    </xf>
    <xf numFmtId="0" fontId="49" fillId="0" borderId="1" xfId="0" applyFont="1" applyBorder="1" applyAlignment="1" applyProtection="1">
      <alignment horizontal="center" vertical="center"/>
    </xf>
    <xf numFmtId="49" fontId="49" fillId="0" borderId="1" xfId="0" applyNumberFormat="1" applyFont="1" applyBorder="1" applyAlignment="1" applyProtection="1">
      <alignment horizontal="left" vertical="center"/>
    </xf>
    <xf numFmtId="0" fontId="48" fillId="0" borderId="28" xfId="0" applyFont="1" applyBorder="1" applyAlignment="1" applyProtection="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applyAlignment="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941112112" TargetMode="External" /><Relationship Id="rId2" Type="http://schemas.openxmlformats.org/officeDocument/2006/relationships/hyperlink" Target="https://podminky.urs.cz/item/CS_URS_2025_01/941112212" TargetMode="External" /><Relationship Id="rId3" Type="http://schemas.openxmlformats.org/officeDocument/2006/relationships/hyperlink" Target="https://podminky.urs.cz/item/CS_URS_2025_01/941112812" TargetMode="External" /><Relationship Id="rId4" Type="http://schemas.openxmlformats.org/officeDocument/2006/relationships/hyperlink" Target="https://podminky.urs.cz/item/CS_URS_2025_01/944111121" TargetMode="External" /><Relationship Id="rId5" Type="http://schemas.openxmlformats.org/officeDocument/2006/relationships/hyperlink" Target="https://podminky.urs.cz/item/CS_URS_2025_01/944111221" TargetMode="External" /><Relationship Id="rId6" Type="http://schemas.openxmlformats.org/officeDocument/2006/relationships/hyperlink" Target="https://podminky.urs.cz/item/CS_URS_2025_01/944111821" TargetMode="External" /><Relationship Id="rId7" Type="http://schemas.openxmlformats.org/officeDocument/2006/relationships/hyperlink" Target="https://podminky.urs.cz/item/CS_URS_2025_01/949211112" TargetMode="External" /><Relationship Id="rId8" Type="http://schemas.openxmlformats.org/officeDocument/2006/relationships/hyperlink" Target="https://podminky.urs.cz/item/CS_URS_2025_01/949211211" TargetMode="External" /><Relationship Id="rId9" Type="http://schemas.openxmlformats.org/officeDocument/2006/relationships/hyperlink" Target="https://podminky.urs.cz/item/CS_URS_2025_01/949211812" TargetMode="External" /><Relationship Id="rId10" Type="http://schemas.openxmlformats.org/officeDocument/2006/relationships/hyperlink" Target="https://podminky.urs.cz/item/CS_URS_2025_01/997013215" TargetMode="External" /><Relationship Id="rId11" Type="http://schemas.openxmlformats.org/officeDocument/2006/relationships/hyperlink" Target="https://podminky.urs.cz/item/CS_URS_2025_01/997013501" TargetMode="External" /><Relationship Id="rId12" Type="http://schemas.openxmlformats.org/officeDocument/2006/relationships/hyperlink" Target="https://podminky.urs.cz/item/CS_URS_2025_01/997013509" TargetMode="External" /><Relationship Id="rId13" Type="http://schemas.openxmlformats.org/officeDocument/2006/relationships/hyperlink" Target="https://podminky.urs.cz/item/CS_URS_2025_01/997013871" TargetMode="External" /><Relationship Id="rId14" Type="http://schemas.openxmlformats.org/officeDocument/2006/relationships/hyperlink" Target="https://podminky.urs.cz/item/CS_URS_2025_01/712640861" TargetMode="External" /><Relationship Id="rId15" Type="http://schemas.openxmlformats.org/officeDocument/2006/relationships/hyperlink" Target="https://podminky.urs.cz/item/CS_URS_2025_01/712640892" TargetMode="External" /><Relationship Id="rId16" Type="http://schemas.openxmlformats.org/officeDocument/2006/relationships/hyperlink" Target="https://podminky.urs.cz/item/CS_URS_2025_01/762131811" TargetMode="External" /><Relationship Id="rId17" Type="http://schemas.openxmlformats.org/officeDocument/2006/relationships/hyperlink" Target="https://podminky.urs.cz/item/CS_URS_2025_01/762341210" TargetMode="External" /><Relationship Id="rId18" Type="http://schemas.openxmlformats.org/officeDocument/2006/relationships/hyperlink" Target="https://podminky.urs.cz/item/CS_URS_2025_01/762083122" TargetMode="External" /><Relationship Id="rId19" Type="http://schemas.openxmlformats.org/officeDocument/2006/relationships/hyperlink" Target="https://podminky.urs.cz/item/CS_URS_2025_01/762395000" TargetMode="External" /><Relationship Id="rId20" Type="http://schemas.openxmlformats.org/officeDocument/2006/relationships/hyperlink" Target="https://podminky.urs.cz/item/CS_URS_2025_01/762811922" TargetMode="External" /><Relationship Id="rId21" Type="http://schemas.openxmlformats.org/officeDocument/2006/relationships/hyperlink" Target="https://podminky.urs.cz/item/CS_URS_2025_01/762351110" TargetMode="External" /><Relationship Id="rId22" Type="http://schemas.openxmlformats.org/officeDocument/2006/relationships/hyperlink" Target="https://podminky.urs.cz/item/CS_URS_2025_01/762341670" TargetMode="External" /><Relationship Id="rId23" Type="http://schemas.openxmlformats.org/officeDocument/2006/relationships/hyperlink" Target="https://podminky.urs.cz/item/CS_URS_2025_01/762395000" TargetMode="External" /><Relationship Id="rId24" Type="http://schemas.openxmlformats.org/officeDocument/2006/relationships/hyperlink" Target="https://podminky.urs.cz/item/CS_URS_2025_01/998762113" TargetMode="External" /><Relationship Id="rId25" Type="http://schemas.openxmlformats.org/officeDocument/2006/relationships/hyperlink" Target="https://podminky.urs.cz/item/CS_URS_2025_01/764002811" TargetMode="External" /><Relationship Id="rId26" Type="http://schemas.openxmlformats.org/officeDocument/2006/relationships/hyperlink" Target="https://podminky.urs.cz/item/CS_URS_2025_01/764004821" TargetMode="External" /><Relationship Id="rId27" Type="http://schemas.openxmlformats.org/officeDocument/2006/relationships/hyperlink" Target="https://podminky.urs.cz/item/CS_URS_2025_01/764004861" TargetMode="External" /><Relationship Id="rId28" Type="http://schemas.openxmlformats.org/officeDocument/2006/relationships/hyperlink" Target="https://podminky.urs.cz/item/CS_URS_2025_01/764001891" TargetMode="External" /><Relationship Id="rId29" Type="http://schemas.openxmlformats.org/officeDocument/2006/relationships/hyperlink" Target="https://podminky.urs.cz/item/CS_URS_2025_01/764002414" TargetMode="External" /><Relationship Id="rId30" Type="http://schemas.openxmlformats.org/officeDocument/2006/relationships/hyperlink" Target="https://podminky.urs.cz/item/CS_URS_2025_01/764131415" TargetMode="External" /><Relationship Id="rId31" Type="http://schemas.openxmlformats.org/officeDocument/2006/relationships/hyperlink" Target="https://podminky.urs.cz/item/CS_URS_2025_01/764331408" TargetMode="External" /><Relationship Id="rId32" Type="http://schemas.openxmlformats.org/officeDocument/2006/relationships/hyperlink" Target="https://podminky.urs.cz/item/CS_URS_2025_01/764533406" TargetMode="External" /><Relationship Id="rId33" Type="http://schemas.openxmlformats.org/officeDocument/2006/relationships/hyperlink" Target="https://podminky.urs.cz/item/CS_URS_2025_01/764533426" TargetMode="External" /><Relationship Id="rId34" Type="http://schemas.openxmlformats.org/officeDocument/2006/relationships/hyperlink" Target="https://podminky.urs.cz/item/CS_URS_2025_01/764232435" TargetMode="External" /><Relationship Id="rId35" Type="http://schemas.openxmlformats.org/officeDocument/2006/relationships/hyperlink" Target="https://podminky.urs.cz/item/CS_URS_2025_01/764238404" TargetMode="External" /><Relationship Id="rId36" Type="http://schemas.openxmlformats.org/officeDocument/2006/relationships/hyperlink" Target="https://podminky.urs.cz/item/CS_URS_2025_01/764238445" TargetMode="External" /><Relationship Id="rId37" Type="http://schemas.openxmlformats.org/officeDocument/2006/relationships/hyperlink" Target="https://podminky.urs.cz/item/CS_URS_2025_01/764538421" TargetMode="External" /><Relationship Id="rId38" Type="http://schemas.openxmlformats.org/officeDocument/2006/relationships/hyperlink" Target="https://podminky.urs.cz/item/CS_URS_2025_01/998764113" TargetMode="External" /><Relationship Id="rId39" Type="http://schemas.openxmlformats.org/officeDocument/2006/relationships/hyperlink" Target="https://podminky.urs.cz/item/CS_URS_2025_01/765151801" TargetMode="External" /><Relationship Id="rId40" Type="http://schemas.openxmlformats.org/officeDocument/2006/relationships/hyperlink" Target="https://podminky.urs.cz/item/CS_URS_2025_01/765151811" TargetMode="External" /><Relationship Id="rId41" Type="http://schemas.openxmlformats.org/officeDocument/2006/relationships/hyperlink" Target="https://podminky.urs.cz/item/CS_URS_2025_01/765192001" TargetMode="External" /><Relationship Id="rId42" Type="http://schemas.openxmlformats.org/officeDocument/2006/relationships/hyperlink" Target="https://podminky.urs.cz/item/CS_URS_2025_01/765113111" TargetMode="External" /><Relationship Id="rId43" Type="http://schemas.openxmlformats.org/officeDocument/2006/relationships/hyperlink" Target="https://podminky.urs.cz/item/CS_URS_2025_01/765131801" TargetMode="External" /><Relationship Id="rId44" Type="http://schemas.openxmlformats.org/officeDocument/2006/relationships/hyperlink" Target="https://podminky.urs.cz/item/CS_URS_2025_01/765131841" TargetMode="External" /><Relationship Id="rId45" Type="http://schemas.openxmlformats.org/officeDocument/2006/relationships/hyperlink" Target="https://podminky.urs.cz/item/CS_URS_2025_01/765131011" TargetMode="External" /><Relationship Id="rId46" Type="http://schemas.openxmlformats.org/officeDocument/2006/relationships/hyperlink" Target="https://podminky.urs.cz/item/CS_URS_2025_01/765131281" TargetMode="External" /><Relationship Id="rId47" Type="http://schemas.openxmlformats.org/officeDocument/2006/relationships/hyperlink" Target="https://podminky.urs.cz/item/CS_URS_2025_01/998765113" TargetMode="External" /><Relationship Id="rId48" Type="http://schemas.openxmlformats.org/officeDocument/2006/relationships/hyperlink" Target="https://podminky.urs.cz/item/CS_URS_2025_01/013203000" TargetMode="External" /><Relationship Id="rId49" Type="http://schemas.openxmlformats.org/officeDocument/2006/relationships/hyperlink" Target="https://podminky.urs.cz/item/CS_URS_2025_01/013254000" TargetMode="External" /><Relationship Id="rId50" Type="http://schemas.openxmlformats.org/officeDocument/2006/relationships/hyperlink" Target="https://podminky.urs.cz/item/CS_URS_2025_01/030001000" TargetMode="External" /><Relationship Id="rId51" Type="http://schemas.openxmlformats.org/officeDocument/2006/relationships/hyperlink" Target="https://podminky.urs.cz/item/CS_URS_2025_01/043002000" TargetMode="External" /><Relationship Id="rId52" Type="http://schemas.openxmlformats.org/officeDocument/2006/relationships/hyperlink" Target="https://podminky.urs.cz/item/CS_URS_2025_01/045002000" TargetMode="External" /><Relationship Id="rId53" Type="http://schemas.openxmlformats.org/officeDocument/2006/relationships/hyperlink" Target="https://podminky.urs.cz/item/CS_URS_2025_01/070001000" TargetMode="External" /><Relationship Id="rId54" Type="http://schemas.openxmlformats.org/officeDocument/2006/relationships/hyperlink" Target="https://podminky.urs.cz/item/CS_URS_2025_01/071103000" TargetMode="External" /><Relationship Id="rId55"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19</v>
      </c>
      <c r="AO10" s="24"/>
      <c r="AP10" s="24"/>
      <c r="AQ10" s="24"/>
      <c r="AR10" s="22"/>
      <c r="BE10" s="33"/>
      <c r="BS10" s="19" t="s">
        <v>6</v>
      </c>
    </row>
    <row r="11" s="1" customFormat="1" ht="18.48" customHeight="1">
      <c r="B11" s="23"/>
      <c r="C11" s="24"/>
      <c r="D11" s="24"/>
      <c r="E11" s="29" t="s">
        <v>22</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27</v>
      </c>
      <c r="AL11" s="24"/>
      <c r="AM11" s="24"/>
      <c r="AN11" s="29" t="s">
        <v>19</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28</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29</v>
      </c>
      <c r="AO13" s="24"/>
      <c r="AP13" s="24"/>
      <c r="AQ13" s="24"/>
      <c r="AR13" s="22"/>
      <c r="BE13" s="33"/>
      <c r="BS13" s="19" t="s">
        <v>6</v>
      </c>
    </row>
    <row r="14">
      <c r="B14" s="23"/>
      <c r="C14" s="24"/>
      <c r="D14" s="24"/>
      <c r="E14" s="36" t="s">
        <v>29</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27</v>
      </c>
      <c r="AL14" s="24"/>
      <c r="AM14" s="24"/>
      <c r="AN14" s="36" t="s">
        <v>29</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30</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19</v>
      </c>
      <c r="AO16" s="24"/>
      <c r="AP16" s="24"/>
      <c r="AQ16" s="24"/>
      <c r="AR16" s="22"/>
      <c r="BE16" s="33"/>
      <c r="BS16" s="19" t="s">
        <v>4</v>
      </c>
    </row>
    <row r="17" s="1" customFormat="1" ht="18.48" customHeight="1">
      <c r="B17" s="23"/>
      <c r="C17" s="24"/>
      <c r="D17" s="24"/>
      <c r="E17" s="29" t="s">
        <v>22</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27</v>
      </c>
      <c r="AL17" s="24"/>
      <c r="AM17" s="24"/>
      <c r="AN17" s="29" t="s">
        <v>19</v>
      </c>
      <c r="AO17" s="24"/>
      <c r="AP17" s="24"/>
      <c r="AQ17" s="24"/>
      <c r="AR17" s="22"/>
      <c r="BE17" s="33"/>
      <c r="BS17" s="19" t="s">
        <v>31</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32</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19</v>
      </c>
      <c r="AO19" s="24"/>
      <c r="AP19" s="24"/>
      <c r="AQ19" s="24"/>
      <c r="AR19" s="22"/>
      <c r="BE19" s="33"/>
      <c r="BS19" s="19" t="s">
        <v>6</v>
      </c>
    </row>
    <row r="20" s="1" customFormat="1" ht="18.48" customHeight="1">
      <c r="B20" s="23"/>
      <c r="C20" s="24"/>
      <c r="D20" s="24"/>
      <c r="E20" s="29" t="s">
        <v>22</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27</v>
      </c>
      <c r="AL20" s="24"/>
      <c r="AM20" s="24"/>
      <c r="AN20" s="29" t="s">
        <v>19</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33</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263.25" customHeight="1">
      <c r="B23" s="23"/>
      <c r="C23" s="24"/>
      <c r="D23" s="24"/>
      <c r="E23" s="38" t="s">
        <v>34</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35</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36</v>
      </c>
      <c r="M28" s="47"/>
      <c r="N28" s="47"/>
      <c r="O28" s="47"/>
      <c r="P28" s="47"/>
      <c r="Q28" s="42"/>
      <c r="R28" s="42"/>
      <c r="S28" s="42"/>
      <c r="T28" s="42"/>
      <c r="U28" s="42"/>
      <c r="V28" s="42"/>
      <c r="W28" s="47" t="s">
        <v>37</v>
      </c>
      <c r="X28" s="47"/>
      <c r="Y28" s="47"/>
      <c r="Z28" s="47"/>
      <c r="AA28" s="47"/>
      <c r="AB28" s="47"/>
      <c r="AC28" s="47"/>
      <c r="AD28" s="47"/>
      <c r="AE28" s="47"/>
      <c r="AF28" s="42"/>
      <c r="AG28" s="42"/>
      <c r="AH28" s="42"/>
      <c r="AI28" s="42"/>
      <c r="AJ28" s="42"/>
      <c r="AK28" s="47" t="s">
        <v>38</v>
      </c>
      <c r="AL28" s="47"/>
      <c r="AM28" s="47"/>
      <c r="AN28" s="47"/>
      <c r="AO28" s="47"/>
      <c r="AP28" s="42"/>
      <c r="AQ28" s="42"/>
      <c r="AR28" s="46"/>
      <c r="BE28" s="33"/>
    </row>
    <row r="29" s="3" customFormat="1" ht="14.4" customHeight="1">
      <c r="A29" s="3"/>
      <c r="B29" s="48"/>
      <c r="C29" s="49"/>
      <c r="D29" s="34" t="s">
        <v>39</v>
      </c>
      <c r="E29" s="49"/>
      <c r="F29" s="34" t="s">
        <v>40</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41</v>
      </c>
      <c r="G30" s="49"/>
      <c r="H30" s="49"/>
      <c r="I30" s="49"/>
      <c r="J30" s="49"/>
      <c r="K30" s="49"/>
      <c r="L30" s="50">
        <v>0.12</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42</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43</v>
      </c>
      <c r="G32" s="49"/>
      <c r="H32" s="49"/>
      <c r="I32" s="49"/>
      <c r="J32" s="49"/>
      <c r="K32" s="49"/>
      <c r="L32" s="50">
        <v>0.12</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44</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45</v>
      </c>
      <c r="E35" s="56"/>
      <c r="F35" s="56"/>
      <c r="G35" s="56"/>
      <c r="H35" s="56"/>
      <c r="I35" s="56"/>
      <c r="J35" s="56"/>
      <c r="K35" s="56"/>
      <c r="L35" s="56"/>
      <c r="M35" s="56"/>
      <c r="N35" s="56"/>
      <c r="O35" s="56"/>
      <c r="P35" s="56"/>
      <c r="Q35" s="56"/>
      <c r="R35" s="56"/>
      <c r="S35" s="56"/>
      <c r="T35" s="57" t="s">
        <v>46</v>
      </c>
      <c r="U35" s="56"/>
      <c r="V35" s="56"/>
      <c r="W35" s="56"/>
      <c r="X35" s="58" t="s">
        <v>47</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48</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202212</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Oprava zastřešení výtahu č.p.77, Chrudim</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 xml:space="preserve"> </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24. 5. 2022</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25</v>
      </c>
      <c r="D49" s="42"/>
      <c r="E49" s="42"/>
      <c r="F49" s="42"/>
      <c r="G49" s="42"/>
      <c r="H49" s="42"/>
      <c r="I49" s="42"/>
      <c r="J49" s="42"/>
      <c r="K49" s="42"/>
      <c r="L49" s="66" t="str">
        <f>IF(E11= "","",E11)</f>
        <v xml:space="preserve"> </v>
      </c>
      <c r="M49" s="42"/>
      <c r="N49" s="42"/>
      <c r="O49" s="42"/>
      <c r="P49" s="42"/>
      <c r="Q49" s="42"/>
      <c r="R49" s="42"/>
      <c r="S49" s="42"/>
      <c r="T49" s="42"/>
      <c r="U49" s="42"/>
      <c r="V49" s="42"/>
      <c r="W49" s="42"/>
      <c r="X49" s="42"/>
      <c r="Y49" s="42"/>
      <c r="Z49" s="42"/>
      <c r="AA49" s="42"/>
      <c r="AB49" s="42"/>
      <c r="AC49" s="42"/>
      <c r="AD49" s="42"/>
      <c r="AE49" s="42"/>
      <c r="AF49" s="42"/>
      <c r="AG49" s="42"/>
      <c r="AH49" s="42"/>
      <c r="AI49" s="34" t="s">
        <v>30</v>
      </c>
      <c r="AJ49" s="42"/>
      <c r="AK49" s="42"/>
      <c r="AL49" s="42"/>
      <c r="AM49" s="75" t="str">
        <f>IF(E17="","",E17)</f>
        <v xml:space="preserve"> </v>
      </c>
      <c r="AN49" s="66"/>
      <c r="AO49" s="66"/>
      <c r="AP49" s="66"/>
      <c r="AQ49" s="42"/>
      <c r="AR49" s="46"/>
      <c r="AS49" s="76" t="s">
        <v>49</v>
      </c>
      <c r="AT49" s="77"/>
      <c r="AU49" s="78"/>
      <c r="AV49" s="78"/>
      <c r="AW49" s="78"/>
      <c r="AX49" s="78"/>
      <c r="AY49" s="78"/>
      <c r="AZ49" s="78"/>
      <c r="BA49" s="78"/>
      <c r="BB49" s="78"/>
      <c r="BC49" s="78"/>
      <c r="BD49" s="79"/>
      <c r="BE49" s="40"/>
    </row>
    <row r="50" s="2" customFormat="1" ht="15.15" customHeight="1">
      <c r="A50" s="40"/>
      <c r="B50" s="41"/>
      <c r="C50" s="34" t="s">
        <v>28</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32</v>
      </c>
      <c r="AJ50" s="42"/>
      <c r="AK50" s="42"/>
      <c r="AL50" s="42"/>
      <c r="AM50" s="75" t="str">
        <f>IF(E20="","",E20)</f>
        <v xml:space="preserve"> </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50</v>
      </c>
      <c r="D52" s="89"/>
      <c r="E52" s="89"/>
      <c r="F52" s="89"/>
      <c r="G52" s="89"/>
      <c r="H52" s="90"/>
      <c r="I52" s="91" t="s">
        <v>51</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52</v>
      </c>
      <c r="AH52" s="89"/>
      <c r="AI52" s="89"/>
      <c r="AJ52" s="89"/>
      <c r="AK52" s="89"/>
      <c r="AL52" s="89"/>
      <c r="AM52" s="89"/>
      <c r="AN52" s="91" t="s">
        <v>53</v>
      </c>
      <c r="AO52" s="89"/>
      <c r="AP52" s="89"/>
      <c r="AQ52" s="93" t="s">
        <v>54</v>
      </c>
      <c r="AR52" s="46"/>
      <c r="AS52" s="94" t="s">
        <v>55</v>
      </c>
      <c r="AT52" s="95" t="s">
        <v>56</v>
      </c>
      <c r="AU52" s="95" t="s">
        <v>57</v>
      </c>
      <c r="AV52" s="95" t="s">
        <v>58</v>
      </c>
      <c r="AW52" s="95" t="s">
        <v>59</v>
      </c>
      <c r="AX52" s="95" t="s">
        <v>60</v>
      </c>
      <c r="AY52" s="95" t="s">
        <v>61</v>
      </c>
      <c r="AZ52" s="95" t="s">
        <v>62</v>
      </c>
      <c r="BA52" s="95" t="s">
        <v>63</v>
      </c>
      <c r="BB52" s="95" t="s">
        <v>64</v>
      </c>
      <c r="BC52" s="95" t="s">
        <v>65</v>
      </c>
      <c r="BD52" s="96" t="s">
        <v>66</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67</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ROUND(AG55,2)</f>
        <v>0</v>
      </c>
      <c r="AH54" s="103"/>
      <c r="AI54" s="103"/>
      <c r="AJ54" s="103"/>
      <c r="AK54" s="103"/>
      <c r="AL54" s="103"/>
      <c r="AM54" s="103"/>
      <c r="AN54" s="104">
        <f>SUM(AG54,AT54)</f>
        <v>0</v>
      </c>
      <c r="AO54" s="104"/>
      <c r="AP54" s="104"/>
      <c r="AQ54" s="105" t="s">
        <v>19</v>
      </c>
      <c r="AR54" s="106"/>
      <c r="AS54" s="107">
        <f>ROUND(AS55,2)</f>
        <v>0</v>
      </c>
      <c r="AT54" s="108">
        <f>ROUND(SUM(AV54:AW54),2)</f>
        <v>0</v>
      </c>
      <c r="AU54" s="109">
        <f>ROUND(AU55,5)</f>
        <v>0</v>
      </c>
      <c r="AV54" s="108">
        <f>ROUND(AZ54*L29,2)</f>
        <v>0</v>
      </c>
      <c r="AW54" s="108">
        <f>ROUND(BA54*L30,2)</f>
        <v>0</v>
      </c>
      <c r="AX54" s="108">
        <f>ROUND(BB54*L29,2)</f>
        <v>0</v>
      </c>
      <c r="AY54" s="108">
        <f>ROUND(BC54*L30,2)</f>
        <v>0</v>
      </c>
      <c r="AZ54" s="108">
        <f>ROUND(AZ55,2)</f>
        <v>0</v>
      </c>
      <c r="BA54" s="108">
        <f>ROUND(BA55,2)</f>
        <v>0</v>
      </c>
      <c r="BB54" s="108">
        <f>ROUND(BB55,2)</f>
        <v>0</v>
      </c>
      <c r="BC54" s="108">
        <f>ROUND(BC55,2)</f>
        <v>0</v>
      </c>
      <c r="BD54" s="110">
        <f>ROUND(BD55,2)</f>
        <v>0</v>
      </c>
      <c r="BE54" s="6"/>
      <c r="BS54" s="111" t="s">
        <v>68</v>
      </c>
      <c r="BT54" s="111" t="s">
        <v>69</v>
      </c>
      <c r="BV54" s="111" t="s">
        <v>70</v>
      </c>
      <c r="BW54" s="111" t="s">
        <v>5</v>
      </c>
      <c r="BX54" s="111" t="s">
        <v>71</v>
      </c>
      <c r="CL54" s="111" t="s">
        <v>19</v>
      </c>
    </row>
    <row r="55" s="7" customFormat="1" ht="24.75" customHeight="1">
      <c r="A55" s="112" t="s">
        <v>72</v>
      </c>
      <c r="B55" s="113"/>
      <c r="C55" s="114"/>
      <c r="D55" s="115" t="s">
        <v>14</v>
      </c>
      <c r="E55" s="115"/>
      <c r="F55" s="115"/>
      <c r="G55" s="115"/>
      <c r="H55" s="115"/>
      <c r="I55" s="116"/>
      <c r="J55" s="115" t="s">
        <v>17</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'202212 - Oprava zastřešen...'!J28</f>
        <v>0</v>
      </c>
      <c r="AH55" s="116"/>
      <c r="AI55" s="116"/>
      <c r="AJ55" s="116"/>
      <c r="AK55" s="116"/>
      <c r="AL55" s="116"/>
      <c r="AM55" s="116"/>
      <c r="AN55" s="117">
        <f>SUM(AG55,AT55)</f>
        <v>0</v>
      </c>
      <c r="AO55" s="116"/>
      <c r="AP55" s="116"/>
      <c r="AQ55" s="118" t="s">
        <v>73</v>
      </c>
      <c r="AR55" s="119"/>
      <c r="AS55" s="120">
        <v>0</v>
      </c>
      <c r="AT55" s="121">
        <f>ROUND(SUM(AV55:AW55),2)</f>
        <v>0</v>
      </c>
      <c r="AU55" s="122">
        <f>'202212 - Oprava zastřešen...'!P86</f>
        <v>0</v>
      </c>
      <c r="AV55" s="121">
        <f>'202212 - Oprava zastřešen...'!J31</f>
        <v>0</v>
      </c>
      <c r="AW55" s="121">
        <f>'202212 - Oprava zastřešen...'!J32</f>
        <v>0</v>
      </c>
      <c r="AX55" s="121">
        <f>'202212 - Oprava zastřešen...'!J33</f>
        <v>0</v>
      </c>
      <c r="AY55" s="121">
        <f>'202212 - Oprava zastřešen...'!J34</f>
        <v>0</v>
      </c>
      <c r="AZ55" s="121">
        <f>'202212 - Oprava zastřešen...'!F31</f>
        <v>0</v>
      </c>
      <c r="BA55" s="121">
        <f>'202212 - Oprava zastřešen...'!F32</f>
        <v>0</v>
      </c>
      <c r="BB55" s="121">
        <f>'202212 - Oprava zastřešen...'!F33</f>
        <v>0</v>
      </c>
      <c r="BC55" s="121">
        <f>'202212 - Oprava zastřešen...'!F34</f>
        <v>0</v>
      </c>
      <c r="BD55" s="123">
        <f>'202212 - Oprava zastřešen...'!F35</f>
        <v>0</v>
      </c>
      <c r="BE55" s="7"/>
      <c r="BT55" s="124" t="s">
        <v>74</v>
      </c>
      <c r="BU55" s="124" t="s">
        <v>75</v>
      </c>
      <c r="BV55" s="124" t="s">
        <v>70</v>
      </c>
      <c r="BW55" s="124" t="s">
        <v>5</v>
      </c>
      <c r="BX55" s="124" t="s">
        <v>71</v>
      </c>
      <c r="CL55" s="124" t="s">
        <v>19</v>
      </c>
    </row>
    <row r="56" s="2" customFormat="1" ht="30" customHeight="1">
      <c r="A56" s="40"/>
      <c r="B56" s="41"/>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6"/>
      <c r="AS56" s="40"/>
      <c r="AT56" s="40"/>
      <c r="AU56" s="40"/>
      <c r="AV56" s="40"/>
      <c r="AW56" s="40"/>
      <c r="AX56" s="40"/>
      <c r="AY56" s="40"/>
      <c r="AZ56" s="40"/>
      <c r="BA56" s="40"/>
      <c r="BB56" s="40"/>
      <c r="BC56" s="40"/>
      <c r="BD56" s="40"/>
      <c r="BE56" s="40"/>
    </row>
    <row r="57" s="2" customFormat="1" ht="6.96" customHeight="1">
      <c r="A57" s="40"/>
      <c r="B57" s="61"/>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46"/>
      <c r="AS57" s="40"/>
      <c r="AT57" s="40"/>
      <c r="AU57" s="40"/>
      <c r="AV57" s="40"/>
      <c r="AW57" s="40"/>
      <c r="AX57" s="40"/>
      <c r="AY57" s="40"/>
      <c r="AZ57" s="40"/>
      <c r="BA57" s="40"/>
      <c r="BB57" s="40"/>
      <c r="BC57" s="40"/>
      <c r="BD57" s="40"/>
      <c r="BE57" s="40"/>
    </row>
  </sheetData>
  <sheetProtection sheet="1" formatColumns="0" formatRows="0" objects="1" scenarios="1" spinCount="100000" saltValue="J/yBUwOr0FvSDT6ZcWGRZsy9CwIyE5Z19XhpSPMq8/1IW6yGQaEvRLycd0Q8S08fj9wmYFcfOs4XeHqgWrcXmg==" hashValue="aug9scM1edMG/03rCAduAwcxQrADMz4aAaLjTYb6xqo3Xa1SjWFlBrusTvl29GD1xrZICZ57CLP7EK1dlFewCw==" algorithmName="SHA-512" password="CC35"/>
  <mergeCells count="4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G54:AM54"/>
    <mergeCell ref="AN54:AP54"/>
    <mergeCell ref="AR2:BE2"/>
  </mergeCells>
  <hyperlinks>
    <hyperlink ref="A55" location="'202212 - Oprava zastřešen...'!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5</v>
      </c>
    </row>
    <row r="3" s="1" customFormat="1" ht="6.96" customHeight="1">
      <c r="B3" s="125"/>
      <c r="C3" s="126"/>
      <c r="D3" s="126"/>
      <c r="E3" s="126"/>
      <c r="F3" s="126"/>
      <c r="G3" s="126"/>
      <c r="H3" s="126"/>
      <c r="I3" s="126"/>
      <c r="J3" s="126"/>
      <c r="K3" s="126"/>
      <c r="L3" s="22"/>
      <c r="AT3" s="19" t="s">
        <v>76</v>
      </c>
    </row>
    <row r="4" s="1" customFormat="1" ht="24.96" customHeight="1">
      <c r="B4" s="22"/>
      <c r="D4" s="127" t="s">
        <v>77</v>
      </c>
      <c r="L4" s="22"/>
      <c r="M4" s="128" t="s">
        <v>10</v>
      </c>
      <c r="AT4" s="19" t="s">
        <v>4</v>
      </c>
    </row>
    <row r="5" s="1" customFormat="1" ht="6.96" customHeight="1">
      <c r="B5" s="22"/>
      <c r="L5" s="22"/>
    </row>
    <row r="6" s="2" customFormat="1" ht="12" customHeight="1">
      <c r="A6" s="40"/>
      <c r="B6" s="46"/>
      <c r="C6" s="40"/>
      <c r="D6" s="129" t="s">
        <v>16</v>
      </c>
      <c r="E6" s="40"/>
      <c r="F6" s="40"/>
      <c r="G6" s="40"/>
      <c r="H6" s="40"/>
      <c r="I6" s="40"/>
      <c r="J6" s="40"/>
      <c r="K6" s="40"/>
      <c r="L6" s="130"/>
      <c r="S6" s="40"/>
      <c r="T6" s="40"/>
      <c r="U6" s="40"/>
      <c r="V6" s="40"/>
      <c r="W6" s="40"/>
      <c r="X6" s="40"/>
      <c r="Y6" s="40"/>
      <c r="Z6" s="40"/>
      <c r="AA6" s="40"/>
      <c r="AB6" s="40"/>
      <c r="AC6" s="40"/>
      <c r="AD6" s="40"/>
      <c r="AE6" s="40"/>
    </row>
    <row r="7" s="2" customFormat="1" ht="16.5" customHeight="1">
      <c r="A7" s="40"/>
      <c r="B7" s="46"/>
      <c r="C7" s="40"/>
      <c r="D7" s="40"/>
      <c r="E7" s="131" t="s">
        <v>17</v>
      </c>
      <c r="F7" s="40"/>
      <c r="G7" s="40"/>
      <c r="H7" s="40"/>
      <c r="I7" s="40"/>
      <c r="J7" s="40"/>
      <c r="K7" s="40"/>
      <c r="L7" s="130"/>
      <c r="S7" s="40"/>
      <c r="T7" s="40"/>
      <c r="U7" s="40"/>
      <c r="V7" s="40"/>
      <c r="W7" s="40"/>
      <c r="X7" s="40"/>
      <c r="Y7" s="40"/>
      <c r="Z7" s="40"/>
      <c r="AA7" s="40"/>
      <c r="AB7" s="40"/>
      <c r="AC7" s="40"/>
      <c r="AD7" s="40"/>
      <c r="AE7" s="40"/>
    </row>
    <row r="8" s="2" customFormat="1">
      <c r="A8" s="40"/>
      <c r="B8" s="46"/>
      <c r="C8" s="40"/>
      <c r="D8" s="40"/>
      <c r="E8" s="40"/>
      <c r="F8" s="40"/>
      <c r="G8" s="40"/>
      <c r="H8" s="40"/>
      <c r="I8" s="40"/>
      <c r="J8" s="40"/>
      <c r="K8" s="40"/>
      <c r="L8" s="130"/>
      <c r="S8" s="40"/>
      <c r="T8" s="40"/>
      <c r="U8" s="40"/>
      <c r="V8" s="40"/>
      <c r="W8" s="40"/>
      <c r="X8" s="40"/>
      <c r="Y8" s="40"/>
      <c r="Z8" s="40"/>
      <c r="AA8" s="40"/>
      <c r="AB8" s="40"/>
      <c r="AC8" s="40"/>
      <c r="AD8" s="40"/>
      <c r="AE8" s="40"/>
    </row>
    <row r="9" s="2" customFormat="1" ht="12" customHeight="1">
      <c r="A9" s="40"/>
      <c r="B9" s="46"/>
      <c r="C9" s="40"/>
      <c r="D9" s="129" t="s">
        <v>18</v>
      </c>
      <c r="E9" s="40"/>
      <c r="F9" s="132" t="s">
        <v>19</v>
      </c>
      <c r="G9" s="40"/>
      <c r="H9" s="40"/>
      <c r="I9" s="129" t="s">
        <v>20</v>
      </c>
      <c r="J9" s="132" t="s">
        <v>19</v>
      </c>
      <c r="K9" s="40"/>
      <c r="L9" s="130"/>
      <c r="S9" s="40"/>
      <c r="T9" s="40"/>
      <c r="U9" s="40"/>
      <c r="V9" s="40"/>
      <c r="W9" s="40"/>
      <c r="X9" s="40"/>
      <c r="Y9" s="40"/>
      <c r="Z9" s="40"/>
      <c r="AA9" s="40"/>
      <c r="AB9" s="40"/>
      <c r="AC9" s="40"/>
      <c r="AD9" s="40"/>
      <c r="AE9" s="40"/>
    </row>
    <row r="10" s="2" customFormat="1" ht="12" customHeight="1">
      <c r="A10" s="40"/>
      <c r="B10" s="46"/>
      <c r="C10" s="40"/>
      <c r="D10" s="129" t="s">
        <v>21</v>
      </c>
      <c r="E10" s="40"/>
      <c r="F10" s="132" t="s">
        <v>22</v>
      </c>
      <c r="G10" s="40"/>
      <c r="H10" s="40"/>
      <c r="I10" s="129" t="s">
        <v>23</v>
      </c>
      <c r="J10" s="133" t="str">
        <f>'Rekapitulace stavby'!AN8</f>
        <v>24. 5. 2022</v>
      </c>
      <c r="K10" s="40"/>
      <c r="L10" s="130"/>
      <c r="S10" s="40"/>
      <c r="T10" s="40"/>
      <c r="U10" s="40"/>
      <c r="V10" s="40"/>
      <c r="W10" s="40"/>
      <c r="X10" s="40"/>
      <c r="Y10" s="40"/>
      <c r="Z10" s="40"/>
      <c r="AA10" s="40"/>
      <c r="AB10" s="40"/>
      <c r="AC10" s="40"/>
      <c r="AD10" s="40"/>
      <c r="AE10" s="40"/>
    </row>
    <row r="11" s="2" customFormat="1" ht="10.8" customHeight="1">
      <c r="A11" s="40"/>
      <c r="B11" s="46"/>
      <c r="C11" s="40"/>
      <c r="D11" s="40"/>
      <c r="E11" s="40"/>
      <c r="F11" s="40"/>
      <c r="G11" s="40"/>
      <c r="H11" s="40"/>
      <c r="I11" s="40"/>
      <c r="J11" s="40"/>
      <c r="K11" s="40"/>
      <c r="L11" s="130"/>
      <c r="S11" s="40"/>
      <c r="T11" s="40"/>
      <c r="U11" s="40"/>
      <c r="V11" s="40"/>
      <c r="W11" s="40"/>
      <c r="X11" s="40"/>
      <c r="Y11" s="40"/>
      <c r="Z11" s="40"/>
      <c r="AA11" s="40"/>
      <c r="AB11" s="40"/>
      <c r="AC11" s="40"/>
      <c r="AD11" s="40"/>
      <c r="AE11" s="40"/>
    </row>
    <row r="12" s="2" customFormat="1" ht="12" customHeight="1">
      <c r="A12" s="40"/>
      <c r="B12" s="46"/>
      <c r="C12" s="40"/>
      <c r="D12" s="129" t="s">
        <v>25</v>
      </c>
      <c r="E12" s="40"/>
      <c r="F12" s="40"/>
      <c r="G12" s="40"/>
      <c r="H12" s="40"/>
      <c r="I12" s="129" t="s">
        <v>26</v>
      </c>
      <c r="J12" s="132" t="str">
        <f>IF('Rekapitulace stavby'!AN10="","",'Rekapitulace stavby'!AN10)</f>
        <v/>
      </c>
      <c r="K12" s="40"/>
      <c r="L12" s="130"/>
      <c r="S12" s="40"/>
      <c r="T12" s="40"/>
      <c r="U12" s="40"/>
      <c r="V12" s="40"/>
      <c r="W12" s="40"/>
      <c r="X12" s="40"/>
      <c r="Y12" s="40"/>
      <c r="Z12" s="40"/>
      <c r="AA12" s="40"/>
      <c r="AB12" s="40"/>
      <c r="AC12" s="40"/>
      <c r="AD12" s="40"/>
      <c r="AE12" s="40"/>
    </row>
    <row r="13" s="2" customFormat="1" ht="18" customHeight="1">
      <c r="A13" s="40"/>
      <c r="B13" s="46"/>
      <c r="C13" s="40"/>
      <c r="D13" s="40"/>
      <c r="E13" s="132" t="str">
        <f>IF('Rekapitulace stavby'!E11="","",'Rekapitulace stavby'!E11)</f>
        <v xml:space="preserve"> </v>
      </c>
      <c r="F13" s="40"/>
      <c r="G13" s="40"/>
      <c r="H13" s="40"/>
      <c r="I13" s="129" t="s">
        <v>27</v>
      </c>
      <c r="J13" s="132" t="str">
        <f>IF('Rekapitulace stavby'!AN11="","",'Rekapitulace stavby'!AN11)</f>
        <v/>
      </c>
      <c r="K13" s="40"/>
      <c r="L13" s="130"/>
      <c r="S13" s="40"/>
      <c r="T13" s="40"/>
      <c r="U13" s="40"/>
      <c r="V13" s="40"/>
      <c r="W13" s="40"/>
      <c r="X13" s="40"/>
      <c r="Y13" s="40"/>
      <c r="Z13" s="40"/>
      <c r="AA13" s="40"/>
      <c r="AB13" s="40"/>
      <c r="AC13" s="40"/>
      <c r="AD13" s="40"/>
      <c r="AE13" s="40"/>
    </row>
    <row r="14" s="2" customFormat="1" ht="6.96" customHeight="1">
      <c r="A14" s="40"/>
      <c r="B14" s="46"/>
      <c r="C14" s="40"/>
      <c r="D14" s="40"/>
      <c r="E14" s="40"/>
      <c r="F14" s="40"/>
      <c r="G14" s="40"/>
      <c r="H14" s="40"/>
      <c r="I14" s="40"/>
      <c r="J14" s="40"/>
      <c r="K14" s="40"/>
      <c r="L14" s="130"/>
      <c r="S14" s="40"/>
      <c r="T14" s="40"/>
      <c r="U14" s="40"/>
      <c r="V14" s="40"/>
      <c r="W14" s="40"/>
      <c r="X14" s="40"/>
      <c r="Y14" s="40"/>
      <c r="Z14" s="40"/>
      <c r="AA14" s="40"/>
      <c r="AB14" s="40"/>
      <c r="AC14" s="40"/>
      <c r="AD14" s="40"/>
      <c r="AE14" s="40"/>
    </row>
    <row r="15" s="2" customFormat="1" ht="12" customHeight="1">
      <c r="A15" s="40"/>
      <c r="B15" s="46"/>
      <c r="C15" s="40"/>
      <c r="D15" s="129" t="s">
        <v>28</v>
      </c>
      <c r="E15" s="40"/>
      <c r="F15" s="40"/>
      <c r="G15" s="40"/>
      <c r="H15" s="40"/>
      <c r="I15" s="129" t="s">
        <v>26</v>
      </c>
      <c r="J15" s="35" t="str">
        <f>'Rekapitulace stavby'!AN13</f>
        <v>Vyplň údaj</v>
      </c>
      <c r="K15" s="40"/>
      <c r="L15" s="130"/>
      <c r="S15" s="40"/>
      <c r="T15" s="40"/>
      <c r="U15" s="40"/>
      <c r="V15" s="40"/>
      <c r="W15" s="40"/>
      <c r="X15" s="40"/>
      <c r="Y15" s="40"/>
      <c r="Z15" s="40"/>
      <c r="AA15" s="40"/>
      <c r="AB15" s="40"/>
      <c r="AC15" s="40"/>
      <c r="AD15" s="40"/>
      <c r="AE15" s="40"/>
    </row>
    <row r="16" s="2" customFormat="1" ht="18" customHeight="1">
      <c r="A16" s="40"/>
      <c r="B16" s="46"/>
      <c r="C16" s="40"/>
      <c r="D16" s="40"/>
      <c r="E16" s="35" t="str">
        <f>'Rekapitulace stavby'!E14</f>
        <v>Vyplň údaj</v>
      </c>
      <c r="F16" s="132"/>
      <c r="G16" s="132"/>
      <c r="H16" s="132"/>
      <c r="I16" s="129" t="s">
        <v>27</v>
      </c>
      <c r="J16" s="35" t="str">
        <f>'Rekapitulace stavby'!AN14</f>
        <v>Vyplň údaj</v>
      </c>
      <c r="K16" s="40"/>
      <c r="L16" s="130"/>
      <c r="S16" s="40"/>
      <c r="T16" s="40"/>
      <c r="U16" s="40"/>
      <c r="V16" s="40"/>
      <c r="W16" s="40"/>
      <c r="X16" s="40"/>
      <c r="Y16" s="40"/>
      <c r="Z16" s="40"/>
      <c r="AA16" s="40"/>
      <c r="AB16" s="40"/>
      <c r="AC16" s="40"/>
      <c r="AD16" s="40"/>
      <c r="AE16" s="40"/>
    </row>
    <row r="17" s="2" customFormat="1" ht="6.96" customHeight="1">
      <c r="A17" s="40"/>
      <c r="B17" s="46"/>
      <c r="C17" s="40"/>
      <c r="D17" s="40"/>
      <c r="E17" s="40"/>
      <c r="F17" s="40"/>
      <c r="G17" s="40"/>
      <c r="H17" s="40"/>
      <c r="I17" s="40"/>
      <c r="J17" s="40"/>
      <c r="K17" s="40"/>
      <c r="L17" s="130"/>
      <c r="S17" s="40"/>
      <c r="T17" s="40"/>
      <c r="U17" s="40"/>
      <c r="V17" s="40"/>
      <c r="W17" s="40"/>
      <c r="X17" s="40"/>
      <c r="Y17" s="40"/>
      <c r="Z17" s="40"/>
      <c r="AA17" s="40"/>
      <c r="AB17" s="40"/>
      <c r="AC17" s="40"/>
      <c r="AD17" s="40"/>
      <c r="AE17" s="40"/>
    </row>
    <row r="18" s="2" customFormat="1" ht="12" customHeight="1">
      <c r="A18" s="40"/>
      <c r="B18" s="46"/>
      <c r="C18" s="40"/>
      <c r="D18" s="129" t="s">
        <v>30</v>
      </c>
      <c r="E18" s="40"/>
      <c r="F18" s="40"/>
      <c r="G18" s="40"/>
      <c r="H18" s="40"/>
      <c r="I18" s="129" t="s">
        <v>26</v>
      </c>
      <c r="J18" s="132" t="str">
        <f>IF('Rekapitulace stavby'!AN16="","",'Rekapitulace stavby'!AN16)</f>
        <v/>
      </c>
      <c r="K18" s="40"/>
      <c r="L18" s="130"/>
      <c r="S18" s="40"/>
      <c r="T18" s="40"/>
      <c r="U18" s="40"/>
      <c r="V18" s="40"/>
      <c r="W18" s="40"/>
      <c r="X18" s="40"/>
      <c r="Y18" s="40"/>
      <c r="Z18" s="40"/>
      <c r="AA18" s="40"/>
      <c r="AB18" s="40"/>
      <c r="AC18" s="40"/>
      <c r="AD18" s="40"/>
      <c r="AE18" s="40"/>
    </row>
    <row r="19" s="2" customFormat="1" ht="18" customHeight="1">
      <c r="A19" s="40"/>
      <c r="B19" s="46"/>
      <c r="C19" s="40"/>
      <c r="D19" s="40"/>
      <c r="E19" s="132" t="str">
        <f>IF('Rekapitulace stavby'!E17="","",'Rekapitulace stavby'!E17)</f>
        <v xml:space="preserve"> </v>
      </c>
      <c r="F19" s="40"/>
      <c r="G19" s="40"/>
      <c r="H19" s="40"/>
      <c r="I19" s="129" t="s">
        <v>27</v>
      </c>
      <c r="J19" s="132" t="str">
        <f>IF('Rekapitulace stavby'!AN17="","",'Rekapitulace stavby'!AN17)</f>
        <v/>
      </c>
      <c r="K19" s="40"/>
      <c r="L19" s="130"/>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30"/>
      <c r="S20" s="40"/>
      <c r="T20" s="40"/>
      <c r="U20" s="40"/>
      <c r="V20" s="40"/>
      <c r="W20" s="40"/>
      <c r="X20" s="40"/>
      <c r="Y20" s="40"/>
      <c r="Z20" s="40"/>
      <c r="AA20" s="40"/>
      <c r="AB20" s="40"/>
      <c r="AC20" s="40"/>
      <c r="AD20" s="40"/>
      <c r="AE20" s="40"/>
    </row>
    <row r="21" s="2" customFormat="1" ht="12" customHeight="1">
      <c r="A21" s="40"/>
      <c r="B21" s="46"/>
      <c r="C21" s="40"/>
      <c r="D21" s="129" t="s">
        <v>32</v>
      </c>
      <c r="E21" s="40"/>
      <c r="F21" s="40"/>
      <c r="G21" s="40"/>
      <c r="H21" s="40"/>
      <c r="I21" s="129" t="s">
        <v>26</v>
      </c>
      <c r="J21" s="132" t="str">
        <f>IF('Rekapitulace stavby'!AN19="","",'Rekapitulace stavby'!AN19)</f>
        <v/>
      </c>
      <c r="K21" s="40"/>
      <c r="L21" s="130"/>
      <c r="S21" s="40"/>
      <c r="T21" s="40"/>
      <c r="U21" s="40"/>
      <c r="V21" s="40"/>
      <c r="W21" s="40"/>
      <c r="X21" s="40"/>
      <c r="Y21" s="40"/>
      <c r="Z21" s="40"/>
      <c r="AA21" s="40"/>
      <c r="AB21" s="40"/>
      <c r="AC21" s="40"/>
      <c r="AD21" s="40"/>
      <c r="AE21" s="40"/>
    </row>
    <row r="22" s="2" customFormat="1" ht="18" customHeight="1">
      <c r="A22" s="40"/>
      <c r="B22" s="46"/>
      <c r="C22" s="40"/>
      <c r="D22" s="40"/>
      <c r="E22" s="132" t="str">
        <f>IF('Rekapitulace stavby'!E20="","",'Rekapitulace stavby'!E20)</f>
        <v xml:space="preserve"> </v>
      </c>
      <c r="F22" s="40"/>
      <c r="G22" s="40"/>
      <c r="H22" s="40"/>
      <c r="I22" s="129" t="s">
        <v>27</v>
      </c>
      <c r="J22" s="132" t="str">
        <f>IF('Rekapitulace stavby'!AN20="","",'Rekapitulace stavby'!AN20)</f>
        <v/>
      </c>
      <c r="K22" s="40"/>
      <c r="L22" s="130"/>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30"/>
      <c r="S23" s="40"/>
      <c r="T23" s="40"/>
      <c r="U23" s="40"/>
      <c r="V23" s="40"/>
      <c r="W23" s="40"/>
      <c r="X23" s="40"/>
      <c r="Y23" s="40"/>
      <c r="Z23" s="40"/>
      <c r="AA23" s="40"/>
      <c r="AB23" s="40"/>
      <c r="AC23" s="40"/>
      <c r="AD23" s="40"/>
      <c r="AE23" s="40"/>
    </row>
    <row r="24" s="2" customFormat="1" ht="12" customHeight="1">
      <c r="A24" s="40"/>
      <c r="B24" s="46"/>
      <c r="C24" s="40"/>
      <c r="D24" s="129" t="s">
        <v>33</v>
      </c>
      <c r="E24" s="40"/>
      <c r="F24" s="40"/>
      <c r="G24" s="40"/>
      <c r="H24" s="40"/>
      <c r="I24" s="40"/>
      <c r="J24" s="40"/>
      <c r="K24" s="40"/>
      <c r="L24" s="130"/>
      <c r="S24" s="40"/>
      <c r="T24" s="40"/>
      <c r="U24" s="40"/>
      <c r="V24" s="40"/>
      <c r="W24" s="40"/>
      <c r="X24" s="40"/>
      <c r="Y24" s="40"/>
      <c r="Z24" s="40"/>
      <c r="AA24" s="40"/>
      <c r="AB24" s="40"/>
      <c r="AC24" s="40"/>
      <c r="AD24" s="40"/>
      <c r="AE24" s="40"/>
    </row>
    <row r="25" s="8" customFormat="1" ht="346.5" customHeight="1">
      <c r="A25" s="134"/>
      <c r="B25" s="135"/>
      <c r="C25" s="134"/>
      <c r="D25" s="134"/>
      <c r="E25" s="136" t="s">
        <v>78</v>
      </c>
      <c r="F25" s="136"/>
      <c r="G25" s="136"/>
      <c r="H25" s="136"/>
      <c r="I25" s="134"/>
      <c r="J25" s="134"/>
      <c r="K25" s="134"/>
      <c r="L25" s="137"/>
      <c r="S25" s="134"/>
      <c r="T25" s="134"/>
      <c r="U25" s="134"/>
      <c r="V25" s="134"/>
      <c r="W25" s="134"/>
      <c r="X25" s="134"/>
      <c r="Y25" s="134"/>
      <c r="Z25" s="134"/>
      <c r="AA25" s="134"/>
      <c r="AB25" s="134"/>
      <c r="AC25" s="134"/>
      <c r="AD25" s="134"/>
      <c r="AE25" s="134"/>
    </row>
    <row r="26" s="2" customFormat="1" ht="6.96" customHeight="1">
      <c r="A26" s="40"/>
      <c r="B26" s="46"/>
      <c r="C26" s="40"/>
      <c r="D26" s="40"/>
      <c r="E26" s="40"/>
      <c r="F26" s="40"/>
      <c r="G26" s="40"/>
      <c r="H26" s="40"/>
      <c r="I26" s="40"/>
      <c r="J26" s="40"/>
      <c r="K26" s="40"/>
      <c r="L26" s="130"/>
      <c r="S26" s="40"/>
      <c r="T26" s="40"/>
      <c r="U26" s="40"/>
      <c r="V26" s="40"/>
      <c r="W26" s="40"/>
      <c r="X26" s="40"/>
      <c r="Y26" s="40"/>
      <c r="Z26" s="40"/>
      <c r="AA26" s="40"/>
      <c r="AB26" s="40"/>
      <c r="AC26" s="40"/>
      <c r="AD26" s="40"/>
      <c r="AE26" s="40"/>
    </row>
    <row r="27" s="2" customFormat="1" ht="6.96" customHeight="1">
      <c r="A27" s="40"/>
      <c r="B27" s="46"/>
      <c r="C27" s="40"/>
      <c r="D27" s="138"/>
      <c r="E27" s="138"/>
      <c r="F27" s="138"/>
      <c r="G27" s="138"/>
      <c r="H27" s="138"/>
      <c r="I27" s="138"/>
      <c r="J27" s="138"/>
      <c r="K27" s="138"/>
      <c r="L27" s="130"/>
      <c r="S27" s="40"/>
      <c r="T27" s="40"/>
      <c r="U27" s="40"/>
      <c r="V27" s="40"/>
      <c r="W27" s="40"/>
      <c r="X27" s="40"/>
      <c r="Y27" s="40"/>
      <c r="Z27" s="40"/>
      <c r="AA27" s="40"/>
      <c r="AB27" s="40"/>
      <c r="AC27" s="40"/>
      <c r="AD27" s="40"/>
      <c r="AE27" s="40"/>
    </row>
    <row r="28" s="2" customFormat="1" ht="25.44" customHeight="1">
      <c r="A28" s="40"/>
      <c r="B28" s="46"/>
      <c r="C28" s="40"/>
      <c r="D28" s="139" t="s">
        <v>35</v>
      </c>
      <c r="E28" s="40"/>
      <c r="F28" s="40"/>
      <c r="G28" s="40"/>
      <c r="H28" s="40"/>
      <c r="I28" s="40"/>
      <c r="J28" s="140">
        <f>ROUND(J86, 2)</f>
        <v>0</v>
      </c>
      <c r="K28" s="40"/>
      <c r="L28" s="130"/>
      <c r="S28" s="40"/>
      <c r="T28" s="40"/>
      <c r="U28" s="40"/>
      <c r="V28" s="40"/>
      <c r="W28" s="40"/>
      <c r="X28" s="40"/>
      <c r="Y28" s="40"/>
      <c r="Z28" s="40"/>
      <c r="AA28" s="40"/>
      <c r="AB28" s="40"/>
      <c r="AC28" s="40"/>
      <c r="AD28" s="40"/>
      <c r="AE28" s="40"/>
    </row>
    <row r="29" s="2" customFormat="1" ht="6.96" customHeight="1">
      <c r="A29" s="40"/>
      <c r="B29" s="46"/>
      <c r="C29" s="40"/>
      <c r="D29" s="138"/>
      <c r="E29" s="138"/>
      <c r="F29" s="138"/>
      <c r="G29" s="138"/>
      <c r="H29" s="138"/>
      <c r="I29" s="138"/>
      <c r="J29" s="138"/>
      <c r="K29" s="138"/>
      <c r="L29" s="130"/>
      <c r="S29" s="40"/>
      <c r="T29" s="40"/>
      <c r="U29" s="40"/>
      <c r="V29" s="40"/>
      <c r="W29" s="40"/>
      <c r="X29" s="40"/>
      <c r="Y29" s="40"/>
      <c r="Z29" s="40"/>
      <c r="AA29" s="40"/>
      <c r="AB29" s="40"/>
      <c r="AC29" s="40"/>
      <c r="AD29" s="40"/>
      <c r="AE29" s="40"/>
    </row>
    <row r="30" s="2" customFormat="1" ht="14.4" customHeight="1">
      <c r="A30" s="40"/>
      <c r="B30" s="46"/>
      <c r="C30" s="40"/>
      <c r="D30" s="40"/>
      <c r="E30" s="40"/>
      <c r="F30" s="141" t="s">
        <v>37</v>
      </c>
      <c r="G30" s="40"/>
      <c r="H30" s="40"/>
      <c r="I30" s="141" t="s">
        <v>36</v>
      </c>
      <c r="J30" s="141" t="s">
        <v>38</v>
      </c>
      <c r="K30" s="40"/>
      <c r="L30" s="130"/>
      <c r="S30" s="40"/>
      <c r="T30" s="40"/>
      <c r="U30" s="40"/>
      <c r="V30" s="40"/>
      <c r="W30" s="40"/>
      <c r="X30" s="40"/>
      <c r="Y30" s="40"/>
      <c r="Z30" s="40"/>
      <c r="AA30" s="40"/>
      <c r="AB30" s="40"/>
      <c r="AC30" s="40"/>
      <c r="AD30" s="40"/>
      <c r="AE30" s="40"/>
    </row>
    <row r="31" s="2" customFormat="1" ht="14.4" customHeight="1">
      <c r="A31" s="40"/>
      <c r="B31" s="46"/>
      <c r="C31" s="40"/>
      <c r="D31" s="142" t="s">
        <v>39</v>
      </c>
      <c r="E31" s="129" t="s">
        <v>40</v>
      </c>
      <c r="F31" s="143">
        <f>ROUND((SUM(BE86:BE352)),  2)</f>
        <v>0</v>
      </c>
      <c r="G31" s="40"/>
      <c r="H31" s="40"/>
      <c r="I31" s="144">
        <v>0.20999999999999999</v>
      </c>
      <c r="J31" s="143">
        <f>ROUND(((SUM(BE86:BE352))*I31),  2)</f>
        <v>0</v>
      </c>
      <c r="K31" s="40"/>
      <c r="L31" s="130"/>
      <c r="S31" s="40"/>
      <c r="T31" s="40"/>
      <c r="U31" s="40"/>
      <c r="V31" s="40"/>
      <c r="W31" s="40"/>
      <c r="X31" s="40"/>
      <c r="Y31" s="40"/>
      <c r="Z31" s="40"/>
      <c r="AA31" s="40"/>
      <c r="AB31" s="40"/>
      <c r="AC31" s="40"/>
      <c r="AD31" s="40"/>
      <c r="AE31" s="40"/>
    </row>
    <row r="32" s="2" customFormat="1" ht="14.4" customHeight="1">
      <c r="A32" s="40"/>
      <c r="B32" s="46"/>
      <c r="C32" s="40"/>
      <c r="D32" s="40"/>
      <c r="E32" s="129" t="s">
        <v>41</v>
      </c>
      <c r="F32" s="143">
        <f>ROUND((SUM(BF86:BF352)),  2)</f>
        <v>0</v>
      </c>
      <c r="G32" s="40"/>
      <c r="H32" s="40"/>
      <c r="I32" s="144">
        <v>0.12</v>
      </c>
      <c r="J32" s="143">
        <f>ROUND(((SUM(BF86:BF352))*I32),  2)</f>
        <v>0</v>
      </c>
      <c r="K32" s="40"/>
      <c r="L32" s="130"/>
      <c r="S32" s="40"/>
      <c r="T32" s="40"/>
      <c r="U32" s="40"/>
      <c r="V32" s="40"/>
      <c r="W32" s="40"/>
      <c r="X32" s="40"/>
      <c r="Y32" s="40"/>
      <c r="Z32" s="40"/>
      <c r="AA32" s="40"/>
      <c r="AB32" s="40"/>
      <c r="AC32" s="40"/>
      <c r="AD32" s="40"/>
      <c r="AE32" s="40"/>
    </row>
    <row r="33" hidden="1" s="2" customFormat="1" ht="14.4" customHeight="1">
      <c r="A33" s="40"/>
      <c r="B33" s="46"/>
      <c r="C33" s="40"/>
      <c r="D33" s="40"/>
      <c r="E33" s="129" t="s">
        <v>42</v>
      </c>
      <c r="F33" s="143">
        <f>ROUND((SUM(BG86:BG352)),  2)</f>
        <v>0</v>
      </c>
      <c r="G33" s="40"/>
      <c r="H33" s="40"/>
      <c r="I33" s="144">
        <v>0.20999999999999999</v>
      </c>
      <c r="J33" s="143">
        <f>0</f>
        <v>0</v>
      </c>
      <c r="K33" s="40"/>
      <c r="L33" s="130"/>
      <c r="S33" s="40"/>
      <c r="T33" s="40"/>
      <c r="U33" s="40"/>
      <c r="V33" s="40"/>
      <c r="W33" s="40"/>
      <c r="X33" s="40"/>
      <c r="Y33" s="40"/>
      <c r="Z33" s="40"/>
      <c r="AA33" s="40"/>
      <c r="AB33" s="40"/>
      <c r="AC33" s="40"/>
      <c r="AD33" s="40"/>
      <c r="AE33" s="40"/>
    </row>
    <row r="34" hidden="1" s="2" customFormat="1" ht="14.4" customHeight="1">
      <c r="A34" s="40"/>
      <c r="B34" s="46"/>
      <c r="C34" s="40"/>
      <c r="D34" s="40"/>
      <c r="E34" s="129" t="s">
        <v>43</v>
      </c>
      <c r="F34" s="143">
        <f>ROUND((SUM(BH86:BH352)),  2)</f>
        <v>0</v>
      </c>
      <c r="G34" s="40"/>
      <c r="H34" s="40"/>
      <c r="I34" s="144">
        <v>0.12</v>
      </c>
      <c r="J34" s="143">
        <f>0</f>
        <v>0</v>
      </c>
      <c r="K34" s="40"/>
      <c r="L34" s="130"/>
      <c r="S34" s="40"/>
      <c r="T34" s="40"/>
      <c r="U34" s="40"/>
      <c r="V34" s="40"/>
      <c r="W34" s="40"/>
      <c r="X34" s="40"/>
      <c r="Y34" s="40"/>
      <c r="Z34" s="40"/>
      <c r="AA34" s="40"/>
      <c r="AB34" s="40"/>
      <c r="AC34" s="40"/>
      <c r="AD34" s="40"/>
      <c r="AE34" s="40"/>
    </row>
    <row r="35" hidden="1" s="2" customFormat="1" ht="14.4" customHeight="1">
      <c r="A35" s="40"/>
      <c r="B35" s="46"/>
      <c r="C35" s="40"/>
      <c r="D35" s="40"/>
      <c r="E35" s="129" t="s">
        <v>44</v>
      </c>
      <c r="F35" s="143">
        <f>ROUND((SUM(BI86:BI352)),  2)</f>
        <v>0</v>
      </c>
      <c r="G35" s="40"/>
      <c r="H35" s="40"/>
      <c r="I35" s="144">
        <v>0</v>
      </c>
      <c r="J35" s="143">
        <f>0</f>
        <v>0</v>
      </c>
      <c r="K35" s="40"/>
      <c r="L35" s="130"/>
      <c r="S35" s="40"/>
      <c r="T35" s="40"/>
      <c r="U35" s="40"/>
      <c r="V35" s="40"/>
      <c r="W35" s="40"/>
      <c r="X35" s="40"/>
      <c r="Y35" s="40"/>
      <c r="Z35" s="40"/>
      <c r="AA35" s="40"/>
      <c r="AB35" s="40"/>
      <c r="AC35" s="40"/>
      <c r="AD35" s="40"/>
      <c r="AE35" s="40"/>
    </row>
    <row r="36" s="2" customFormat="1" ht="6.96" customHeight="1">
      <c r="A36" s="40"/>
      <c r="B36" s="46"/>
      <c r="C36" s="40"/>
      <c r="D36" s="40"/>
      <c r="E36" s="40"/>
      <c r="F36" s="40"/>
      <c r="G36" s="40"/>
      <c r="H36" s="40"/>
      <c r="I36" s="40"/>
      <c r="J36" s="40"/>
      <c r="K36" s="40"/>
      <c r="L36" s="130"/>
      <c r="S36" s="40"/>
      <c r="T36" s="40"/>
      <c r="U36" s="40"/>
      <c r="V36" s="40"/>
      <c r="W36" s="40"/>
      <c r="X36" s="40"/>
      <c r="Y36" s="40"/>
      <c r="Z36" s="40"/>
      <c r="AA36" s="40"/>
      <c r="AB36" s="40"/>
      <c r="AC36" s="40"/>
      <c r="AD36" s="40"/>
      <c r="AE36" s="40"/>
    </row>
    <row r="37" s="2" customFormat="1" ht="25.44" customHeight="1">
      <c r="A37" s="40"/>
      <c r="B37" s="46"/>
      <c r="C37" s="145"/>
      <c r="D37" s="146" t="s">
        <v>45</v>
      </c>
      <c r="E37" s="147"/>
      <c r="F37" s="147"/>
      <c r="G37" s="148" t="s">
        <v>46</v>
      </c>
      <c r="H37" s="149" t="s">
        <v>47</v>
      </c>
      <c r="I37" s="147"/>
      <c r="J37" s="150">
        <f>SUM(J28:J35)</f>
        <v>0</v>
      </c>
      <c r="K37" s="151"/>
      <c r="L37" s="130"/>
      <c r="S37" s="40"/>
      <c r="T37" s="40"/>
      <c r="U37" s="40"/>
      <c r="V37" s="40"/>
      <c r="W37" s="40"/>
      <c r="X37" s="40"/>
      <c r="Y37" s="40"/>
      <c r="Z37" s="40"/>
      <c r="AA37" s="40"/>
      <c r="AB37" s="40"/>
      <c r="AC37" s="40"/>
      <c r="AD37" s="40"/>
      <c r="AE37" s="40"/>
    </row>
    <row r="38" s="2" customFormat="1" ht="14.4" customHeight="1">
      <c r="A38" s="40"/>
      <c r="B38" s="152"/>
      <c r="C38" s="153"/>
      <c r="D38" s="153"/>
      <c r="E38" s="153"/>
      <c r="F38" s="153"/>
      <c r="G38" s="153"/>
      <c r="H38" s="153"/>
      <c r="I38" s="153"/>
      <c r="J38" s="153"/>
      <c r="K38" s="153"/>
      <c r="L38" s="130"/>
      <c r="S38" s="40"/>
      <c r="T38" s="40"/>
      <c r="U38" s="40"/>
      <c r="V38" s="40"/>
      <c r="W38" s="40"/>
      <c r="X38" s="40"/>
      <c r="Y38" s="40"/>
      <c r="Z38" s="40"/>
      <c r="AA38" s="40"/>
      <c r="AB38" s="40"/>
      <c r="AC38" s="40"/>
      <c r="AD38" s="40"/>
      <c r="AE38" s="40"/>
    </row>
    <row r="42" s="2" customFormat="1" ht="6.96" customHeight="1">
      <c r="A42" s="40"/>
      <c r="B42" s="154"/>
      <c r="C42" s="155"/>
      <c r="D42" s="155"/>
      <c r="E42" s="155"/>
      <c r="F42" s="155"/>
      <c r="G42" s="155"/>
      <c r="H42" s="155"/>
      <c r="I42" s="155"/>
      <c r="J42" s="155"/>
      <c r="K42" s="155"/>
      <c r="L42" s="130"/>
      <c r="S42" s="40"/>
      <c r="T42" s="40"/>
      <c r="U42" s="40"/>
      <c r="V42" s="40"/>
      <c r="W42" s="40"/>
      <c r="X42" s="40"/>
      <c r="Y42" s="40"/>
      <c r="Z42" s="40"/>
      <c r="AA42" s="40"/>
      <c r="AB42" s="40"/>
      <c r="AC42" s="40"/>
      <c r="AD42" s="40"/>
      <c r="AE42" s="40"/>
    </row>
    <row r="43" s="2" customFormat="1" ht="24.96" customHeight="1">
      <c r="A43" s="40"/>
      <c r="B43" s="41"/>
      <c r="C43" s="25" t="s">
        <v>79</v>
      </c>
      <c r="D43" s="42"/>
      <c r="E43" s="42"/>
      <c r="F43" s="42"/>
      <c r="G43" s="42"/>
      <c r="H43" s="42"/>
      <c r="I43" s="42"/>
      <c r="J43" s="42"/>
      <c r="K43" s="42"/>
      <c r="L43" s="130"/>
      <c r="S43" s="40"/>
      <c r="T43" s="40"/>
      <c r="U43" s="40"/>
      <c r="V43" s="40"/>
      <c r="W43" s="40"/>
      <c r="X43" s="40"/>
      <c r="Y43" s="40"/>
      <c r="Z43" s="40"/>
      <c r="AA43" s="40"/>
      <c r="AB43" s="40"/>
      <c r="AC43" s="40"/>
      <c r="AD43" s="40"/>
      <c r="AE43" s="40"/>
    </row>
    <row r="44" s="2" customFormat="1" ht="6.96" customHeight="1">
      <c r="A44" s="40"/>
      <c r="B44" s="41"/>
      <c r="C44" s="42"/>
      <c r="D44" s="42"/>
      <c r="E44" s="42"/>
      <c r="F44" s="42"/>
      <c r="G44" s="42"/>
      <c r="H44" s="42"/>
      <c r="I44" s="42"/>
      <c r="J44" s="42"/>
      <c r="K44" s="42"/>
      <c r="L44" s="130"/>
      <c r="S44" s="40"/>
      <c r="T44" s="40"/>
      <c r="U44" s="40"/>
      <c r="V44" s="40"/>
      <c r="W44" s="40"/>
      <c r="X44" s="40"/>
      <c r="Y44" s="40"/>
      <c r="Z44" s="40"/>
      <c r="AA44" s="40"/>
      <c r="AB44" s="40"/>
      <c r="AC44" s="40"/>
      <c r="AD44" s="40"/>
      <c r="AE44" s="40"/>
    </row>
    <row r="45" s="2" customFormat="1" ht="12" customHeight="1">
      <c r="A45" s="40"/>
      <c r="B45" s="41"/>
      <c r="C45" s="34" t="s">
        <v>16</v>
      </c>
      <c r="D45" s="42"/>
      <c r="E45" s="42"/>
      <c r="F45" s="42"/>
      <c r="G45" s="42"/>
      <c r="H45" s="42"/>
      <c r="I45" s="42"/>
      <c r="J45" s="42"/>
      <c r="K45" s="42"/>
      <c r="L45" s="130"/>
      <c r="S45" s="40"/>
      <c r="T45" s="40"/>
      <c r="U45" s="40"/>
      <c r="V45" s="40"/>
      <c r="W45" s="40"/>
      <c r="X45" s="40"/>
      <c r="Y45" s="40"/>
      <c r="Z45" s="40"/>
      <c r="AA45" s="40"/>
      <c r="AB45" s="40"/>
      <c r="AC45" s="40"/>
      <c r="AD45" s="40"/>
      <c r="AE45" s="40"/>
    </row>
    <row r="46" s="2" customFormat="1" ht="16.5" customHeight="1">
      <c r="A46" s="40"/>
      <c r="B46" s="41"/>
      <c r="C46" s="42"/>
      <c r="D46" s="42"/>
      <c r="E46" s="71" t="str">
        <f>E7</f>
        <v>Oprava zastřešení výtahu č.p.77, Chrudim</v>
      </c>
      <c r="F46" s="42"/>
      <c r="G46" s="42"/>
      <c r="H46" s="42"/>
      <c r="I46" s="42"/>
      <c r="J46" s="42"/>
      <c r="K46" s="42"/>
      <c r="L46" s="130"/>
      <c r="S46" s="40"/>
      <c r="T46" s="40"/>
      <c r="U46" s="40"/>
      <c r="V46" s="40"/>
      <c r="W46" s="40"/>
      <c r="X46" s="40"/>
      <c r="Y46" s="40"/>
      <c r="Z46" s="40"/>
      <c r="AA46" s="40"/>
      <c r="AB46" s="40"/>
      <c r="AC46" s="40"/>
      <c r="AD46" s="40"/>
      <c r="AE46" s="40"/>
    </row>
    <row r="47" s="2" customFormat="1" ht="6.96" customHeight="1">
      <c r="A47" s="40"/>
      <c r="B47" s="41"/>
      <c r="C47" s="42"/>
      <c r="D47" s="42"/>
      <c r="E47" s="42"/>
      <c r="F47" s="42"/>
      <c r="G47" s="42"/>
      <c r="H47" s="42"/>
      <c r="I47" s="42"/>
      <c r="J47" s="42"/>
      <c r="K47" s="42"/>
      <c r="L47" s="130"/>
      <c r="S47" s="40"/>
      <c r="T47" s="40"/>
      <c r="U47" s="40"/>
      <c r="V47" s="40"/>
      <c r="W47" s="40"/>
      <c r="X47" s="40"/>
      <c r="Y47" s="40"/>
      <c r="Z47" s="40"/>
      <c r="AA47" s="40"/>
      <c r="AB47" s="40"/>
      <c r="AC47" s="40"/>
      <c r="AD47" s="40"/>
      <c r="AE47" s="40"/>
    </row>
    <row r="48" s="2" customFormat="1" ht="12" customHeight="1">
      <c r="A48" s="40"/>
      <c r="B48" s="41"/>
      <c r="C48" s="34" t="s">
        <v>21</v>
      </c>
      <c r="D48" s="42"/>
      <c r="E48" s="42"/>
      <c r="F48" s="29" t="str">
        <f>F10</f>
        <v xml:space="preserve"> </v>
      </c>
      <c r="G48" s="42"/>
      <c r="H48" s="42"/>
      <c r="I48" s="34" t="s">
        <v>23</v>
      </c>
      <c r="J48" s="74" t="str">
        <f>IF(J10="","",J10)</f>
        <v>24. 5. 2022</v>
      </c>
      <c r="K48" s="42"/>
      <c r="L48" s="130"/>
      <c r="S48" s="40"/>
      <c r="T48" s="40"/>
      <c r="U48" s="40"/>
      <c r="V48" s="40"/>
      <c r="W48" s="40"/>
      <c r="X48" s="40"/>
      <c r="Y48" s="40"/>
      <c r="Z48" s="40"/>
      <c r="AA48" s="40"/>
      <c r="AB48" s="40"/>
      <c r="AC48" s="40"/>
      <c r="AD48" s="40"/>
      <c r="AE48" s="40"/>
    </row>
    <row r="49" s="2" customFormat="1" ht="6.96" customHeight="1">
      <c r="A49" s="40"/>
      <c r="B49" s="41"/>
      <c r="C49" s="42"/>
      <c r="D49" s="42"/>
      <c r="E49" s="42"/>
      <c r="F49" s="42"/>
      <c r="G49" s="42"/>
      <c r="H49" s="42"/>
      <c r="I49" s="42"/>
      <c r="J49" s="42"/>
      <c r="K49" s="42"/>
      <c r="L49" s="130"/>
      <c r="S49" s="40"/>
      <c r="T49" s="40"/>
      <c r="U49" s="40"/>
      <c r="V49" s="40"/>
      <c r="W49" s="40"/>
      <c r="X49" s="40"/>
      <c r="Y49" s="40"/>
      <c r="Z49" s="40"/>
      <c r="AA49" s="40"/>
      <c r="AB49" s="40"/>
      <c r="AC49" s="40"/>
      <c r="AD49" s="40"/>
      <c r="AE49" s="40"/>
    </row>
    <row r="50" s="2" customFormat="1" ht="15.15" customHeight="1">
      <c r="A50" s="40"/>
      <c r="B50" s="41"/>
      <c r="C50" s="34" t="s">
        <v>25</v>
      </c>
      <c r="D50" s="42"/>
      <c r="E50" s="42"/>
      <c r="F50" s="29" t="str">
        <f>E13</f>
        <v xml:space="preserve"> </v>
      </c>
      <c r="G50" s="42"/>
      <c r="H50" s="42"/>
      <c r="I50" s="34" t="s">
        <v>30</v>
      </c>
      <c r="J50" s="38" t="str">
        <f>E19</f>
        <v xml:space="preserve"> </v>
      </c>
      <c r="K50" s="42"/>
      <c r="L50" s="130"/>
      <c r="S50" s="40"/>
      <c r="T50" s="40"/>
      <c r="U50" s="40"/>
      <c r="V50" s="40"/>
      <c r="W50" s="40"/>
      <c r="X50" s="40"/>
      <c r="Y50" s="40"/>
      <c r="Z50" s="40"/>
      <c r="AA50" s="40"/>
      <c r="AB50" s="40"/>
      <c r="AC50" s="40"/>
      <c r="AD50" s="40"/>
      <c r="AE50" s="40"/>
    </row>
    <row r="51" s="2" customFormat="1" ht="15.15" customHeight="1">
      <c r="A51" s="40"/>
      <c r="B51" s="41"/>
      <c r="C51" s="34" t="s">
        <v>28</v>
      </c>
      <c r="D51" s="42"/>
      <c r="E51" s="42"/>
      <c r="F51" s="29" t="str">
        <f>IF(E16="","",E16)</f>
        <v>Vyplň údaj</v>
      </c>
      <c r="G51" s="42"/>
      <c r="H51" s="42"/>
      <c r="I51" s="34" t="s">
        <v>32</v>
      </c>
      <c r="J51" s="38" t="str">
        <f>E22</f>
        <v xml:space="preserve"> </v>
      </c>
      <c r="K51" s="42"/>
      <c r="L51" s="130"/>
      <c r="S51" s="40"/>
      <c r="T51" s="40"/>
      <c r="U51" s="40"/>
      <c r="V51" s="40"/>
      <c r="W51" s="40"/>
      <c r="X51" s="40"/>
      <c r="Y51" s="40"/>
      <c r="Z51" s="40"/>
      <c r="AA51" s="40"/>
      <c r="AB51" s="40"/>
      <c r="AC51" s="40"/>
      <c r="AD51" s="40"/>
      <c r="AE51" s="40"/>
    </row>
    <row r="52" s="2" customFormat="1" ht="10.32" customHeight="1">
      <c r="A52" s="40"/>
      <c r="B52" s="41"/>
      <c r="C52" s="42"/>
      <c r="D52" s="42"/>
      <c r="E52" s="42"/>
      <c r="F52" s="42"/>
      <c r="G52" s="42"/>
      <c r="H52" s="42"/>
      <c r="I52" s="42"/>
      <c r="J52" s="42"/>
      <c r="K52" s="42"/>
      <c r="L52" s="130"/>
      <c r="S52" s="40"/>
      <c r="T52" s="40"/>
      <c r="U52" s="40"/>
      <c r="V52" s="40"/>
      <c r="W52" s="40"/>
      <c r="X52" s="40"/>
      <c r="Y52" s="40"/>
      <c r="Z52" s="40"/>
      <c r="AA52" s="40"/>
      <c r="AB52" s="40"/>
      <c r="AC52" s="40"/>
      <c r="AD52" s="40"/>
      <c r="AE52" s="40"/>
    </row>
    <row r="53" s="2" customFormat="1" ht="29.28" customHeight="1">
      <c r="A53" s="40"/>
      <c r="B53" s="41"/>
      <c r="C53" s="156" t="s">
        <v>80</v>
      </c>
      <c r="D53" s="157"/>
      <c r="E53" s="157"/>
      <c r="F53" s="157"/>
      <c r="G53" s="157"/>
      <c r="H53" s="157"/>
      <c r="I53" s="157"/>
      <c r="J53" s="158" t="s">
        <v>81</v>
      </c>
      <c r="K53" s="157"/>
      <c r="L53" s="130"/>
      <c r="S53" s="40"/>
      <c r="T53" s="40"/>
      <c r="U53" s="40"/>
      <c r="V53" s="40"/>
      <c r="W53" s="40"/>
      <c r="X53" s="40"/>
      <c r="Y53" s="40"/>
      <c r="Z53" s="40"/>
      <c r="AA53" s="40"/>
      <c r="AB53" s="40"/>
      <c r="AC53" s="40"/>
      <c r="AD53" s="40"/>
      <c r="AE53" s="40"/>
    </row>
    <row r="54" s="2" customFormat="1" ht="10.32" customHeight="1">
      <c r="A54" s="40"/>
      <c r="B54" s="41"/>
      <c r="C54" s="42"/>
      <c r="D54" s="42"/>
      <c r="E54" s="42"/>
      <c r="F54" s="42"/>
      <c r="G54" s="42"/>
      <c r="H54" s="42"/>
      <c r="I54" s="42"/>
      <c r="J54" s="42"/>
      <c r="K54" s="42"/>
      <c r="L54" s="130"/>
      <c r="S54" s="40"/>
      <c r="T54" s="40"/>
      <c r="U54" s="40"/>
      <c r="V54" s="40"/>
      <c r="W54" s="40"/>
      <c r="X54" s="40"/>
      <c r="Y54" s="40"/>
      <c r="Z54" s="40"/>
      <c r="AA54" s="40"/>
      <c r="AB54" s="40"/>
      <c r="AC54" s="40"/>
      <c r="AD54" s="40"/>
      <c r="AE54" s="40"/>
    </row>
    <row r="55" s="2" customFormat="1" ht="22.8" customHeight="1">
      <c r="A55" s="40"/>
      <c r="B55" s="41"/>
      <c r="C55" s="159" t="s">
        <v>67</v>
      </c>
      <c r="D55" s="42"/>
      <c r="E55" s="42"/>
      <c r="F55" s="42"/>
      <c r="G55" s="42"/>
      <c r="H55" s="42"/>
      <c r="I55" s="42"/>
      <c r="J55" s="104">
        <f>J86</f>
        <v>0</v>
      </c>
      <c r="K55" s="42"/>
      <c r="L55" s="130"/>
      <c r="S55" s="40"/>
      <c r="T55" s="40"/>
      <c r="U55" s="40"/>
      <c r="V55" s="40"/>
      <c r="W55" s="40"/>
      <c r="X55" s="40"/>
      <c r="Y55" s="40"/>
      <c r="Z55" s="40"/>
      <c r="AA55" s="40"/>
      <c r="AB55" s="40"/>
      <c r="AC55" s="40"/>
      <c r="AD55" s="40"/>
      <c r="AE55" s="40"/>
      <c r="AU55" s="19" t="s">
        <v>82</v>
      </c>
    </row>
    <row r="56" s="9" customFormat="1" ht="24.96" customHeight="1">
      <c r="A56" s="9"/>
      <c r="B56" s="160"/>
      <c r="C56" s="161"/>
      <c r="D56" s="162" t="s">
        <v>83</v>
      </c>
      <c r="E56" s="163"/>
      <c r="F56" s="163"/>
      <c r="G56" s="163"/>
      <c r="H56" s="163"/>
      <c r="I56" s="163"/>
      <c r="J56" s="164">
        <f>J87</f>
        <v>0</v>
      </c>
      <c r="K56" s="161"/>
      <c r="L56" s="165"/>
      <c r="S56" s="9"/>
      <c r="T56" s="9"/>
      <c r="U56" s="9"/>
      <c r="V56" s="9"/>
      <c r="W56" s="9"/>
      <c r="X56" s="9"/>
      <c r="Y56" s="9"/>
      <c r="Z56" s="9"/>
      <c r="AA56" s="9"/>
      <c r="AB56" s="9"/>
      <c r="AC56" s="9"/>
      <c r="AD56" s="9"/>
      <c r="AE56" s="9"/>
    </row>
    <row r="57" s="10" customFormat="1" ht="19.92" customHeight="1">
      <c r="A57" s="10"/>
      <c r="B57" s="166"/>
      <c r="C57" s="167"/>
      <c r="D57" s="168" t="s">
        <v>84</v>
      </c>
      <c r="E57" s="169"/>
      <c r="F57" s="169"/>
      <c r="G57" s="169"/>
      <c r="H57" s="169"/>
      <c r="I57" s="169"/>
      <c r="J57" s="170">
        <f>J88</f>
        <v>0</v>
      </c>
      <c r="K57" s="167"/>
      <c r="L57" s="171"/>
      <c r="S57" s="10"/>
      <c r="T57" s="10"/>
      <c r="U57" s="10"/>
      <c r="V57" s="10"/>
      <c r="W57" s="10"/>
      <c r="X57" s="10"/>
      <c r="Y57" s="10"/>
      <c r="Z57" s="10"/>
      <c r="AA57" s="10"/>
      <c r="AB57" s="10"/>
      <c r="AC57" s="10"/>
      <c r="AD57" s="10"/>
      <c r="AE57" s="10"/>
    </row>
    <row r="58" s="10" customFormat="1" ht="19.92" customHeight="1">
      <c r="A58" s="10"/>
      <c r="B58" s="166"/>
      <c r="C58" s="167"/>
      <c r="D58" s="168" t="s">
        <v>85</v>
      </c>
      <c r="E58" s="169"/>
      <c r="F58" s="169"/>
      <c r="G58" s="169"/>
      <c r="H58" s="169"/>
      <c r="I58" s="169"/>
      <c r="J58" s="170">
        <f>J132</f>
        <v>0</v>
      </c>
      <c r="K58" s="167"/>
      <c r="L58" s="171"/>
      <c r="S58" s="10"/>
      <c r="T58" s="10"/>
      <c r="U58" s="10"/>
      <c r="V58" s="10"/>
      <c r="W58" s="10"/>
      <c r="X58" s="10"/>
      <c r="Y58" s="10"/>
      <c r="Z58" s="10"/>
      <c r="AA58" s="10"/>
      <c r="AB58" s="10"/>
      <c r="AC58" s="10"/>
      <c r="AD58" s="10"/>
      <c r="AE58" s="10"/>
    </row>
    <row r="59" s="9" customFormat="1" ht="24.96" customHeight="1">
      <c r="A59" s="9"/>
      <c r="B59" s="160"/>
      <c r="C59" s="161"/>
      <c r="D59" s="162" t="s">
        <v>86</v>
      </c>
      <c r="E59" s="163"/>
      <c r="F59" s="163"/>
      <c r="G59" s="163"/>
      <c r="H59" s="163"/>
      <c r="I59" s="163"/>
      <c r="J59" s="164">
        <f>J142</f>
        <v>0</v>
      </c>
      <c r="K59" s="161"/>
      <c r="L59" s="165"/>
      <c r="S59" s="9"/>
      <c r="T59" s="9"/>
      <c r="U59" s="9"/>
      <c r="V59" s="9"/>
      <c r="W59" s="9"/>
      <c r="X59" s="9"/>
      <c r="Y59" s="9"/>
      <c r="Z59" s="9"/>
      <c r="AA59" s="9"/>
      <c r="AB59" s="9"/>
      <c r="AC59" s="9"/>
      <c r="AD59" s="9"/>
      <c r="AE59" s="9"/>
    </row>
    <row r="60" s="10" customFormat="1" ht="19.92" customHeight="1">
      <c r="A60" s="10"/>
      <c r="B60" s="166"/>
      <c r="C60" s="167"/>
      <c r="D60" s="168" t="s">
        <v>87</v>
      </c>
      <c r="E60" s="169"/>
      <c r="F60" s="169"/>
      <c r="G60" s="169"/>
      <c r="H60" s="169"/>
      <c r="I60" s="169"/>
      <c r="J60" s="170">
        <f>J143</f>
        <v>0</v>
      </c>
      <c r="K60" s="167"/>
      <c r="L60" s="171"/>
      <c r="S60" s="10"/>
      <c r="T60" s="10"/>
      <c r="U60" s="10"/>
      <c r="V60" s="10"/>
      <c r="W60" s="10"/>
      <c r="X60" s="10"/>
      <c r="Y60" s="10"/>
      <c r="Z60" s="10"/>
      <c r="AA60" s="10"/>
      <c r="AB60" s="10"/>
      <c r="AC60" s="10"/>
      <c r="AD60" s="10"/>
      <c r="AE60" s="10"/>
    </row>
    <row r="61" s="10" customFormat="1" ht="19.92" customHeight="1">
      <c r="A61" s="10"/>
      <c r="B61" s="166"/>
      <c r="C61" s="167"/>
      <c r="D61" s="168" t="s">
        <v>88</v>
      </c>
      <c r="E61" s="169"/>
      <c r="F61" s="169"/>
      <c r="G61" s="169"/>
      <c r="H61" s="169"/>
      <c r="I61" s="169"/>
      <c r="J61" s="170">
        <f>J150</f>
        <v>0</v>
      </c>
      <c r="K61" s="167"/>
      <c r="L61" s="171"/>
      <c r="S61" s="10"/>
      <c r="T61" s="10"/>
      <c r="U61" s="10"/>
      <c r="V61" s="10"/>
      <c r="W61" s="10"/>
      <c r="X61" s="10"/>
      <c r="Y61" s="10"/>
      <c r="Z61" s="10"/>
      <c r="AA61" s="10"/>
      <c r="AB61" s="10"/>
      <c r="AC61" s="10"/>
      <c r="AD61" s="10"/>
      <c r="AE61" s="10"/>
    </row>
    <row r="62" s="10" customFormat="1" ht="19.92" customHeight="1">
      <c r="A62" s="10"/>
      <c r="B62" s="166"/>
      <c r="C62" s="167"/>
      <c r="D62" s="168" t="s">
        <v>89</v>
      </c>
      <c r="E62" s="169"/>
      <c r="F62" s="169"/>
      <c r="G62" s="169"/>
      <c r="H62" s="169"/>
      <c r="I62" s="169"/>
      <c r="J62" s="170">
        <f>J201</f>
        <v>0</v>
      </c>
      <c r="K62" s="167"/>
      <c r="L62" s="171"/>
      <c r="S62" s="10"/>
      <c r="T62" s="10"/>
      <c r="U62" s="10"/>
      <c r="V62" s="10"/>
      <c r="W62" s="10"/>
      <c r="X62" s="10"/>
      <c r="Y62" s="10"/>
      <c r="Z62" s="10"/>
      <c r="AA62" s="10"/>
      <c r="AB62" s="10"/>
      <c r="AC62" s="10"/>
      <c r="AD62" s="10"/>
      <c r="AE62" s="10"/>
    </row>
    <row r="63" s="10" customFormat="1" ht="19.92" customHeight="1">
      <c r="A63" s="10"/>
      <c r="B63" s="166"/>
      <c r="C63" s="167"/>
      <c r="D63" s="168" t="s">
        <v>90</v>
      </c>
      <c r="E63" s="169"/>
      <c r="F63" s="169"/>
      <c r="G63" s="169"/>
      <c r="H63" s="169"/>
      <c r="I63" s="169"/>
      <c r="J63" s="170">
        <f>J276</f>
        <v>0</v>
      </c>
      <c r="K63" s="167"/>
      <c r="L63" s="171"/>
      <c r="S63" s="10"/>
      <c r="T63" s="10"/>
      <c r="U63" s="10"/>
      <c r="V63" s="10"/>
      <c r="W63" s="10"/>
      <c r="X63" s="10"/>
      <c r="Y63" s="10"/>
      <c r="Z63" s="10"/>
      <c r="AA63" s="10"/>
      <c r="AB63" s="10"/>
      <c r="AC63" s="10"/>
      <c r="AD63" s="10"/>
      <c r="AE63" s="10"/>
    </row>
    <row r="64" s="9" customFormat="1" ht="24.96" customHeight="1">
      <c r="A64" s="9"/>
      <c r="B64" s="160"/>
      <c r="C64" s="161"/>
      <c r="D64" s="162" t="s">
        <v>91</v>
      </c>
      <c r="E64" s="163"/>
      <c r="F64" s="163"/>
      <c r="G64" s="163"/>
      <c r="H64" s="163"/>
      <c r="I64" s="163"/>
      <c r="J64" s="164">
        <f>J313</f>
        <v>0</v>
      </c>
      <c r="K64" s="161"/>
      <c r="L64" s="165"/>
      <c r="S64" s="9"/>
      <c r="T64" s="9"/>
      <c r="U64" s="9"/>
      <c r="V64" s="9"/>
      <c r="W64" s="9"/>
      <c r="X64" s="9"/>
      <c r="Y64" s="9"/>
      <c r="Z64" s="9"/>
      <c r="AA64" s="9"/>
      <c r="AB64" s="9"/>
      <c r="AC64" s="9"/>
      <c r="AD64" s="9"/>
      <c r="AE64" s="9"/>
    </row>
    <row r="65" s="10" customFormat="1" ht="19.92" customHeight="1">
      <c r="A65" s="10"/>
      <c r="B65" s="166"/>
      <c r="C65" s="167"/>
      <c r="D65" s="168" t="s">
        <v>92</v>
      </c>
      <c r="E65" s="169"/>
      <c r="F65" s="169"/>
      <c r="G65" s="169"/>
      <c r="H65" s="169"/>
      <c r="I65" s="169"/>
      <c r="J65" s="170">
        <f>J314</f>
        <v>0</v>
      </c>
      <c r="K65" s="167"/>
      <c r="L65" s="171"/>
      <c r="S65" s="10"/>
      <c r="T65" s="10"/>
      <c r="U65" s="10"/>
      <c r="V65" s="10"/>
      <c r="W65" s="10"/>
      <c r="X65" s="10"/>
      <c r="Y65" s="10"/>
      <c r="Z65" s="10"/>
      <c r="AA65" s="10"/>
      <c r="AB65" s="10"/>
      <c r="AC65" s="10"/>
      <c r="AD65" s="10"/>
      <c r="AE65" s="10"/>
    </row>
    <row r="66" s="10" customFormat="1" ht="19.92" customHeight="1">
      <c r="A66" s="10"/>
      <c r="B66" s="166"/>
      <c r="C66" s="167"/>
      <c r="D66" s="168" t="s">
        <v>93</v>
      </c>
      <c r="E66" s="169"/>
      <c r="F66" s="169"/>
      <c r="G66" s="169"/>
      <c r="H66" s="169"/>
      <c r="I66" s="169"/>
      <c r="J66" s="170">
        <f>J321</f>
        <v>0</v>
      </c>
      <c r="K66" s="167"/>
      <c r="L66" s="171"/>
      <c r="S66" s="10"/>
      <c r="T66" s="10"/>
      <c r="U66" s="10"/>
      <c r="V66" s="10"/>
      <c r="W66" s="10"/>
      <c r="X66" s="10"/>
      <c r="Y66" s="10"/>
      <c r="Z66" s="10"/>
      <c r="AA66" s="10"/>
      <c r="AB66" s="10"/>
      <c r="AC66" s="10"/>
      <c r="AD66" s="10"/>
      <c r="AE66" s="10"/>
    </row>
    <row r="67" s="10" customFormat="1" ht="19.92" customHeight="1">
      <c r="A67" s="10"/>
      <c r="B67" s="166"/>
      <c r="C67" s="167"/>
      <c r="D67" s="168" t="s">
        <v>94</v>
      </c>
      <c r="E67" s="169"/>
      <c r="F67" s="169"/>
      <c r="G67" s="169"/>
      <c r="H67" s="169"/>
      <c r="I67" s="169"/>
      <c r="J67" s="170">
        <f>J329</f>
        <v>0</v>
      </c>
      <c r="K67" s="167"/>
      <c r="L67" s="171"/>
      <c r="S67" s="10"/>
      <c r="T67" s="10"/>
      <c r="U67" s="10"/>
      <c r="V67" s="10"/>
      <c r="W67" s="10"/>
      <c r="X67" s="10"/>
      <c r="Y67" s="10"/>
      <c r="Z67" s="10"/>
      <c r="AA67" s="10"/>
      <c r="AB67" s="10"/>
      <c r="AC67" s="10"/>
      <c r="AD67" s="10"/>
      <c r="AE67" s="10"/>
    </row>
    <row r="68" s="10" customFormat="1" ht="19.92" customHeight="1">
      <c r="A68" s="10"/>
      <c r="B68" s="166"/>
      <c r="C68" s="167"/>
      <c r="D68" s="168" t="s">
        <v>95</v>
      </c>
      <c r="E68" s="169"/>
      <c r="F68" s="169"/>
      <c r="G68" s="169"/>
      <c r="H68" s="169"/>
      <c r="I68" s="169"/>
      <c r="J68" s="170">
        <f>J344</f>
        <v>0</v>
      </c>
      <c r="K68" s="167"/>
      <c r="L68" s="171"/>
      <c r="S68" s="10"/>
      <c r="T68" s="10"/>
      <c r="U68" s="10"/>
      <c r="V68" s="10"/>
      <c r="W68" s="10"/>
      <c r="X68" s="10"/>
      <c r="Y68" s="10"/>
      <c r="Z68" s="10"/>
      <c r="AA68" s="10"/>
      <c r="AB68" s="10"/>
      <c r="AC68" s="10"/>
      <c r="AD68" s="10"/>
      <c r="AE68" s="10"/>
    </row>
    <row r="69" s="2" customFormat="1" ht="21.84" customHeight="1">
      <c r="A69" s="40"/>
      <c r="B69" s="41"/>
      <c r="C69" s="42"/>
      <c r="D69" s="42"/>
      <c r="E69" s="42"/>
      <c r="F69" s="42"/>
      <c r="G69" s="42"/>
      <c r="H69" s="42"/>
      <c r="I69" s="42"/>
      <c r="J69" s="42"/>
      <c r="K69" s="42"/>
      <c r="L69" s="130"/>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30"/>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30"/>
      <c r="S74" s="40"/>
      <c r="T74" s="40"/>
      <c r="U74" s="40"/>
      <c r="V74" s="40"/>
      <c r="W74" s="40"/>
      <c r="X74" s="40"/>
      <c r="Y74" s="40"/>
      <c r="Z74" s="40"/>
      <c r="AA74" s="40"/>
      <c r="AB74" s="40"/>
      <c r="AC74" s="40"/>
      <c r="AD74" s="40"/>
      <c r="AE74" s="40"/>
    </row>
    <row r="75" s="2" customFormat="1" ht="24.96" customHeight="1">
      <c r="A75" s="40"/>
      <c r="B75" s="41"/>
      <c r="C75" s="25" t="s">
        <v>96</v>
      </c>
      <c r="D75" s="42"/>
      <c r="E75" s="42"/>
      <c r="F75" s="42"/>
      <c r="G75" s="42"/>
      <c r="H75" s="42"/>
      <c r="I75" s="42"/>
      <c r="J75" s="42"/>
      <c r="K75" s="42"/>
      <c r="L75" s="130"/>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30"/>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30"/>
      <c r="S77" s="40"/>
      <c r="T77" s="40"/>
      <c r="U77" s="40"/>
      <c r="V77" s="40"/>
      <c r="W77" s="40"/>
      <c r="X77" s="40"/>
      <c r="Y77" s="40"/>
      <c r="Z77" s="40"/>
      <c r="AA77" s="40"/>
      <c r="AB77" s="40"/>
      <c r="AC77" s="40"/>
      <c r="AD77" s="40"/>
      <c r="AE77" s="40"/>
    </row>
    <row r="78" s="2" customFormat="1" ht="16.5" customHeight="1">
      <c r="A78" s="40"/>
      <c r="B78" s="41"/>
      <c r="C78" s="42"/>
      <c r="D78" s="42"/>
      <c r="E78" s="71" t="str">
        <f>E7</f>
        <v>Oprava zastřešení výtahu č.p.77, Chrudim</v>
      </c>
      <c r="F78" s="42"/>
      <c r="G78" s="42"/>
      <c r="H78" s="42"/>
      <c r="I78" s="42"/>
      <c r="J78" s="42"/>
      <c r="K78" s="42"/>
      <c r="L78" s="130"/>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30"/>
      <c r="S79" s="40"/>
      <c r="T79" s="40"/>
      <c r="U79" s="40"/>
      <c r="V79" s="40"/>
      <c r="W79" s="40"/>
      <c r="X79" s="40"/>
      <c r="Y79" s="40"/>
      <c r="Z79" s="40"/>
      <c r="AA79" s="40"/>
      <c r="AB79" s="40"/>
      <c r="AC79" s="40"/>
      <c r="AD79" s="40"/>
      <c r="AE79" s="40"/>
    </row>
    <row r="80" s="2" customFormat="1" ht="12" customHeight="1">
      <c r="A80" s="40"/>
      <c r="B80" s="41"/>
      <c r="C80" s="34" t="s">
        <v>21</v>
      </c>
      <c r="D80" s="42"/>
      <c r="E80" s="42"/>
      <c r="F80" s="29" t="str">
        <f>F10</f>
        <v xml:space="preserve"> </v>
      </c>
      <c r="G80" s="42"/>
      <c r="H80" s="42"/>
      <c r="I80" s="34" t="s">
        <v>23</v>
      </c>
      <c r="J80" s="74" t="str">
        <f>IF(J10="","",J10)</f>
        <v>24. 5. 2022</v>
      </c>
      <c r="K80" s="42"/>
      <c r="L80" s="130"/>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0"/>
      <c r="S81" s="40"/>
      <c r="T81" s="40"/>
      <c r="U81" s="40"/>
      <c r="V81" s="40"/>
      <c r="W81" s="40"/>
      <c r="X81" s="40"/>
      <c r="Y81" s="40"/>
      <c r="Z81" s="40"/>
      <c r="AA81" s="40"/>
      <c r="AB81" s="40"/>
      <c r="AC81" s="40"/>
      <c r="AD81" s="40"/>
      <c r="AE81" s="40"/>
    </row>
    <row r="82" s="2" customFormat="1" ht="15.15" customHeight="1">
      <c r="A82" s="40"/>
      <c r="B82" s="41"/>
      <c r="C82" s="34" t="s">
        <v>25</v>
      </c>
      <c r="D82" s="42"/>
      <c r="E82" s="42"/>
      <c r="F82" s="29" t="str">
        <f>E13</f>
        <v xml:space="preserve"> </v>
      </c>
      <c r="G82" s="42"/>
      <c r="H82" s="42"/>
      <c r="I82" s="34" t="s">
        <v>30</v>
      </c>
      <c r="J82" s="38" t="str">
        <f>E19</f>
        <v xml:space="preserve"> </v>
      </c>
      <c r="K82" s="42"/>
      <c r="L82" s="130"/>
      <c r="S82" s="40"/>
      <c r="T82" s="40"/>
      <c r="U82" s="40"/>
      <c r="V82" s="40"/>
      <c r="W82" s="40"/>
      <c r="X82" s="40"/>
      <c r="Y82" s="40"/>
      <c r="Z82" s="40"/>
      <c r="AA82" s="40"/>
      <c r="AB82" s="40"/>
      <c r="AC82" s="40"/>
      <c r="AD82" s="40"/>
      <c r="AE82" s="40"/>
    </row>
    <row r="83" s="2" customFormat="1" ht="15.15" customHeight="1">
      <c r="A83" s="40"/>
      <c r="B83" s="41"/>
      <c r="C83" s="34" t="s">
        <v>28</v>
      </c>
      <c r="D83" s="42"/>
      <c r="E83" s="42"/>
      <c r="F83" s="29" t="str">
        <f>IF(E16="","",E16)</f>
        <v>Vyplň údaj</v>
      </c>
      <c r="G83" s="42"/>
      <c r="H83" s="42"/>
      <c r="I83" s="34" t="s">
        <v>32</v>
      </c>
      <c r="J83" s="38" t="str">
        <f>E22</f>
        <v xml:space="preserve"> </v>
      </c>
      <c r="K83" s="42"/>
      <c r="L83" s="130"/>
      <c r="S83" s="40"/>
      <c r="T83" s="40"/>
      <c r="U83" s="40"/>
      <c r="V83" s="40"/>
      <c r="W83" s="40"/>
      <c r="X83" s="40"/>
      <c r="Y83" s="40"/>
      <c r="Z83" s="40"/>
      <c r="AA83" s="40"/>
      <c r="AB83" s="40"/>
      <c r="AC83" s="40"/>
      <c r="AD83" s="40"/>
      <c r="AE83" s="40"/>
    </row>
    <row r="84" s="2" customFormat="1" ht="10.32" customHeight="1">
      <c r="A84" s="40"/>
      <c r="B84" s="41"/>
      <c r="C84" s="42"/>
      <c r="D84" s="42"/>
      <c r="E84" s="42"/>
      <c r="F84" s="42"/>
      <c r="G84" s="42"/>
      <c r="H84" s="42"/>
      <c r="I84" s="42"/>
      <c r="J84" s="42"/>
      <c r="K84" s="42"/>
      <c r="L84" s="130"/>
      <c r="S84" s="40"/>
      <c r="T84" s="40"/>
      <c r="U84" s="40"/>
      <c r="V84" s="40"/>
      <c r="W84" s="40"/>
      <c r="X84" s="40"/>
      <c r="Y84" s="40"/>
      <c r="Z84" s="40"/>
      <c r="AA84" s="40"/>
      <c r="AB84" s="40"/>
      <c r="AC84" s="40"/>
      <c r="AD84" s="40"/>
      <c r="AE84" s="40"/>
    </row>
    <row r="85" s="11" customFormat="1" ht="29.28" customHeight="1">
      <c r="A85" s="172"/>
      <c r="B85" s="173"/>
      <c r="C85" s="174" t="s">
        <v>97</v>
      </c>
      <c r="D85" s="175" t="s">
        <v>54</v>
      </c>
      <c r="E85" s="175" t="s">
        <v>50</v>
      </c>
      <c r="F85" s="175" t="s">
        <v>51</v>
      </c>
      <c r="G85" s="175" t="s">
        <v>98</v>
      </c>
      <c r="H85" s="175" t="s">
        <v>99</v>
      </c>
      <c r="I85" s="175" t="s">
        <v>100</v>
      </c>
      <c r="J85" s="175" t="s">
        <v>81</v>
      </c>
      <c r="K85" s="176" t="s">
        <v>101</v>
      </c>
      <c r="L85" s="177"/>
      <c r="M85" s="94" t="s">
        <v>19</v>
      </c>
      <c r="N85" s="95" t="s">
        <v>39</v>
      </c>
      <c r="O85" s="95" t="s">
        <v>102</v>
      </c>
      <c r="P85" s="95" t="s">
        <v>103</v>
      </c>
      <c r="Q85" s="95" t="s">
        <v>104</v>
      </c>
      <c r="R85" s="95" t="s">
        <v>105</v>
      </c>
      <c r="S85" s="95" t="s">
        <v>106</v>
      </c>
      <c r="T85" s="96" t="s">
        <v>107</v>
      </c>
      <c r="U85" s="172"/>
      <c r="V85" s="172"/>
      <c r="W85" s="172"/>
      <c r="X85" s="172"/>
      <c r="Y85" s="172"/>
      <c r="Z85" s="172"/>
      <c r="AA85" s="172"/>
      <c r="AB85" s="172"/>
      <c r="AC85" s="172"/>
      <c r="AD85" s="172"/>
      <c r="AE85" s="172"/>
    </row>
    <row r="86" s="2" customFormat="1" ht="22.8" customHeight="1">
      <c r="A86" s="40"/>
      <c r="B86" s="41"/>
      <c r="C86" s="101" t="s">
        <v>108</v>
      </c>
      <c r="D86" s="42"/>
      <c r="E86" s="42"/>
      <c r="F86" s="42"/>
      <c r="G86" s="42"/>
      <c r="H86" s="42"/>
      <c r="I86" s="42"/>
      <c r="J86" s="178">
        <f>BK86</f>
        <v>0</v>
      </c>
      <c r="K86" s="42"/>
      <c r="L86" s="46"/>
      <c r="M86" s="97"/>
      <c r="N86" s="179"/>
      <c r="O86" s="98"/>
      <c r="P86" s="180">
        <f>P87+P142+P313</f>
        <v>0</v>
      </c>
      <c r="Q86" s="98"/>
      <c r="R86" s="180">
        <f>R87+R142+R313</f>
        <v>1.56404071</v>
      </c>
      <c r="S86" s="98"/>
      <c r="T86" s="181">
        <f>T87+T142+T313</f>
        <v>2.1712075</v>
      </c>
      <c r="U86" s="40"/>
      <c r="V86" s="40"/>
      <c r="W86" s="40"/>
      <c r="X86" s="40"/>
      <c r="Y86" s="40"/>
      <c r="Z86" s="40"/>
      <c r="AA86" s="40"/>
      <c r="AB86" s="40"/>
      <c r="AC86" s="40"/>
      <c r="AD86" s="40"/>
      <c r="AE86" s="40"/>
      <c r="AT86" s="19" t="s">
        <v>68</v>
      </c>
      <c r="AU86" s="19" t="s">
        <v>82</v>
      </c>
      <c r="BK86" s="182">
        <f>BK87+BK142+BK313</f>
        <v>0</v>
      </c>
    </row>
    <row r="87" s="12" customFormat="1" ht="25.92" customHeight="1">
      <c r="A87" s="12"/>
      <c r="B87" s="183"/>
      <c r="C87" s="184"/>
      <c r="D87" s="185" t="s">
        <v>68</v>
      </c>
      <c r="E87" s="186" t="s">
        <v>109</v>
      </c>
      <c r="F87" s="186" t="s">
        <v>110</v>
      </c>
      <c r="G87" s="184"/>
      <c r="H87" s="184"/>
      <c r="I87" s="187"/>
      <c r="J87" s="188">
        <f>BK87</f>
        <v>0</v>
      </c>
      <c r="K87" s="184"/>
      <c r="L87" s="189"/>
      <c r="M87" s="190"/>
      <c r="N87" s="191"/>
      <c r="O87" s="191"/>
      <c r="P87" s="192">
        <f>P88+P132</f>
        <v>0</v>
      </c>
      <c r="Q87" s="191"/>
      <c r="R87" s="192">
        <f>R88+R132</f>
        <v>0</v>
      </c>
      <c r="S87" s="191"/>
      <c r="T87" s="193">
        <f>T88+T132</f>
        <v>0</v>
      </c>
      <c r="U87" s="12"/>
      <c r="V87" s="12"/>
      <c r="W87" s="12"/>
      <c r="X87" s="12"/>
      <c r="Y87" s="12"/>
      <c r="Z87" s="12"/>
      <c r="AA87" s="12"/>
      <c r="AB87" s="12"/>
      <c r="AC87" s="12"/>
      <c r="AD87" s="12"/>
      <c r="AE87" s="12"/>
      <c r="AR87" s="194" t="s">
        <v>74</v>
      </c>
      <c r="AT87" s="195" t="s">
        <v>68</v>
      </c>
      <c r="AU87" s="195" t="s">
        <v>69</v>
      </c>
      <c r="AY87" s="194" t="s">
        <v>111</v>
      </c>
      <c r="BK87" s="196">
        <f>BK88+BK132</f>
        <v>0</v>
      </c>
    </row>
    <row r="88" s="12" customFormat="1" ht="22.8" customHeight="1">
      <c r="A88" s="12"/>
      <c r="B88" s="183"/>
      <c r="C88" s="184"/>
      <c r="D88" s="185" t="s">
        <v>68</v>
      </c>
      <c r="E88" s="197" t="s">
        <v>112</v>
      </c>
      <c r="F88" s="197" t="s">
        <v>113</v>
      </c>
      <c r="G88" s="184"/>
      <c r="H88" s="184"/>
      <c r="I88" s="187"/>
      <c r="J88" s="198">
        <f>BK88</f>
        <v>0</v>
      </c>
      <c r="K88" s="184"/>
      <c r="L88" s="189"/>
      <c r="M88" s="190"/>
      <c r="N88" s="191"/>
      <c r="O88" s="191"/>
      <c r="P88" s="192">
        <f>SUM(P89:P131)</f>
        <v>0</v>
      </c>
      <c r="Q88" s="191"/>
      <c r="R88" s="192">
        <f>SUM(R89:R131)</f>
        <v>0</v>
      </c>
      <c r="S88" s="191"/>
      <c r="T88" s="193">
        <f>SUM(T89:T131)</f>
        <v>0</v>
      </c>
      <c r="U88" s="12"/>
      <c r="V88" s="12"/>
      <c r="W88" s="12"/>
      <c r="X88" s="12"/>
      <c r="Y88" s="12"/>
      <c r="Z88" s="12"/>
      <c r="AA88" s="12"/>
      <c r="AB88" s="12"/>
      <c r="AC88" s="12"/>
      <c r="AD88" s="12"/>
      <c r="AE88" s="12"/>
      <c r="AR88" s="194" t="s">
        <v>74</v>
      </c>
      <c r="AT88" s="195" t="s">
        <v>68</v>
      </c>
      <c r="AU88" s="195" t="s">
        <v>74</v>
      </c>
      <c r="AY88" s="194" t="s">
        <v>111</v>
      </c>
      <c r="BK88" s="196">
        <f>SUM(BK89:BK131)</f>
        <v>0</v>
      </c>
    </row>
    <row r="89" s="2" customFormat="1" ht="44.25" customHeight="1">
      <c r="A89" s="40"/>
      <c r="B89" s="41"/>
      <c r="C89" s="199" t="s">
        <v>74</v>
      </c>
      <c r="D89" s="199" t="s">
        <v>114</v>
      </c>
      <c r="E89" s="200" t="s">
        <v>115</v>
      </c>
      <c r="F89" s="201" t="s">
        <v>116</v>
      </c>
      <c r="G89" s="202" t="s">
        <v>117</v>
      </c>
      <c r="H89" s="203">
        <v>187.017</v>
      </c>
      <c r="I89" s="204"/>
      <c r="J89" s="205">
        <f>ROUND(I89*H89,2)</f>
        <v>0</v>
      </c>
      <c r="K89" s="201" t="s">
        <v>118</v>
      </c>
      <c r="L89" s="46"/>
      <c r="M89" s="206" t="s">
        <v>19</v>
      </c>
      <c r="N89" s="207" t="s">
        <v>40</v>
      </c>
      <c r="O89" s="86"/>
      <c r="P89" s="208">
        <f>O89*H89</f>
        <v>0</v>
      </c>
      <c r="Q89" s="208">
        <v>0</v>
      </c>
      <c r="R89" s="208">
        <f>Q89*H89</f>
        <v>0</v>
      </c>
      <c r="S89" s="208">
        <v>0</v>
      </c>
      <c r="T89" s="209">
        <f>S89*H89</f>
        <v>0</v>
      </c>
      <c r="U89" s="40"/>
      <c r="V89" s="40"/>
      <c r="W89" s="40"/>
      <c r="X89" s="40"/>
      <c r="Y89" s="40"/>
      <c r="Z89" s="40"/>
      <c r="AA89" s="40"/>
      <c r="AB89" s="40"/>
      <c r="AC89" s="40"/>
      <c r="AD89" s="40"/>
      <c r="AE89" s="40"/>
      <c r="AR89" s="210" t="s">
        <v>119</v>
      </c>
      <c r="AT89" s="210" t="s">
        <v>114</v>
      </c>
      <c r="AU89" s="210" t="s">
        <v>76</v>
      </c>
      <c r="AY89" s="19" t="s">
        <v>111</v>
      </c>
      <c r="BE89" s="211">
        <f>IF(N89="základní",J89,0)</f>
        <v>0</v>
      </c>
      <c r="BF89" s="211">
        <f>IF(N89="snížená",J89,0)</f>
        <v>0</v>
      </c>
      <c r="BG89" s="211">
        <f>IF(N89="zákl. přenesená",J89,0)</f>
        <v>0</v>
      </c>
      <c r="BH89" s="211">
        <f>IF(N89="sníž. přenesená",J89,0)</f>
        <v>0</v>
      </c>
      <c r="BI89" s="211">
        <f>IF(N89="nulová",J89,0)</f>
        <v>0</v>
      </c>
      <c r="BJ89" s="19" t="s">
        <v>74</v>
      </c>
      <c r="BK89" s="211">
        <f>ROUND(I89*H89,2)</f>
        <v>0</v>
      </c>
      <c r="BL89" s="19" t="s">
        <v>119</v>
      </c>
      <c r="BM89" s="210" t="s">
        <v>120</v>
      </c>
    </row>
    <row r="90" s="2" customFormat="1">
      <c r="A90" s="40"/>
      <c r="B90" s="41"/>
      <c r="C90" s="42"/>
      <c r="D90" s="212" t="s">
        <v>121</v>
      </c>
      <c r="E90" s="42"/>
      <c r="F90" s="213" t="s">
        <v>122</v>
      </c>
      <c r="G90" s="42"/>
      <c r="H90" s="42"/>
      <c r="I90" s="214"/>
      <c r="J90" s="42"/>
      <c r="K90" s="42"/>
      <c r="L90" s="46"/>
      <c r="M90" s="215"/>
      <c r="N90" s="216"/>
      <c r="O90" s="86"/>
      <c r="P90" s="86"/>
      <c r="Q90" s="86"/>
      <c r="R90" s="86"/>
      <c r="S90" s="86"/>
      <c r="T90" s="87"/>
      <c r="U90" s="40"/>
      <c r="V90" s="40"/>
      <c r="W90" s="40"/>
      <c r="X90" s="40"/>
      <c r="Y90" s="40"/>
      <c r="Z90" s="40"/>
      <c r="AA90" s="40"/>
      <c r="AB90" s="40"/>
      <c r="AC90" s="40"/>
      <c r="AD90" s="40"/>
      <c r="AE90" s="40"/>
      <c r="AT90" s="19" t="s">
        <v>121</v>
      </c>
      <c r="AU90" s="19" t="s">
        <v>76</v>
      </c>
    </row>
    <row r="91" s="13" customFormat="1">
      <c r="A91" s="13"/>
      <c r="B91" s="217"/>
      <c r="C91" s="218"/>
      <c r="D91" s="219" t="s">
        <v>123</v>
      </c>
      <c r="E91" s="220" t="s">
        <v>19</v>
      </c>
      <c r="F91" s="221" t="s">
        <v>124</v>
      </c>
      <c r="G91" s="218"/>
      <c r="H91" s="220" t="s">
        <v>19</v>
      </c>
      <c r="I91" s="222"/>
      <c r="J91" s="218"/>
      <c r="K91" s="218"/>
      <c r="L91" s="223"/>
      <c r="M91" s="224"/>
      <c r="N91" s="225"/>
      <c r="O91" s="225"/>
      <c r="P91" s="225"/>
      <c r="Q91" s="225"/>
      <c r="R91" s="225"/>
      <c r="S91" s="225"/>
      <c r="T91" s="226"/>
      <c r="U91" s="13"/>
      <c r="V91" s="13"/>
      <c r="W91" s="13"/>
      <c r="X91" s="13"/>
      <c r="Y91" s="13"/>
      <c r="Z91" s="13"/>
      <c r="AA91" s="13"/>
      <c r="AB91" s="13"/>
      <c r="AC91" s="13"/>
      <c r="AD91" s="13"/>
      <c r="AE91" s="13"/>
      <c r="AT91" s="227" t="s">
        <v>123</v>
      </c>
      <c r="AU91" s="227" t="s">
        <v>76</v>
      </c>
      <c r="AV91" s="13" t="s">
        <v>74</v>
      </c>
      <c r="AW91" s="13" t="s">
        <v>31</v>
      </c>
      <c r="AX91" s="13" t="s">
        <v>69</v>
      </c>
      <c r="AY91" s="227" t="s">
        <v>111</v>
      </c>
    </row>
    <row r="92" s="13" customFormat="1">
      <c r="A92" s="13"/>
      <c r="B92" s="217"/>
      <c r="C92" s="218"/>
      <c r="D92" s="219" t="s">
        <v>123</v>
      </c>
      <c r="E92" s="220" t="s">
        <v>19</v>
      </c>
      <c r="F92" s="221" t="s">
        <v>125</v>
      </c>
      <c r="G92" s="218"/>
      <c r="H92" s="220" t="s">
        <v>19</v>
      </c>
      <c r="I92" s="222"/>
      <c r="J92" s="218"/>
      <c r="K92" s="218"/>
      <c r="L92" s="223"/>
      <c r="M92" s="224"/>
      <c r="N92" s="225"/>
      <c r="O92" s="225"/>
      <c r="P92" s="225"/>
      <c r="Q92" s="225"/>
      <c r="R92" s="225"/>
      <c r="S92" s="225"/>
      <c r="T92" s="226"/>
      <c r="U92" s="13"/>
      <c r="V92" s="13"/>
      <c r="W92" s="13"/>
      <c r="X92" s="13"/>
      <c r="Y92" s="13"/>
      <c r="Z92" s="13"/>
      <c r="AA92" s="13"/>
      <c r="AB92" s="13"/>
      <c r="AC92" s="13"/>
      <c r="AD92" s="13"/>
      <c r="AE92" s="13"/>
      <c r="AT92" s="227" t="s">
        <v>123</v>
      </c>
      <c r="AU92" s="227" t="s">
        <v>76</v>
      </c>
      <c r="AV92" s="13" t="s">
        <v>74</v>
      </c>
      <c r="AW92" s="13" t="s">
        <v>31</v>
      </c>
      <c r="AX92" s="13" t="s">
        <v>69</v>
      </c>
      <c r="AY92" s="227" t="s">
        <v>111</v>
      </c>
    </row>
    <row r="93" s="14" customFormat="1">
      <c r="A93" s="14"/>
      <c r="B93" s="228"/>
      <c r="C93" s="229"/>
      <c r="D93" s="219" t="s">
        <v>123</v>
      </c>
      <c r="E93" s="230" t="s">
        <v>19</v>
      </c>
      <c r="F93" s="231" t="s">
        <v>126</v>
      </c>
      <c r="G93" s="229"/>
      <c r="H93" s="232">
        <v>116.55</v>
      </c>
      <c r="I93" s="233"/>
      <c r="J93" s="229"/>
      <c r="K93" s="229"/>
      <c r="L93" s="234"/>
      <c r="M93" s="235"/>
      <c r="N93" s="236"/>
      <c r="O93" s="236"/>
      <c r="P93" s="236"/>
      <c r="Q93" s="236"/>
      <c r="R93" s="236"/>
      <c r="S93" s="236"/>
      <c r="T93" s="237"/>
      <c r="U93" s="14"/>
      <c r="V93" s="14"/>
      <c r="W93" s="14"/>
      <c r="X93" s="14"/>
      <c r="Y93" s="14"/>
      <c r="Z93" s="14"/>
      <c r="AA93" s="14"/>
      <c r="AB93" s="14"/>
      <c r="AC93" s="14"/>
      <c r="AD93" s="14"/>
      <c r="AE93" s="14"/>
      <c r="AT93" s="238" t="s">
        <v>123</v>
      </c>
      <c r="AU93" s="238" t="s">
        <v>76</v>
      </c>
      <c r="AV93" s="14" t="s">
        <v>76</v>
      </c>
      <c r="AW93" s="14" t="s">
        <v>31</v>
      </c>
      <c r="AX93" s="14" t="s">
        <v>69</v>
      </c>
      <c r="AY93" s="238" t="s">
        <v>111</v>
      </c>
    </row>
    <row r="94" s="13" customFormat="1">
      <c r="A94" s="13"/>
      <c r="B94" s="217"/>
      <c r="C94" s="218"/>
      <c r="D94" s="219" t="s">
        <v>123</v>
      </c>
      <c r="E94" s="220" t="s">
        <v>19</v>
      </c>
      <c r="F94" s="221" t="s">
        <v>127</v>
      </c>
      <c r="G94" s="218"/>
      <c r="H94" s="220" t="s">
        <v>19</v>
      </c>
      <c r="I94" s="222"/>
      <c r="J94" s="218"/>
      <c r="K94" s="218"/>
      <c r="L94" s="223"/>
      <c r="M94" s="224"/>
      <c r="N94" s="225"/>
      <c r="O94" s="225"/>
      <c r="P94" s="225"/>
      <c r="Q94" s="225"/>
      <c r="R94" s="225"/>
      <c r="S94" s="225"/>
      <c r="T94" s="226"/>
      <c r="U94" s="13"/>
      <c r="V94" s="13"/>
      <c r="W94" s="13"/>
      <c r="X94" s="13"/>
      <c r="Y94" s="13"/>
      <c r="Z94" s="13"/>
      <c r="AA94" s="13"/>
      <c r="AB94" s="13"/>
      <c r="AC94" s="13"/>
      <c r="AD94" s="13"/>
      <c r="AE94" s="13"/>
      <c r="AT94" s="227" t="s">
        <v>123</v>
      </c>
      <c r="AU94" s="227" t="s">
        <v>76</v>
      </c>
      <c r="AV94" s="13" t="s">
        <v>74</v>
      </c>
      <c r="AW94" s="13" t="s">
        <v>31</v>
      </c>
      <c r="AX94" s="13" t="s">
        <v>69</v>
      </c>
      <c r="AY94" s="227" t="s">
        <v>111</v>
      </c>
    </row>
    <row r="95" s="14" customFormat="1">
      <c r="A95" s="14"/>
      <c r="B95" s="228"/>
      <c r="C95" s="229"/>
      <c r="D95" s="219" t="s">
        <v>123</v>
      </c>
      <c r="E95" s="230" t="s">
        <v>19</v>
      </c>
      <c r="F95" s="231" t="s">
        <v>128</v>
      </c>
      <c r="G95" s="229"/>
      <c r="H95" s="232">
        <v>59.826999999999998</v>
      </c>
      <c r="I95" s="233"/>
      <c r="J95" s="229"/>
      <c r="K95" s="229"/>
      <c r="L95" s="234"/>
      <c r="M95" s="235"/>
      <c r="N95" s="236"/>
      <c r="O95" s="236"/>
      <c r="P95" s="236"/>
      <c r="Q95" s="236"/>
      <c r="R95" s="236"/>
      <c r="S95" s="236"/>
      <c r="T95" s="237"/>
      <c r="U95" s="14"/>
      <c r="V95" s="14"/>
      <c r="W95" s="14"/>
      <c r="X95" s="14"/>
      <c r="Y95" s="14"/>
      <c r="Z95" s="14"/>
      <c r="AA95" s="14"/>
      <c r="AB95" s="14"/>
      <c r="AC95" s="14"/>
      <c r="AD95" s="14"/>
      <c r="AE95" s="14"/>
      <c r="AT95" s="238" t="s">
        <v>123</v>
      </c>
      <c r="AU95" s="238" t="s">
        <v>76</v>
      </c>
      <c r="AV95" s="14" t="s">
        <v>76</v>
      </c>
      <c r="AW95" s="14" t="s">
        <v>31</v>
      </c>
      <c r="AX95" s="14" t="s">
        <v>69</v>
      </c>
      <c r="AY95" s="238" t="s">
        <v>111</v>
      </c>
    </row>
    <row r="96" s="13" customFormat="1">
      <c r="A96" s="13"/>
      <c r="B96" s="217"/>
      <c r="C96" s="218"/>
      <c r="D96" s="219" t="s">
        <v>123</v>
      </c>
      <c r="E96" s="220" t="s">
        <v>19</v>
      </c>
      <c r="F96" s="221" t="s">
        <v>129</v>
      </c>
      <c r="G96" s="218"/>
      <c r="H96" s="220" t="s">
        <v>19</v>
      </c>
      <c r="I96" s="222"/>
      <c r="J96" s="218"/>
      <c r="K96" s="218"/>
      <c r="L96" s="223"/>
      <c r="M96" s="224"/>
      <c r="N96" s="225"/>
      <c r="O96" s="225"/>
      <c r="P96" s="225"/>
      <c r="Q96" s="225"/>
      <c r="R96" s="225"/>
      <c r="S96" s="225"/>
      <c r="T96" s="226"/>
      <c r="U96" s="13"/>
      <c r="V96" s="13"/>
      <c r="W96" s="13"/>
      <c r="X96" s="13"/>
      <c r="Y96" s="13"/>
      <c r="Z96" s="13"/>
      <c r="AA96" s="13"/>
      <c r="AB96" s="13"/>
      <c r="AC96" s="13"/>
      <c r="AD96" s="13"/>
      <c r="AE96" s="13"/>
      <c r="AT96" s="227" t="s">
        <v>123</v>
      </c>
      <c r="AU96" s="227" t="s">
        <v>76</v>
      </c>
      <c r="AV96" s="13" t="s">
        <v>74</v>
      </c>
      <c r="AW96" s="13" t="s">
        <v>31</v>
      </c>
      <c r="AX96" s="13" t="s">
        <v>69</v>
      </c>
      <c r="AY96" s="227" t="s">
        <v>111</v>
      </c>
    </row>
    <row r="97" s="14" customFormat="1">
      <c r="A97" s="14"/>
      <c r="B97" s="228"/>
      <c r="C97" s="229"/>
      <c r="D97" s="219" t="s">
        <v>123</v>
      </c>
      <c r="E97" s="230" t="s">
        <v>19</v>
      </c>
      <c r="F97" s="231" t="s">
        <v>130</v>
      </c>
      <c r="G97" s="229"/>
      <c r="H97" s="232">
        <v>10.640000000000001</v>
      </c>
      <c r="I97" s="233"/>
      <c r="J97" s="229"/>
      <c r="K97" s="229"/>
      <c r="L97" s="234"/>
      <c r="M97" s="235"/>
      <c r="N97" s="236"/>
      <c r="O97" s="236"/>
      <c r="P97" s="236"/>
      <c r="Q97" s="236"/>
      <c r="R97" s="236"/>
      <c r="S97" s="236"/>
      <c r="T97" s="237"/>
      <c r="U97" s="14"/>
      <c r="V97" s="14"/>
      <c r="W97" s="14"/>
      <c r="X97" s="14"/>
      <c r="Y97" s="14"/>
      <c r="Z97" s="14"/>
      <c r="AA97" s="14"/>
      <c r="AB97" s="14"/>
      <c r="AC97" s="14"/>
      <c r="AD97" s="14"/>
      <c r="AE97" s="14"/>
      <c r="AT97" s="238" t="s">
        <v>123</v>
      </c>
      <c r="AU97" s="238" t="s">
        <v>76</v>
      </c>
      <c r="AV97" s="14" t="s">
        <v>76</v>
      </c>
      <c r="AW97" s="14" t="s">
        <v>31</v>
      </c>
      <c r="AX97" s="14" t="s">
        <v>69</v>
      </c>
      <c r="AY97" s="238" t="s">
        <v>111</v>
      </c>
    </row>
    <row r="98" s="15" customFormat="1">
      <c r="A98" s="15"/>
      <c r="B98" s="239"/>
      <c r="C98" s="240"/>
      <c r="D98" s="219" t="s">
        <v>123</v>
      </c>
      <c r="E98" s="241" t="s">
        <v>19</v>
      </c>
      <c r="F98" s="242" t="s">
        <v>131</v>
      </c>
      <c r="G98" s="240"/>
      <c r="H98" s="243">
        <v>187.017</v>
      </c>
      <c r="I98" s="244"/>
      <c r="J98" s="240"/>
      <c r="K98" s="240"/>
      <c r="L98" s="245"/>
      <c r="M98" s="246"/>
      <c r="N98" s="247"/>
      <c r="O98" s="247"/>
      <c r="P98" s="247"/>
      <c r="Q98" s="247"/>
      <c r="R98" s="247"/>
      <c r="S98" s="247"/>
      <c r="T98" s="248"/>
      <c r="U98" s="15"/>
      <c r="V98" s="15"/>
      <c r="W98" s="15"/>
      <c r="X98" s="15"/>
      <c r="Y98" s="15"/>
      <c r="Z98" s="15"/>
      <c r="AA98" s="15"/>
      <c r="AB98" s="15"/>
      <c r="AC98" s="15"/>
      <c r="AD98" s="15"/>
      <c r="AE98" s="15"/>
      <c r="AT98" s="249" t="s">
        <v>123</v>
      </c>
      <c r="AU98" s="249" t="s">
        <v>76</v>
      </c>
      <c r="AV98" s="15" t="s">
        <v>119</v>
      </c>
      <c r="AW98" s="15" t="s">
        <v>31</v>
      </c>
      <c r="AX98" s="15" t="s">
        <v>74</v>
      </c>
      <c r="AY98" s="249" t="s">
        <v>111</v>
      </c>
    </row>
    <row r="99" s="2" customFormat="1" ht="55.5" customHeight="1">
      <c r="A99" s="40"/>
      <c r="B99" s="41"/>
      <c r="C99" s="199" t="s">
        <v>76</v>
      </c>
      <c r="D99" s="199" t="s">
        <v>114</v>
      </c>
      <c r="E99" s="200" t="s">
        <v>132</v>
      </c>
      <c r="F99" s="201" t="s">
        <v>133</v>
      </c>
      <c r="G99" s="202" t="s">
        <v>117</v>
      </c>
      <c r="H99" s="203">
        <v>11221.02</v>
      </c>
      <c r="I99" s="204"/>
      <c r="J99" s="205">
        <f>ROUND(I99*H99,2)</f>
        <v>0</v>
      </c>
      <c r="K99" s="201" t="s">
        <v>118</v>
      </c>
      <c r="L99" s="46"/>
      <c r="M99" s="206" t="s">
        <v>19</v>
      </c>
      <c r="N99" s="207" t="s">
        <v>40</v>
      </c>
      <c r="O99" s="86"/>
      <c r="P99" s="208">
        <f>O99*H99</f>
        <v>0</v>
      </c>
      <c r="Q99" s="208">
        <v>0</v>
      </c>
      <c r="R99" s="208">
        <f>Q99*H99</f>
        <v>0</v>
      </c>
      <c r="S99" s="208">
        <v>0</v>
      </c>
      <c r="T99" s="209">
        <f>S99*H99</f>
        <v>0</v>
      </c>
      <c r="U99" s="40"/>
      <c r="V99" s="40"/>
      <c r="W99" s="40"/>
      <c r="X99" s="40"/>
      <c r="Y99" s="40"/>
      <c r="Z99" s="40"/>
      <c r="AA99" s="40"/>
      <c r="AB99" s="40"/>
      <c r="AC99" s="40"/>
      <c r="AD99" s="40"/>
      <c r="AE99" s="40"/>
      <c r="AR99" s="210" t="s">
        <v>119</v>
      </c>
      <c r="AT99" s="210" t="s">
        <v>114</v>
      </c>
      <c r="AU99" s="210" t="s">
        <v>76</v>
      </c>
      <c r="AY99" s="19" t="s">
        <v>111</v>
      </c>
      <c r="BE99" s="211">
        <f>IF(N99="základní",J99,0)</f>
        <v>0</v>
      </c>
      <c r="BF99" s="211">
        <f>IF(N99="snížená",J99,0)</f>
        <v>0</v>
      </c>
      <c r="BG99" s="211">
        <f>IF(N99="zákl. přenesená",J99,0)</f>
        <v>0</v>
      </c>
      <c r="BH99" s="211">
        <f>IF(N99="sníž. přenesená",J99,0)</f>
        <v>0</v>
      </c>
      <c r="BI99" s="211">
        <f>IF(N99="nulová",J99,0)</f>
        <v>0</v>
      </c>
      <c r="BJ99" s="19" t="s">
        <v>74</v>
      </c>
      <c r="BK99" s="211">
        <f>ROUND(I99*H99,2)</f>
        <v>0</v>
      </c>
      <c r="BL99" s="19" t="s">
        <v>119</v>
      </c>
      <c r="BM99" s="210" t="s">
        <v>134</v>
      </c>
    </row>
    <row r="100" s="2" customFormat="1">
      <c r="A100" s="40"/>
      <c r="B100" s="41"/>
      <c r="C100" s="42"/>
      <c r="D100" s="212" t="s">
        <v>121</v>
      </c>
      <c r="E100" s="42"/>
      <c r="F100" s="213" t="s">
        <v>135</v>
      </c>
      <c r="G100" s="42"/>
      <c r="H100" s="42"/>
      <c r="I100" s="214"/>
      <c r="J100" s="42"/>
      <c r="K100" s="42"/>
      <c r="L100" s="46"/>
      <c r="M100" s="215"/>
      <c r="N100" s="216"/>
      <c r="O100" s="86"/>
      <c r="P100" s="86"/>
      <c r="Q100" s="86"/>
      <c r="R100" s="86"/>
      <c r="S100" s="86"/>
      <c r="T100" s="87"/>
      <c r="U100" s="40"/>
      <c r="V100" s="40"/>
      <c r="W100" s="40"/>
      <c r="X100" s="40"/>
      <c r="Y100" s="40"/>
      <c r="Z100" s="40"/>
      <c r="AA100" s="40"/>
      <c r="AB100" s="40"/>
      <c r="AC100" s="40"/>
      <c r="AD100" s="40"/>
      <c r="AE100" s="40"/>
      <c r="AT100" s="19" t="s">
        <v>121</v>
      </c>
      <c r="AU100" s="19" t="s">
        <v>76</v>
      </c>
    </row>
    <row r="101" s="14" customFormat="1">
      <c r="A101" s="14"/>
      <c r="B101" s="228"/>
      <c r="C101" s="229"/>
      <c r="D101" s="219" t="s">
        <v>123</v>
      </c>
      <c r="E101" s="229"/>
      <c r="F101" s="231" t="s">
        <v>136</v>
      </c>
      <c r="G101" s="229"/>
      <c r="H101" s="232">
        <v>11221.02</v>
      </c>
      <c r="I101" s="233"/>
      <c r="J101" s="229"/>
      <c r="K101" s="229"/>
      <c r="L101" s="234"/>
      <c r="M101" s="235"/>
      <c r="N101" s="236"/>
      <c r="O101" s="236"/>
      <c r="P101" s="236"/>
      <c r="Q101" s="236"/>
      <c r="R101" s="236"/>
      <c r="S101" s="236"/>
      <c r="T101" s="237"/>
      <c r="U101" s="14"/>
      <c r="V101" s="14"/>
      <c r="W101" s="14"/>
      <c r="X101" s="14"/>
      <c r="Y101" s="14"/>
      <c r="Z101" s="14"/>
      <c r="AA101" s="14"/>
      <c r="AB101" s="14"/>
      <c r="AC101" s="14"/>
      <c r="AD101" s="14"/>
      <c r="AE101" s="14"/>
      <c r="AT101" s="238" t="s">
        <v>123</v>
      </c>
      <c r="AU101" s="238" t="s">
        <v>76</v>
      </c>
      <c r="AV101" s="14" t="s">
        <v>76</v>
      </c>
      <c r="AW101" s="14" t="s">
        <v>4</v>
      </c>
      <c r="AX101" s="14" t="s">
        <v>74</v>
      </c>
      <c r="AY101" s="238" t="s">
        <v>111</v>
      </c>
    </row>
    <row r="102" s="2" customFormat="1" ht="44.25" customHeight="1">
      <c r="A102" s="40"/>
      <c r="B102" s="41"/>
      <c r="C102" s="199" t="s">
        <v>137</v>
      </c>
      <c r="D102" s="199" t="s">
        <v>114</v>
      </c>
      <c r="E102" s="200" t="s">
        <v>138</v>
      </c>
      <c r="F102" s="201" t="s">
        <v>139</v>
      </c>
      <c r="G102" s="202" t="s">
        <v>117</v>
      </c>
      <c r="H102" s="203">
        <v>187.017</v>
      </c>
      <c r="I102" s="204"/>
      <c r="J102" s="205">
        <f>ROUND(I102*H102,2)</f>
        <v>0</v>
      </c>
      <c r="K102" s="201" t="s">
        <v>118</v>
      </c>
      <c r="L102" s="46"/>
      <c r="M102" s="206" t="s">
        <v>19</v>
      </c>
      <c r="N102" s="207" t="s">
        <v>40</v>
      </c>
      <c r="O102" s="86"/>
      <c r="P102" s="208">
        <f>O102*H102</f>
        <v>0</v>
      </c>
      <c r="Q102" s="208">
        <v>0</v>
      </c>
      <c r="R102" s="208">
        <f>Q102*H102</f>
        <v>0</v>
      </c>
      <c r="S102" s="208">
        <v>0</v>
      </c>
      <c r="T102" s="209">
        <f>S102*H102</f>
        <v>0</v>
      </c>
      <c r="U102" s="40"/>
      <c r="V102" s="40"/>
      <c r="W102" s="40"/>
      <c r="X102" s="40"/>
      <c r="Y102" s="40"/>
      <c r="Z102" s="40"/>
      <c r="AA102" s="40"/>
      <c r="AB102" s="40"/>
      <c r="AC102" s="40"/>
      <c r="AD102" s="40"/>
      <c r="AE102" s="40"/>
      <c r="AR102" s="210" t="s">
        <v>119</v>
      </c>
      <c r="AT102" s="210" t="s">
        <v>114</v>
      </c>
      <c r="AU102" s="210" t="s">
        <v>76</v>
      </c>
      <c r="AY102" s="19" t="s">
        <v>111</v>
      </c>
      <c r="BE102" s="211">
        <f>IF(N102="základní",J102,0)</f>
        <v>0</v>
      </c>
      <c r="BF102" s="211">
        <f>IF(N102="snížená",J102,0)</f>
        <v>0</v>
      </c>
      <c r="BG102" s="211">
        <f>IF(N102="zákl. přenesená",J102,0)</f>
        <v>0</v>
      </c>
      <c r="BH102" s="211">
        <f>IF(N102="sníž. přenesená",J102,0)</f>
        <v>0</v>
      </c>
      <c r="BI102" s="211">
        <f>IF(N102="nulová",J102,0)</f>
        <v>0</v>
      </c>
      <c r="BJ102" s="19" t="s">
        <v>74</v>
      </c>
      <c r="BK102" s="211">
        <f>ROUND(I102*H102,2)</f>
        <v>0</v>
      </c>
      <c r="BL102" s="19" t="s">
        <v>119</v>
      </c>
      <c r="BM102" s="210" t="s">
        <v>140</v>
      </c>
    </row>
    <row r="103" s="2" customFormat="1">
      <c r="A103" s="40"/>
      <c r="B103" s="41"/>
      <c r="C103" s="42"/>
      <c r="D103" s="212" t="s">
        <v>121</v>
      </c>
      <c r="E103" s="42"/>
      <c r="F103" s="213" t="s">
        <v>141</v>
      </c>
      <c r="G103" s="42"/>
      <c r="H103" s="42"/>
      <c r="I103" s="214"/>
      <c r="J103" s="42"/>
      <c r="K103" s="42"/>
      <c r="L103" s="46"/>
      <c r="M103" s="215"/>
      <c r="N103" s="216"/>
      <c r="O103" s="86"/>
      <c r="P103" s="86"/>
      <c r="Q103" s="86"/>
      <c r="R103" s="86"/>
      <c r="S103" s="86"/>
      <c r="T103" s="87"/>
      <c r="U103" s="40"/>
      <c r="V103" s="40"/>
      <c r="W103" s="40"/>
      <c r="X103" s="40"/>
      <c r="Y103" s="40"/>
      <c r="Z103" s="40"/>
      <c r="AA103" s="40"/>
      <c r="AB103" s="40"/>
      <c r="AC103" s="40"/>
      <c r="AD103" s="40"/>
      <c r="AE103" s="40"/>
      <c r="AT103" s="19" t="s">
        <v>121</v>
      </c>
      <c r="AU103" s="19" t="s">
        <v>76</v>
      </c>
    </row>
    <row r="104" s="2" customFormat="1" ht="24.15" customHeight="1">
      <c r="A104" s="40"/>
      <c r="B104" s="41"/>
      <c r="C104" s="199" t="s">
        <v>119</v>
      </c>
      <c r="D104" s="199" t="s">
        <v>114</v>
      </c>
      <c r="E104" s="200" t="s">
        <v>142</v>
      </c>
      <c r="F104" s="201" t="s">
        <v>143</v>
      </c>
      <c r="G104" s="202" t="s">
        <v>144</v>
      </c>
      <c r="H104" s="203">
        <v>30.399999999999999</v>
      </c>
      <c r="I104" s="204"/>
      <c r="J104" s="205">
        <f>ROUND(I104*H104,2)</f>
        <v>0</v>
      </c>
      <c r="K104" s="201" t="s">
        <v>118</v>
      </c>
      <c r="L104" s="46"/>
      <c r="M104" s="206" t="s">
        <v>19</v>
      </c>
      <c r="N104" s="207" t="s">
        <v>40</v>
      </c>
      <c r="O104" s="86"/>
      <c r="P104" s="208">
        <f>O104*H104</f>
        <v>0</v>
      </c>
      <c r="Q104" s="208">
        <v>0</v>
      </c>
      <c r="R104" s="208">
        <f>Q104*H104</f>
        <v>0</v>
      </c>
      <c r="S104" s="208">
        <v>0</v>
      </c>
      <c r="T104" s="209">
        <f>S104*H104</f>
        <v>0</v>
      </c>
      <c r="U104" s="40"/>
      <c r="V104" s="40"/>
      <c r="W104" s="40"/>
      <c r="X104" s="40"/>
      <c r="Y104" s="40"/>
      <c r="Z104" s="40"/>
      <c r="AA104" s="40"/>
      <c r="AB104" s="40"/>
      <c r="AC104" s="40"/>
      <c r="AD104" s="40"/>
      <c r="AE104" s="40"/>
      <c r="AR104" s="210" t="s">
        <v>119</v>
      </c>
      <c r="AT104" s="210" t="s">
        <v>114</v>
      </c>
      <c r="AU104" s="210" t="s">
        <v>76</v>
      </c>
      <c r="AY104" s="19" t="s">
        <v>111</v>
      </c>
      <c r="BE104" s="211">
        <f>IF(N104="základní",J104,0)</f>
        <v>0</v>
      </c>
      <c r="BF104" s="211">
        <f>IF(N104="snížená",J104,0)</f>
        <v>0</v>
      </c>
      <c r="BG104" s="211">
        <f>IF(N104="zákl. přenesená",J104,0)</f>
        <v>0</v>
      </c>
      <c r="BH104" s="211">
        <f>IF(N104="sníž. přenesená",J104,0)</f>
        <v>0</v>
      </c>
      <c r="BI104" s="211">
        <f>IF(N104="nulová",J104,0)</f>
        <v>0</v>
      </c>
      <c r="BJ104" s="19" t="s">
        <v>74</v>
      </c>
      <c r="BK104" s="211">
        <f>ROUND(I104*H104,2)</f>
        <v>0</v>
      </c>
      <c r="BL104" s="19" t="s">
        <v>119</v>
      </c>
      <c r="BM104" s="210" t="s">
        <v>145</v>
      </c>
    </row>
    <row r="105" s="2" customFormat="1">
      <c r="A105" s="40"/>
      <c r="B105" s="41"/>
      <c r="C105" s="42"/>
      <c r="D105" s="212" t="s">
        <v>121</v>
      </c>
      <c r="E105" s="42"/>
      <c r="F105" s="213" t="s">
        <v>146</v>
      </c>
      <c r="G105" s="42"/>
      <c r="H105" s="42"/>
      <c r="I105" s="214"/>
      <c r="J105" s="42"/>
      <c r="K105" s="42"/>
      <c r="L105" s="46"/>
      <c r="M105" s="215"/>
      <c r="N105" s="216"/>
      <c r="O105" s="86"/>
      <c r="P105" s="86"/>
      <c r="Q105" s="86"/>
      <c r="R105" s="86"/>
      <c r="S105" s="86"/>
      <c r="T105" s="87"/>
      <c r="U105" s="40"/>
      <c r="V105" s="40"/>
      <c r="W105" s="40"/>
      <c r="X105" s="40"/>
      <c r="Y105" s="40"/>
      <c r="Z105" s="40"/>
      <c r="AA105" s="40"/>
      <c r="AB105" s="40"/>
      <c r="AC105" s="40"/>
      <c r="AD105" s="40"/>
      <c r="AE105" s="40"/>
      <c r="AT105" s="19" t="s">
        <v>121</v>
      </c>
      <c r="AU105" s="19" t="s">
        <v>76</v>
      </c>
    </row>
    <row r="106" s="13" customFormat="1">
      <c r="A106" s="13"/>
      <c r="B106" s="217"/>
      <c r="C106" s="218"/>
      <c r="D106" s="219" t="s">
        <v>123</v>
      </c>
      <c r="E106" s="220" t="s">
        <v>19</v>
      </c>
      <c r="F106" s="221" t="s">
        <v>147</v>
      </c>
      <c r="G106" s="218"/>
      <c r="H106" s="220" t="s">
        <v>19</v>
      </c>
      <c r="I106" s="222"/>
      <c r="J106" s="218"/>
      <c r="K106" s="218"/>
      <c r="L106" s="223"/>
      <c r="M106" s="224"/>
      <c r="N106" s="225"/>
      <c r="O106" s="225"/>
      <c r="P106" s="225"/>
      <c r="Q106" s="225"/>
      <c r="R106" s="225"/>
      <c r="S106" s="225"/>
      <c r="T106" s="226"/>
      <c r="U106" s="13"/>
      <c r="V106" s="13"/>
      <c r="W106" s="13"/>
      <c r="X106" s="13"/>
      <c r="Y106" s="13"/>
      <c r="Z106" s="13"/>
      <c r="AA106" s="13"/>
      <c r="AB106" s="13"/>
      <c r="AC106" s="13"/>
      <c r="AD106" s="13"/>
      <c r="AE106" s="13"/>
      <c r="AT106" s="227" t="s">
        <v>123</v>
      </c>
      <c r="AU106" s="227" t="s">
        <v>76</v>
      </c>
      <c r="AV106" s="13" t="s">
        <v>74</v>
      </c>
      <c r="AW106" s="13" t="s">
        <v>31</v>
      </c>
      <c r="AX106" s="13" t="s">
        <v>69</v>
      </c>
      <c r="AY106" s="227" t="s">
        <v>111</v>
      </c>
    </row>
    <row r="107" s="13" customFormat="1">
      <c r="A107" s="13"/>
      <c r="B107" s="217"/>
      <c r="C107" s="218"/>
      <c r="D107" s="219" t="s">
        <v>123</v>
      </c>
      <c r="E107" s="220" t="s">
        <v>19</v>
      </c>
      <c r="F107" s="221" t="s">
        <v>124</v>
      </c>
      <c r="G107" s="218"/>
      <c r="H107" s="220" t="s">
        <v>19</v>
      </c>
      <c r="I107" s="222"/>
      <c r="J107" s="218"/>
      <c r="K107" s="218"/>
      <c r="L107" s="223"/>
      <c r="M107" s="224"/>
      <c r="N107" s="225"/>
      <c r="O107" s="225"/>
      <c r="P107" s="225"/>
      <c r="Q107" s="225"/>
      <c r="R107" s="225"/>
      <c r="S107" s="225"/>
      <c r="T107" s="226"/>
      <c r="U107" s="13"/>
      <c r="V107" s="13"/>
      <c r="W107" s="13"/>
      <c r="X107" s="13"/>
      <c r="Y107" s="13"/>
      <c r="Z107" s="13"/>
      <c r="AA107" s="13"/>
      <c r="AB107" s="13"/>
      <c r="AC107" s="13"/>
      <c r="AD107" s="13"/>
      <c r="AE107" s="13"/>
      <c r="AT107" s="227" t="s">
        <v>123</v>
      </c>
      <c r="AU107" s="227" t="s">
        <v>76</v>
      </c>
      <c r="AV107" s="13" t="s">
        <v>74</v>
      </c>
      <c r="AW107" s="13" t="s">
        <v>31</v>
      </c>
      <c r="AX107" s="13" t="s">
        <v>69</v>
      </c>
      <c r="AY107" s="227" t="s">
        <v>111</v>
      </c>
    </row>
    <row r="108" s="13" customFormat="1">
      <c r="A108" s="13"/>
      <c r="B108" s="217"/>
      <c r="C108" s="218"/>
      <c r="D108" s="219" t="s">
        <v>123</v>
      </c>
      <c r="E108" s="220" t="s">
        <v>19</v>
      </c>
      <c r="F108" s="221" t="s">
        <v>148</v>
      </c>
      <c r="G108" s="218"/>
      <c r="H108" s="220" t="s">
        <v>19</v>
      </c>
      <c r="I108" s="222"/>
      <c r="J108" s="218"/>
      <c r="K108" s="218"/>
      <c r="L108" s="223"/>
      <c r="M108" s="224"/>
      <c r="N108" s="225"/>
      <c r="O108" s="225"/>
      <c r="P108" s="225"/>
      <c r="Q108" s="225"/>
      <c r="R108" s="225"/>
      <c r="S108" s="225"/>
      <c r="T108" s="226"/>
      <c r="U108" s="13"/>
      <c r="V108" s="13"/>
      <c r="W108" s="13"/>
      <c r="X108" s="13"/>
      <c r="Y108" s="13"/>
      <c r="Z108" s="13"/>
      <c r="AA108" s="13"/>
      <c r="AB108" s="13"/>
      <c r="AC108" s="13"/>
      <c r="AD108" s="13"/>
      <c r="AE108" s="13"/>
      <c r="AT108" s="227" t="s">
        <v>123</v>
      </c>
      <c r="AU108" s="227" t="s">
        <v>76</v>
      </c>
      <c r="AV108" s="13" t="s">
        <v>74</v>
      </c>
      <c r="AW108" s="13" t="s">
        <v>31</v>
      </c>
      <c r="AX108" s="13" t="s">
        <v>69</v>
      </c>
      <c r="AY108" s="227" t="s">
        <v>111</v>
      </c>
    </row>
    <row r="109" s="14" customFormat="1">
      <c r="A109" s="14"/>
      <c r="B109" s="228"/>
      <c r="C109" s="229"/>
      <c r="D109" s="219" t="s">
        <v>123</v>
      </c>
      <c r="E109" s="230" t="s">
        <v>19</v>
      </c>
      <c r="F109" s="231" t="s">
        <v>149</v>
      </c>
      <c r="G109" s="229"/>
      <c r="H109" s="232">
        <v>30.399999999999999</v>
      </c>
      <c r="I109" s="233"/>
      <c r="J109" s="229"/>
      <c r="K109" s="229"/>
      <c r="L109" s="234"/>
      <c r="M109" s="235"/>
      <c r="N109" s="236"/>
      <c r="O109" s="236"/>
      <c r="P109" s="236"/>
      <c r="Q109" s="236"/>
      <c r="R109" s="236"/>
      <c r="S109" s="236"/>
      <c r="T109" s="237"/>
      <c r="U109" s="14"/>
      <c r="V109" s="14"/>
      <c r="W109" s="14"/>
      <c r="X109" s="14"/>
      <c r="Y109" s="14"/>
      <c r="Z109" s="14"/>
      <c r="AA109" s="14"/>
      <c r="AB109" s="14"/>
      <c r="AC109" s="14"/>
      <c r="AD109" s="14"/>
      <c r="AE109" s="14"/>
      <c r="AT109" s="238" t="s">
        <v>123</v>
      </c>
      <c r="AU109" s="238" t="s">
        <v>76</v>
      </c>
      <c r="AV109" s="14" t="s">
        <v>76</v>
      </c>
      <c r="AW109" s="14" t="s">
        <v>31</v>
      </c>
      <c r="AX109" s="14" t="s">
        <v>74</v>
      </c>
      <c r="AY109" s="238" t="s">
        <v>111</v>
      </c>
    </row>
    <row r="110" s="2" customFormat="1" ht="37.8" customHeight="1">
      <c r="A110" s="40"/>
      <c r="B110" s="41"/>
      <c r="C110" s="199" t="s">
        <v>150</v>
      </c>
      <c r="D110" s="199" t="s">
        <v>114</v>
      </c>
      <c r="E110" s="200" t="s">
        <v>151</v>
      </c>
      <c r="F110" s="201" t="s">
        <v>152</v>
      </c>
      <c r="G110" s="202" t="s">
        <v>144</v>
      </c>
      <c r="H110" s="203">
        <v>1824</v>
      </c>
      <c r="I110" s="204"/>
      <c r="J110" s="205">
        <f>ROUND(I110*H110,2)</f>
        <v>0</v>
      </c>
      <c r="K110" s="201" t="s">
        <v>118</v>
      </c>
      <c r="L110" s="46"/>
      <c r="M110" s="206" t="s">
        <v>19</v>
      </c>
      <c r="N110" s="207" t="s">
        <v>40</v>
      </c>
      <c r="O110" s="86"/>
      <c r="P110" s="208">
        <f>O110*H110</f>
        <v>0</v>
      </c>
      <c r="Q110" s="208">
        <v>0</v>
      </c>
      <c r="R110" s="208">
        <f>Q110*H110</f>
        <v>0</v>
      </c>
      <c r="S110" s="208">
        <v>0</v>
      </c>
      <c r="T110" s="209">
        <f>S110*H110</f>
        <v>0</v>
      </c>
      <c r="U110" s="40"/>
      <c r="V110" s="40"/>
      <c r="W110" s="40"/>
      <c r="X110" s="40"/>
      <c r="Y110" s="40"/>
      <c r="Z110" s="40"/>
      <c r="AA110" s="40"/>
      <c r="AB110" s="40"/>
      <c r="AC110" s="40"/>
      <c r="AD110" s="40"/>
      <c r="AE110" s="40"/>
      <c r="AR110" s="210" t="s">
        <v>119</v>
      </c>
      <c r="AT110" s="210" t="s">
        <v>114</v>
      </c>
      <c r="AU110" s="210" t="s">
        <v>76</v>
      </c>
      <c r="AY110" s="19" t="s">
        <v>111</v>
      </c>
      <c r="BE110" s="211">
        <f>IF(N110="základní",J110,0)</f>
        <v>0</v>
      </c>
      <c r="BF110" s="211">
        <f>IF(N110="snížená",J110,0)</f>
        <v>0</v>
      </c>
      <c r="BG110" s="211">
        <f>IF(N110="zákl. přenesená",J110,0)</f>
        <v>0</v>
      </c>
      <c r="BH110" s="211">
        <f>IF(N110="sníž. přenesená",J110,0)</f>
        <v>0</v>
      </c>
      <c r="BI110" s="211">
        <f>IF(N110="nulová",J110,0)</f>
        <v>0</v>
      </c>
      <c r="BJ110" s="19" t="s">
        <v>74</v>
      </c>
      <c r="BK110" s="211">
        <f>ROUND(I110*H110,2)</f>
        <v>0</v>
      </c>
      <c r="BL110" s="19" t="s">
        <v>119</v>
      </c>
      <c r="BM110" s="210" t="s">
        <v>153</v>
      </c>
    </row>
    <row r="111" s="2" customFormat="1">
      <c r="A111" s="40"/>
      <c r="B111" s="41"/>
      <c r="C111" s="42"/>
      <c r="D111" s="212" t="s">
        <v>121</v>
      </c>
      <c r="E111" s="42"/>
      <c r="F111" s="213" t="s">
        <v>154</v>
      </c>
      <c r="G111" s="42"/>
      <c r="H111" s="42"/>
      <c r="I111" s="214"/>
      <c r="J111" s="42"/>
      <c r="K111" s="42"/>
      <c r="L111" s="46"/>
      <c r="M111" s="215"/>
      <c r="N111" s="216"/>
      <c r="O111" s="86"/>
      <c r="P111" s="86"/>
      <c r="Q111" s="86"/>
      <c r="R111" s="86"/>
      <c r="S111" s="86"/>
      <c r="T111" s="87"/>
      <c r="U111" s="40"/>
      <c r="V111" s="40"/>
      <c r="W111" s="40"/>
      <c r="X111" s="40"/>
      <c r="Y111" s="40"/>
      <c r="Z111" s="40"/>
      <c r="AA111" s="40"/>
      <c r="AB111" s="40"/>
      <c r="AC111" s="40"/>
      <c r="AD111" s="40"/>
      <c r="AE111" s="40"/>
      <c r="AT111" s="19" t="s">
        <v>121</v>
      </c>
      <c r="AU111" s="19" t="s">
        <v>76</v>
      </c>
    </row>
    <row r="112" s="14" customFormat="1">
      <c r="A112" s="14"/>
      <c r="B112" s="228"/>
      <c r="C112" s="229"/>
      <c r="D112" s="219" t="s">
        <v>123</v>
      </c>
      <c r="E112" s="229"/>
      <c r="F112" s="231" t="s">
        <v>155</v>
      </c>
      <c r="G112" s="229"/>
      <c r="H112" s="232">
        <v>1824</v>
      </c>
      <c r="I112" s="233"/>
      <c r="J112" s="229"/>
      <c r="K112" s="229"/>
      <c r="L112" s="234"/>
      <c r="M112" s="235"/>
      <c r="N112" s="236"/>
      <c r="O112" s="236"/>
      <c r="P112" s="236"/>
      <c r="Q112" s="236"/>
      <c r="R112" s="236"/>
      <c r="S112" s="236"/>
      <c r="T112" s="237"/>
      <c r="U112" s="14"/>
      <c r="V112" s="14"/>
      <c r="W112" s="14"/>
      <c r="X112" s="14"/>
      <c r="Y112" s="14"/>
      <c r="Z112" s="14"/>
      <c r="AA112" s="14"/>
      <c r="AB112" s="14"/>
      <c r="AC112" s="14"/>
      <c r="AD112" s="14"/>
      <c r="AE112" s="14"/>
      <c r="AT112" s="238" t="s">
        <v>123</v>
      </c>
      <c r="AU112" s="238" t="s">
        <v>76</v>
      </c>
      <c r="AV112" s="14" t="s">
        <v>76</v>
      </c>
      <c r="AW112" s="14" t="s">
        <v>4</v>
      </c>
      <c r="AX112" s="14" t="s">
        <v>74</v>
      </c>
      <c r="AY112" s="238" t="s">
        <v>111</v>
      </c>
    </row>
    <row r="113" s="2" customFormat="1" ht="24.15" customHeight="1">
      <c r="A113" s="40"/>
      <c r="B113" s="41"/>
      <c r="C113" s="199" t="s">
        <v>156</v>
      </c>
      <c r="D113" s="199" t="s">
        <v>114</v>
      </c>
      <c r="E113" s="200" t="s">
        <v>157</v>
      </c>
      <c r="F113" s="201" t="s">
        <v>158</v>
      </c>
      <c r="G113" s="202" t="s">
        <v>144</v>
      </c>
      <c r="H113" s="203">
        <v>30.399999999999999</v>
      </c>
      <c r="I113" s="204"/>
      <c r="J113" s="205">
        <f>ROUND(I113*H113,2)</f>
        <v>0</v>
      </c>
      <c r="K113" s="201" t="s">
        <v>118</v>
      </c>
      <c r="L113" s="46"/>
      <c r="M113" s="206" t="s">
        <v>19</v>
      </c>
      <c r="N113" s="207" t="s">
        <v>40</v>
      </c>
      <c r="O113" s="86"/>
      <c r="P113" s="208">
        <f>O113*H113</f>
        <v>0</v>
      </c>
      <c r="Q113" s="208">
        <v>0</v>
      </c>
      <c r="R113" s="208">
        <f>Q113*H113</f>
        <v>0</v>
      </c>
      <c r="S113" s="208">
        <v>0</v>
      </c>
      <c r="T113" s="209">
        <f>S113*H113</f>
        <v>0</v>
      </c>
      <c r="U113" s="40"/>
      <c r="V113" s="40"/>
      <c r="W113" s="40"/>
      <c r="X113" s="40"/>
      <c r="Y113" s="40"/>
      <c r="Z113" s="40"/>
      <c r="AA113" s="40"/>
      <c r="AB113" s="40"/>
      <c r="AC113" s="40"/>
      <c r="AD113" s="40"/>
      <c r="AE113" s="40"/>
      <c r="AR113" s="210" t="s">
        <v>119</v>
      </c>
      <c r="AT113" s="210" t="s">
        <v>114</v>
      </c>
      <c r="AU113" s="210" t="s">
        <v>76</v>
      </c>
      <c r="AY113" s="19" t="s">
        <v>111</v>
      </c>
      <c r="BE113" s="211">
        <f>IF(N113="základní",J113,0)</f>
        <v>0</v>
      </c>
      <c r="BF113" s="211">
        <f>IF(N113="snížená",J113,0)</f>
        <v>0</v>
      </c>
      <c r="BG113" s="211">
        <f>IF(N113="zákl. přenesená",J113,0)</f>
        <v>0</v>
      </c>
      <c r="BH113" s="211">
        <f>IF(N113="sníž. přenesená",J113,0)</f>
        <v>0</v>
      </c>
      <c r="BI113" s="211">
        <f>IF(N113="nulová",J113,0)</f>
        <v>0</v>
      </c>
      <c r="BJ113" s="19" t="s">
        <v>74</v>
      </c>
      <c r="BK113" s="211">
        <f>ROUND(I113*H113,2)</f>
        <v>0</v>
      </c>
      <c r="BL113" s="19" t="s">
        <v>119</v>
      </c>
      <c r="BM113" s="210" t="s">
        <v>159</v>
      </c>
    </row>
    <row r="114" s="2" customFormat="1">
      <c r="A114" s="40"/>
      <c r="B114" s="41"/>
      <c r="C114" s="42"/>
      <c r="D114" s="212" t="s">
        <v>121</v>
      </c>
      <c r="E114" s="42"/>
      <c r="F114" s="213" t="s">
        <v>160</v>
      </c>
      <c r="G114" s="42"/>
      <c r="H114" s="42"/>
      <c r="I114" s="214"/>
      <c r="J114" s="42"/>
      <c r="K114" s="42"/>
      <c r="L114" s="46"/>
      <c r="M114" s="215"/>
      <c r="N114" s="216"/>
      <c r="O114" s="86"/>
      <c r="P114" s="86"/>
      <c r="Q114" s="86"/>
      <c r="R114" s="86"/>
      <c r="S114" s="86"/>
      <c r="T114" s="87"/>
      <c r="U114" s="40"/>
      <c r="V114" s="40"/>
      <c r="W114" s="40"/>
      <c r="X114" s="40"/>
      <c r="Y114" s="40"/>
      <c r="Z114" s="40"/>
      <c r="AA114" s="40"/>
      <c r="AB114" s="40"/>
      <c r="AC114" s="40"/>
      <c r="AD114" s="40"/>
      <c r="AE114" s="40"/>
      <c r="AT114" s="19" t="s">
        <v>121</v>
      </c>
      <c r="AU114" s="19" t="s">
        <v>76</v>
      </c>
    </row>
    <row r="115" s="2" customFormat="1" ht="44.25" customHeight="1">
      <c r="A115" s="40"/>
      <c r="B115" s="41"/>
      <c r="C115" s="199" t="s">
        <v>161</v>
      </c>
      <c r="D115" s="199" t="s">
        <v>114</v>
      </c>
      <c r="E115" s="200" t="s">
        <v>162</v>
      </c>
      <c r="F115" s="201" t="s">
        <v>163</v>
      </c>
      <c r="G115" s="202" t="s">
        <v>117</v>
      </c>
      <c r="H115" s="203">
        <v>29.988</v>
      </c>
      <c r="I115" s="204"/>
      <c r="J115" s="205">
        <f>ROUND(I115*H115,2)</f>
        <v>0</v>
      </c>
      <c r="K115" s="201" t="s">
        <v>118</v>
      </c>
      <c r="L115" s="46"/>
      <c r="M115" s="206" t="s">
        <v>19</v>
      </c>
      <c r="N115" s="207" t="s">
        <v>40</v>
      </c>
      <c r="O115" s="86"/>
      <c r="P115" s="208">
        <f>O115*H115</f>
        <v>0</v>
      </c>
      <c r="Q115" s="208">
        <v>0</v>
      </c>
      <c r="R115" s="208">
        <f>Q115*H115</f>
        <v>0</v>
      </c>
      <c r="S115" s="208">
        <v>0</v>
      </c>
      <c r="T115" s="209">
        <f>S115*H115</f>
        <v>0</v>
      </c>
      <c r="U115" s="40"/>
      <c r="V115" s="40"/>
      <c r="W115" s="40"/>
      <c r="X115" s="40"/>
      <c r="Y115" s="40"/>
      <c r="Z115" s="40"/>
      <c r="AA115" s="40"/>
      <c r="AB115" s="40"/>
      <c r="AC115" s="40"/>
      <c r="AD115" s="40"/>
      <c r="AE115" s="40"/>
      <c r="AR115" s="210" t="s">
        <v>119</v>
      </c>
      <c r="AT115" s="210" t="s">
        <v>114</v>
      </c>
      <c r="AU115" s="210" t="s">
        <v>76</v>
      </c>
      <c r="AY115" s="19" t="s">
        <v>111</v>
      </c>
      <c r="BE115" s="211">
        <f>IF(N115="základní",J115,0)</f>
        <v>0</v>
      </c>
      <c r="BF115" s="211">
        <f>IF(N115="snížená",J115,0)</f>
        <v>0</v>
      </c>
      <c r="BG115" s="211">
        <f>IF(N115="zákl. přenesená",J115,0)</f>
        <v>0</v>
      </c>
      <c r="BH115" s="211">
        <f>IF(N115="sníž. přenesená",J115,0)</f>
        <v>0</v>
      </c>
      <c r="BI115" s="211">
        <f>IF(N115="nulová",J115,0)</f>
        <v>0</v>
      </c>
      <c r="BJ115" s="19" t="s">
        <v>74</v>
      </c>
      <c r="BK115" s="211">
        <f>ROUND(I115*H115,2)</f>
        <v>0</v>
      </c>
      <c r="BL115" s="19" t="s">
        <v>119</v>
      </c>
      <c r="BM115" s="210" t="s">
        <v>164</v>
      </c>
    </row>
    <row r="116" s="2" customFormat="1">
      <c r="A116" s="40"/>
      <c r="B116" s="41"/>
      <c r="C116" s="42"/>
      <c r="D116" s="212" t="s">
        <v>121</v>
      </c>
      <c r="E116" s="42"/>
      <c r="F116" s="213" t="s">
        <v>165</v>
      </c>
      <c r="G116" s="42"/>
      <c r="H116" s="42"/>
      <c r="I116" s="214"/>
      <c r="J116" s="42"/>
      <c r="K116" s="42"/>
      <c r="L116" s="46"/>
      <c r="M116" s="215"/>
      <c r="N116" s="216"/>
      <c r="O116" s="86"/>
      <c r="P116" s="86"/>
      <c r="Q116" s="86"/>
      <c r="R116" s="86"/>
      <c r="S116" s="86"/>
      <c r="T116" s="87"/>
      <c r="U116" s="40"/>
      <c r="V116" s="40"/>
      <c r="W116" s="40"/>
      <c r="X116" s="40"/>
      <c r="Y116" s="40"/>
      <c r="Z116" s="40"/>
      <c r="AA116" s="40"/>
      <c r="AB116" s="40"/>
      <c r="AC116" s="40"/>
      <c r="AD116" s="40"/>
      <c r="AE116" s="40"/>
      <c r="AT116" s="19" t="s">
        <v>121</v>
      </c>
      <c r="AU116" s="19" t="s">
        <v>76</v>
      </c>
    </row>
    <row r="117" s="13" customFormat="1">
      <c r="A117" s="13"/>
      <c r="B117" s="217"/>
      <c r="C117" s="218"/>
      <c r="D117" s="219" t="s">
        <v>123</v>
      </c>
      <c r="E117" s="220" t="s">
        <v>19</v>
      </c>
      <c r="F117" s="221" t="s">
        <v>124</v>
      </c>
      <c r="G117" s="218"/>
      <c r="H117" s="220" t="s">
        <v>19</v>
      </c>
      <c r="I117" s="222"/>
      <c r="J117" s="218"/>
      <c r="K117" s="218"/>
      <c r="L117" s="223"/>
      <c r="M117" s="224"/>
      <c r="N117" s="225"/>
      <c r="O117" s="225"/>
      <c r="P117" s="225"/>
      <c r="Q117" s="225"/>
      <c r="R117" s="225"/>
      <c r="S117" s="225"/>
      <c r="T117" s="226"/>
      <c r="U117" s="13"/>
      <c r="V117" s="13"/>
      <c r="W117" s="13"/>
      <c r="X117" s="13"/>
      <c r="Y117" s="13"/>
      <c r="Z117" s="13"/>
      <c r="AA117" s="13"/>
      <c r="AB117" s="13"/>
      <c r="AC117" s="13"/>
      <c r="AD117" s="13"/>
      <c r="AE117" s="13"/>
      <c r="AT117" s="227" t="s">
        <v>123</v>
      </c>
      <c r="AU117" s="227" t="s">
        <v>76</v>
      </c>
      <c r="AV117" s="13" t="s">
        <v>74</v>
      </c>
      <c r="AW117" s="13" t="s">
        <v>31</v>
      </c>
      <c r="AX117" s="13" t="s">
        <v>69</v>
      </c>
      <c r="AY117" s="227" t="s">
        <v>111</v>
      </c>
    </row>
    <row r="118" s="13" customFormat="1">
      <c r="A118" s="13"/>
      <c r="B118" s="217"/>
      <c r="C118" s="218"/>
      <c r="D118" s="219" t="s">
        <v>123</v>
      </c>
      <c r="E118" s="220" t="s">
        <v>19</v>
      </c>
      <c r="F118" s="221" t="s">
        <v>166</v>
      </c>
      <c r="G118" s="218"/>
      <c r="H118" s="220" t="s">
        <v>19</v>
      </c>
      <c r="I118" s="222"/>
      <c r="J118" s="218"/>
      <c r="K118" s="218"/>
      <c r="L118" s="223"/>
      <c r="M118" s="224"/>
      <c r="N118" s="225"/>
      <c r="O118" s="225"/>
      <c r="P118" s="225"/>
      <c r="Q118" s="225"/>
      <c r="R118" s="225"/>
      <c r="S118" s="225"/>
      <c r="T118" s="226"/>
      <c r="U118" s="13"/>
      <c r="V118" s="13"/>
      <c r="W118" s="13"/>
      <c r="X118" s="13"/>
      <c r="Y118" s="13"/>
      <c r="Z118" s="13"/>
      <c r="AA118" s="13"/>
      <c r="AB118" s="13"/>
      <c r="AC118" s="13"/>
      <c r="AD118" s="13"/>
      <c r="AE118" s="13"/>
      <c r="AT118" s="227" t="s">
        <v>123</v>
      </c>
      <c r="AU118" s="227" t="s">
        <v>76</v>
      </c>
      <c r="AV118" s="13" t="s">
        <v>74</v>
      </c>
      <c r="AW118" s="13" t="s">
        <v>31</v>
      </c>
      <c r="AX118" s="13" t="s">
        <v>69</v>
      </c>
      <c r="AY118" s="227" t="s">
        <v>111</v>
      </c>
    </row>
    <row r="119" s="14" customFormat="1">
      <c r="A119" s="14"/>
      <c r="B119" s="228"/>
      <c r="C119" s="229"/>
      <c r="D119" s="219" t="s">
        <v>123</v>
      </c>
      <c r="E119" s="230" t="s">
        <v>19</v>
      </c>
      <c r="F119" s="231" t="s">
        <v>167</v>
      </c>
      <c r="G119" s="229"/>
      <c r="H119" s="232">
        <v>6</v>
      </c>
      <c r="I119" s="233"/>
      <c r="J119" s="229"/>
      <c r="K119" s="229"/>
      <c r="L119" s="234"/>
      <c r="M119" s="235"/>
      <c r="N119" s="236"/>
      <c r="O119" s="236"/>
      <c r="P119" s="236"/>
      <c r="Q119" s="236"/>
      <c r="R119" s="236"/>
      <c r="S119" s="236"/>
      <c r="T119" s="237"/>
      <c r="U119" s="14"/>
      <c r="V119" s="14"/>
      <c r="W119" s="14"/>
      <c r="X119" s="14"/>
      <c r="Y119" s="14"/>
      <c r="Z119" s="14"/>
      <c r="AA119" s="14"/>
      <c r="AB119" s="14"/>
      <c r="AC119" s="14"/>
      <c r="AD119" s="14"/>
      <c r="AE119" s="14"/>
      <c r="AT119" s="238" t="s">
        <v>123</v>
      </c>
      <c r="AU119" s="238" t="s">
        <v>76</v>
      </c>
      <c r="AV119" s="14" t="s">
        <v>76</v>
      </c>
      <c r="AW119" s="14" t="s">
        <v>31</v>
      </c>
      <c r="AX119" s="14" t="s">
        <v>69</v>
      </c>
      <c r="AY119" s="238" t="s">
        <v>111</v>
      </c>
    </row>
    <row r="120" s="13" customFormat="1">
      <c r="A120" s="13"/>
      <c r="B120" s="217"/>
      <c r="C120" s="218"/>
      <c r="D120" s="219" t="s">
        <v>123</v>
      </c>
      <c r="E120" s="220" t="s">
        <v>19</v>
      </c>
      <c r="F120" s="221" t="s">
        <v>168</v>
      </c>
      <c r="G120" s="218"/>
      <c r="H120" s="220" t="s">
        <v>19</v>
      </c>
      <c r="I120" s="222"/>
      <c r="J120" s="218"/>
      <c r="K120" s="218"/>
      <c r="L120" s="223"/>
      <c r="M120" s="224"/>
      <c r="N120" s="225"/>
      <c r="O120" s="225"/>
      <c r="P120" s="225"/>
      <c r="Q120" s="225"/>
      <c r="R120" s="225"/>
      <c r="S120" s="225"/>
      <c r="T120" s="226"/>
      <c r="U120" s="13"/>
      <c r="V120" s="13"/>
      <c r="W120" s="13"/>
      <c r="X120" s="13"/>
      <c r="Y120" s="13"/>
      <c r="Z120" s="13"/>
      <c r="AA120" s="13"/>
      <c r="AB120" s="13"/>
      <c r="AC120" s="13"/>
      <c r="AD120" s="13"/>
      <c r="AE120" s="13"/>
      <c r="AT120" s="227" t="s">
        <v>123</v>
      </c>
      <c r="AU120" s="227" t="s">
        <v>76</v>
      </c>
      <c r="AV120" s="13" t="s">
        <v>74</v>
      </c>
      <c r="AW120" s="13" t="s">
        <v>31</v>
      </c>
      <c r="AX120" s="13" t="s">
        <v>69</v>
      </c>
      <c r="AY120" s="227" t="s">
        <v>111</v>
      </c>
    </row>
    <row r="121" s="14" customFormat="1">
      <c r="A121" s="14"/>
      <c r="B121" s="228"/>
      <c r="C121" s="229"/>
      <c r="D121" s="219" t="s">
        <v>123</v>
      </c>
      <c r="E121" s="230" t="s">
        <v>19</v>
      </c>
      <c r="F121" s="231" t="s">
        <v>169</v>
      </c>
      <c r="G121" s="229"/>
      <c r="H121" s="232">
        <v>19.187999999999999</v>
      </c>
      <c r="I121" s="233"/>
      <c r="J121" s="229"/>
      <c r="K121" s="229"/>
      <c r="L121" s="234"/>
      <c r="M121" s="235"/>
      <c r="N121" s="236"/>
      <c r="O121" s="236"/>
      <c r="P121" s="236"/>
      <c r="Q121" s="236"/>
      <c r="R121" s="236"/>
      <c r="S121" s="236"/>
      <c r="T121" s="237"/>
      <c r="U121" s="14"/>
      <c r="V121" s="14"/>
      <c r="W121" s="14"/>
      <c r="X121" s="14"/>
      <c r="Y121" s="14"/>
      <c r="Z121" s="14"/>
      <c r="AA121" s="14"/>
      <c r="AB121" s="14"/>
      <c r="AC121" s="14"/>
      <c r="AD121" s="14"/>
      <c r="AE121" s="14"/>
      <c r="AT121" s="238" t="s">
        <v>123</v>
      </c>
      <c r="AU121" s="238" t="s">
        <v>76</v>
      </c>
      <c r="AV121" s="14" t="s">
        <v>76</v>
      </c>
      <c r="AW121" s="14" t="s">
        <v>31</v>
      </c>
      <c r="AX121" s="14" t="s">
        <v>69</v>
      </c>
      <c r="AY121" s="238" t="s">
        <v>111</v>
      </c>
    </row>
    <row r="122" s="14" customFormat="1">
      <c r="A122" s="14"/>
      <c r="B122" s="228"/>
      <c r="C122" s="229"/>
      <c r="D122" s="219" t="s">
        <v>123</v>
      </c>
      <c r="E122" s="230" t="s">
        <v>19</v>
      </c>
      <c r="F122" s="231" t="s">
        <v>170</v>
      </c>
      <c r="G122" s="229"/>
      <c r="H122" s="232">
        <v>4.7999999999999998</v>
      </c>
      <c r="I122" s="233"/>
      <c r="J122" s="229"/>
      <c r="K122" s="229"/>
      <c r="L122" s="234"/>
      <c r="M122" s="235"/>
      <c r="N122" s="236"/>
      <c r="O122" s="236"/>
      <c r="P122" s="236"/>
      <c r="Q122" s="236"/>
      <c r="R122" s="236"/>
      <c r="S122" s="236"/>
      <c r="T122" s="237"/>
      <c r="U122" s="14"/>
      <c r="V122" s="14"/>
      <c r="W122" s="14"/>
      <c r="X122" s="14"/>
      <c r="Y122" s="14"/>
      <c r="Z122" s="14"/>
      <c r="AA122" s="14"/>
      <c r="AB122" s="14"/>
      <c r="AC122" s="14"/>
      <c r="AD122" s="14"/>
      <c r="AE122" s="14"/>
      <c r="AT122" s="238" t="s">
        <v>123</v>
      </c>
      <c r="AU122" s="238" t="s">
        <v>76</v>
      </c>
      <c r="AV122" s="14" t="s">
        <v>76</v>
      </c>
      <c r="AW122" s="14" t="s">
        <v>31</v>
      </c>
      <c r="AX122" s="14" t="s">
        <v>69</v>
      </c>
      <c r="AY122" s="238" t="s">
        <v>111</v>
      </c>
    </row>
    <row r="123" s="15" customFormat="1">
      <c r="A123" s="15"/>
      <c r="B123" s="239"/>
      <c r="C123" s="240"/>
      <c r="D123" s="219" t="s">
        <v>123</v>
      </c>
      <c r="E123" s="241" t="s">
        <v>19</v>
      </c>
      <c r="F123" s="242" t="s">
        <v>131</v>
      </c>
      <c r="G123" s="240"/>
      <c r="H123" s="243">
        <v>29.988</v>
      </c>
      <c r="I123" s="244"/>
      <c r="J123" s="240"/>
      <c r="K123" s="240"/>
      <c r="L123" s="245"/>
      <c r="M123" s="246"/>
      <c r="N123" s="247"/>
      <c r="O123" s="247"/>
      <c r="P123" s="247"/>
      <c r="Q123" s="247"/>
      <c r="R123" s="247"/>
      <c r="S123" s="247"/>
      <c r="T123" s="248"/>
      <c r="U123" s="15"/>
      <c r="V123" s="15"/>
      <c r="W123" s="15"/>
      <c r="X123" s="15"/>
      <c r="Y123" s="15"/>
      <c r="Z123" s="15"/>
      <c r="AA123" s="15"/>
      <c r="AB123" s="15"/>
      <c r="AC123" s="15"/>
      <c r="AD123" s="15"/>
      <c r="AE123" s="15"/>
      <c r="AT123" s="249" t="s">
        <v>123</v>
      </c>
      <c r="AU123" s="249" t="s">
        <v>76</v>
      </c>
      <c r="AV123" s="15" t="s">
        <v>119</v>
      </c>
      <c r="AW123" s="15" t="s">
        <v>31</v>
      </c>
      <c r="AX123" s="15" t="s">
        <v>74</v>
      </c>
      <c r="AY123" s="249" t="s">
        <v>111</v>
      </c>
    </row>
    <row r="124" s="2" customFormat="1" ht="49.05" customHeight="1">
      <c r="A124" s="40"/>
      <c r="B124" s="41"/>
      <c r="C124" s="199" t="s">
        <v>171</v>
      </c>
      <c r="D124" s="199" t="s">
        <v>114</v>
      </c>
      <c r="E124" s="200" t="s">
        <v>172</v>
      </c>
      <c r="F124" s="201" t="s">
        <v>173</v>
      </c>
      <c r="G124" s="202" t="s">
        <v>117</v>
      </c>
      <c r="H124" s="203">
        <v>1799.28</v>
      </c>
      <c r="I124" s="204"/>
      <c r="J124" s="205">
        <f>ROUND(I124*H124,2)</f>
        <v>0</v>
      </c>
      <c r="K124" s="201" t="s">
        <v>118</v>
      </c>
      <c r="L124" s="46"/>
      <c r="M124" s="206" t="s">
        <v>19</v>
      </c>
      <c r="N124" s="207" t="s">
        <v>40</v>
      </c>
      <c r="O124" s="86"/>
      <c r="P124" s="208">
        <f>O124*H124</f>
        <v>0</v>
      </c>
      <c r="Q124" s="208">
        <v>0</v>
      </c>
      <c r="R124" s="208">
        <f>Q124*H124</f>
        <v>0</v>
      </c>
      <c r="S124" s="208">
        <v>0</v>
      </c>
      <c r="T124" s="209">
        <f>S124*H124</f>
        <v>0</v>
      </c>
      <c r="U124" s="40"/>
      <c r="V124" s="40"/>
      <c r="W124" s="40"/>
      <c r="X124" s="40"/>
      <c r="Y124" s="40"/>
      <c r="Z124" s="40"/>
      <c r="AA124" s="40"/>
      <c r="AB124" s="40"/>
      <c r="AC124" s="40"/>
      <c r="AD124" s="40"/>
      <c r="AE124" s="40"/>
      <c r="AR124" s="210" t="s">
        <v>119</v>
      </c>
      <c r="AT124" s="210" t="s">
        <v>114</v>
      </c>
      <c r="AU124" s="210" t="s">
        <v>76</v>
      </c>
      <c r="AY124" s="19" t="s">
        <v>111</v>
      </c>
      <c r="BE124" s="211">
        <f>IF(N124="základní",J124,0)</f>
        <v>0</v>
      </c>
      <c r="BF124" s="211">
        <f>IF(N124="snížená",J124,0)</f>
        <v>0</v>
      </c>
      <c r="BG124" s="211">
        <f>IF(N124="zákl. přenesená",J124,0)</f>
        <v>0</v>
      </c>
      <c r="BH124" s="211">
        <f>IF(N124="sníž. přenesená",J124,0)</f>
        <v>0</v>
      </c>
      <c r="BI124" s="211">
        <f>IF(N124="nulová",J124,0)</f>
        <v>0</v>
      </c>
      <c r="BJ124" s="19" t="s">
        <v>74</v>
      </c>
      <c r="BK124" s="211">
        <f>ROUND(I124*H124,2)</f>
        <v>0</v>
      </c>
      <c r="BL124" s="19" t="s">
        <v>119</v>
      </c>
      <c r="BM124" s="210" t="s">
        <v>174</v>
      </c>
    </row>
    <row r="125" s="2" customFormat="1">
      <c r="A125" s="40"/>
      <c r="B125" s="41"/>
      <c r="C125" s="42"/>
      <c r="D125" s="212" t="s">
        <v>121</v>
      </c>
      <c r="E125" s="42"/>
      <c r="F125" s="213" t="s">
        <v>175</v>
      </c>
      <c r="G125" s="42"/>
      <c r="H125" s="42"/>
      <c r="I125" s="214"/>
      <c r="J125" s="42"/>
      <c r="K125" s="42"/>
      <c r="L125" s="46"/>
      <c r="M125" s="215"/>
      <c r="N125" s="216"/>
      <c r="O125" s="86"/>
      <c r="P125" s="86"/>
      <c r="Q125" s="86"/>
      <c r="R125" s="86"/>
      <c r="S125" s="86"/>
      <c r="T125" s="87"/>
      <c r="U125" s="40"/>
      <c r="V125" s="40"/>
      <c r="W125" s="40"/>
      <c r="X125" s="40"/>
      <c r="Y125" s="40"/>
      <c r="Z125" s="40"/>
      <c r="AA125" s="40"/>
      <c r="AB125" s="40"/>
      <c r="AC125" s="40"/>
      <c r="AD125" s="40"/>
      <c r="AE125" s="40"/>
      <c r="AT125" s="19" t="s">
        <v>121</v>
      </c>
      <c r="AU125" s="19" t="s">
        <v>76</v>
      </c>
    </row>
    <row r="126" s="14" customFormat="1">
      <c r="A126" s="14"/>
      <c r="B126" s="228"/>
      <c r="C126" s="229"/>
      <c r="D126" s="219" t="s">
        <v>123</v>
      </c>
      <c r="E126" s="229"/>
      <c r="F126" s="231" t="s">
        <v>176</v>
      </c>
      <c r="G126" s="229"/>
      <c r="H126" s="232">
        <v>1799.28</v>
      </c>
      <c r="I126" s="233"/>
      <c r="J126" s="229"/>
      <c r="K126" s="229"/>
      <c r="L126" s="234"/>
      <c r="M126" s="235"/>
      <c r="N126" s="236"/>
      <c r="O126" s="236"/>
      <c r="P126" s="236"/>
      <c r="Q126" s="236"/>
      <c r="R126" s="236"/>
      <c r="S126" s="236"/>
      <c r="T126" s="237"/>
      <c r="U126" s="14"/>
      <c r="V126" s="14"/>
      <c r="W126" s="14"/>
      <c r="X126" s="14"/>
      <c r="Y126" s="14"/>
      <c r="Z126" s="14"/>
      <c r="AA126" s="14"/>
      <c r="AB126" s="14"/>
      <c r="AC126" s="14"/>
      <c r="AD126" s="14"/>
      <c r="AE126" s="14"/>
      <c r="AT126" s="238" t="s">
        <v>123</v>
      </c>
      <c r="AU126" s="238" t="s">
        <v>76</v>
      </c>
      <c r="AV126" s="14" t="s">
        <v>76</v>
      </c>
      <c r="AW126" s="14" t="s">
        <v>4</v>
      </c>
      <c r="AX126" s="14" t="s">
        <v>74</v>
      </c>
      <c r="AY126" s="238" t="s">
        <v>111</v>
      </c>
    </row>
    <row r="127" s="2" customFormat="1" ht="44.25" customHeight="1">
      <c r="A127" s="40"/>
      <c r="B127" s="41"/>
      <c r="C127" s="199" t="s">
        <v>177</v>
      </c>
      <c r="D127" s="199" t="s">
        <v>114</v>
      </c>
      <c r="E127" s="200" t="s">
        <v>178</v>
      </c>
      <c r="F127" s="201" t="s">
        <v>179</v>
      </c>
      <c r="G127" s="202" t="s">
        <v>117</v>
      </c>
      <c r="H127" s="203">
        <v>29.988</v>
      </c>
      <c r="I127" s="204"/>
      <c r="J127" s="205">
        <f>ROUND(I127*H127,2)</f>
        <v>0</v>
      </c>
      <c r="K127" s="201" t="s">
        <v>118</v>
      </c>
      <c r="L127" s="46"/>
      <c r="M127" s="206" t="s">
        <v>19</v>
      </c>
      <c r="N127" s="207" t="s">
        <v>40</v>
      </c>
      <c r="O127" s="86"/>
      <c r="P127" s="208">
        <f>O127*H127</f>
        <v>0</v>
      </c>
      <c r="Q127" s="208">
        <v>0</v>
      </c>
      <c r="R127" s="208">
        <f>Q127*H127</f>
        <v>0</v>
      </c>
      <c r="S127" s="208">
        <v>0</v>
      </c>
      <c r="T127" s="209">
        <f>S127*H127</f>
        <v>0</v>
      </c>
      <c r="U127" s="40"/>
      <c r="V127" s="40"/>
      <c r="W127" s="40"/>
      <c r="X127" s="40"/>
      <c r="Y127" s="40"/>
      <c r="Z127" s="40"/>
      <c r="AA127" s="40"/>
      <c r="AB127" s="40"/>
      <c r="AC127" s="40"/>
      <c r="AD127" s="40"/>
      <c r="AE127" s="40"/>
      <c r="AR127" s="210" t="s">
        <v>119</v>
      </c>
      <c r="AT127" s="210" t="s">
        <v>114</v>
      </c>
      <c r="AU127" s="210" t="s">
        <v>76</v>
      </c>
      <c r="AY127" s="19" t="s">
        <v>111</v>
      </c>
      <c r="BE127" s="211">
        <f>IF(N127="základní",J127,0)</f>
        <v>0</v>
      </c>
      <c r="BF127" s="211">
        <f>IF(N127="snížená",J127,0)</f>
        <v>0</v>
      </c>
      <c r="BG127" s="211">
        <f>IF(N127="zákl. přenesená",J127,0)</f>
        <v>0</v>
      </c>
      <c r="BH127" s="211">
        <f>IF(N127="sníž. přenesená",J127,0)</f>
        <v>0</v>
      </c>
      <c r="BI127" s="211">
        <f>IF(N127="nulová",J127,0)</f>
        <v>0</v>
      </c>
      <c r="BJ127" s="19" t="s">
        <v>74</v>
      </c>
      <c r="BK127" s="211">
        <f>ROUND(I127*H127,2)</f>
        <v>0</v>
      </c>
      <c r="BL127" s="19" t="s">
        <v>119</v>
      </c>
      <c r="BM127" s="210" t="s">
        <v>180</v>
      </c>
    </row>
    <row r="128" s="2" customFormat="1">
      <c r="A128" s="40"/>
      <c r="B128" s="41"/>
      <c r="C128" s="42"/>
      <c r="D128" s="212" t="s">
        <v>121</v>
      </c>
      <c r="E128" s="42"/>
      <c r="F128" s="213" t="s">
        <v>181</v>
      </c>
      <c r="G128" s="42"/>
      <c r="H128" s="42"/>
      <c r="I128" s="214"/>
      <c r="J128" s="42"/>
      <c r="K128" s="42"/>
      <c r="L128" s="46"/>
      <c r="M128" s="215"/>
      <c r="N128" s="216"/>
      <c r="O128" s="86"/>
      <c r="P128" s="86"/>
      <c r="Q128" s="86"/>
      <c r="R128" s="86"/>
      <c r="S128" s="86"/>
      <c r="T128" s="87"/>
      <c r="U128" s="40"/>
      <c r="V128" s="40"/>
      <c r="W128" s="40"/>
      <c r="X128" s="40"/>
      <c r="Y128" s="40"/>
      <c r="Z128" s="40"/>
      <c r="AA128" s="40"/>
      <c r="AB128" s="40"/>
      <c r="AC128" s="40"/>
      <c r="AD128" s="40"/>
      <c r="AE128" s="40"/>
      <c r="AT128" s="19" t="s">
        <v>121</v>
      </c>
      <c r="AU128" s="19" t="s">
        <v>76</v>
      </c>
    </row>
    <row r="129" s="2" customFormat="1" ht="33" customHeight="1">
      <c r="A129" s="40"/>
      <c r="B129" s="41"/>
      <c r="C129" s="199" t="s">
        <v>182</v>
      </c>
      <c r="D129" s="199" t="s">
        <v>114</v>
      </c>
      <c r="E129" s="200" t="s">
        <v>183</v>
      </c>
      <c r="F129" s="201" t="s">
        <v>184</v>
      </c>
      <c r="G129" s="202" t="s">
        <v>185</v>
      </c>
      <c r="H129" s="203">
        <v>1</v>
      </c>
      <c r="I129" s="204"/>
      <c r="J129" s="205">
        <f>ROUND(I129*H129,2)</f>
        <v>0</v>
      </c>
      <c r="K129" s="201" t="s">
        <v>19</v>
      </c>
      <c r="L129" s="46"/>
      <c r="M129" s="206" t="s">
        <v>19</v>
      </c>
      <c r="N129" s="207" t="s">
        <v>40</v>
      </c>
      <c r="O129" s="86"/>
      <c r="P129" s="208">
        <f>O129*H129</f>
        <v>0</v>
      </c>
      <c r="Q129" s="208">
        <v>0</v>
      </c>
      <c r="R129" s="208">
        <f>Q129*H129</f>
        <v>0</v>
      </c>
      <c r="S129" s="208">
        <v>0</v>
      </c>
      <c r="T129" s="209">
        <f>S129*H129</f>
        <v>0</v>
      </c>
      <c r="U129" s="40"/>
      <c r="V129" s="40"/>
      <c r="W129" s="40"/>
      <c r="X129" s="40"/>
      <c r="Y129" s="40"/>
      <c r="Z129" s="40"/>
      <c r="AA129" s="40"/>
      <c r="AB129" s="40"/>
      <c r="AC129" s="40"/>
      <c r="AD129" s="40"/>
      <c r="AE129" s="40"/>
      <c r="AR129" s="210" t="s">
        <v>119</v>
      </c>
      <c r="AT129" s="210" t="s">
        <v>114</v>
      </c>
      <c r="AU129" s="210" t="s">
        <v>76</v>
      </c>
      <c r="AY129" s="19" t="s">
        <v>111</v>
      </c>
      <c r="BE129" s="211">
        <f>IF(N129="základní",J129,0)</f>
        <v>0</v>
      </c>
      <c r="BF129" s="211">
        <f>IF(N129="snížená",J129,0)</f>
        <v>0</v>
      </c>
      <c r="BG129" s="211">
        <f>IF(N129="zákl. přenesená",J129,0)</f>
        <v>0</v>
      </c>
      <c r="BH129" s="211">
        <f>IF(N129="sníž. přenesená",J129,0)</f>
        <v>0</v>
      </c>
      <c r="BI129" s="211">
        <f>IF(N129="nulová",J129,0)</f>
        <v>0</v>
      </c>
      <c r="BJ129" s="19" t="s">
        <v>74</v>
      </c>
      <c r="BK129" s="211">
        <f>ROUND(I129*H129,2)</f>
        <v>0</v>
      </c>
      <c r="BL129" s="19" t="s">
        <v>119</v>
      </c>
      <c r="BM129" s="210" t="s">
        <v>186</v>
      </c>
    </row>
    <row r="130" s="2" customFormat="1" ht="33" customHeight="1">
      <c r="A130" s="40"/>
      <c r="B130" s="41"/>
      <c r="C130" s="199" t="s">
        <v>187</v>
      </c>
      <c r="D130" s="199" t="s">
        <v>114</v>
      </c>
      <c r="E130" s="200" t="s">
        <v>188</v>
      </c>
      <c r="F130" s="201" t="s">
        <v>189</v>
      </c>
      <c r="G130" s="202" t="s">
        <v>185</v>
      </c>
      <c r="H130" s="203">
        <v>1</v>
      </c>
      <c r="I130" s="204"/>
      <c r="J130" s="205">
        <f>ROUND(I130*H130,2)</f>
        <v>0</v>
      </c>
      <c r="K130" s="201" t="s">
        <v>19</v>
      </c>
      <c r="L130" s="46"/>
      <c r="M130" s="206" t="s">
        <v>19</v>
      </c>
      <c r="N130" s="207" t="s">
        <v>40</v>
      </c>
      <c r="O130" s="86"/>
      <c r="P130" s="208">
        <f>O130*H130</f>
        <v>0</v>
      </c>
      <c r="Q130" s="208">
        <v>0</v>
      </c>
      <c r="R130" s="208">
        <f>Q130*H130</f>
        <v>0</v>
      </c>
      <c r="S130" s="208">
        <v>0</v>
      </c>
      <c r="T130" s="209">
        <f>S130*H130</f>
        <v>0</v>
      </c>
      <c r="U130" s="40"/>
      <c r="V130" s="40"/>
      <c r="W130" s="40"/>
      <c r="X130" s="40"/>
      <c r="Y130" s="40"/>
      <c r="Z130" s="40"/>
      <c r="AA130" s="40"/>
      <c r="AB130" s="40"/>
      <c r="AC130" s="40"/>
      <c r="AD130" s="40"/>
      <c r="AE130" s="40"/>
      <c r="AR130" s="210" t="s">
        <v>119</v>
      </c>
      <c r="AT130" s="210" t="s">
        <v>114</v>
      </c>
      <c r="AU130" s="210" t="s">
        <v>76</v>
      </c>
      <c r="AY130" s="19" t="s">
        <v>111</v>
      </c>
      <c r="BE130" s="211">
        <f>IF(N130="základní",J130,0)</f>
        <v>0</v>
      </c>
      <c r="BF130" s="211">
        <f>IF(N130="snížená",J130,0)</f>
        <v>0</v>
      </c>
      <c r="BG130" s="211">
        <f>IF(N130="zákl. přenesená",J130,0)</f>
        <v>0</v>
      </c>
      <c r="BH130" s="211">
        <f>IF(N130="sníž. přenesená",J130,0)</f>
        <v>0</v>
      </c>
      <c r="BI130" s="211">
        <f>IF(N130="nulová",J130,0)</f>
        <v>0</v>
      </c>
      <c r="BJ130" s="19" t="s">
        <v>74</v>
      </c>
      <c r="BK130" s="211">
        <f>ROUND(I130*H130,2)</f>
        <v>0</v>
      </c>
      <c r="BL130" s="19" t="s">
        <v>119</v>
      </c>
      <c r="BM130" s="210" t="s">
        <v>190</v>
      </c>
    </row>
    <row r="131" s="2" customFormat="1" ht="24.15" customHeight="1">
      <c r="A131" s="40"/>
      <c r="B131" s="41"/>
      <c r="C131" s="199" t="s">
        <v>8</v>
      </c>
      <c r="D131" s="199" t="s">
        <v>114</v>
      </c>
      <c r="E131" s="200" t="s">
        <v>191</v>
      </c>
      <c r="F131" s="201" t="s">
        <v>192</v>
      </c>
      <c r="G131" s="202" t="s">
        <v>185</v>
      </c>
      <c r="H131" s="203">
        <v>1</v>
      </c>
      <c r="I131" s="204"/>
      <c r="J131" s="205">
        <f>ROUND(I131*H131,2)</f>
        <v>0</v>
      </c>
      <c r="K131" s="201" t="s">
        <v>19</v>
      </c>
      <c r="L131" s="46"/>
      <c r="M131" s="206" t="s">
        <v>19</v>
      </c>
      <c r="N131" s="207" t="s">
        <v>40</v>
      </c>
      <c r="O131" s="86"/>
      <c r="P131" s="208">
        <f>O131*H131</f>
        <v>0</v>
      </c>
      <c r="Q131" s="208">
        <v>0</v>
      </c>
      <c r="R131" s="208">
        <f>Q131*H131</f>
        <v>0</v>
      </c>
      <c r="S131" s="208">
        <v>0</v>
      </c>
      <c r="T131" s="209">
        <f>S131*H131</f>
        <v>0</v>
      </c>
      <c r="U131" s="40"/>
      <c r="V131" s="40"/>
      <c r="W131" s="40"/>
      <c r="X131" s="40"/>
      <c r="Y131" s="40"/>
      <c r="Z131" s="40"/>
      <c r="AA131" s="40"/>
      <c r="AB131" s="40"/>
      <c r="AC131" s="40"/>
      <c r="AD131" s="40"/>
      <c r="AE131" s="40"/>
      <c r="AR131" s="210" t="s">
        <v>119</v>
      </c>
      <c r="AT131" s="210" t="s">
        <v>114</v>
      </c>
      <c r="AU131" s="210" t="s">
        <v>76</v>
      </c>
      <c r="AY131" s="19" t="s">
        <v>111</v>
      </c>
      <c r="BE131" s="211">
        <f>IF(N131="základní",J131,0)</f>
        <v>0</v>
      </c>
      <c r="BF131" s="211">
        <f>IF(N131="snížená",J131,0)</f>
        <v>0</v>
      </c>
      <c r="BG131" s="211">
        <f>IF(N131="zákl. přenesená",J131,0)</f>
        <v>0</v>
      </c>
      <c r="BH131" s="211">
        <f>IF(N131="sníž. přenesená",J131,0)</f>
        <v>0</v>
      </c>
      <c r="BI131" s="211">
        <f>IF(N131="nulová",J131,0)</f>
        <v>0</v>
      </c>
      <c r="BJ131" s="19" t="s">
        <v>74</v>
      </c>
      <c r="BK131" s="211">
        <f>ROUND(I131*H131,2)</f>
        <v>0</v>
      </c>
      <c r="BL131" s="19" t="s">
        <v>119</v>
      </c>
      <c r="BM131" s="210" t="s">
        <v>193</v>
      </c>
    </row>
    <row r="132" s="12" customFormat="1" ht="22.8" customHeight="1">
      <c r="A132" s="12"/>
      <c r="B132" s="183"/>
      <c r="C132" s="184"/>
      <c r="D132" s="185" t="s">
        <v>68</v>
      </c>
      <c r="E132" s="197" t="s">
        <v>194</v>
      </c>
      <c r="F132" s="197" t="s">
        <v>195</v>
      </c>
      <c r="G132" s="184"/>
      <c r="H132" s="184"/>
      <c r="I132" s="187"/>
      <c r="J132" s="198">
        <f>BK132</f>
        <v>0</v>
      </c>
      <c r="K132" s="184"/>
      <c r="L132" s="189"/>
      <c r="M132" s="190"/>
      <c r="N132" s="191"/>
      <c r="O132" s="191"/>
      <c r="P132" s="192">
        <f>SUM(P133:P141)</f>
        <v>0</v>
      </c>
      <c r="Q132" s="191"/>
      <c r="R132" s="192">
        <f>SUM(R133:R141)</f>
        <v>0</v>
      </c>
      <c r="S132" s="191"/>
      <c r="T132" s="193">
        <f>SUM(T133:T141)</f>
        <v>0</v>
      </c>
      <c r="U132" s="12"/>
      <c r="V132" s="12"/>
      <c r="W132" s="12"/>
      <c r="X132" s="12"/>
      <c r="Y132" s="12"/>
      <c r="Z132" s="12"/>
      <c r="AA132" s="12"/>
      <c r="AB132" s="12"/>
      <c r="AC132" s="12"/>
      <c r="AD132" s="12"/>
      <c r="AE132" s="12"/>
      <c r="AR132" s="194" t="s">
        <v>74</v>
      </c>
      <c r="AT132" s="195" t="s">
        <v>68</v>
      </c>
      <c r="AU132" s="195" t="s">
        <v>74</v>
      </c>
      <c r="AY132" s="194" t="s">
        <v>111</v>
      </c>
      <c r="BK132" s="196">
        <f>SUM(BK133:BK141)</f>
        <v>0</v>
      </c>
    </row>
    <row r="133" s="2" customFormat="1" ht="37.8" customHeight="1">
      <c r="A133" s="40"/>
      <c r="B133" s="41"/>
      <c r="C133" s="199" t="s">
        <v>196</v>
      </c>
      <c r="D133" s="199" t="s">
        <v>114</v>
      </c>
      <c r="E133" s="200" t="s">
        <v>197</v>
      </c>
      <c r="F133" s="201" t="s">
        <v>198</v>
      </c>
      <c r="G133" s="202" t="s">
        <v>199</v>
      </c>
      <c r="H133" s="203">
        <v>2.1709999999999998</v>
      </c>
      <c r="I133" s="204"/>
      <c r="J133" s="205">
        <f>ROUND(I133*H133,2)</f>
        <v>0</v>
      </c>
      <c r="K133" s="201" t="s">
        <v>118</v>
      </c>
      <c r="L133" s="46"/>
      <c r="M133" s="206" t="s">
        <v>19</v>
      </c>
      <c r="N133" s="207" t="s">
        <v>40</v>
      </c>
      <c r="O133" s="86"/>
      <c r="P133" s="208">
        <f>O133*H133</f>
        <v>0</v>
      </c>
      <c r="Q133" s="208">
        <v>0</v>
      </c>
      <c r="R133" s="208">
        <f>Q133*H133</f>
        <v>0</v>
      </c>
      <c r="S133" s="208">
        <v>0</v>
      </c>
      <c r="T133" s="209">
        <f>S133*H133</f>
        <v>0</v>
      </c>
      <c r="U133" s="40"/>
      <c r="V133" s="40"/>
      <c r="W133" s="40"/>
      <c r="X133" s="40"/>
      <c r="Y133" s="40"/>
      <c r="Z133" s="40"/>
      <c r="AA133" s="40"/>
      <c r="AB133" s="40"/>
      <c r="AC133" s="40"/>
      <c r="AD133" s="40"/>
      <c r="AE133" s="40"/>
      <c r="AR133" s="210" t="s">
        <v>119</v>
      </c>
      <c r="AT133" s="210" t="s">
        <v>114</v>
      </c>
      <c r="AU133" s="210" t="s">
        <v>76</v>
      </c>
      <c r="AY133" s="19" t="s">
        <v>111</v>
      </c>
      <c r="BE133" s="211">
        <f>IF(N133="základní",J133,0)</f>
        <v>0</v>
      </c>
      <c r="BF133" s="211">
        <f>IF(N133="snížená",J133,0)</f>
        <v>0</v>
      </c>
      <c r="BG133" s="211">
        <f>IF(N133="zákl. přenesená",J133,0)</f>
        <v>0</v>
      </c>
      <c r="BH133" s="211">
        <f>IF(N133="sníž. přenesená",J133,0)</f>
        <v>0</v>
      </c>
      <c r="BI133" s="211">
        <f>IF(N133="nulová",J133,0)</f>
        <v>0</v>
      </c>
      <c r="BJ133" s="19" t="s">
        <v>74</v>
      </c>
      <c r="BK133" s="211">
        <f>ROUND(I133*H133,2)</f>
        <v>0</v>
      </c>
      <c r="BL133" s="19" t="s">
        <v>119</v>
      </c>
      <c r="BM133" s="210" t="s">
        <v>200</v>
      </c>
    </row>
    <row r="134" s="2" customFormat="1">
      <c r="A134" s="40"/>
      <c r="B134" s="41"/>
      <c r="C134" s="42"/>
      <c r="D134" s="212" t="s">
        <v>121</v>
      </c>
      <c r="E134" s="42"/>
      <c r="F134" s="213" t="s">
        <v>201</v>
      </c>
      <c r="G134" s="42"/>
      <c r="H134" s="42"/>
      <c r="I134" s="214"/>
      <c r="J134" s="42"/>
      <c r="K134" s="42"/>
      <c r="L134" s="46"/>
      <c r="M134" s="215"/>
      <c r="N134" s="216"/>
      <c r="O134" s="86"/>
      <c r="P134" s="86"/>
      <c r="Q134" s="86"/>
      <c r="R134" s="86"/>
      <c r="S134" s="86"/>
      <c r="T134" s="87"/>
      <c r="U134" s="40"/>
      <c r="V134" s="40"/>
      <c r="W134" s="40"/>
      <c r="X134" s="40"/>
      <c r="Y134" s="40"/>
      <c r="Z134" s="40"/>
      <c r="AA134" s="40"/>
      <c r="AB134" s="40"/>
      <c r="AC134" s="40"/>
      <c r="AD134" s="40"/>
      <c r="AE134" s="40"/>
      <c r="AT134" s="19" t="s">
        <v>121</v>
      </c>
      <c r="AU134" s="19" t="s">
        <v>76</v>
      </c>
    </row>
    <row r="135" s="2" customFormat="1" ht="33" customHeight="1">
      <c r="A135" s="40"/>
      <c r="B135" s="41"/>
      <c r="C135" s="199" t="s">
        <v>202</v>
      </c>
      <c r="D135" s="199" t="s">
        <v>114</v>
      </c>
      <c r="E135" s="200" t="s">
        <v>203</v>
      </c>
      <c r="F135" s="201" t="s">
        <v>204</v>
      </c>
      <c r="G135" s="202" t="s">
        <v>199</v>
      </c>
      <c r="H135" s="203">
        <v>2.1709999999999998</v>
      </c>
      <c r="I135" s="204"/>
      <c r="J135" s="205">
        <f>ROUND(I135*H135,2)</f>
        <v>0</v>
      </c>
      <c r="K135" s="201" t="s">
        <v>118</v>
      </c>
      <c r="L135" s="46"/>
      <c r="M135" s="206" t="s">
        <v>19</v>
      </c>
      <c r="N135" s="207" t="s">
        <v>40</v>
      </c>
      <c r="O135" s="86"/>
      <c r="P135" s="208">
        <f>O135*H135</f>
        <v>0</v>
      </c>
      <c r="Q135" s="208">
        <v>0</v>
      </c>
      <c r="R135" s="208">
        <f>Q135*H135</f>
        <v>0</v>
      </c>
      <c r="S135" s="208">
        <v>0</v>
      </c>
      <c r="T135" s="209">
        <f>S135*H135</f>
        <v>0</v>
      </c>
      <c r="U135" s="40"/>
      <c r="V135" s="40"/>
      <c r="W135" s="40"/>
      <c r="X135" s="40"/>
      <c r="Y135" s="40"/>
      <c r="Z135" s="40"/>
      <c r="AA135" s="40"/>
      <c r="AB135" s="40"/>
      <c r="AC135" s="40"/>
      <c r="AD135" s="40"/>
      <c r="AE135" s="40"/>
      <c r="AR135" s="210" t="s">
        <v>119</v>
      </c>
      <c r="AT135" s="210" t="s">
        <v>114</v>
      </c>
      <c r="AU135" s="210" t="s">
        <v>76</v>
      </c>
      <c r="AY135" s="19" t="s">
        <v>111</v>
      </c>
      <c r="BE135" s="211">
        <f>IF(N135="základní",J135,0)</f>
        <v>0</v>
      </c>
      <c r="BF135" s="211">
        <f>IF(N135="snížená",J135,0)</f>
        <v>0</v>
      </c>
      <c r="BG135" s="211">
        <f>IF(N135="zákl. přenesená",J135,0)</f>
        <v>0</v>
      </c>
      <c r="BH135" s="211">
        <f>IF(N135="sníž. přenesená",J135,0)</f>
        <v>0</v>
      </c>
      <c r="BI135" s="211">
        <f>IF(N135="nulová",J135,0)</f>
        <v>0</v>
      </c>
      <c r="BJ135" s="19" t="s">
        <v>74</v>
      </c>
      <c r="BK135" s="211">
        <f>ROUND(I135*H135,2)</f>
        <v>0</v>
      </c>
      <c r="BL135" s="19" t="s">
        <v>119</v>
      </c>
      <c r="BM135" s="210" t="s">
        <v>205</v>
      </c>
    </row>
    <row r="136" s="2" customFormat="1">
      <c r="A136" s="40"/>
      <c r="B136" s="41"/>
      <c r="C136" s="42"/>
      <c r="D136" s="212" t="s">
        <v>121</v>
      </c>
      <c r="E136" s="42"/>
      <c r="F136" s="213" t="s">
        <v>206</v>
      </c>
      <c r="G136" s="42"/>
      <c r="H136" s="42"/>
      <c r="I136" s="214"/>
      <c r="J136" s="42"/>
      <c r="K136" s="42"/>
      <c r="L136" s="46"/>
      <c r="M136" s="215"/>
      <c r="N136" s="216"/>
      <c r="O136" s="86"/>
      <c r="P136" s="86"/>
      <c r="Q136" s="86"/>
      <c r="R136" s="86"/>
      <c r="S136" s="86"/>
      <c r="T136" s="87"/>
      <c r="U136" s="40"/>
      <c r="V136" s="40"/>
      <c r="W136" s="40"/>
      <c r="X136" s="40"/>
      <c r="Y136" s="40"/>
      <c r="Z136" s="40"/>
      <c r="AA136" s="40"/>
      <c r="AB136" s="40"/>
      <c r="AC136" s="40"/>
      <c r="AD136" s="40"/>
      <c r="AE136" s="40"/>
      <c r="AT136" s="19" t="s">
        <v>121</v>
      </c>
      <c r="AU136" s="19" t="s">
        <v>76</v>
      </c>
    </row>
    <row r="137" s="2" customFormat="1" ht="44.25" customHeight="1">
      <c r="A137" s="40"/>
      <c r="B137" s="41"/>
      <c r="C137" s="199" t="s">
        <v>207</v>
      </c>
      <c r="D137" s="199" t="s">
        <v>114</v>
      </c>
      <c r="E137" s="200" t="s">
        <v>208</v>
      </c>
      <c r="F137" s="201" t="s">
        <v>209</v>
      </c>
      <c r="G137" s="202" t="s">
        <v>199</v>
      </c>
      <c r="H137" s="203">
        <v>30.393999999999998</v>
      </c>
      <c r="I137" s="204"/>
      <c r="J137" s="205">
        <f>ROUND(I137*H137,2)</f>
        <v>0</v>
      </c>
      <c r="K137" s="201" t="s">
        <v>118</v>
      </c>
      <c r="L137" s="46"/>
      <c r="M137" s="206" t="s">
        <v>19</v>
      </c>
      <c r="N137" s="207" t="s">
        <v>40</v>
      </c>
      <c r="O137" s="86"/>
      <c r="P137" s="208">
        <f>O137*H137</f>
        <v>0</v>
      </c>
      <c r="Q137" s="208">
        <v>0</v>
      </c>
      <c r="R137" s="208">
        <f>Q137*H137</f>
        <v>0</v>
      </c>
      <c r="S137" s="208">
        <v>0</v>
      </c>
      <c r="T137" s="209">
        <f>S137*H137</f>
        <v>0</v>
      </c>
      <c r="U137" s="40"/>
      <c r="V137" s="40"/>
      <c r="W137" s="40"/>
      <c r="X137" s="40"/>
      <c r="Y137" s="40"/>
      <c r="Z137" s="40"/>
      <c r="AA137" s="40"/>
      <c r="AB137" s="40"/>
      <c r="AC137" s="40"/>
      <c r="AD137" s="40"/>
      <c r="AE137" s="40"/>
      <c r="AR137" s="210" t="s">
        <v>119</v>
      </c>
      <c r="AT137" s="210" t="s">
        <v>114</v>
      </c>
      <c r="AU137" s="210" t="s">
        <v>76</v>
      </c>
      <c r="AY137" s="19" t="s">
        <v>111</v>
      </c>
      <c r="BE137" s="211">
        <f>IF(N137="základní",J137,0)</f>
        <v>0</v>
      </c>
      <c r="BF137" s="211">
        <f>IF(N137="snížená",J137,0)</f>
        <v>0</v>
      </c>
      <c r="BG137" s="211">
        <f>IF(N137="zákl. přenesená",J137,0)</f>
        <v>0</v>
      </c>
      <c r="BH137" s="211">
        <f>IF(N137="sníž. přenesená",J137,0)</f>
        <v>0</v>
      </c>
      <c r="BI137" s="211">
        <f>IF(N137="nulová",J137,0)</f>
        <v>0</v>
      </c>
      <c r="BJ137" s="19" t="s">
        <v>74</v>
      </c>
      <c r="BK137" s="211">
        <f>ROUND(I137*H137,2)</f>
        <v>0</v>
      </c>
      <c r="BL137" s="19" t="s">
        <v>119</v>
      </c>
      <c r="BM137" s="210" t="s">
        <v>210</v>
      </c>
    </row>
    <row r="138" s="2" customFormat="1">
      <c r="A138" s="40"/>
      <c r="B138" s="41"/>
      <c r="C138" s="42"/>
      <c r="D138" s="212" t="s">
        <v>121</v>
      </c>
      <c r="E138" s="42"/>
      <c r="F138" s="213" t="s">
        <v>211</v>
      </c>
      <c r="G138" s="42"/>
      <c r="H138" s="42"/>
      <c r="I138" s="214"/>
      <c r="J138" s="42"/>
      <c r="K138" s="42"/>
      <c r="L138" s="46"/>
      <c r="M138" s="215"/>
      <c r="N138" s="216"/>
      <c r="O138" s="86"/>
      <c r="P138" s="86"/>
      <c r="Q138" s="86"/>
      <c r="R138" s="86"/>
      <c r="S138" s="86"/>
      <c r="T138" s="87"/>
      <c r="U138" s="40"/>
      <c r="V138" s="40"/>
      <c r="W138" s="40"/>
      <c r="X138" s="40"/>
      <c r="Y138" s="40"/>
      <c r="Z138" s="40"/>
      <c r="AA138" s="40"/>
      <c r="AB138" s="40"/>
      <c r="AC138" s="40"/>
      <c r="AD138" s="40"/>
      <c r="AE138" s="40"/>
      <c r="AT138" s="19" t="s">
        <v>121</v>
      </c>
      <c r="AU138" s="19" t="s">
        <v>76</v>
      </c>
    </row>
    <row r="139" s="14" customFormat="1">
      <c r="A139" s="14"/>
      <c r="B139" s="228"/>
      <c r="C139" s="229"/>
      <c r="D139" s="219" t="s">
        <v>123</v>
      </c>
      <c r="E139" s="229"/>
      <c r="F139" s="231" t="s">
        <v>212</v>
      </c>
      <c r="G139" s="229"/>
      <c r="H139" s="232">
        <v>30.393999999999998</v>
      </c>
      <c r="I139" s="233"/>
      <c r="J139" s="229"/>
      <c r="K139" s="229"/>
      <c r="L139" s="234"/>
      <c r="M139" s="235"/>
      <c r="N139" s="236"/>
      <c r="O139" s="236"/>
      <c r="P139" s="236"/>
      <c r="Q139" s="236"/>
      <c r="R139" s="236"/>
      <c r="S139" s="236"/>
      <c r="T139" s="237"/>
      <c r="U139" s="14"/>
      <c r="V139" s="14"/>
      <c r="W139" s="14"/>
      <c r="X139" s="14"/>
      <c r="Y139" s="14"/>
      <c r="Z139" s="14"/>
      <c r="AA139" s="14"/>
      <c r="AB139" s="14"/>
      <c r="AC139" s="14"/>
      <c r="AD139" s="14"/>
      <c r="AE139" s="14"/>
      <c r="AT139" s="238" t="s">
        <v>123</v>
      </c>
      <c r="AU139" s="238" t="s">
        <v>76</v>
      </c>
      <c r="AV139" s="14" t="s">
        <v>76</v>
      </c>
      <c r="AW139" s="14" t="s">
        <v>4</v>
      </c>
      <c r="AX139" s="14" t="s">
        <v>74</v>
      </c>
      <c r="AY139" s="238" t="s">
        <v>111</v>
      </c>
    </row>
    <row r="140" s="2" customFormat="1" ht="49.05" customHeight="1">
      <c r="A140" s="40"/>
      <c r="B140" s="41"/>
      <c r="C140" s="199" t="s">
        <v>213</v>
      </c>
      <c r="D140" s="199" t="s">
        <v>114</v>
      </c>
      <c r="E140" s="200" t="s">
        <v>214</v>
      </c>
      <c r="F140" s="201" t="s">
        <v>215</v>
      </c>
      <c r="G140" s="202" t="s">
        <v>199</v>
      </c>
      <c r="H140" s="203">
        <v>1.9350000000000001</v>
      </c>
      <c r="I140" s="204"/>
      <c r="J140" s="205">
        <f>ROUND(I140*H140,2)</f>
        <v>0</v>
      </c>
      <c r="K140" s="201" t="s">
        <v>118</v>
      </c>
      <c r="L140" s="46"/>
      <c r="M140" s="206" t="s">
        <v>19</v>
      </c>
      <c r="N140" s="207" t="s">
        <v>40</v>
      </c>
      <c r="O140" s="86"/>
      <c r="P140" s="208">
        <f>O140*H140</f>
        <v>0</v>
      </c>
      <c r="Q140" s="208">
        <v>0</v>
      </c>
      <c r="R140" s="208">
        <f>Q140*H140</f>
        <v>0</v>
      </c>
      <c r="S140" s="208">
        <v>0</v>
      </c>
      <c r="T140" s="209">
        <f>S140*H140</f>
        <v>0</v>
      </c>
      <c r="U140" s="40"/>
      <c r="V140" s="40"/>
      <c r="W140" s="40"/>
      <c r="X140" s="40"/>
      <c r="Y140" s="40"/>
      <c r="Z140" s="40"/>
      <c r="AA140" s="40"/>
      <c r="AB140" s="40"/>
      <c r="AC140" s="40"/>
      <c r="AD140" s="40"/>
      <c r="AE140" s="40"/>
      <c r="AR140" s="210" t="s">
        <v>119</v>
      </c>
      <c r="AT140" s="210" t="s">
        <v>114</v>
      </c>
      <c r="AU140" s="210" t="s">
        <v>76</v>
      </c>
      <c r="AY140" s="19" t="s">
        <v>111</v>
      </c>
      <c r="BE140" s="211">
        <f>IF(N140="základní",J140,0)</f>
        <v>0</v>
      </c>
      <c r="BF140" s="211">
        <f>IF(N140="snížená",J140,0)</f>
        <v>0</v>
      </c>
      <c r="BG140" s="211">
        <f>IF(N140="zákl. přenesená",J140,0)</f>
        <v>0</v>
      </c>
      <c r="BH140" s="211">
        <f>IF(N140="sníž. přenesená",J140,0)</f>
        <v>0</v>
      </c>
      <c r="BI140" s="211">
        <f>IF(N140="nulová",J140,0)</f>
        <v>0</v>
      </c>
      <c r="BJ140" s="19" t="s">
        <v>74</v>
      </c>
      <c r="BK140" s="211">
        <f>ROUND(I140*H140,2)</f>
        <v>0</v>
      </c>
      <c r="BL140" s="19" t="s">
        <v>119</v>
      </c>
      <c r="BM140" s="210" t="s">
        <v>216</v>
      </c>
    </row>
    <row r="141" s="2" customFormat="1">
      <c r="A141" s="40"/>
      <c r="B141" s="41"/>
      <c r="C141" s="42"/>
      <c r="D141" s="212" t="s">
        <v>121</v>
      </c>
      <c r="E141" s="42"/>
      <c r="F141" s="213" t="s">
        <v>217</v>
      </c>
      <c r="G141" s="42"/>
      <c r="H141" s="42"/>
      <c r="I141" s="214"/>
      <c r="J141" s="42"/>
      <c r="K141" s="42"/>
      <c r="L141" s="46"/>
      <c r="M141" s="215"/>
      <c r="N141" s="216"/>
      <c r="O141" s="86"/>
      <c r="P141" s="86"/>
      <c r="Q141" s="86"/>
      <c r="R141" s="86"/>
      <c r="S141" s="86"/>
      <c r="T141" s="87"/>
      <c r="U141" s="40"/>
      <c r="V141" s="40"/>
      <c r="W141" s="40"/>
      <c r="X141" s="40"/>
      <c r="Y141" s="40"/>
      <c r="Z141" s="40"/>
      <c r="AA141" s="40"/>
      <c r="AB141" s="40"/>
      <c r="AC141" s="40"/>
      <c r="AD141" s="40"/>
      <c r="AE141" s="40"/>
      <c r="AT141" s="19" t="s">
        <v>121</v>
      </c>
      <c r="AU141" s="19" t="s">
        <v>76</v>
      </c>
    </row>
    <row r="142" s="12" customFormat="1" ht="25.92" customHeight="1">
      <c r="A142" s="12"/>
      <c r="B142" s="183"/>
      <c r="C142" s="184"/>
      <c r="D142" s="185" t="s">
        <v>68</v>
      </c>
      <c r="E142" s="186" t="s">
        <v>218</v>
      </c>
      <c r="F142" s="186" t="s">
        <v>219</v>
      </c>
      <c r="G142" s="184"/>
      <c r="H142" s="184"/>
      <c r="I142" s="187"/>
      <c r="J142" s="188">
        <f>BK142</f>
        <v>0</v>
      </c>
      <c r="K142" s="184"/>
      <c r="L142" s="189"/>
      <c r="M142" s="190"/>
      <c r="N142" s="191"/>
      <c r="O142" s="191"/>
      <c r="P142" s="192">
        <f>P143+P150+P201+P276</f>
        <v>0</v>
      </c>
      <c r="Q142" s="191"/>
      <c r="R142" s="192">
        <f>R143+R150+R201+R276</f>
        <v>1.56404071</v>
      </c>
      <c r="S142" s="191"/>
      <c r="T142" s="193">
        <f>T143+T150+T201+T276</f>
        <v>2.1712075</v>
      </c>
      <c r="U142" s="12"/>
      <c r="V142" s="12"/>
      <c r="W142" s="12"/>
      <c r="X142" s="12"/>
      <c r="Y142" s="12"/>
      <c r="Z142" s="12"/>
      <c r="AA142" s="12"/>
      <c r="AB142" s="12"/>
      <c r="AC142" s="12"/>
      <c r="AD142" s="12"/>
      <c r="AE142" s="12"/>
      <c r="AR142" s="194" t="s">
        <v>76</v>
      </c>
      <c r="AT142" s="195" t="s">
        <v>68</v>
      </c>
      <c r="AU142" s="195" t="s">
        <v>69</v>
      </c>
      <c r="AY142" s="194" t="s">
        <v>111</v>
      </c>
      <c r="BK142" s="196">
        <f>BK143+BK150+BK201+BK276</f>
        <v>0</v>
      </c>
    </row>
    <row r="143" s="12" customFormat="1" ht="22.8" customHeight="1">
      <c r="A143" s="12"/>
      <c r="B143" s="183"/>
      <c r="C143" s="184"/>
      <c r="D143" s="185" t="s">
        <v>68</v>
      </c>
      <c r="E143" s="197" t="s">
        <v>220</v>
      </c>
      <c r="F143" s="197" t="s">
        <v>221</v>
      </c>
      <c r="G143" s="184"/>
      <c r="H143" s="184"/>
      <c r="I143" s="187"/>
      <c r="J143" s="198">
        <f>BK143</f>
        <v>0</v>
      </c>
      <c r="K143" s="184"/>
      <c r="L143" s="189"/>
      <c r="M143" s="190"/>
      <c r="N143" s="191"/>
      <c r="O143" s="191"/>
      <c r="P143" s="192">
        <f>SUM(P144:P149)</f>
        <v>0</v>
      </c>
      <c r="Q143" s="191"/>
      <c r="R143" s="192">
        <f>SUM(R144:R149)</f>
        <v>0</v>
      </c>
      <c r="S143" s="191"/>
      <c r="T143" s="193">
        <f>SUM(T144:T149)</f>
        <v>0.40933749999999997</v>
      </c>
      <c r="U143" s="12"/>
      <c r="V143" s="12"/>
      <c r="W143" s="12"/>
      <c r="X143" s="12"/>
      <c r="Y143" s="12"/>
      <c r="Z143" s="12"/>
      <c r="AA143" s="12"/>
      <c r="AB143" s="12"/>
      <c r="AC143" s="12"/>
      <c r="AD143" s="12"/>
      <c r="AE143" s="12"/>
      <c r="AR143" s="194" t="s">
        <v>76</v>
      </c>
      <c r="AT143" s="195" t="s">
        <v>68</v>
      </c>
      <c r="AU143" s="195" t="s">
        <v>74</v>
      </c>
      <c r="AY143" s="194" t="s">
        <v>111</v>
      </c>
      <c r="BK143" s="196">
        <f>SUM(BK144:BK149)</f>
        <v>0</v>
      </c>
    </row>
    <row r="144" s="2" customFormat="1" ht="33" customHeight="1">
      <c r="A144" s="40"/>
      <c r="B144" s="41"/>
      <c r="C144" s="199" t="s">
        <v>222</v>
      </c>
      <c r="D144" s="199" t="s">
        <v>114</v>
      </c>
      <c r="E144" s="200" t="s">
        <v>223</v>
      </c>
      <c r="F144" s="201" t="s">
        <v>224</v>
      </c>
      <c r="G144" s="202" t="s">
        <v>117</v>
      </c>
      <c r="H144" s="203">
        <v>74.424999999999997</v>
      </c>
      <c r="I144" s="204"/>
      <c r="J144" s="205">
        <f>ROUND(I144*H144,2)</f>
        <v>0</v>
      </c>
      <c r="K144" s="201" t="s">
        <v>118</v>
      </c>
      <c r="L144" s="46"/>
      <c r="M144" s="206" t="s">
        <v>19</v>
      </c>
      <c r="N144" s="207" t="s">
        <v>40</v>
      </c>
      <c r="O144" s="86"/>
      <c r="P144" s="208">
        <f>O144*H144</f>
        <v>0</v>
      </c>
      <c r="Q144" s="208">
        <v>0</v>
      </c>
      <c r="R144" s="208">
        <f>Q144*H144</f>
        <v>0</v>
      </c>
      <c r="S144" s="208">
        <v>0.0054999999999999997</v>
      </c>
      <c r="T144" s="209">
        <f>S144*H144</f>
        <v>0.40933749999999997</v>
      </c>
      <c r="U144" s="40"/>
      <c r="V144" s="40"/>
      <c r="W144" s="40"/>
      <c r="X144" s="40"/>
      <c r="Y144" s="40"/>
      <c r="Z144" s="40"/>
      <c r="AA144" s="40"/>
      <c r="AB144" s="40"/>
      <c r="AC144" s="40"/>
      <c r="AD144" s="40"/>
      <c r="AE144" s="40"/>
      <c r="AR144" s="210" t="s">
        <v>213</v>
      </c>
      <c r="AT144" s="210" t="s">
        <v>114</v>
      </c>
      <c r="AU144" s="210" t="s">
        <v>76</v>
      </c>
      <c r="AY144" s="19" t="s">
        <v>111</v>
      </c>
      <c r="BE144" s="211">
        <f>IF(N144="základní",J144,0)</f>
        <v>0</v>
      </c>
      <c r="BF144" s="211">
        <f>IF(N144="snížená",J144,0)</f>
        <v>0</v>
      </c>
      <c r="BG144" s="211">
        <f>IF(N144="zákl. přenesená",J144,0)</f>
        <v>0</v>
      </c>
      <c r="BH144" s="211">
        <f>IF(N144="sníž. přenesená",J144,0)</f>
        <v>0</v>
      </c>
      <c r="BI144" s="211">
        <f>IF(N144="nulová",J144,0)</f>
        <v>0</v>
      </c>
      <c r="BJ144" s="19" t="s">
        <v>74</v>
      </c>
      <c r="BK144" s="211">
        <f>ROUND(I144*H144,2)</f>
        <v>0</v>
      </c>
      <c r="BL144" s="19" t="s">
        <v>213</v>
      </c>
      <c r="BM144" s="210" t="s">
        <v>225</v>
      </c>
    </row>
    <row r="145" s="2" customFormat="1">
      <c r="A145" s="40"/>
      <c r="B145" s="41"/>
      <c r="C145" s="42"/>
      <c r="D145" s="212" t="s">
        <v>121</v>
      </c>
      <c r="E145" s="42"/>
      <c r="F145" s="213" t="s">
        <v>226</v>
      </c>
      <c r="G145" s="42"/>
      <c r="H145" s="42"/>
      <c r="I145" s="214"/>
      <c r="J145" s="42"/>
      <c r="K145" s="42"/>
      <c r="L145" s="46"/>
      <c r="M145" s="215"/>
      <c r="N145" s="216"/>
      <c r="O145" s="86"/>
      <c r="P145" s="86"/>
      <c r="Q145" s="86"/>
      <c r="R145" s="86"/>
      <c r="S145" s="86"/>
      <c r="T145" s="87"/>
      <c r="U145" s="40"/>
      <c r="V145" s="40"/>
      <c r="W145" s="40"/>
      <c r="X145" s="40"/>
      <c r="Y145" s="40"/>
      <c r="Z145" s="40"/>
      <c r="AA145" s="40"/>
      <c r="AB145" s="40"/>
      <c r="AC145" s="40"/>
      <c r="AD145" s="40"/>
      <c r="AE145" s="40"/>
      <c r="AT145" s="19" t="s">
        <v>121</v>
      </c>
      <c r="AU145" s="19" t="s">
        <v>76</v>
      </c>
    </row>
    <row r="146" s="2" customFormat="1">
      <c r="A146" s="40"/>
      <c r="B146" s="41"/>
      <c r="C146" s="42"/>
      <c r="D146" s="219" t="s">
        <v>227</v>
      </c>
      <c r="E146" s="42"/>
      <c r="F146" s="250" t="s">
        <v>228</v>
      </c>
      <c r="G146" s="42"/>
      <c r="H146" s="42"/>
      <c r="I146" s="214"/>
      <c r="J146" s="42"/>
      <c r="K146" s="42"/>
      <c r="L146" s="46"/>
      <c r="M146" s="215"/>
      <c r="N146" s="216"/>
      <c r="O146" s="86"/>
      <c r="P146" s="86"/>
      <c r="Q146" s="86"/>
      <c r="R146" s="86"/>
      <c r="S146" s="86"/>
      <c r="T146" s="87"/>
      <c r="U146" s="40"/>
      <c r="V146" s="40"/>
      <c r="W146" s="40"/>
      <c r="X146" s="40"/>
      <c r="Y146" s="40"/>
      <c r="Z146" s="40"/>
      <c r="AA146" s="40"/>
      <c r="AB146" s="40"/>
      <c r="AC146" s="40"/>
      <c r="AD146" s="40"/>
      <c r="AE146" s="40"/>
      <c r="AT146" s="19" t="s">
        <v>227</v>
      </c>
      <c r="AU146" s="19" t="s">
        <v>76</v>
      </c>
    </row>
    <row r="147" s="2" customFormat="1" ht="37.8" customHeight="1">
      <c r="A147" s="40"/>
      <c r="B147" s="41"/>
      <c r="C147" s="199" t="s">
        <v>229</v>
      </c>
      <c r="D147" s="199" t="s">
        <v>114</v>
      </c>
      <c r="E147" s="200" t="s">
        <v>230</v>
      </c>
      <c r="F147" s="201" t="s">
        <v>231</v>
      </c>
      <c r="G147" s="202" t="s">
        <v>117</v>
      </c>
      <c r="H147" s="203">
        <v>74.424999999999997</v>
      </c>
      <c r="I147" s="204"/>
      <c r="J147" s="205">
        <f>ROUND(I147*H147,2)</f>
        <v>0</v>
      </c>
      <c r="K147" s="201" t="s">
        <v>118</v>
      </c>
      <c r="L147" s="46"/>
      <c r="M147" s="206" t="s">
        <v>19</v>
      </c>
      <c r="N147" s="207" t="s">
        <v>40</v>
      </c>
      <c r="O147" s="86"/>
      <c r="P147" s="208">
        <f>O147*H147</f>
        <v>0</v>
      </c>
      <c r="Q147" s="208">
        <v>0</v>
      </c>
      <c r="R147" s="208">
        <f>Q147*H147</f>
        <v>0</v>
      </c>
      <c r="S147" s="208">
        <v>0</v>
      </c>
      <c r="T147" s="209">
        <f>S147*H147</f>
        <v>0</v>
      </c>
      <c r="U147" s="40"/>
      <c r="V147" s="40"/>
      <c r="W147" s="40"/>
      <c r="X147" s="40"/>
      <c r="Y147" s="40"/>
      <c r="Z147" s="40"/>
      <c r="AA147" s="40"/>
      <c r="AB147" s="40"/>
      <c r="AC147" s="40"/>
      <c r="AD147" s="40"/>
      <c r="AE147" s="40"/>
      <c r="AR147" s="210" t="s">
        <v>213</v>
      </c>
      <c r="AT147" s="210" t="s">
        <v>114</v>
      </c>
      <c r="AU147" s="210" t="s">
        <v>76</v>
      </c>
      <c r="AY147" s="19" t="s">
        <v>111</v>
      </c>
      <c r="BE147" s="211">
        <f>IF(N147="základní",J147,0)</f>
        <v>0</v>
      </c>
      <c r="BF147" s="211">
        <f>IF(N147="snížená",J147,0)</f>
        <v>0</v>
      </c>
      <c r="BG147" s="211">
        <f>IF(N147="zákl. přenesená",J147,0)</f>
        <v>0</v>
      </c>
      <c r="BH147" s="211">
        <f>IF(N147="sníž. přenesená",J147,0)</f>
        <v>0</v>
      </c>
      <c r="BI147" s="211">
        <f>IF(N147="nulová",J147,0)</f>
        <v>0</v>
      </c>
      <c r="BJ147" s="19" t="s">
        <v>74</v>
      </c>
      <c r="BK147" s="211">
        <f>ROUND(I147*H147,2)</f>
        <v>0</v>
      </c>
      <c r="BL147" s="19" t="s">
        <v>213</v>
      </c>
      <c r="BM147" s="210" t="s">
        <v>232</v>
      </c>
    </row>
    <row r="148" s="2" customFormat="1">
      <c r="A148" s="40"/>
      <c r="B148" s="41"/>
      <c r="C148" s="42"/>
      <c r="D148" s="212" t="s">
        <v>121</v>
      </c>
      <c r="E148" s="42"/>
      <c r="F148" s="213" t="s">
        <v>233</v>
      </c>
      <c r="G148" s="42"/>
      <c r="H148" s="42"/>
      <c r="I148" s="214"/>
      <c r="J148" s="42"/>
      <c r="K148" s="42"/>
      <c r="L148" s="46"/>
      <c r="M148" s="215"/>
      <c r="N148" s="216"/>
      <c r="O148" s="86"/>
      <c r="P148" s="86"/>
      <c r="Q148" s="86"/>
      <c r="R148" s="86"/>
      <c r="S148" s="86"/>
      <c r="T148" s="87"/>
      <c r="U148" s="40"/>
      <c r="V148" s="40"/>
      <c r="W148" s="40"/>
      <c r="X148" s="40"/>
      <c r="Y148" s="40"/>
      <c r="Z148" s="40"/>
      <c r="AA148" s="40"/>
      <c r="AB148" s="40"/>
      <c r="AC148" s="40"/>
      <c r="AD148" s="40"/>
      <c r="AE148" s="40"/>
      <c r="AT148" s="19" t="s">
        <v>121</v>
      </c>
      <c r="AU148" s="19" t="s">
        <v>76</v>
      </c>
    </row>
    <row r="149" s="2" customFormat="1">
      <c r="A149" s="40"/>
      <c r="B149" s="41"/>
      <c r="C149" s="42"/>
      <c r="D149" s="219" t="s">
        <v>227</v>
      </c>
      <c r="E149" s="42"/>
      <c r="F149" s="250" t="s">
        <v>234</v>
      </c>
      <c r="G149" s="42"/>
      <c r="H149" s="42"/>
      <c r="I149" s="214"/>
      <c r="J149" s="42"/>
      <c r="K149" s="42"/>
      <c r="L149" s="46"/>
      <c r="M149" s="215"/>
      <c r="N149" s="216"/>
      <c r="O149" s="86"/>
      <c r="P149" s="86"/>
      <c r="Q149" s="86"/>
      <c r="R149" s="86"/>
      <c r="S149" s="86"/>
      <c r="T149" s="87"/>
      <c r="U149" s="40"/>
      <c r="V149" s="40"/>
      <c r="W149" s="40"/>
      <c r="X149" s="40"/>
      <c r="Y149" s="40"/>
      <c r="Z149" s="40"/>
      <c r="AA149" s="40"/>
      <c r="AB149" s="40"/>
      <c r="AC149" s="40"/>
      <c r="AD149" s="40"/>
      <c r="AE149" s="40"/>
      <c r="AT149" s="19" t="s">
        <v>227</v>
      </c>
      <c r="AU149" s="19" t="s">
        <v>76</v>
      </c>
    </row>
    <row r="150" s="12" customFormat="1" ht="22.8" customHeight="1">
      <c r="A150" s="12"/>
      <c r="B150" s="183"/>
      <c r="C150" s="184"/>
      <c r="D150" s="185" t="s">
        <v>68</v>
      </c>
      <c r="E150" s="197" t="s">
        <v>235</v>
      </c>
      <c r="F150" s="197" t="s">
        <v>236</v>
      </c>
      <c r="G150" s="184"/>
      <c r="H150" s="184"/>
      <c r="I150" s="187"/>
      <c r="J150" s="198">
        <f>BK150</f>
        <v>0</v>
      </c>
      <c r="K150" s="184"/>
      <c r="L150" s="189"/>
      <c r="M150" s="190"/>
      <c r="N150" s="191"/>
      <c r="O150" s="191"/>
      <c r="P150" s="192">
        <f>SUM(P151:P200)</f>
        <v>0</v>
      </c>
      <c r="Q150" s="191"/>
      <c r="R150" s="192">
        <f>SUM(R151:R200)</f>
        <v>0.67443020999999992</v>
      </c>
      <c r="S150" s="191"/>
      <c r="T150" s="193">
        <f>SUM(T151:T200)</f>
        <v>0.61496600000000001</v>
      </c>
      <c r="U150" s="12"/>
      <c r="V150" s="12"/>
      <c r="W150" s="12"/>
      <c r="X150" s="12"/>
      <c r="Y150" s="12"/>
      <c r="Z150" s="12"/>
      <c r="AA150" s="12"/>
      <c r="AB150" s="12"/>
      <c r="AC150" s="12"/>
      <c r="AD150" s="12"/>
      <c r="AE150" s="12"/>
      <c r="AR150" s="194" t="s">
        <v>76</v>
      </c>
      <c r="AT150" s="195" t="s">
        <v>68</v>
      </c>
      <c r="AU150" s="195" t="s">
        <v>74</v>
      </c>
      <c r="AY150" s="194" t="s">
        <v>111</v>
      </c>
      <c r="BK150" s="196">
        <f>SUM(BK151:BK200)</f>
        <v>0</v>
      </c>
    </row>
    <row r="151" s="2" customFormat="1" ht="24.15" customHeight="1">
      <c r="A151" s="40"/>
      <c r="B151" s="41"/>
      <c r="C151" s="199" t="s">
        <v>237</v>
      </c>
      <c r="D151" s="199" t="s">
        <v>114</v>
      </c>
      <c r="E151" s="200" t="s">
        <v>238</v>
      </c>
      <c r="F151" s="201" t="s">
        <v>239</v>
      </c>
      <c r="G151" s="202" t="s">
        <v>117</v>
      </c>
      <c r="H151" s="203">
        <v>37.213000000000001</v>
      </c>
      <c r="I151" s="204"/>
      <c r="J151" s="205">
        <f>ROUND(I151*H151,2)</f>
        <v>0</v>
      </c>
      <c r="K151" s="201" t="s">
        <v>118</v>
      </c>
      <c r="L151" s="46"/>
      <c r="M151" s="206" t="s">
        <v>19</v>
      </c>
      <c r="N151" s="207" t="s">
        <v>40</v>
      </c>
      <c r="O151" s="86"/>
      <c r="P151" s="208">
        <f>O151*H151</f>
        <v>0</v>
      </c>
      <c r="Q151" s="208">
        <v>0</v>
      </c>
      <c r="R151" s="208">
        <f>Q151*H151</f>
        <v>0</v>
      </c>
      <c r="S151" s="208">
        <v>0.014</v>
      </c>
      <c r="T151" s="209">
        <f>S151*H151</f>
        <v>0.52098200000000006</v>
      </c>
      <c r="U151" s="40"/>
      <c r="V151" s="40"/>
      <c r="W151" s="40"/>
      <c r="X151" s="40"/>
      <c r="Y151" s="40"/>
      <c r="Z151" s="40"/>
      <c r="AA151" s="40"/>
      <c r="AB151" s="40"/>
      <c r="AC151" s="40"/>
      <c r="AD151" s="40"/>
      <c r="AE151" s="40"/>
      <c r="AR151" s="210" t="s">
        <v>213</v>
      </c>
      <c r="AT151" s="210" t="s">
        <v>114</v>
      </c>
      <c r="AU151" s="210" t="s">
        <v>76</v>
      </c>
      <c r="AY151" s="19" t="s">
        <v>111</v>
      </c>
      <c r="BE151" s="211">
        <f>IF(N151="základní",J151,0)</f>
        <v>0</v>
      </c>
      <c r="BF151" s="211">
        <f>IF(N151="snížená",J151,0)</f>
        <v>0</v>
      </c>
      <c r="BG151" s="211">
        <f>IF(N151="zákl. přenesená",J151,0)</f>
        <v>0</v>
      </c>
      <c r="BH151" s="211">
        <f>IF(N151="sníž. přenesená",J151,0)</f>
        <v>0</v>
      </c>
      <c r="BI151" s="211">
        <f>IF(N151="nulová",J151,0)</f>
        <v>0</v>
      </c>
      <c r="BJ151" s="19" t="s">
        <v>74</v>
      </c>
      <c r="BK151" s="211">
        <f>ROUND(I151*H151,2)</f>
        <v>0</v>
      </c>
      <c r="BL151" s="19" t="s">
        <v>213</v>
      </c>
      <c r="BM151" s="210" t="s">
        <v>240</v>
      </c>
    </row>
    <row r="152" s="2" customFormat="1">
      <c r="A152" s="40"/>
      <c r="B152" s="41"/>
      <c r="C152" s="42"/>
      <c r="D152" s="212" t="s">
        <v>121</v>
      </c>
      <c r="E152" s="42"/>
      <c r="F152" s="213" t="s">
        <v>241</v>
      </c>
      <c r="G152" s="42"/>
      <c r="H152" s="42"/>
      <c r="I152" s="214"/>
      <c r="J152" s="42"/>
      <c r="K152" s="42"/>
      <c r="L152" s="46"/>
      <c r="M152" s="215"/>
      <c r="N152" s="216"/>
      <c r="O152" s="86"/>
      <c r="P152" s="86"/>
      <c r="Q152" s="86"/>
      <c r="R152" s="86"/>
      <c r="S152" s="86"/>
      <c r="T152" s="87"/>
      <c r="U152" s="40"/>
      <c r="V152" s="40"/>
      <c r="W152" s="40"/>
      <c r="X152" s="40"/>
      <c r="Y152" s="40"/>
      <c r="Z152" s="40"/>
      <c r="AA152" s="40"/>
      <c r="AB152" s="40"/>
      <c r="AC152" s="40"/>
      <c r="AD152" s="40"/>
      <c r="AE152" s="40"/>
      <c r="AT152" s="19" t="s">
        <v>121</v>
      </c>
      <c r="AU152" s="19" t="s">
        <v>76</v>
      </c>
    </row>
    <row r="153" s="2" customFormat="1">
      <c r="A153" s="40"/>
      <c r="B153" s="41"/>
      <c r="C153" s="42"/>
      <c r="D153" s="219" t="s">
        <v>227</v>
      </c>
      <c r="E153" s="42"/>
      <c r="F153" s="250" t="s">
        <v>242</v>
      </c>
      <c r="G153" s="42"/>
      <c r="H153" s="42"/>
      <c r="I153" s="214"/>
      <c r="J153" s="42"/>
      <c r="K153" s="42"/>
      <c r="L153" s="46"/>
      <c r="M153" s="215"/>
      <c r="N153" s="216"/>
      <c r="O153" s="86"/>
      <c r="P153" s="86"/>
      <c r="Q153" s="86"/>
      <c r="R153" s="86"/>
      <c r="S153" s="86"/>
      <c r="T153" s="87"/>
      <c r="U153" s="40"/>
      <c r="V153" s="40"/>
      <c r="W153" s="40"/>
      <c r="X153" s="40"/>
      <c r="Y153" s="40"/>
      <c r="Z153" s="40"/>
      <c r="AA153" s="40"/>
      <c r="AB153" s="40"/>
      <c r="AC153" s="40"/>
      <c r="AD153" s="40"/>
      <c r="AE153" s="40"/>
      <c r="AT153" s="19" t="s">
        <v>227</v>
      </c>
      <c r="AU153" s="19" t="s">
        <v>76</v>
      </c>
    </row>
    <row r="154" s="14" customFormat="1">
      <c r="A154" s="14"/>
      <c r="B154" s="228"/>
      <c r="C154" s="229"/>
      <c r="D154" s="219" t="s">
        <v>123</v>
      </c>
      <c r="E154" s="229"/>
      <c r="F154" s="231" t="s">
        <v>243</v>
      </c>
      <c r="G154" s="229"/>
      <c r="H154" s="232">
        <v>37.213000000000001</v>
      </c>
      <c r="I154" s="233"/>
      <c r="J154" s="229"/>
      <c r="K154" s="229"/>
      <c r="L154" s="234"/>
      <c r="M154" s="235"/>
      <c r="N154" s="236"/>
      <c r="O154" s="236"/>
      <c r="P154" s="236"/>
      <c r="Q154" s="236"/>
      <c r="R154" s="236"/>
      <c r="S154" s="236"/>
      <c r="T154" s="237"/>
      <c r="U154" s="14"/>
      <c r="V154" s="14"/>
      <c r="W154" s="14"/>
      <c r="X154" s="14"/>
      <c r="Y154" s="14"/>
      <c r="Z154" s="14"/>
      <c r="AA154" s="14"/>
      <c r="AB154" s="14"/>
      <c r="AC154" s="14"/>
      <c r="AD154" s="14"/>
      <c r="AE154" s="14"/>
      <c r="AT154" s="238" t="s">
        <v>123</v>
      </c>
      <c r="AU154" s="238" t="s">
        <v>76</v>
      </c>
      <c r="AV154" s="14" t="s">
        <v>76</v>
      </c>
      <c r="AW154" s="14" t="s">
        <v>4</v>
      </c>
      <c r="AX154" s="14" t="s">
        <v>74</v>
      </c>
      <c r="AY154" s="238" t="s">
        <v>111</v>
      </c>
    </row>
    <row r="155" s="2" customFormat="1" ht="37.8" customHeight="1">
      <c r="A155" s="40"/>
      <c r="B155" s="41"/>
      <c r="C155" s="199" t="s">
        <v>244</v>
      </c>
      <c r="D155" s="199" t="s">
        <v>114</v>
      </c>
      <c r="E155" s="200" t="s">
        <v>245</v>
      </c>
      <c r="F155" s="201" t="s">
        <v>246</v>
      </c>
      <c r="G155" s="202" t="s">
        <v>117</v>
      </c>
      <c r="H155" s="203">
        <v>37.213000000000001</v>
      </c>
      <c r="I155" s="204"/>
      <c r="J155" s="205">
        <f>ROUND(I155*H155,2)</f>
        <v>0</v>
      </c>
      <c r="K155" s="201" t="s">
        <v>118</v>
      </c>
      <c r="L155" s="46"/>
      <c r="M155" s="206" t="s">
        <v>19</v>
      </c>
      <c r="N155" s="207" t="s">
        <v>40</v>
      </c>
      <c r="O155" s="86"/>
      <c r="P155" s="208">
        <f>O155*H155</f>
        <v>0</v>
      </c>
      <c r="Q155" s="208">
        <v>0</v>
      </c>
      <c r="R155" s="208">
        <f>Q155*H155</f>
        <v>0</v>
      </c>
      <c r="S155" s="208">
        <v>0</v>
      </c>
      <c r="T155" s="209">
        <f>S155*H155</f>
        <v>0</v>
      </c>
      <c r="U155" s="40"/>
      <c r="V155" s="40"/>
      <c r="W155" s="40"/>
      <c r="X155" s="40"/>
      <c r="Y155" s="40"/>
      <c r="Z155" s="40"/>
      <c r="AA155" s="40"/>
      <c r="AB155" s="40"/>
      <c r="AC155" s="40"/>
      <c r="AD155" s="40"/>
      <c r="AE155" s="40"/>
      <c r="AR155" s="210" t="s">
        <v>213</v>
      </c>
      <c r="AT155" s="210" t="s">
        <v>114</v>
      </c>
      <c r="AU155" s="210" t="s">
        <v>76</v>
      </c>
      <c r="AY155" s="19" t="s">
        <v>111</v>
      </c>
      <c r="BE155" s="211">
        <f>IF(N155="základní",J155,0)</f>
        <v>0</v>
      </c>
      <c r="BF155" s="211">
        <f>IF(N155="snížená",J155,0)</f>
        <v>0</v>
      </c>
      <c r="BG155" s="211">
        <f>IF(N155="zákl. přenesená",J155,0)</f>
        <v>0</v>
      </c>
      <c r="BH155" s="211">
        <f>IF(N155="sníž. přenesená",J155,0)</f>
        <v>0</v>
      </c>
      <c r="BI155" s="211">
        <f>IF(N155="nulová",J155,0)</f>
        <v>0</v>
      </c>
      <c r="BJ155" s="19" t="s">
        <v>74</v>
      </c>
      <c r="BK155" s="211">
        <f>ROUND(I155*H155,2)</f>
        <v>0</v>
      </c>
      <c r="BL155" s="19" t="s">
        <v>213</v>
      </c>
      <c r="BM155" s="210" t="s">
        <v>247</v>
      </c>
    </row>
    <row r="156" s="2" customFormat="1">
      <c r="A156" s="40"/>
      <c r="B156" s="41"/>
      <c r="C156" s="42"/>
      <c r="D156" s="212" t="s">
        <v>121</v>
      </c>
      <c r="E156" s="42"/>
      <c r="F156" s="213" t="s">
        <v>248</v>
      </c>
      <c r="G156" s="42"/>
      <c r="H156" s="42"/>
      <c r="I156" s="214"/>
      <c r="J156" s="42"/>
      <c r="K156" s="42"/>
      <c r="L156" s="46"/>
      <c r="M156" s="215"/>
      <c r="N156" s="216"/>
      <c r="O156" s="86"/>
      <c r="P156" s="86"/>
      <c r="Q156" s="86"/>
      <c r="R156" s="86"/>
      <c r="S156" s="86"/>
      <c r="T156" s="87"/>
      <c r="U156" s="40"/>
      <c r="V156" s="40"/>
      <c r="W156" s="40"/>
      <c r="X156" s="40"/>
      <c r="Y156" s="40"/>
      <c r="Z156" s="40"/>
      <c r="AA156" s="40"/>
      <c r="AB156" s="40"/>
      <c r="AC156" s="40"/>
      <c r="AD156" s="40"/>
      <c r="AE156" s="40"/>
      <c r="AT156" s="19" t="s">
        <v>121</v>
      </c>
      <c r="AU156" s="19" t="s">
        <v>76</v>
      </c>
    </row>
    <row r="157" s="2" customFormat="1">
      <c r="A157" s="40"/>
      <c r="B157" s="41"/>
      <c r="C157" s="42"/>
      <c r="D157" s="219" t="s">
        <v>227</v>
      </c>
      <c r="E157" s="42"/>
      <c r="F157" s="250" t="s">
        <v>249</v>
      </c>
      <c r="G157" s="42"/>
      <c r="H157" s="42"/>
      <c r="I157" s="214"/>
      <c r="J157" s="42"/>
      <c r="K157" s="42"/>
      <c r="L157" s="46"/>
      <c r="M157" s="215"/>
      <c r="N157" s="216"/>
      <c r="O157" s="86"/>
      <c r="P157" s="86"/>
      <c r="Q157" s="86"/>
      <c r="R157" s="86"/>
      <c r="S157" s="86"/>
      <c r="T157" s="87"/>
      <c r="U157" s="40"/>
      <c r="V157" s="40"/>
      <c r="W157" s="40"/>
      <c r="X157" s="40"/>
      <c r="Y157" s="40"/>
      <c r="Z157" s="40"/>
      <c r="AA157" s="40"/>
      <c r="AB157" s="40"/>
      <c r="AC157" s="40"/>
      <c r="AD157" s="40"/>
      <c r="AE157" s="40"/>
      <c r="AT157" s="19" t="s">
        <v>227</v>
      </c>
      <c r="AU157" s="19" t="s">
        <v>76</v>
      </c>
    </row>
    <row r="158" s="14" customFormat="1">
      <c r="A158" s="14"/>
      <c r="B158" s="228"/>
      <c r="C158" s="229"/>
      <c r="D158" s="219" t="s">
        <v>123</v>
      </c>
      <c r="E158" s="229"/>
      <c r="F158" s="231" t="s">
        <v>243</v>
      </c>
      <c r="G158" s="229"/>
      <c r="H158" s="232">
        <v>37.213000000000001</v>
      </c>
      <c r="I158" s="233"/>
      <c r="J158" s="229"/>
      <c r="K158" s="229"/>
      <c r="L158" s="234"/>
      <c r="M158" s="235"/>
      <c r="N158" s="236"/>
      <c r="O158" s="236"/>
      <c r="P158" s="236"/>
      <c r="Q158" s="236"/>
      <c r="R158" s="236"/>
      <c r="S158" s="236"/>
      <c r="T158" s="237"/>
      <c r="U158" s="14"/>
      <c r="V158" s="14"/>
      <c r="W158" s="14"/>
      <c r="X158" s="14"/>
      <c r="Y158" s="14"/>
      <c r="Z158" s="14"/>
      <c r="AA158" s="14"/>
      <c r="AB158" s="14"/>
      <c r="AC158" s="14"/>
      <c r="AD158" s="14"/>
      <c r="AE158" s="14"/>
      <c r="AT158" s="238" t="s">
        <v>123</v>
      </c>
      <c r="AU158" s="238" t="s">
        <v>76</v>
      </c>
      <c r="AV158" s="14" t="s">
        <v>76</v>
      </c>
      <c r="AW158" s="14" t="s">
        <v>4</v>
      </c>
      <c r="AX158" s="14" t="s">
        <v>74</v>
      </c>
      <c r="AY158" s="238" t="s">
        <v>111</v>
      </c>
    </row>
    <row r="159" s="2" customFormat="1" ht="21.75" customHeight="1">
      <c r="A159" s="40"/>
      <c r="B159" s="41"/>
      <c r="C159" s="251" t="s">
        <v>7</v>
      </c>
      <c r="D159" s="251" t="s">
        <v>250</v>
      </c>
      <c r="E159" s="252" t="s">
        <v>251</v>
      </c>
      <c r="F159" s="253" t="s">
        <v>252</v>
      </c>
      <c r="G159" s="254" t="s">
        <v>253</v>
      </c>
      <c r="H159" s="255">
        <v>1.0229999999999999</v>
      </c>
      <c r="I159" s="256"/>
      <c r="J159" s="257">
        <f>ROUND(I159*H159,2)</f>
        <v>0</v>
      </c>
      <c r="K159" s="253" t="s">
        <v>118</v>
      </c>
      <c r="L159" s="258"/>
      <c r="M159" s="259" t="s">
        <v>19</v>
      </c>
      <c r="N159" s="260" t="s">
        <v>40</v>
      </c>
      <c r="O159" s="86"/>
      <c r="P159" s="208">
        <f>O159*H159</f>
        <v>0</v>
      </c>
      <c r="Q159" s="208">
        <v>0.55000000000000004</v>
      </c>
      <c r="R159" s="208">
        <f>Q159*H159</f>
        <v>0.56264999999999998</v>
      </c>
      <c r="S159" s="208">
        <v>0</v>
      </c>
      <c r="T159" s="209">
        <f>S159*H159</f>
        <v>0</v>
      </c>
      <c r="U159" s="40"/>
      <c r="V159" s="40"/>
      <c r="W159" s="40"/>
      <c r="X159" s="40"/>
      <c r="Y159" s="40"/>
      <c r="Z159" s="40"/>
      <c r="AA159" s="40"/>
      <c r="AB159" s="40"/>
      <c r="AC159" s="40"/>
      <c r="AD159" s="40"/>
      <c r="AE159" s="40"/>
      <c r="AR159" s="210" t="s">
        <v>254</v>
      </c>
      <c r="AT159" s="210" t="s">
        <v>250</v>
      </c>
      <c r="AU159" s="210" t="s">
        <v>76</v>
      </c>
      <c r="AY159" s="19" t="s">
        <v>111</v>
      </c>
      <c r="BE159" s="211">
        <f>IF(N159="základní",J159,0)</f>
        <v>0</v>
      </c>
      <c r="BF159" s="211">
        <f>IF(N159="snížená",J159,0)</f>
        <v>0</v>
      </c>
      <c r="BG159" s="211">
        <f>IF(N159="zákl. přenesená",J159,0)</f>
        <v>0</v>
      </c>
      <c r="BH159" s="211">
        <f>IF(N159="sníž. přenesená",J159,0)</f>
        <v>0</v>
      </c>
      <c r="BI159" s="211">
        <f>IF(N159="nulová",J159,0)</f>
        <v>0</v>
      </c>
      <c r="BJ159" s="19" t="s">
        <v>74</v>
      </c>
      <c r="BK159" s="211">
        <f>ROUND(I159*H159,2)</f>
        <v>0</v>
      </c>
      <c r="BL159" s="19" t="s">
        <v>213</v>
      </c>
      <c r="BM159" s="210" t="s">
        <v>255</v>
      </c>
    </row>
    <row r="160" s="2" customFormat="1">
      <c r="A160" s="40"/>
      <c r="B160" s="41"/>
      <c r="C160" s="42"/>
      <c r="D160" s="219" t="s">
        <v>227</v>
      </c>
      <c r="E160" s="42"/>
      <c r="F160" s="250" t="s">
        <v>256</v>
      </c>
      <c r="G160" s="42"/>
      <c r="H160" s="42"/>
      <c r="I160" s="214"/>
      <c r="J160" s="42"/>
      <c r="K160" s="42"/>
      <c r="L160" s="46"/>
      <c r="M160" s="215"/>
      <c r="N160" s="216"/>
      <c r="O160" s="86"/>
      <c r="P160" s="86"/>
      <c r="Q160" s="86"/>
      <c r="R160" s="86"/>
      <c r="S160" s="86"/>
      <c r="T160" s="87"/>
      <c r="U160" s="40"/>
      <c r="V160" s="40"/>
      <c r="W160" s="40"/>
      <c r="X160" s="40"/>
      <c r="Y160" s="40"/>
      <c r="Z160" s="40"/>
      <c r="AA160" s="40"/>
      <c r="AB160" s="40"/>
      <c r="AC160" s="40"/>
      <c r="AD160" s="40"/>
      <c r="AE160" s="40"/>
      <c r="AT160" s="19" t="s">
        <v>227</v>
      </c>
      <c r="AU160" s="19" t="s">
        <v>76</v>
      </c>
    </row>
    <row r="161" s="14" customFormat="1">
      <c r="A161" s="14"/>
      <c r="B161" s="228"/>
      <c r="C161" s="229"/>
      <c r="D161" s="219" t="s">
        <v>123</v>
      </c>
      <c r="E161" s="229"/>
      <c r="F161" s="231" t="s">
        <v>257</v>
      </c>
      <c r="G161" s="229"/>
      <c r="H161" s="232">
        <v>1.0229999999999999</v>
      </c>
      <c r="I161" s="233"/>
      <c r="J161" s="229"/>
      <c r="K161" s="229"/>
      <c r="L161" s="234"/>
      <c r="M161" s="235"/>
      <c r="N161" s="236"/>
      <c r="O161" s="236"/>
      <c r="P161" s="236"/>
      <c r="Q161" s="236"/>
      <c r="R161" s="236"/>
      <c r="S161" s="236"/>
      <c r="T161" s="237"/>
      <c r="U161" s="14"/>
      <c r="V161" s="14"/>
      <c r="W161" s="14"/>
      <c r="X161" s="14"/>
      <c r="Y161" s="14"/>
      <c r="Z161" s="14"/>
      <c r="AA161" s="14"/>
      <c r="AB161" s="14"/>
      <c r="AC161" s="14"/>
      <c r="AD161" s="14"/>
      <c r="AE161" s="14"/>
      <c r="AT161" s="238" t="s">
        <v>123</v>
      </c>
      <c r="AU161" s="238" t="s">
        <v>76</v>
      </c>
      <c r="AV161" s="14" t="s">
        <v>76</v>
      </c>
      <c r="AW161" s="14" t="s">
        <v>4</v>
      </c>
      <c r="AX161" s="14" t="s">
        <v>74</v>
      </c>
      <c r="AY161" s="238" t="s">
        <v>111</v>
      </c>
    </row>
    <row r="162" s="2" customFormat="1" ht="37.8" customHeight="1">
      <c r="A162" s="40"/>
      <c r="B162" s="41"/>
      <c r="C162" s="199" t="s">
        <v>258</v>
      </c>
      <c r="D162" s="199" t="s">
        <v>114</v>
      </c>
      <c r="E162" s="200" t="s">
        <v>259</v>
      </c>
      <c r="F162" s="201" t="s">
        <v>260</v>
      </c>
      <c r="G162" s="202" t="s">
        <v>253</v>
      </c>
      <c r="H162" s="203">
        <v>1.0229999999999999</v>
      </c>
      <c r="I162" s="204"/>
      <c r="J162" s="205">
        <f>ROUND(I162*H162,2)</f>
        <v>0</v>
      </c>
      <c r="K162" s="201" t="s">
        <v>118</v>
      </c>
      <c r="L162" s="46"/>
      <c r="M162" s="206" t="s">
        <v>19</v>
      </c>
      <c r="N162" s="207" t="s">
        <v>40</v>
      </c>
      <c r="O162" s="86"/>
      <c r="P162" s="208">
        <f>O162*H162</f>
        <v>0</v>
      </c>
      <c r="Q162" s="208">
        <v>0.00189</v>
      </c>
      <c r="R162" s="208">
        <f>Q162*H162</f>
        <v>0.0019334699999999999</v>
      </c>
      <c r="S162" s="208">
        <v>0</v>
      </c>
      <c r="T162" s="209">
        <f>S162*H162</f>
        <v>0</v>
      </c>
      <c r="U162" s="40"/>
      <c r="V162" s="40"/>
      <c r="W162" s="40"/>
      <c r="X162" s="40"/>
      <c r="Y162" s="40"/>
      <c r="Z162" s="40"/>
      <c r="AA162" s="40"/>
      <c r="AB162" s="40"/>
      <c r="AC162" s="40"/>
      <c r="AD162" s="40"/>
      <c r="AE162" s="40"/>
      <c r="AR162" s="210" t="s">
        <v>213</v>
      </c>
      <c r="AT162" s="210" t="s">
        <v>114</v>
      </c>
      <c r="AU162" s="210" t="s">
        <v>76</v>
      </c>
      <c r="AY162" s="19" t="s">
        <v>111</v>
      </c>
      <c r="BE162" s="211">
        <f>IF(N162="základní",J162,0)</f>
        <v>0</v>
      </c>
      <c r="BF162" s="211">
        <f>IF(N162="snížená",J162,0)</f>
        <v>0</v>
      </c>
      <c r="BG162" s="211">
        <f>IF(N162="zákl. přenesená",J162,0)</f>
        <v>0</v>
      </c>
      <c r="BH162" s="211">
        <f>IF(N162="sníž. přenesená",J162,0)</f>
        <v>0</v>
      </c>
      <c r="BI162" s="211">
        <f>IF(N162="nulová",J162,0)</f>
        <v>0</v>
      </c>
      <c r="BJ162" s="19" t="s">
        <v>74</v>
      </c>
      <c r="BK162" s="211">
        <f>ROUND(I162*H162,2)</f>
        <v>0</v>
      </c>
      <c r="BL162" s="19" t="s">
        <v>213</v>
      </c>
      <c r="BM162" s="210" t="s">
        <v>261</v>
      </c>
    </row>
    <row r="163" s="2" customFormat="1">
      <c r="A163" s="40"/>
      <c r="B163" s="41"/>
      <c r="C163" s="42"/>
      <c r="D163" s="212" t="s">
        <v>121</v>
      </c>
      <c r="E163" s="42"/>
      <c r="F163" s="213" t="s">
        <v>262</v>
      </c>
      <c r="G163" s="42"/>
      <c r="H163" s="42"/>
      <c r="I163" s="214"/>
      <c r="J163" s="42"/>
      <c r="K163" s="42"/>
      <c r="L163" s="46"/>
      <c r="M163" s="215"/>
      <c r="N163" s="216"/>
      <c r="O163" s="86"/>
      <c r="P163" s="86"/>
      <c r="Q163" s="86"/>
      <c r="R163" s="86"/>
      <c r="S163" s="86"/>
      <c r="T163" s="87"/>
      <c r="U163" s="40"/>
      <c r="V163" s="40"/>
      <c r="W163" s="40"/>
      <c r="X163" s="40"/>
      <c r="Y163" s="40"/>
      <c r="Z163" s="40"/>
      <c r="AA163" s="40"/>
      <c r="AB163" s="40"/>
      <c r="AC163" s="40"/>
      <c r="AD163" s="40"/>
      <c r="AE163" s="40"/>
      <c r="AT163" s="19" t="s">
        <v>121</v>
      </c>
      <c r="AU163" s="19" t="s">
        <v>76</v>
      </c>
    </row>
    <row r="164" s="2" customFormat="1" ht="37.8" customHeight="1">
      <c r="A164" s="40"/>
      <c r="B164" s="41"/>
      <c r="C164" s="199" t="s">
        <v>263</v>
      </c>
      <c r="D164" s="199" t="s">
        <v>114</v>
      </c>
      <c r="E164" s="200" t="s">
        <v>264</v>
      </c>
      <c r="F164" s="201" t="s">
        <v>265</v>
      </c>
      <c r="G164" s="202" t="s">
        <v>253</v>
      </c>
      <c r="H164" s="203">
        <v>1.0229999999999999</v>
      </c>
      <c r="I164" s="204"/>
      <c r="J164" s="205">
        <f>ROUND(I164*H164,2)</f>
        <v>0</v>
      </c>
      <c r="K164" s="201" t="s">
        <v>118</v>
      </c>
      <c r="L164" s="46"/>
      <c r="M164" s="206" t="s">
        <v>19</v>
      </c>
      <c r="N164" s="207" t="s">
        <v>40</v>
      </c>
      <c r="O164" s="86"/>
      <c r="P164" s="208">
        <f>O164*H164</f>
        <v>0</v>
      </c>
      <c r="Q164" s="208">
        <v>0.022839999999999999</v>
      </c>
      <c r="R164" s="208">
        <f>Q164*H164</f>
        <v>0.023365319999999998</v>
      </c>
      <c r="S164" s="208">
        <v>0</v>
      </c>
      <c r="T164" s="209">
        <f>S164*H164</f>
        <v>0</v>
      </c>
      <c r="U164" s="40"/>
      <c r="V164" s="40"/>
      <c r="W164" s="40"/>
      <c r="X164" s="40"/>
      <c r="Y164" s="40"/>
      <c r="Z164" s="40"/>
      <c r="AA164" s="40"/>
      <c r="AB164" s="40"/>
      <c r="AC164" s="40"/>
      <c r="AD164" s="40"/>
      <c r="AE164" s="40"/>
      <c r="AR164" s="210" t="s">
        <v>213</v>
      </c>
      <c r="AT164" s="210" t="s">
        <v>114</v>
      </c>
      <c r="AU164" s="210" t="s">
        <v>76</v>
      </c>
      <c r="AY164" s="19" t="s">
        <v>111</v>
      </c>
      <c r="BE164" s="211">
        <f>IF(N164="základní",J164,0)</f>
        <v>0</v>
      </c>
      <c r="BF164" s="211">
        <f>IF(N164="snížená",J164,0)</f>
        <v>0</v>
      </c>
      <c r="BG164" s="211">
        <f>IF(N164="zákl. přenesená",J164,0)</f>
        <v>0</v>
      </c>
      <c r="BH164" s="211">
        <f>IF(N164="sníž. přenesená",J164,0)</f>
        <v>0</v>
      </c>
      <c r="BI164" s="211">
        <f>IF(N164="nulová",J164,0)</f>
        <v>0</v>
      </c>
      <c r="BJ164" s="19" t="s">
        <v>74</v>
      </c>
      <c r="BK164" s="211">
        <f>ROUND(I164*H164,2)</f>
        <v>0</v>
      </c>
      <c r="BL164" s="19" t="s">
        <v>213</v>
      </c>
      <c r="BM164" s="210" t="s">
        <v>266</v>
      </c>
    </row>
    <row r="165" s="2" customFormat="1">
      <c r="A165" s="40"/>
      <c r="B165" s="41"/>
      <c r="C165" s="42"/>
      <c r="D165" s="212" t="s">
        <v>121</v>
      </c>
      <c r="E165" s="42"/>
      <c r="F165" s="213" t="s">
        <v>267</v>
      </c>
      <c r="G165" s="42"/>
      <c r="H165" s="42"/>
      <c r="I165" s="214"/>
      <c r="J165" s="42"/>
      <c r="K165" s="42"/>
      <c r="L165" s="46"/>
      <c r="M165" s="215"/>
      <c r="N165" s="216"/>
      <c r="O165" s="86"/>
      <c r="P165" s="86"/>
      <c r="Q165" s="86"/>
      <c r="R165" s="86"/>
      <c r="S165" s="86"/>
      <c r="T165" s="87"/>
      <c r="U165" s="40"/>
      <c r="V165" s="40"/>
      <c r="W165" s="40"/>
      <c r="X165" s="40"/>
      <c r="Y165" s="40"/>
      <c r="Z165" s="40"/>
      <c r="AA165" s="40"/>
      <c r="AB165" s="40"/>
      <c r="AC165" s="40"/>
      <c r="AD165" s="40"/>
      <c r="AE165" s="40"/>
      <c r="AT165" s="19" t="s">
        <v>121</v>
      </c>
      <c r="AU165" s="19" t="s">
        <v>76</v>
      </c>
    </row>
    <row r="166" s="2" customFormat="1" ht="33" customHeight="1">
      <c r="A166" s="40"/>
      <c r="B166" s="41"/>
      <c r="C166" s="199" t="s">
        <v>268</v>
      </c>
      <c r="D166" s="199" t="s">
        <v>114</v>
      </c>
      <c r="E166" s="200" t="s">
        <v>269</v>
      </c>
      <c r="F166" s="201" t="s">
        <v>270</v>
      </c>
      <c r="G166" s="202" t="s">
        <v>144</v>
      </c>
      <c r="H166" s="203">
        <v>21.359999999999999</v>
      </c>
      <c r="I166" s="204"/>
      <c r="J166" s="205">
        <f>ROUND(I166*H166,2)</f>
        <v>0</v>
      </c>
      <c r="K166" s="201" t="s">
        <v>118</v>
      </c>
      <c r="L166" s="46"/>
      <c r="M166" s="206" t="s">
        <v>19</v>
      </c>
      <c r="N166" s="207" t="s">
        <v>40</v>
      </c>
      <c r="O166" s="86"/>
      <c r="P166" s="208">
        <f>O166*H166</f>
        <v>0</v>
      </c>
      <c r="Q166" s="208">
        <v>0</v>
      </c>
      <c r="R166" s="208">
        <f>Q166*H166</f>
        <v>0</v>
      </c>
      <c r="S166" s="208">
        <v>0.0044000000000000003</v>
      </c>
      <c r="T166" s="209">
        <f>S166*H166</f>
        <v>0.093983999999999998</v>
      </c>
      <c r="U166" s="40"/>
      <c r="V166" s="40"/>
      <c r="W166" s="40"/>
      <c r="X166" s="40"/>
      <c r="Y166" s="40"/>
      <c r="Z166" s="40"/>
      <c r="AA166" s="40"/>
      <c r="AB166" s="40"/>
      <c r="AC166" s="40"/>
      <c r="AD166" s="40"/>
      <c r="AE166" s="40"/>
      <c r="AR166" s="210" t="s">
        <v>213</v>
      </c>
      <c r="AT166" s="210" t="s">
        <v>114</v>
      </c>
      <c r="AU166" s="210" t="s">
        <v>76</v>
      </c>
      <c r="AY166" s="19" t="s">
        <v>111</v>
      </c>
      <c r="BE166" s="211">
        <f>IF(N166="základní",J166,0)</f>
        <v>0</v>
      </c>
      <c r="BF166" s="211">
        <f>IF(N166="snížená",J166,0)</f>
        <v>0</v>
      </c>
      <c r="BG166" s="211">
        <f>IF(N166="zákl. přenesená",J166,0)</f>
        <v>0</v>
      </c>
      <c r="BH166" s="211">
        <f>IF(N166="sníž. přenesená",J166,0)</f>
        <v>0</v>
      </c>
      <c r="BI166" s="211">
        <f>IF(N166="nulová",J166,0)</f>
        <v>0</v>
      </c>
      <c r="BJ166" s="19" t="s">
        <v>74</v>
      </c>
      <c r="BK166" s="211">
        <f>ROUND(I166*H166,2)</f>
        <v>0</v>
      </c>
      <c r="BL166" s="19" t="s">
        <v>213</v>
      </c>
      <c r="BM166" s="210" t="s">
        <v>271</v>
      </c>
    </row>
    <row r="167" s="2" customFormat="1">
      <c r="A167" s="40"/>
      <c r="B167" s="41"/>
      <c r="C167" s="42"/>
      <c r="D167" s="212" t="s">
        <v>121</v>
      </c>
      <c r="E167" s="42"/>
      <c r="F167" s="213" t="s">
        <v>272</v>
      </c>
      <c r="G167" s="42"/>
      <c r="H167" s="42"/>
      <c r="I167" s="214"/>
      <c r="J167" s="42"/>
      <c r="K167" s="42"/>
      <c r="L167" s="46"/>
      <c r="M167" s="215"/>
      <c r="N167" s="216"/>
      <c r="O167" s="86"/>
      <c r="P167" s="86"/>
      <c r="Q167" s="86"/>
      <c r="R167" s="86"/>
      <c r="S167" s="86"/>
      <c r="T167" s="87"/>
      <c r="U167" s="40"/>
      <c r="V167" s="40"/>
      <c r="W167" s="40"/>
      <c r="X167" s="40"/>
      <c r="Y167" s="40"/>
      <c r="Z167" s="40"/>
      <c r="AA167" s="40"/>
      <c r="AB167" s="40"/>
      <c r="AC167" s="40"/>
      <c r="AD167" s="40"/>
      <c r="AE167" s="40"/>
      <c r="AT167" s="19" t="s">
        <v>121</v>
      </c>
      <c r="AU167" s="19" t="s">
        <v>76</v>
      </c>
    </row>
    <row r="168" s="13" customFormat="1">
      <c r="A168" s="13"/>
      <c r="B168" s="217"/>
      <c r="C168" s="218"/>
      <c r="D168" s="219" t="s">
        <v>123</v>
      </c>
      <c r="E168" s="220" t="s">
        <v>19</v>
      </c>
      <c r="F168" s="221" t="s">
        <v>273</v>
      </c>
      <c r="G168" s="218"/>
      <c r="H168" s="220" t="s">
        <v>19</v>
      </c>
      <c r="I168" s="222"/>
      <c r="J168" s="218"/>
      <c r="K168" s="218"/>
      <c r="L168" s="223"/>
      <c r="M168" s="224"/>
      <c r="N168" s="225"/>
      <c r="O168" s="225"/>
      <c r="P168" s="225"/>
      <c r="Q168" s="225"/>
      <c r="R168" s="225"/>
      <c r="S168" s="225"/>
      <c r="T168" s="226"/>
      <c r="U168" s="13"/>
      <c r="V168" s="13"/>
      <c r="W168" s="13"/>
      <c r="X168" s="13"/>
      <c r="Y168" s="13"/>
      <c r="Z168" s="13"/>
      <c r="AA168" s="13"/>
      <c r="AB168" s="13"/>
      <c r="AC168" s="13"/>
      <c r="AD168" s="13"/>
      <c r="AE168" s="13"/>
      <c r="AT168" s="227" t="s">
        <v>123</v>
      </c>
      <c r="AU168" s="227" t="s">
        <v>76</v>
      </c>
      <c r="AV168" s="13" t="s">
        <v>74</v>
      </c>
      <c r="AW168" s="13" t="s">
        <v>31</v>
      </c>
      <c r="AX168" s="13" t="s">
        <v>69</v>
      </c>
      <c r="AY168" s="227" t="s">
        <v>111</v>
      </c>
    </row>
    <row r="169" s="13" customFormat="1">
      <c r="A169" s="13"/>
      <c r="B169" s="217"/>
      <c r="C169" s="218"/>
      <c r="D169" s="219" t="s">
        <v>123</v>
      </c>
      <c r="E169" s="220" t="s">
        <v>19</v>
      </c>
      <c r="F169" s="221" t="s">
        <v>274</v>
      </c>
      <c r="G169" s="218"/>
      <c r="H169" s="220" t="s">
        <v>19</v>
      </c>
      <c r="I169" s="222"/>
      <c r="J169" s="218"/>
      <c r="K169" s="218"/>
      <c r="L169" s="223"/>
      <c r="M169" s="224"/>
      <c r="N169" s="225"/>
      <c r="O169" s="225"/>
      <c r="P169" s="225"/>
      <c r="Q169" s="225"/>
      <c r="R169" s="225"/>
      <c r="S169" s="225"/>
      <c r="T169" s="226"/>
      <c r="U169" s="13"/>
      <c r="V169" s="13"/>
      <c r="W169" s="13"/>
      <c r="X169" s="13"/>
      <c r="Y169" s="13"/>
      <c r="Z169" s="13"/>
      <c r="AA169" s="13"/>
      <c r="AB169" s="13"/>
      <c r="AC169" s="13"/>
      <c r="AD169" s="13"/>
      <c r="AE169" s="13"/>
      <c r="AT169" s="227" t="s">
        <v>123</v>
      </c>
      <c r="AU169" s="227" t="s">
        <v>76</v>
      </c>
      <c r="AV169" s="13" t="s">
        <v>74</v>
      </c>
      <c r="AW169" s="13" t="s">
        <v>31</v>
      </c>
      <c r="AX169" s="13" t="s">
        <v>69</v>
      </c>
      <c r="AY169" s="227" t="s">
        <v>111</v>
      </c>
    </row>
    <row r="170" s="14" customFormat="1">
      <c r="A170" s="14"/>
      <c r="B170" s="228"/>
      <c r="C170" s="229"/>
      <c r="D170" s="219" t="s">
        <v>123</v>
      </c>
      <c r="E170" s="230" t="s">
        <v>19</v>
      </c>
      <c r="F170" s="231" t="s">
        <v>275</v>
      </c>
      <c r="G170" s="229"/>
      <c r="H170" s="232">
        <v>10.84</v>
      </c>
      <c r="I170" s="233"/>
      <c r="J170" s="229"/>
      <c r="K170" s="229"/>
      <c r="L170" s="234"/>
      <c r="M170" s="235"/>
      <c r="N170" s="236"/>
      <c r="O170" s="236"/>
      <c r="P170" s="236"/>
      <c r="Q170" s="236"/>
      <c r="R170" s="236"/>
      <c r="S170" s="236"/>
      <c r="T170" s="237"/>
      <c r="U170" s="14"/>
      <c r="V170" s="14"/>
      <c r="W170" s="14"/>
      <c r="X170" s="14"/>
      <c r="Y170" s="14"/>
      <c r="Z170" s="14"/>
      <c r="AA170" s="14"/>
      <c r="AB170" s="14"/>
      <c r="AC170" s="14"/>
      <c r="AD170" s="14"/>
      <c r="AE170" s="14"/>
      <c r="AT170" s="238" t="s">
        <v>123</v>
      </c>
      <c r="AU170" s="238" t="s">
        <v>76</v>
      </c>
      <c r="AV170" s="14" t="s">
        <v>76</v>
      </c>
      <c r="AW170" s="14" t="s">
        <v>31</v>
      </c>
      <c r="AX170" s="14" t="s">
        <v>69</v>
      </c>
      <c r="AY170" s="238" t="s">
        <v>111</v>
      </c>
    </row>
    <row r="171" s="14" customFormat="1">
      <c r="A171" s="14"/>
      <c r="B171" s="228"/>
      <c r="C171" s="229"/>
      <c r="D171" s="219" t="s">
        <v>123</v>
      </c>
      <c r="E171" s="230" t="s">
        <v>19</v>
      </c>
      <c r="F171" s="231" t="s">
        <v>276</v>
      </c>
      <c r="G171" s="229"/>
      <c r="H171" s="232">
        <v>10.52</v>
      </c>
      <c r="I171" s="233"/>
      <c r="J171" s="229"/>
      <c r="K171" s="229"/>
      <c r="L171" s="234"/>
      <c r="M171" s="235"/>
      <c r="N171" s="236"/>
      <c r="O171" s="236"/>
      <c r="P171" s="236"/>
      <c r="Q171" s="236"/>
      <c r="R171" s="236"/>
      <c r="S171" s="236"/>
      <c r="T171" s="237"/>
      <c r="U171" s="14"/>
      <c r="V171" s="14"/>
      <c r="W171" s="14"/>
      <c r="X171" s="14"/>
      <c r="Y171" s="14"/>
      <c r="Z171" s="14"/>
      <c r="AA171" s="14"/>
      <c r="AB171" s="14"/>
      <c r="AC171" s="14"/>
      <c r="AD171" s="14"/>
      <c r="AE171" s="14"/>
      <c r="AT171" s="238" t="s">
        <v>123</v>
      </c>
      <c r="AU171" s="238" t="s">
        <v>76</v>
      </c>
      <c r="AV171" s="14" t="s">
        <v>76</v>
      </c>
      <c r="AW171" s="14" t="s">
        <v>31</v>
      </c>
      <c r="AX171" s="14" t="s">
        <v>69</v>
      </c>
      <c r="AY171" s="238" t="s">
        <v>111</v>
      </c>
    </row>
    <row r="172" s="15" customFormat="1">
      <c r="A172" s="15"/>
      <c r="B172" s="239"/>
      <c r="C172" s="240"/>
      <c r="D172" s="219" t="s">
        <v>123</v>
      </c>
      <c r="E172" s="241" t="s">
        <v>19</v>
      </c>
      <c r="F172" s="242" t="s">
        <v>131</v>
      </c>
      <c r="G172" s="240"/>
      <c r="H172" s="243">
        <v>21.359999999999999</v>
      </c>
      <c r="I172" s="244"/>
      <c r="J172" s="240"/>
      <c r="K172" s="240"/>
      <c r="L172" s="245"/>
      <c r="M172" s="246"/>
      <c r="N172" s="247"/>
      <c r="O172" s="247"/>
      <c r="P172" s="247"/>
      <c r="Q172" s="247"/>
      <c r="R172" s="247"/>
      <c r="S172" s="247"/>
      <c r="T172" s="248"/>
      <c r="U172" s="15"/>
      <c r="V172" s="15"/>
      <c r="W172" s="15"/>
      <c r="X172" s="15"/>
      <c r="Y172" s="15"/>
      <c r="Z172" s="15"/>
      <c r="AA172" s="15"/>
      <c r="AB172" s="15"/>
      <c r="AC172" s="15"/>
      <c r="AD172" s="15"/>
      <c r="AE172" s="15"/>
      <c r="AT172" s="249" t="s">
        <v>123</v>
      </c>
      <c r="AU172" s="249" t="s">
        <v>76</v>
      </c>
      <c r="AV172" s="15" t="s">
        <v>119</v>
      </c>
      <c r="AW172" s="15" t="s">
        <v>31</v>
      </c>
      <c r="AX172" s="15" t="s">
        <v>74</v>
      </c>
      <c r="AY172" s="249" t="s">
        <v>111</v>
      </c>
    </row>
    <row r="173" s="2" customFormat="1" ht="37.8" customHeight="1">
      <c r="A173" s="40"/>
      <c r="B173" s="41"/>
      <c r="C173" s="199" t="s">
        <v>277</v>
      </c>
      <c r="D173" s="199" t="s">
        <v>114</v>
      </c>
      <c r="E173" s="200" t="s">
        <v>278</v>
      </c>
      <c r="F173" s="201" t="s">
        <v>279</v>
      </c>
      <c r="G173" s="202" t="s">
        <v>144</v>
      </c>
      <c r="H173" s="203">
        <v>6</v>
      </c>
      <c r="I173" s="204"/>
      <c r="J173" s="205">
        <f>ROUND(I173*H173,2)</f>
        <v>0</v>
      </c>
      <c r="K173" s="201" t="s">
        <v>118</v>
      </c>
      <c r="L173" s="46"/>
      <c r="M173" s="206" t="s">
        <v>19</v>
      </c>
      <c r="N173" s="207" t="s">
        <v>40</v>
      </c>
      <c r="O173" s="86"/>
      <c r="P173" s="208">
        <f>O173*H173</f>
        <v>0</v>
      </c>
      <c r="Q173" s="208">
        <v>0</v>
      </c>
      <c r="R173" s="208">
        <f>Q173*H173</f>
        <v>0</v>
      </c>
      <c r="S173" s="208">
        <v>0</v>
      </c>
      <c r="T173" s="209">
        <f>S173*H173</f>
        <v>0</v>
      </c>
      <c r="U173" s="40"/>
      <c r="V173" s="40"/>
      <c r="W173" s="40"/>
      <c r="X173" s="40"/>
      <c r="Y173" s="40"/>
      <c r="Z173" s="40"/>
      <c r="AA173" s="40"/>
      <c r="AB173" s="40"/>
      <c r="AC173" s="40"/>
      <c r="AD173" s="40"/>
      <c r="AE173" s="40"/>
      <c r="AR173" s="210" t="s">
        <v>213</v>
      </c>
      <c r="AT173" s="210" t="s">
        <v>114</v>
      </c>
      <c r="AU173" s="210" t="s">
        <v>76</v>
      </c>
      <c r="AY173" s="19" t="s">
        <v>111</v>
      </c>
      <c r="BE173" s="211">
        <f>IF(N173="základní",J173,0)</f>
        <v>0</v>
      </c>
      <c r="BF173" s="211">
        <f>IF(N173="snížená",J173,0)</f>
        <v>0</v>
      </c>
      <c r="BG173" s="211">
        <f>IF(N173="zákl. přenesená",J173,0)</f>
        <v>0</v>
      </c>
      <c r="BH173" s="211">
        <f>IF(N173="sníž. přenesená",J173,0)</f>
        <v>0</v>
      </c>
      <c r="BI173" s="211">
        <f>IF(N173="nulová",J173,0)</f>
        <v>0</v>
      </c>
      <c r="BJ173" s="19" t="s">
        <v>74</v>
      </c>
      <c r="BK173" s="211">
        <f>ROUND(I173*H173,2)</f>
        <v>0</v>
      </c>
      <c r="BL173" s="19" t="s">
        <v>213</v>
      </c>
      <c r="BM173" s="210" t="s">
        <v>280</v>
      </c>
    </row>
    <row r="174" s="2" customFormat="1">
      <c r="A174" s="40"/>
      <c r="B174" s="41"/>
      <c r="C174" s="42"/>
      <c r="D174" s="212" t="s">
        <v>121</v>
      </c>
      <c r="E174" s="42"/>
      <c r="F174" s="213" t="s">
        <v>281</v>
      </c>
      <c r="G174" s="42"/>
      <c r="H174" s="42"/>
      <c r="I174" s="214"/>
      <c r="J174" s="42"/>
      <c r="K174" s="42"/>
      <c r="L174" s="46"/>
      <c r="M174" s="215"/>
      <c r="N174" s="216"/>
      <c r="O174" s="86"/>
      <c r="P174" s="86"/>
      <c r="Q174" s="86"/>
      <c r="R174" s="86"/>
      <c r="S174" s="86"/>
      <c r="T174" s="87"/>
      <c r="U174" s="40"/>
      <c r="V174" s="40"/>
      <c r="W174" s="40"/>
      <c r="X174" s="40"/>
      <c r="Y174" s="40"/>
      <c r="Z174" s="40"/>
      <c r="AA174" s="40"/>
      <c r="AB174" s="40"/>
      <c r="AC174" s="40"/>
      <c r="AD174" s="40"/>
      <c r="AE174" s="40"/>
      <c r="AT174" s="19" t="s">
        <v>121</v>
      </c>
      <c r="AU174" s="19" t="s">
        <v>76</v>
      </c>
    </row>
    <row r="175" s="13" customFormat="1">
      <c r="A175" s="13"/>
      <c r="B175" s="217"/>
      <c r="C175" s="218"/>
      <c r="D175" s="219" t="s">
        <v>123</v>
      </c>
      <c r="E175" s="220" t="s">
        <v>19</v>
      </c>
      <c r="F175" s="221" t="s">
        <v>282</v>
      </c>
      <c r="G175" s="218"/>
      <c r="H175" s="220" t="s">
        <v>19</v>
      </c>
      <c r="I175" s="222"/>
      <c r="J175" s="218"/>
      <c r="K175" s="218"/>
      <c r="L175" s="223"/>
      <c r="M175" s="224"/>
      <c r="N175" s="225"/>
      <c r="O175" s="225"/>
      <c r="P175" s="225"/>
      <c r="Q175" s="225"/>
      <c r="R175" s="225"/>
      <c r="S175" s="225"/>
      <c r="T175" s="226"/>
      <c r="U175" s="13"/>
      <c r="V175" s="13"/>
      <c r="W175" s="13"/>
      <c r="X175" s="13"/>
      <c r="Y175" s="13"/>
      <c r="Z175" s="13"/>
      <c r="AA175" s="13"/>
      <c r="AB175" s="13"/>
      <c r="AC175" s="13"/>
      <c r="AD175" s="13"/>
      <c r="AE175" s="13"/>
      <c r="AT175" s="227" t="s">
        <v>123</v>
      </c>
      <c r="AU175" s="227" t="s">
        <v>76</v>
      </c>
      <c r="AV175" s="13" t="s">
        <v>74</v>
      </c>
      <c r="AW175" s="13" t="s">
        <v>31</v>
      </c>
      <c r="AX175" s="13" t="s">
        <v>69</v>
      </c>
      <c r="AY175" s="227" t="s">
        <v>111</v>
      </c>
    </row>
    <row r="176" s="13" customFormat="1">
      <c r="A176" s="13"/>
      <c r="B176" s="217"/>
      <c r="C176" s="218"/>
      <c r="D176" s="219" t="s">
        <v>123</v>
      </c>
      <c r="E176" s="220" t="s">
        <v>19</v>
      </c>
      <c r="F176" s="221" t="s">
        <v>283</v>
      </c>
      <c r="G176" s="218"/>
      <c r="H176" s="220" t="s">
        <v>19</v>
      </c>
      <c r="I176" s="222"/>
      <c r="J176" s="218"/>
      <c r="K176" s="218"/>
      <c r="L176" s="223"/>
      <c r="M176" s="224"/>
      <c r="N176" s="225"/>
      <c r="O176" s="225"/>
      <c r="P176" s="225"/>
      <c r="Q176" s="225"/>
      <c r="R176" s="225"/>
      <c r="S176" s="225"/>
      <c r="T176" s="226"/>
      <c r="U176" s="13"/>
      <c r="V176" s="13"/>
      <c r="W176" s="13"/>
      <c r="X176" s="13"/>
      <c r="Y176" s="13"/>
      <c r="Z176" s="13"/>
      <c r="AA176" s="13"/>
      <c r="AB176" s="13"/>
      <c r="AC176" s="13"/>
      <c r="AD176" s="13"/>
      <c r="AE176" s="13"/>
      <c r="AT176" s="227" t="s">
        <v>123</v>
      </c>
      <c r="AU176" s="227" t="s">
        <v>76</v>
      </c>
      <c r="AV176" s="13" t="s">
        <v>74</v>
      </c>
      <c r="AW176" s="13" t="s">
        <v>31</v>
      </c>
      <c r="AX176" s="13" t="s">
        <v>69</v>
      </c>
      <c r="AY176" s="227" t="s">
        <v>111</v>
      </c>
    </row>
    <row r="177" s="14" customFormat="1">
      <c r="A177" s="14"/>
      <c r="B177" s="228"/>
      <c r="C177" s="229"/>
      <c r="D177" s="219" t="s">
        <v>123</v>
      </c>
      <c r="E177" s="230" t="s">
        <v>19</v>
      </c>
      <c r="F177" s="231" t="s">
        <v>284</v>
      </c>
      <c r="G177" s="229"/>
      <c r="H177" s="232">
        <v>6</v>
      </c>
      <c r="I177" s="233"/>
      <c r="J177" s="229"/>
      <c r="K177" s="229"/>
      <c r="L177" s="234"/>
      <c r="M177" s="235"/>
      <c r="N177" s="236"/>
      <c r="O177" s="236"/>
      <c r="P177" s="236"/>
      <c r="Q177" s="236"/>
      <c r="R177" s="236"/>
      <c r="S177" s="236"/>
      <c r="T177" s="237"/>
      <c r="U177" s="14"/>
      <c r="V177" s="14"/>
      <c r="W177" s="14"/>
      <c r="X177" s="14"/>
      <c r="Y177" s="14"/>
      <c r="Z177" s="14"/>
      <c r="AA177" s="14"/>
      <c r="AB177" s="14"/>
      <c r="AC177" s="14"/>
      <c r="AD177" s="14"/>
      <c r="AE177" s="14"/>
      <c r="AT177" s="238" t="s">
        <v>123</v>
      </c>
      <c r="AU177" s="238" t="s">
        <v>76</v>
      </c>
      <c r="AV177" s="14" t="s">
        <v>76</v>
      </c>
      <c r="AW177" s="14" t="s">
        <v>31</v>
      </c>
      <c r="AX177" s="14" t="s">
        <v>74</v>
      </c>
      <c r="AY177" s="238" t="s">
        <v>111</v>
      </c>
    </row>
    <row r="178" s="2" customFormat="1" ht="16.5" customHeight="1">
      <c r="A178" s="40"/>
      <c r="B178" s="41"/>
      <c r="C178" s="251" t="s">
        <v>285</v>
      </c>
      <c r="D178" s="251" t="s">
        <v>250</v>
      </c>
      <c r="E178" s="252" t="s">
        <v>286</v>
      </c>
      <c r="F178" s="253" t="s">
        <v>287</v>
      </c>
      <c r="G178" s="254" t="s">
        <v>253</v>
      </c>
      <c r="H178" s="255">
        <v>0.024</v>
      </c>
      <c r="I178" s="256"/>
      <c r="J178" s="257">
        <f>ROUND(I178*H178,2)</f>
        <v>0</v>
      </c>
      <c r="K178" s="253" t="s">
        <v>118</v>
      </c>
      <c r="L178" s="258"/>
      <c r="M178" s="259" t="s">
        <v>19</v>
      </c>
      <c r="N178" s="260" t="s">
        <v>40</v>
      </c>
      <c r="O178" s="86"/>
      <c r="P178" s="208">
        <f>O178*H178</f>
        <v>0</v>
      </c>
      <c r="Q178" s="208">
        <v>0.55000000000000004</v>
      </c>
      <c r="R178" s="208">
        <f>Q178*H178</f>
        <v>0.013200000000000002</v>
      </c>
      <c r="S178" s="208">
        <v>0</v>
      </c>
      <c r="T178" s="209">
        <f>S178*H178</f>
        <v>0</v>
      </c>
      <c r="U178" s="40"/>
      <c r="V178" s="40"/>
      <c r="W178" s="40"/>
      <c r="X178" s="40"/>
      <c r="Y178" s="40"/>
      <c r="Z178" s="40"/>
      <c r="AA178" s="40"/>
      <c r="AB178" s="40"/>
      <c r="AC178" s="40"/>
      <c r="AD178" s="40"/>
      <c r="AE178" s="40"/>
      <c r="AR178" s="210" t="s">
        <v>254</v>
      </c>
      <c r="AT178" s="210" t="s">
        <v>250</v>
      </c>
      <c r="AU178" s="210" t="s">
        <v>76</v>
      </c>
      <c r="AY178" s="19" t="s">
        <v>111</v>
      </c>
      <c r="BE178" s="211">
        <f>IF(N178="základní",J178,0)</f>
        <v>0</v>
      </c>
      <c r="BF178" s="211">
        <f>IF(N178="snížená",J178,0)</f>
        <v>0</v>
      </c>
      <c r="BG178" s="211">
        <f>IF(N178="zákl. přenesená",J178,0)</f>
        <v>0</v>
      </c>
      <c r="BH178" s="211">
        <f>IF(N178="sníž. přenesená",J178,0)</f>
        <v>0</v>
      </c>
      <c r="BI178" s="211">
        <f>IF(N178="nulová",J178,0)</f>
        <v>0</v>
      </c>
      <c r="BJ178" s="19" t="s">
        <v>74</v>
      </c>
      <c r="BK178" s="211">
        <f>ROUND(I178*H178,2)</f>
        <v>0</v>
      </c>
      <c r="BL178" s="19" t="s">
        <v>213</v>
      </c>
      <c r="BM178" s="210" t="s">
        <v>288</v>
      </c>
    </row>
    <row r="179" s="13" customFormat="1">
      <c r="A179" s="13"/>
      <c r="B179" s="217"/>
      <c r="C179" s="218"/>
      <c r="D179" s="219" t="s">
        <v>123</v>
      </c>
      <c r="E179" s="220" t="s">
        <v>19</v>
      </c>
      <c r="F179" s="221" t="s">
        <v>282</v>
      </c>
      <c r="G179" s="218"/>
      <c r="H179" s="220" t="s">
        <v>19</v>
      </c>
      <c r="I179" s="222"/>
      <c r="J179" s="218"/>
      <c r="K179" s="218"/>
      <c r="L179" s="223"/>
      <c r="M179" s="224"/>
      <c r="N179" s="225"/>
      <c r="O179" s="225"/>
      <c r="P179" s="225"/>
      <c r="Q179" s="225"/>
      <c r="R179" s="225"/>
      <c r="S179" s="225"/>
      <c r="T179" s="226"/>
      <c r="U179" s="13"/>
      <c r="V179" s="13"/>
      <c r="W179" s="13"/>
      <c r="X179" s="13"/>
      <c r="Y179" s="13"/>
      <c r="Z179" s="13"/>
      <c r="AA179" s="13"/>
      <c r="AB179" s="13"/>
      <c r="AC179" s="13"/>
      <c r="AD179" s="13"/>
      <c r="AE179" s="13"/>
      <c r="AT179" s="227" t="s">
        <v>123</v>
      </c>
      <c r="AU179" s="227" t="s">
        <v>76</v>
      </c>
      <c r="AV179" s="13" t="s">
        <v>74</v>
      </c>
      <c r="AW179" s="13" t="s">
        <v>31</v>
      </c>
      <c r="AX179" s="13" t="s">
        <v>69</v>
      </c>
      <c r="AY179" s="227" t="s">
        <v>111</v>
      </c>
    </row>
    <row r="180" s="13" customFormat="1">
      <c r="A180" s="13"/>
      <c r="B180" s="217"/>
      <c r="C180" s="218"/>
      <c r="D180" s="219" t="s">
        <v>123</v>
      </c>
      <c r="E180" s="220" t="s">
        <v>19</v>
      </c>
      <c r="F180" s="221" t="s">
        <v>283</v>
      </c>
      <c r="G180" s="218"/>
      <c r="H180" s="220" t="s">
        <v>19</v>
      </c>
      <c r="I180" s="222"/>
      <c r="J180" s="218"/>
      <c r="K180" s="218"/>
      <c r="L180" s="223"/>
      <c r="M180" s="224"/>
      <c r="N180" s="225"/>
      <c r="O180" s="225"/>
      <c r="P180" s="225"/>
      <c r="Q180" s="225"/>
      <c r="R180" s="225"/>
      <c r="S180" s="225"/>
      <c r="T180" s="226"/>
      <c r="U180" s="13"/>
      <c r="V180" s="13"/>
      <c r="W180" s="13"/>
      <c r="X180" s="13"/>
      <c r="Y180" s="13"/>
      <c r="Z180" s="13"/>
      <c r="AA180" s="13"/>
      <c r="AB180" s="13"/>
      <c r="AC180" s="13"/>
      <c r="AD180" s="13"/>
      <c r="AE180" s="13"/>
      <c r="AT180" s="227" t="s">
        <v>123</v>
      </c>
      <c r="AU180" s="227" t="s">
        <v>76</v>
      </c>
      <c r="AV180" s="13" t="s">
        <v>74</v>
      </c>
      <c r="AW180" s="13" t="s">
        <v>31</v>
      </c>
      <c r="AX180" s="13" t="s">
        <v>69</v>
      </c>
      <c r="AY180" s="227" t="s">
        <v>111</v>
      </c>
    </row>
    <row r="181" s="14" customFormat="1">
      <c r="A181" s="14"/>
      <c r="B181" s="228"/>
      <c r="C181" s="229"/>
      <c r="D181" s="219" t="s">
        <v>123</v>
      </c>
      <c r="E181" s="230" t="s">
        <v>19</v>
      </c>
      <c r="F181" s="231" t="s">
        <v>289</v>
      </c>
      <c r="G181" s="229"/>
      <c r="H181" s="232">
        <v>0.021999999999999999</v>
      </c>
      <c r="I181" s="233"/>
      <c r="J181" s="229"/>
      <c r="K181" s="229"/>
      <c r="L181" s="234"/>
      <c r="M181" s="235"/>
      <c r="N181" s="236"/>
      <c r="O181" s="236"/>
      <c r="P181" s="236"/>
      <c r="Q181" s="236"/>
      <c r="R181" s="236"/>
      <c r="S181" s="236"/>
      <c r="T181" s="237"/>
      <c r="U181" s="14"/>
      <c r="V181" s="14"/>
      <c r="W181" s="14"/>
      <c r="X181" s="14"/>
      <c r="Y181" s="14"/>
      <c r="Z181" s="14"/>
      <c r="AA181" s="14"/>
      <c r="AB181" s="14"/>
      <c r="AC181" s="14"/>
      <c r="AD181" s="14"/>
      <c r="AE181" s="14"/>
      <c r="AT181" s="238" t="s">
        <v>123</v>
      </c>
      <c r="AU181" s="238" t="s">
        <v>76</v>
      </c>
      <c r="AV181" s="14" t="s">
        <v>76</v>
      </c>
      <c r="AW181" s="14" t="s">
        <v>31</v>
      </c>
      <c r="AX181" s="14" t="s">
        <v>74</v>
      </c>
      <c r="AY181" s="238" t="s">
        <v>111</v>
      </c>
    </row>
    <row r="182" s="14" customFormat="1">
      <c r="A182" s="14"/>
      <c r="B182" s="228"/>
      <c r="C182" s="229"/>
      <c r="D182" s="219" t="s">
        <v>123</v>
      </c>
      <c r="E182" s="229"/>
      <c r="F182" s="231" t="s">
        <v>290</v>
      </c>
      <c r="G182" s="229"/>
      <c r="H182" s="232">
        <v>0.024</v>
      </c>
      <c r="I182" s="233"/>
      <c r="J182" s="229"/>
      <c r="K182" s="229"/>
      <c r="L182" s="234"/>
      <c r="M182" s="235"/>
      <c r="N182" s="236"/>
      <c r="O182" s="236"/>
      <c r="P182" s="236"/>
      <c r="Q182" s="236"/>
      <c r="R182" s="236"/>
      <c r="S182" s="236"/>
      <c r="T182" s="237"/>
      <c r="U182" s="14"/>
      <c r="V182" s="14"/>
      <c r="W182" s="14"/>
      <c r="X182" s="14"/>
      <c r="Y182" s="14"/>
      <c r="Z182" s="14"/>
      <c r="AA182" s="14"/>
      <c r="AB182" s="14"/>
      <c r="AC182" s="14"/>
      <c r="AD182" s="14"/>
      <c r="AE182" s="14"/>
      <c r="AT182" s="238" t="s">
        <v>123</v>
      </c>
      <c r="AU182" s="238" t="s">
        <v>76</v>
      </c>
      <c r="AV182" s="14" t="s">
        <v>76</v>
      </c>
      <c r="AW182" s="14" t="s">
        <v>4</v>
      </c>
      <c r="AX182" s="14" t="s">
        <v>74</v>
      </c>
      <c r="AY182" s="238" t="s">
        <v>111</v>
      </c>
    </row>
    <row r="183" s="2" customFormat="1" ht="49.05" customHeight="1">
      <c r="A183" s="40"/>
      <c r="B183" s="41"/>
      <c r="C183" s="199" t="s">
        <v>291</v>
      </c>
      <c r="D183" s="199" t="s">
        <v>114</v>
      </c>
      <c r="E183" s="200" t="s">
        <v>292</v>
      </c>
      <c r="F183" s="201" t="s">
        <v>293</v>
      </c>
      <c r="G183" s="202" t="s">
        <v>117</v>
      </c>
      <c r="H183" s="203">
        <v>4.3140000000000001</v>
      </c>
      <c r="I183" s="204"/>
      <c r="J183" s="205">
        <f>ROUND(I183*H183,2)</f>
        <v>0</v>
      </c>
      <c r="K183" s="201" t="s">
        <v>118</v>
      </c>
      <c r="L183" s="46"/>
      <c r="M183" s="206" t="s">
        <v>19</v>
      </c>
      <c r="N183" s="207" t="s">
        <v>40</v>
      </c>
      <c r="O183" s="86"/>
      <c r="P183" s="208">
        <f>O183*H183</f>
        <v>0</v>
      </c>
      <c r="Q183" s="208">
        <v>0</v>
      </c>
      <c r="R183" s="208">
        <f>Q183*H183</f>
        <v>0</v>
      </c>
      <c r="S183" s="208">
        <v>0</v>
      </c>
      <c r="T183" s="209">
        <f>S183*H183</f>
        <v>0</v>
      </c>
      <c r="U183" s="40"/>
      <c r="V183" s="40"/>
      <c r="W183" s="40"/>
      <c r="X183" s="40"/>
      <c r="Y183" s="40"/>
      <c r="Z183" s="40"/>
      <c r="AA183" s="40"/>
      <c r="AB183" s="40"/>
      <c r="AC183" s="40"/>
      <c r="AD183" s="40"/>
      <c r="AE183" s="40"/>
      <c r="AR183" s="210" t="s">
        <v>213</v>
      </c>
      <c r="AT183" s="210" t="s">
        <v>114</v>
      </c>
      <c r="AU183" s="210" t="s">
        <v>76</v>
      </c>
      <c r="AY183" s="19" t="s">
        <v>111</v>
      </c>
      <c r="BE183" s="211">
        <f>IF(N183="základní",J183,0)</f>
        <v>0</v>
      </c>
      <c r="BF183" s="211">
        <f>IF(N183="snížená",J183,0)</f>
        <v>0</v>
      </c>
      <c r="BG183" s="211">
        <f>IF(N183="zákl. přenesená",J183,0)</f>
        <v>0</v>
      </c>
      <c r="BH183" s="211">
        <f>IF(N183="sníž. přenesená",J183,0)</f>
        <v>0</v>
      </c>
      <c r="BI183" s="211">
        <f>IF(N183="nulová",J183,0)</f>
        <v>0</v>
      </c>
      <c r="BJ183" s="19" t="s">
        <v>74</v>
      </c>
      <c r="BK183" s="211">
        <f>ROUND(I183*H183,2)</f>
        <v>0</v>
      </c>
      <c r="BL183" s="19" t="s">
        <v>213</v>
      </c>
      <c r="BM183" s="210" t="s">
        <v>294</v>
      </c>
    </row>
    <row r="184" s="2" customFormat="1">
      <c r="A184" s="40"/>
      <c r="B184" s="41"/>
      <c r="C184" s="42"/>
      <c r="D184" s="212" t="s">
        <v>121</v>
      </c>
      <c r="E184" s="42"/>
      <c r="F184" s="213" t="s">
        <v>295</v>
      </c>
      <c r="G184" s="42"/>
      <c r="H184" s="42"/>
      <c r="I184" s="214"/>
      <c r="J184" s="42"/>
      <c r="K184" s="42"/>
      <c r="L184" s="46"/>
      <c r="M184" s="215"/>
      <c r="N184" s="216"/>
      <c r="O184" s="86"/>
      <c r="P184" s="86"/>
      <c r="Q184" s="86"/>
      <c r="R184" s="86"/>
      <c r="S184" s="86"/>
      <c r="T184" s="87"/>
      <c r="U184" s="40"/>
      <c r="V184" s="40"/>
      <c r="W184" s="40"/>
      <c r="X184" s="40"/>
      <c r="Y184" s="40"/>
      <c r="Z184" s="40"/>
      <c r="AA184" s="40"/>
      <c r="AB184" s="40"/>
      <c r="AC184" s="40"/>
      <c r="AD184" s="40"/>
      <c r="AE184" s="40"/>
      <c r="AT184" s="19" t="s">
        <v>121</v>
      </c>
      <c r="AU184" s="19" t="s">
        <v>76</v>
      </c>
    </row>
    <row r="185" s="13" customFormat="1">
      <c r="A185" s="13"/>
      <c r="B185" s="217"/>
      <c r="C185" s="218"/>
      <c r="D185" s="219" t="s">
        <v>123</v>
      </c>
      <c r="E185" s="220" t="s">
        <v>19</v>
      </c>
      <c r="F185" s="221" t="s">
        <v>296</v>
      </c>
      <c r="G185" s="218"/>
      <c r="H185" s="220" t="s">
        <v>19</v>
      </c>
      <c r="I185" s="222"/>
      <c r="J185" s="218"/>
      <c r="K185" s="218"/>
      <c r="L185" s="223"/>
      <c r="M185" s="224"/>
      <c r="N185" s="225"/>
      <c r="O185" s="225"/>
      <c r="P185" s="225"/>
      <c r="Q185" s="225"/>
      <c r="R185" s="225"/>
      <c r="S185" s="225"/>
      <c r="T185" s="226"/>
      <c r="U185" s="13"/>
      <c r="V185" s="13"/>
      <c r="W185" s="13"/>
      <c r="X185" s="13"/>
      <c r="Y185" s="13"/>
      <c r="Z185" s="13"/>
      <c r="AA185" s="13"/>
      <c r="AB185" s="13"/>
      <c r="AC185" s="13"/>
      <c r="AD185" s="13"/>
      <c r="AE185" s="13"/>
      <c r="AT185" s="227" t="s">
        <v>123</v>
      </c>
      <c r="AU185" s="227" t="s">
        <v>76</v>
      </c>
      <c r="AV185" s="13" t="s">
        <v>74</v>
      </c>
      <c r="AW185" s="13" t="s">
        <v>31</v>
      </c>
      <c r="AX185" s="13" t="s">
        <v>69</v>
      </c>
      <c r="AY185" s="227" t="s">
        <v>111</v>
      </c>
    </row>
    <row r="186" s="14" customFormat="1">
      <c r="A186" s="14"/>
      <c r="B186" s="228"/>
      <c r="C186" s="229"/>
      <c r="D186" s="219" t="s">
        <v>123</v>
      </c>
      <c r="E186" s="230" t="s">
        <v>19</v>
      </c>
      <c r="F186" s="231" t="s">
        <v>297</v>
      </c>
      <c r="G186" s="229"/>
      <c r="H186" s="232">
        <v>4.3140000000000001</v>
      </c>
      <c r="I186" s="233"/>
      <c r="J186" s="229"/>
      <c r="K186" s="229"/>
      <c r="L186" s="234"/>
      <c r="M186" s="235"/>
      <c r="N186" s="236"/>
      <c r="O186" s="236"/>
      <c r="P186" s="236"/>
      <c r="Q186" s="236"/>
      <c r="R186" s="236"/>
      <c r="S186" s="236"/>
      <c r="T186" s="237"/>
      <c r="U186" s="14"/>
      <c r="V186" s="14"/>
      <c r="W186" s="14"/>
      <c r="X186" s="14"/>
      <c r="Y186" s="14"/>
      <c r="Z186" s="14"/>
      <c r="AA186" s="14"/>
      <c r="AB186" s="14"/>
      <c r="AC186" s="14"/>
      <c r="AD186" s="14"/>
      <c r="AE186" s="14"/>
      <c r="AT186" s="238" t="s">
        <v>123</v>
      </c>
      <c r="AU186" s="238" t="s">
        <v>76</v>
      </c>
      <c r="AV186" s="14" t="s">
        <v>76</v>
      </c>
      <c r="AW186" s="14" t="s">
        <v>31</v>
      </c>
      <c r="AX186" s="14" t="s">
        <v>74</v>
      </c>
      <c r="AY186" s="238" t="s">
        <v>111</v>
      </c>
    </row>
    <row r="187" s="2" customFormat="1" ht="21.75" customHeight="1">
      <c r="A187" s="40"/>
      <c r="B187" s="41"/>
      <c r="C187" s="251" t="s">
        <v>298</v>
      </c>
      <c r="D187" s="251" t="s">
        <v>250</v>
      </c>
      <c r="E187" s="252" t="s">
        <v>299</v>
      </c>
      <c r="F187" s="253" t="s">
        <v>300</v>
      </c>
      <c r="G187" s="254" t="s">
        <v>117</v>
      </c>
      <c r="H187" s="255">
        <v>4.7450000000000001</v>
      </c>
      <c r="I187" s="256"/>
      <c r="J187" s="257">
        <f>ROUND(I187*H187,2)</f>
        <v>0</v>
      </c>
      <c r="K187" s="253" t="s">
        <v>118</v>
      </c>
      <c r="L187" s="258"/>
      <c r="M187" s="259" t="s">
        <v>19</v>
      </c>
      <c r="N187" s="260" t="s">
        <v>40</v>
      </c>
      <c r="O187" s="86"/>
      <c r="P187" s="208">
        <f>O187*H187</f>
        <v>0</v>
      </c>
      <c r="Q187" s="208">
        <v>0.0149</v>
      </c>
      <c r="R187" s="208">
        <f>Q187*H187</f>
        <v>0.070700499999999999</v>
      </c>
      <c r="S187" s="208">
        <v>0</v>
      </c>
      <c r="T187" s="209">
        <f>S187*H187</f>
        <v>0</v>
      </c>
      <c r="U187" s="40"/>
      <c r="V187" s="40"/>
      <c r="W187" s="40"/>
      <c r="X187" s="40"/>
      <c r="Y187" s="40"/>
      <c r="Z187" s="40"/>
      <c r="AA187" s="40"/>
      <c r="AB187" s="40"/>
      <c r="AC187" s="40"/>
      <c r="AD187" s="40"/>
      <c r="AE187" s="40"/>
      <c r="AR187" s="210" t="s">
        <v>254</v>
      </c>
      <c r="AT187" s="210" t="s">
        <v>250</v>
      </c>
      <c r="AU187" s="210" t="s">
        <v>76</v>
      </c>
      <c r="AY187" s="19" t="s">
        <v>111</v>
      </c>
      <c r="BE187" s="211">
        <f>IF(N187="základní",J187,0)</f>
        <v>0</v>
      </c>
      <c r="BF187" s="211">
        <f>IF(N187="snížená",J187,0)</f>
        <v>0</v>
      </c>
      <c r="BG187" s="211">
        <f>IF(N187="zákl. přenesená",J187,0)</f>
        <v>0</v>
      </c>
      <c r="BH187" s="211">
        <f>IF(N187="sníž. přenesená",J187,0)</f>
        <v>0</v>
      </c>
      <c r="BI187" s="211">
        <f>IF(N187="nulová",J187,0)</f>
        <v>0</v>
      </c>
      <c r="BJ187" s="19" t="s">
        <v>74</v>
      </c>
      <c r="BK187" s="211">
        <f>ROUND(I187*H187,2)</f>
        <v>0</v>
      </c>
      <c r="BL187" s="19" t="s">
        <v>213</v>
      </c>
      <c r="BM187" s="210" t="s">
        <v>301</v>
      </c>
    </row>
    <row r="188" s="14" customFormat="1">
      <c r="A188" s="14"/>
      <c r="B188" s="228"/>
      <c r="C188" s="229"/>
      <c r="D188" s="219" t="s">
        <v>123</v>
      </c>
      <c r="E188" s="229"/>
      <c r="F188" s="231" t="s">
        <v>302</v>
      </c>
      <c r="G188" s="229"/>
      <c r="H188" s="232">
        <v>4.7450000000000001</v>
      </c>
      <c r="I188" s="233"/>
      <c r="J188" s="229"/>
      <c r="K188" s="229"/>
      <c r="L188" s="234"/>
      <c r="M188" s="235"/>
      <c r="N188" s="236"/>
      <c r="O188" s="236"/>
      <c r="P188" s="236"/>
      <c r="Q188" s="236"/>
      <c r="R188" s="236"/>
      <c r="S188" s="236"/>
      <c r="T188" s="237"/>
      <c r="U188" s="14"/>
      <c r="V188" s="14"/>
      <c r="W188" s="14"/>
      <c r="X188" s="14"/>
      <c r="Y188" s="14"/>
      <c r="Z188" s="14"/>
      <c r="AA188" s="14"/>
      <c r="AB188" s="14"/>
      <c r="AC188" s="14"/>
      <c r="AD188" s="14"/>
      <c r="AE188" s="14"/>
      <c r="AT188" s="238" t="s">
        <v>123</v>
      </c>
      <c r="AU188" s="238" t="s">
        <v>76</v>
      </c>
      <c r="AV188" s="14" t="s">
        <v>76</v>
      </c>
      <c r="AW188" s="14" t="s">
        <v>4</v>
      </c>
      <c r="AX188" s="14" t="s">
        <v>74</v>
      </c>
      <c r="AY188" s="238" t="s">
        <v>111</v>
      </c>
    </row>
    <row r="189" s="2" customFormat="1" ht="16.5" customHeight="1">
      <c r="A189" s="40"/>
      <c r="B189" s="41"/>
      <c r="C189" s="199" t="s">
        <v>303</v>
      </c>
      <c r="D189" s="199" t="s">
        <v>114</v>
      </c>
      <c r="E189" s="200" t="s">
        <v>304</v>
      </c>
      <c r="F189" s="201" t="s">
        <v>305</v>
      </c>
      <c r="G189" s="202" t="s">
        <v>144</v>
      </c>
      <c r="H189" s="203">
        <v>16.780000000000001</v>
      </c>
      <c r="I189" s="204"/>
      <c r="J189" s="205">
        <f>ROUND(I189*H189,2)</f>
        <v>0</v>
      </c>
      <c r="K189" s="201" t="s">
        <v>19</v>
      </c>
      <c r="L189" s="46"/>
      <c r="M189" s="206" t="s">
        <v>19</v>
      </c>
      <c r="N189" s="207" t="s">
        <v>40</v>
      </c>
      <c r="O189" s="86"/>
      <c r="P189" s="208">
        <f>O189*H189</f>
        <v>0</v>
      </c>
      <c r="Q189" s="208">
        <v>0</v>
      </c>
      <c r="R189" s="208">
        <f>Q189*H189</f>
        <v>0</v>
      </c>
      <c r="S189" s="208">
        <v>0</v>
      </c>
      <c r="T189" s="209">
        <f>S189*H189</f>
        <v>0</v>
      </c>
      <c r="U189" s="40"/>
      <c r="V189" s="40"/>
      <c r="W189" s="40"/>
      <c r="X189" s="40"/>
      <c r="Y189" s="40"/>
      <c r="Z189" s="40"/>
      <c r="AA189" s="40"/>
      <c r="AB189" s="40"/>
      <c r="AC189" s="40"/>
      <c r="AD189" s="40"/>
      <c r="AE189" s="40"/>
      <c r="AR189" s="210" t="s">
        <v>213</v>
      </c>
      <c r="AT189" s="210" t="s">
        <v>114</v>
      </c>
      <c r="AU189" s="210" t="s">
        <v>76</v>
      </c>
      <c r="AY189" s="19" t="s">
        <v>111</v>
      </c>
      <c r="BE189" s="211">
        <f>IF(N189="základní",J189,0)</f>
        <v>0</v>
      </c>
      <c r="BF189" s="211">
        <f>IF(N189="snížená",J189,0)</f>
        <v>0</v>
      </c>
      <c r="BG189" s="211">
        <f>IF(N189="zákl. přenesená",J189,0)</f>
        <v>0</v>
      </c>
      <c r="BH189" s="211">
        <f>IF(N189="sníž. přenesená",J189,0)</f>
        <v>0</v>
      </c>
      <c r="BI189" s="211">
        <f>IF(N189="nulová",J189,0)</f>
        <v>0</v>
      </c>
      <c r="BJ189" s="19" t="s">
        <v>74</v>
      </c>
      <c r="BK189" s="211">
        <f>ROUND(I189*H189,2)</f>
        <v>0</v>
      </c>
      <c r="BL189" s="19" t="s">
        <v>213</v>
      </c>
      <c r="BM189" s="210" t="s">
        <v>306</v>
      </c>
    </row>
    <row r="190" s="13" customFormat="1">
      <c r="A190" s="13"/>
      <c r="B190" s="217"/>
      <c r="C190" s="218"/>
      <c r="D190" s="219" t="s">
        <v>123</v>
      </c>
      <c r="E190" s="220" t="s">
        <v>19</v>
      </c>
      <c r="F190" s="221" t="s">
        <v>296</v>
      </c>
      <c r="G190" s="218"/>
      <c r="H190" s="220" t="s">
        <v>19</v>
      </c>
      <c r="I190" s="222"/>
      <c r="J190" s="218"/>
      <c r="K190" s="218"/>
      <c r="L190" s="223"/>
      <c r="M190" s="224"/>
      <c r="N190" s="225"/>
      <c r="O190" s="225"/>
      <c r="P190" s="225"/>
      <c r="Q190" s="225"/>
      <c r="R190" s="225"/>
      <c r="S190" s="225"/>
      <c r="T190" s="226"/>
      <c r="U190" s="13"/>
      <c r="V190" s="13"/>
      <c r="W190" s="13"/>
      <c r="X190" s="13"/>
      <c r="Y190" s="13"/>
      <c r="Z190" s="13"/>
      <c r="AA190" s="13"/>
      <c r="AB190" s="13"/>
      <c r="AC190" s="13"/>
      <c r="AD190" s="13"/>
      <c r="AE190" s="13"/>
      <c r="AT190" s="227" t="s">
        <v>123</v>
      </c>
      <c r="AU190" s="227" t="s">
        <v>76</v>
      </c>
      <c r="AV190" s="13" t="s">
        <v>74</v>
      </c>
      <c r="AW190" s="13" t="s">
        <v>31</v>
      </c>
      <c r="AX190" s="13" t="s">
        <v>69</v>
      </c>
      <c r="AY190" s="227" t="s">
        <v>111</v>
      </c>
    </row>
    <row r="191" s="14" customFormat="1">
      <c r="A191" s="14"/>
      <c r="B191" s="228"/>
      <c r="C191" s="229"/>
      <c r="D191" s="219" t="s">
        <v>123</v>
      </c>
      <c r="E191" s="230" t="s">
        <v>19</v>
      </c>
      <c r="F191" s="231" t="s">
        <v>307</v>
      </c>
      <c r="G191" s="229"/>
      <c r="H191" s="232">
        <v>16.780000000000001</v>
      </c>
      <c r="I191" s="233"/>
      <c r="J191" s="229"/>
      <c r="K191" s="229"/>
      <c r="L191" s="234"/>
      <c r="M191" s="235"/>
      <c r="N191" s="236"/>
      <c r="O191" s="236"/>
      <c r="P191" s="236"/>
      <c r="Q191" s="236"/>
      <c r="R191" s="236"/>
      <c r="S191" s="236"/>
      <c r="T191" s="237"/>
      <c r="U191" s="14"/>
      <c r="V191" s="14"/>
      <c r="W191" s="14"/>
      <c r="X191" s="14"/>
      <c r="Y191" s="14"/>
      <c r="Z191" s="14"/>
      <c r="AA191" s="14"/>
      <c r="AB191" s="14"/>
      <c r="AC191" s="14"/>
      <c r="AD191" s="14"/>
      <c r="AE191" s="14"/>
      <c r="AT191" s="238" t="s">
        <v>123</v>
      </c>
      <c r="AU191" s="238" t="s">
        <v>76</v>
      </c>
      <c r="AV191" s="14" t="s">
        <v>76</v>
      </c>
      <c r="AW191" s="14" t="s">
        <v>31</v>
      </c>
      <c r="AX191" s="14" t="s">
        <v>69</v>
      </c>
      <c r="AY191" s="238" t="s">
        <v>111</v>
      </c>
    </row>
    <row r="192" s="15" customFormat="1">
      <c r="A192" s="15"/>
      <c r="B192" s="239"/>
      <c r="C192" s="240"/>
      <c r="D192" s="219" t="s">
        <v>123</v>
      </c>
      <c r="E192" s="241" t="s">
        <v>19</v>
      </c>
      <c r="F192" s="242" t="s">
        <v>131</v>
      </c>
      <c r="G192" s="240"/>
      <c r="H192" s="243">
        <v>16.780000000000001</v>
      </c>
      <c r="I192" s="244"/>
      <c r="J192" s="240"/>
      <c r="K192" s="240"/>
      <c r="L192" s="245"/>
      <c r="M192" s="246"/>
      <c r="N192" s="247"/>
      <c r="O192" s="247"/>
      <c r="P192" s="247"/>
      <c r="Q192" s="247"/>
      <c r="R192" s="247"/>
      <c r="S192" s="247"/>
      <c r="T192" s="248"/>
      <c r="U192" s="15"/>
      <c r="V192" s="15"/>
      <c r="W192" s="15"/>
      <c r="X192" s="15"/>
      <c r="Y192" s="15"/>
      <c r="Z192" s="15"/>
      <c r="AA192" s="15"/>
      <c r="AB192" s="15"/>
      <c r="AC192" s="15"/>
      <c r="AD192" s="15"/>
      <c r="AE192" s="15"/>
      <c r="AT192" s="249" t="s">
        <v>123</v>
      </c>
      <c r="AU192" s="249" t="s">
        <v>76</v>
      </c>
      <c r="AV192" s="15" t="s">
        <v>119</v>
      </c>
      <c r="AW192" s="15" t="s">
        <v>31</v>
      </c>
      <c r="AX192" s="15" t="s">
        <v>74</v>
      </c>
      <c r="AY192" s="249" t="s">
        <v>111</v>
      </c>
    </row>
    <row r="193" s="2" customFormat="1" ht="37.8" customHeight="1">
      <c r="A193" s="40"/>
      <c r="B193" s="41"/>
      <c r="C193" s="199" t="s">
        <v>308</v>
      </c>
      <c r="D193" s="199" t="s">
        <v>114</v>
      </c>
      <c r="E193" s="200" t="s">
        <v>264</v>
      </c>
      <c r="F193" s="201" t="s">
        <v>265</v>
      </c>
      <c r="G193" s="202" t="s">
        <v>253</v>
      </c>
      <c r="H193" s="203">
        <v>0.113</v>
      </c>
      <c r="I193" s="204"/>
      <c r="J193" s="205">
        <f>ROUND(I193*H193,2)</f>
        <v>0</v>
      </c>
      <c r="K193" s="201" t="s">
        <v>118</v>
      </c>
      <c r="L193" s="46"/>
      <c r="M193" s="206" t="s">
        <v>19</v>
      </c>
      <c r="N193" s="207" t="s">
        <v>40</v>
      </c>
      <c r="O193" s="86"/>
      <c r="P193" s="208">
        <f>O193*H193</f>
        <v>0</v>
      </c>
      <c r="Q193" s="208">
        <v>0.022839999999999999</v>
      </c>
      <c r="R193" s="208">
        <f>Q193*H193</f>
        <v>0.00258092</v>
      </c>
      <c r="S193" s="208">
        <v>0</v>
      </c>
      <c r="T193" s="209">
        <f>S193*H193</f>
        <v>0</v>
      </c>
      <c r="U193" s="40"/>
      <c r="V193" s="40"/>
      <c r="W193" s="40"/>
      <c r="X193" s="40"/>
      <c r="Y193" s="40"/>
      <c r="Z193" s="40"/>
      <c r="AA193" s="40"/>
      <c r="AB193" s="40"/>
      <c r="AC193" s="40"/>
      <c r="AD193" s="40"/>
      <c r="AE193" s="40"/>
      <c r="AR193" s="210" t="s">
        <v>213</v>
      </c>
      <c r="AT193" s="210" t="s">
        <v>114</v>
      </c>
      <c r="AU193" s="210" t="s">
        <v>76</v>
      </c>
      <c r="AY193" s="19" t="s">
        <v>111</v>
      </c>
      <c r="BE193" s="211">
        <f>IF(N193="základní",J193,0)</f>
        <v>0</v>
      </c>
      <c r="BF193" s="211">
        <f>IF(N193="snížená",J193,0)</f>
        <v>0</v>
      </c>
      <c r="BG193" s="211">
        <f>IF(N193="zákl. přenesená",J193,0)</f>
        <v>0</v>
      </c>
      <c r="BH193" s="211">
        <f>IF(N193="sníž. přenesená",J193,0)</f>
        <v>0</v>
      </c>
      <c r="BI193" s="211">
        <f>IF(N193="nulová",J193,0)</f>
        <v>0</v>
      </c>
      <c r="BJ193" s="19" t="s">
        <v>74</v>
      </c>
      <c r="BK193" s="211">
        <f>ROUND(I193*H193,2)</f>
        <v>0</v>
      </c>
      <c r="BL193" s="19" t="s">
        <v>213</v>
      </c>
      <c r="BM193" s="210" t="s">
        <v>309</v>
      </c>
    </row>
    <row r="194" s="2" customFormat="1">
      <c r="A194" s="40"/>
      <c r="B194" s="41"/>
      <c r="C194" s="42"/>
      <c r="D194" s="212" t="s">
        <v>121</v>
      </c>
      <c r="E194" s="42"/>
      <c r="F194" s="213" t="s">
        <v>267</v>
      </c>
      <c r="G194" s="42"/>
      <c r="H194" s="42"/>
      <c r="I194" s="214"/>
      <c r="J194" s="42"/>
      <c r="K194" s="42"/>
      <c r="L194" s="46"/>
      <c r="M194" s="215"/>
      <c r="N194" s="216"/>
      <c r="O194" s="86"/>
      <c r="P194" s="86"/>
      <c r="Q194" s="86"/>
      <c r="R194" s="86"/>
      <c r="S194" s="86"/>
      <c r="T194" s="87"/>
      <c r="U194" s="40"/>
      <c r="V194" s="40"/>
      <c r="W194" s="40"/>
      <c r="X194" s="40"/>
      <c r="Y194" s="40"/>
      <c r="Z194" s="40"/>
      <c r="AA194" s="40"/>
      <c r="AB194" s="40"/>
      <c r="AC194" s="40"/>
      <c r="AD194" s="40"/>
      <c r="AE194" s="40"/>
      <c r="AT194" s="19" t="s">
        <v>121</v>
      </c>
      <c r="AU194" s="19" t="s">
        <v>76</v>
      </c>
    </row>
    <row r="195" s="13" customFormat="1">
      <c r="A195" s="13"/>
      <c r="B195" s="217"/>
      <c r="C195" s="218"/>
      <c r="D195" s="219" t="s">
        <v>123</v>
      </c>
      <c r="E195" s="220" t="s">
        <v>19</v>
      </c>
      <c r="F195" s="221" t="s">
        <v>283</v>
      </c>
      <c r="G195" s="218"/>
      <c r="H195" s="220" t="s">
        <v>19</v>
      </c>
      <c r="I195" s="222"/>
      <c r="J195" s="218"/>
      <c r="K195" s="218"/>
      <c r="L195" s="223"/>
      <c r="M195" s="224"/>
      <c r="N195" s="225"/>
      <c r="O195" s="225"/>
      <c r="P195" s="225"/>
      <c r="Q195" s="225"/>
      <c r="R195" s="225"/>
      <c r="S195" s="225"/>
      <c r="T195" s="226"/>
      <c r="U195" s="13"/>
      <c r="V195" s="13"/>
      <c r="W195" s="13"/>
      <c r="X195" s="13"/>
      <c r="Y195" s="13"/>
      <c r="Z195" s="13"/>
      <c r="AA195" s="13"/>
      <c r="AB195" s="13"/>
      <c r="AC195" s="13"/>
      <c r="AD195" s="13"/>
      <c r="AE195" s="13"/>
      <c r="AT195" s="227" t="s">
        <v>123</v>
      </c>
      <c r="AU195" s="227" t="s">
        <v>76</v>
      </c>
      <c r="AV195" s="13" t="s">
        <v>74</v>
      </c>
      <c r="AW195" s="13" t="s">
        <v>31</v>
      </c>
      <c r="AX195" s="13" t="s">
        <v>69</v>
      </c>
      <c r="AY195" s="227" t="s">
        <v>111</v>
      </c>
    </row>
    <row r="196" s="14" customFormat="1">
      <c r="A196" s="14"/>
      <c r="B196" s="228"/>
      <c r="C196" s="229"/>
      <c r="D196" s="219" t="s">
        <v>123</v>
      </c>
      <c r="E196" s="230" t="s">
        <v>19</v>
      </c>
      <c r="F196" s="231" t="s">
        <v>289</v>
      </c>
      <c r="G196" s="229"/>
      <c r="H196" s="232">
        <v>0.021999999999999999</v>
      </c>
      <c r="I196" s="233"/>
      <c r="J196" s="229"/>
      <c r="K196" s="229"/>
      <c r="L196" s="234"/>
      <c r="M196" s="235"/>
      <c r="N196" s="236"/>
      <c r="O196" s="236"/>
      <c r="P196" s="236"/>
      <c r="Q196" s="236"/>
      <c r="R196" s="236"/>
      <c r="S196" s="236"/>
      <c r="T196" s="237"/>
      <c r="U196" s="14"/>
      <c r="V196" s="14"/>
      <c r="W196" s="14"/>
      <c r="X196" s="14"/>
      <c r="Y196" s="14"/>
      <c r="Z196" s="14"/>
      <c r="AA196" s="14"/>
      <c r="AB196" s="14"/>
      <c r="AC196" s="14"/>
      <c r="AD196" s="14"/>
      <c r="AE196" s="14"/>
      <c r="AT196" s="238" t="s">
        <v>123</v>
      </c>
      <c r="AU196" s="238" t="s">
        <v>76</v>
      </c>
      <c r="AV196" s="14" t="s">
        <v>76</v>
      </c>
      <c r="AW196" s="14" t="s">
        <v>31</v>
      </c>
      <c r="AX196" s="14" t="s">
        <v>69</v>
      </c>
      <c r="AY196" s="238" t="s">
        <v>111</v>
      </c>
    </row>
    <row r="197" s="14" customFormat="1">
      <c r="A197" s="14"/>
      <c r="B197" s="228"/>
      <c r="C197" s="229"/>
      <c r="D197" s="219" t="s">
        <v>123</v>
      </c>
      <c r="E197" s="230" t="s">
        <v>19</v>
      </c>
      <c r="F197" s="231" t="s">
        <v>310</v>
      </c>
      <c r="G197" s="229"/>
      <c r="H197" s="232">
        <v>0.090999999999999998</v>
      </c>
      <c r="I197" s="233"/>
      <c r="J197" s="229"/>
      <c r="K197" s="229"/>
      <c r="L197" s="234"/>
      <c r="M197" s="235"/>
      <c r="N197" s="236"/>
      <c r="O197" s="236"/>
      <c r="P197" s="236"/>
      <c r="Q197" s="236"/>
      <c r="R197" s="236"/>
      <c r="S197" s="236"/>
      <c r="T197" s="237"/>
      <c r="U197" s="14"/>
      <c r="V197" s="14"/>
      <c r="W197" s="14"/>
      <c r="X197" s="14"/>
      <c r="Y197" s="14"/>
      <c r="Z197" s="14"/>
      <c r="AA197" s="14"/>
      <c r="AB197" s="14"/>
      <c r="AC197" s="14"/>
      <c r="AD197" s="14"/>
      <c r="AE197" s="14"/>
      <c r="AT197" s="238" t="s">
        <v>123</v>
      </c>
      <c r="AU197" s="238" t="s">
        <v>76</v>
      </c>
      <c r="AV197" s="14" t="s">
        <v>76</v>
      </c>
      <c r="AW197" s="14" t="s">
        <v>31</v>
      </c>
      <c r="AX197" s="14" t="s">
        <v>69</v>
      </c>
      <c r="AY197" s="238" t="s">
        <v>111</v>
      </c>
    </row>
    <row r="198" s="15" customFormat="1">
      <c r="A198" s="15"/>
      <c r="B198" s="239"/>
      <c r="C198" s="240"/>
      <c r="D198" s="219" t="s">
        <v>123</v>
      </c>
      <c r="E198" s="241" t="s">
        <v>19</v>
      </c>
      <c r="F198" s="242" t="s">
        <v>131</v>
      </c>
      <c r="G198" s="240"/>
      <c r="H198" s="243">
        <v>0.11299999999999999</v>
      </c>
      <c r="I198" s="244"/>
      <c r="J198" s="240"/>
      <c r="K198" s="240"/>
      <c r="L198" s="245"/>
      <c r="M198" s="246"/>
      <c r="N198" s="247"/>
      <c r="O198" s="247"/>
      <c r="P198" s="247"/>
      <c r="Q198" s="247"/>
      <c r="R198" s="247"/>
      <c r="S198" s="247"/>
      <c r="T198" s="248"/>
      <c r="U198" s="15"/>
      <c r="V198" s="15"/>
      <c r="W198" s="15"/>
      <c r="X198" s="15"/>
      <c r="Y198" s="15"/>
      <c r="Z198" s="15"/>
      <c r="AA198" s="15"/>
      <c r="AB198" s="15"/>
      <c r="AC198" s="15"/>
      <c r="AD198" s="15"/>
      <c r="AE198" s="15"/>
      <c r="AT198" s="249" t="s">
        <v>123</v>
      </c>
      <c r="AU198" s="249" t="s">
        <v>76</v>
      </c>
      <c r="AV198" s="15" t="s">
        <v>119</v>
      </c>
      <c r="AW198" s="15" t="s">
        <v>31</v>
      </c>
      <c r="AX198" s="15" t="s">
        <v>74</v>
      </c>
      <c r="AY198" s="249" t="s">
        <v>111</v>
      </c>
    </row>
    <row r="199" s="2" customFormat="1" ht="55.5" customHeight="1">
      <c r="A199" s="40"/>
      <c r="B199" s="41"/>
      <c r="C199" s="199" t="s">
        <v>311</v>
      </c>
      <c r="D199" s="199" t="s">
        <v>114</v>
      </c>
      <c r="E199" s="200" t="s">
        <v>312</v>
      </c>
      <c r="F199" s="201" t="s">
        <v>313</v>
      </c>
      <c r="G199" s="202" t="s">
        <v>199</v>
      </c>
      <c r="H199" s="203">
        <v>0.67400000000000004</v>
      </c>
      <c r="I199" s="204"/>
      <c r="J199" s="205">
        <f>ROUND(I199*H199,2)</f>
        <v>0</v>
      </c>
      <c r="K199" s="201" t="s">
        <v>118</v>
      </c>
      <c r="L199" s="46"/>
      <c r="M199" s="206" t="s">
        <v>19</v>
      </c>
      <c r="N199" s="207" t="s">
        <v>40</v>
      </c>
      <c r="O199" s="86"/>
      <c r="P199" s="208">
        <f>O199*H199</f>
        <v>0</v>
      </c>
      <c r="Q199" s="208">
        <v>0</v>
      </c>
      <c r="R199" s="208">
        <f>Q199*H199</f>
        <v>0</v>
      </c>
      <c r="S199" s="208">
        <v>0</v>
      </c>
      <c r="T199" s="209">
        <f>S199*H199</f>
        <v>0</v>
      </c>
      <c r="U199" s="40"/>
      <c r="V199" s="40"/>
      <c r="W199" s="40"/>
      <c r="X199" s="40"/>
      <c r="Y199" s="40"/>
      <c r="Z199" s="40"/>
      <c r="AA199" s="40"/>
      <c r="AB199" s="40"/>
      <c r="AC199" s="40"/>
      <c r="AD199" s="40"/>
      <c r="AE199" s="40"/>
      <c r="AR199" s="210" t="s">
        <v>213</v>
      </c>
      <c r="AT199" s="210" t="s">
        <v>114</v>
      </c>
      <c r="AU199" s="210" t="s">
        <v>76</v>
      </c>
      <c r="AY199" s="19" t="s">
        <v>111</v>
      </c>
      <c r="BE199" s="211">
        <f>IF(N199="základní",J199,0)</f>
        <v>0</v>
      </c>
      <c r="BF199" s="211">
        <f>IF(N199="snížená",J199,0)</f>
        <v>0</v>
      </c>
      <c r="BG199" s="211">
        <f>IF(N199="zákl. přenesená",J199,0)</f>
        <v>0</v>
      </c>
      <c r="BH199" s="211">
        <f>IF(N199="sníž. přenesená",J199,0)</f>
        <v>0</v>
      </c>
      <c r="BI199" s="211">
        <f>IF(N199="nulová",J199,0)</f>
        <v>0</v>
      </c>
      <c r="BJ199" s="19" t="s">
        <v>74</v>
      </c>
      <c r="BK199" s="211">
        <f>ROUND(I199*H199,2)</f>
        <v>0</v>
      </c>
      <c r="BL199" s="19" t="s">
        <v>213</v>
      </c>
      <c r="BM199" s="210" t="s">
        <v>314</v>
      </c>
    </row>
    <row r="200" s="2" customFormat="1">
      <c r="A200" s="40"/>
      <c r="B200" s="41"/>
      <c r="C200" s="42"/>
      <c r="D200" s="212" t="s">
        <v>121</v>
      </c>
      <c r="E200" s="42"/>
      <c r="F200" s="213" t="s">
        <v>315</v>
      </c>
      <c r="G200" s="42"/>
      <c r="H200" s="42"/>
      <c r="I200" s="214"/>
      <c r="J200" s="42"/>
      <c r="K200" s="42"/>
      <c r="L200" s="46"/>
      <c r="M200" s="215"/>
      <c r="N200" s="216"/>
      <c r="O200" s="86"/>
      <c r="P200" s="86"/>
      <c r="Q200" s="86"/>
      <c r="R200" s="86"/>
      <c r="S200" s="86"/>
      <c r="T200" s="87"/>
      <c r="U200" s="40"/>
      <c r="V200" s="40"/>
      <c r="W200" s="40"/>
      <c r="X200" s="40"/>
      <c r="Y200" s="40"/>
      <c r="Z200" s="40"/>
      <c r="AA200" s="40"/>
      <c r="AB200" s="40"/>
      <c r="AC200" s="40"/>
      <c r="AD200" s="40"/>
      <c r="AE200" s="40"/>
      <c r="AT200" s="19" t="s">
        <v>121</v>
      </c>
      <c r="AU200" s="19" t="s">
        <v>76</v>
      </c>
    </row>
    <row r="201" s="12" customFormat="1" ht="22.8" customHeight="1">
      <c r="A201" s="12"/>
      <c r="B201" s="183"/>
      <c r="C201" s="184"/>
      <c r="D201" s="185" t="s">
        <v>68</v>
      </c>
      <c r="E201" s="197" t="s">
        <v>316</v>
      </c>
      <c r="F201" s="197" t="s">
        <v>317</v>
      </c>
      <c r="G201" s="184"/>
      <c r="H201" s="184"/>
      <c r="I201" s="187"/>
      <c r="J201" s="198">
        <f>BK201</f>
        <v>0</v>
      </c>
      <c r="K201" s="184"/>
      <c r="L201" s="189"/>
      <c r="M201" s="190"/>
      <c r="N201" s="191"/>
      <c r="O201" s="191"/>
      <c r="P201" s="192">
        <f>SUM(P202:P275)</f>
        <v>0</v>
      </c>
      <c r="Q201" s="191"/>
      <c r="R201" s="192">
        <f>SUM(R202:R275)</f>
        <v>0.62164700000000006</v>
      </c>
      <c r="S201" s="191"/>
      <c r="T201" s="193">
        <f>SUM(T202:T275)</f>
        <v>0.115115</v>
      </c>
      <c r="U201" s="12"/>
      <c r="V201" s="12"/>
      <c r="W201" s="12"/>
      <c r="X201" s="12"/>
      <c r="Y201" s="12"/>
      <c r="Z201" s="12"/>
      <c r="AA201" s="12"/>
      <c r="AB201" s="12"/>
      <c r="AC201" s="12"/>
      <c r="AD201" s="12"/>
      <c r="AE201" s="12"/>
      <c r="AR201" s="194" t="s">
        <v>76</v>
      </c>
      <c r="AT201" s="195" t="s">
        <v>68</v>
      </c>
      <c r="AU201" s="195" t="s">
        <v>74</v>
      </c>
      <c r="AY201" s="194" t="s">
        <v>111</v>
      </c>
      <c r="BK201" s="196">
        <f>SUM(BK202:BK275)</f>
        <v>0</v>
      </c>
    </row>
    <row r="202" s="2" customFormat="1" ht="24.15" customHeight="1">
      <c r="A202" s="40"/>
      <c r="B202" s="41"/>
      <c r="C202" s="199" t="s">
        <v>254</v>
      </c>
      <c r="D202" s="199" t="s">
        <v>114</v>
      </c>
      <c r="E202" s="200" t="s">
        <v>318</v>
      </c>
      <c r="F202" s="201" t="s">
        <v>319</v>
      </c>
      <c r="G202" s="202" t="s">
        <v>144</v>
      </c>
      <c r="H202" s="203">
        <v>13.4</v>
      </c>
      <c r="I202" s="204"/>
      <c r="J202" s="205">
        <f>ROUND(I202*H202,2)</f>
        <v>0</v>
      </c>
      <c r="K202" s="201" t="s">
        <v>118</v>
      </c>
      <c r="L202" s="46"/>
      <c r="M202" s="206" t="s">
        <v>19</v>
      </c>
      <c r="N202" s="207" t="s">
        <v>40</v>
      </c>
      <c r="O202" s="86"/>
      <c r="P202" s="208">
        <f>O202*H202</f>
        <v>0</v>
      </c>
      <c r="Q202" s="208">
        <v>0</v>
      </c>
      <c r="R202" s="208">
        <f>Q202*H202</f>
        <v>0</v>
      </c>
      <c r="S202" s="208">
        <v>0.0017700000000000001</v>
      </c>
      <c r="T202" s="209">
        <f>S202*H202</f>
        <v>0.023718000000000003</v>
      </c>
      <c r="U202" s="40"/>
      <c r="V202" s="40"/>
      <c r="W202" s="40"/>
      <c r="X202" s="40"/>
      <c r="Y202" s="40"/>
      <c r="Z202" s="40"/>
      <c r="AA202" s="40"/>
      <c r="AB202" s="40"/>
      <c r="AC202" s="40"/>
      <c r="AD202" s="40"/>
      <c r="AE202" s="40"/>
      <c r="AR202" s="210" t="s">
        <v>213</v>
      </c>
      <c r="AT202" s="210" t="s">
        <v>114</v>
      </c>
      <c r="AU202" s="210" t="s">
        <v>76</v>
      </c>
      <c r="AY202" s="19" t="s">
        <v>111</v>
      </c>
      <c r="BE202" s="211">
        <f>IF(N202="základní",J202,0)</f>
        <v>0</v>
      </c>
      <c r="BF202" s="211">
        <f>IF(N202="snížená",J202,0)</f>
        <v>0</v>
      </c>
      <c r="BG202" s="211">
        <f>IF(N202="zákl. přenesená",J202,0)</f>
        <v>0</v>
      </c>
      <c r="BH202" s="211">
        <f>IF(N202="sníž. přenesená",J202,0)</f>
        <v>0</v>
      </c>
      <c r="BI202" s="211">
        <f>IF(N202="nulová",J202,0)</f>
        <v>0</v>
      </c>
      <c r="BJ202" s="19" t="s">
        <v>74</v>
      </c>
      <c r="BK202" s="211">
        <f>ROUND(I202*H202,2)</f>
        <v>0</v>
      </c>
      <c r="BL202" s="19" t="s">
        <v>213</v>
      </c>
      <c r="BM202" s="210" t="s">
        <v>320</v>
      </c>
    </row>
    <row r="203" s="2" customFormat="1">
      <c r="A203" s="40"/>
      <c r="B203" s="41"/>
      <c r="C203" s="42"/>
      <c r="D203" s="212" t="s">
        <v>121</v>
      </c>
      <c r="E203" s="42"/>
      <c r="F203" s="213" t="s">
        <v>321</v>
      </c>
      <c r="G203" s="42"/>
      <c r="H203" s="42"/>
      <c r="I203" s="214"/>
      <c r="J203" s="42"/>
      <c r="K203" s="42"/>
      <c r="L203" s="46"/>
      <c r="M203" s="215"/>
      <c r="N203" s="216"/>
      <c r="O203" s="86"/>
      <c r="P203" s="86"/>
      <c r="Q203" s="86"/>
      <c r="R203" s="86"/>
      <c r="S203" s="86"/>
      <c r="T203" s="87"/>
      <c r="U203" s="40"/>
      <c r="V203" s="40"/>
      <c r="W203" s="40"/>
      <c r="X203" s="40"/>
      <c r="Y203" s="40"/>
      <c r="Z203" s="40"/>
      <c r="AA203" s="40"/>
      <c r="AB203" s="40"/>
      <c r="AC203" s="40"/>
      <c r="AD203" s="40"/>
      <c r="AE203" s="40"/>
      <c r="AT203" s="19" t="s">
        <v>121</v>
      </c>
      <c r="AU203" s="19" t="s">
        <v>76</v>
      </c>
    </row>
    <row r="204" s="14" customFormat="1">
      <c r="A204" s="14"/>
      <c r="B204" s="228"/>
      <c r="C204" s="229"/>
      <c r="D204" s="219" t="s">
        <v>123</v>
      </c>
      <c r="E204" s="230" t="s">
        <v>19</v>
      </c>
      <c r="F204" s="231" t="s">
        <v>322</v>
      </c>
      <c r="G204" s="229"/>
      <c r="H204" s="232">
        <v>13.4</v>
      </c>
      <c r="I204" s="233"/>
      <c r="J204" s="229"/>
      <c r="K204" s="229"/>
      <c r="L204" s="234"/>
      <c r="M204" s="235"/>
      <c r="N204" s="236"/>
      <c r="O204" s="236"/>
      <c r="P204" s="236"/>
      <c r="Q204" s="236"/>
      <c r="R204" s="236"/>
      <c r="S204" s="236"/>
      <c r="T204" s="237"/>
      <c r="U204" s="14"/>
      <c r="V204" s="14"/>
      <c r="W204" s="14"/>
      <c r="X204" s="14"/>
      <c r="Y204" s="14"/>
      <c r="Z204" s="14"/>
      <c r="AA204" s="14"/>
      <c r="AB204" s="14"/>
      <c r="AC204" s="14"/>
      <c r="AD204" s="14"/>
      <c r="AE204" s="14"/>
      <c r="AT204" s="238" t="s">
        <v>123</v>
      </c>
      <c r="AU204" s="238" t="s">
        <v>76</v>
      </c>
      <c r="AV204" s="14" t="s">
        <v>76</v>
      </c>
      <c r="AW204" s="14" t="s">
        <v>31</v>
      </c>
      <c r="AX204" s="14" t="s">
        <v>74</v>
      </c>
      <c r="AY204" s="238" t="s">
        <v>111</v>
      </c>
    </row>
    <row r="205" s="2" customFormat="1" ht="24.15" customHeight="1">
      <c r="A205" s="40"/>
      <c r="B205" s="41"/>
      <c r="C205" s="199" t="s">
        <v>323</v>
      </c>
      <c r="D205" s="199" t="s">
        <v>114</v>
      </c>
      <c r="E205" s="200" t="s">
        <v>324</v>
      </c>
      <c r="F205" s="201" t="s">
        <v>325</v>
      </c>
      <c r="G205" s="202" t="s">
        <v>144</v>
      </c>
      <c r="H205" s="203">
        <v>12.5</v>
      </c>
      <c r="I205" s="204"/>
      <c r="J205" s="205">
        <f>ROUND(I205*H205,2)</f>
        <v>0</v>
      </c>
      <c r="K205" s="201" t="s">
        <v>118</v>
      </c>
      <c r="L205" s="46"/>
      <c r="M205" s="206" t="s">
        <v>19</v>
      </c>
      <c r="N205" s="207" t="s">
        <v>40</v>
      </c>
      <c r="O205" s="86"/>
      <c r="P205" s="208">
        <f>O205*H205</f>
        <v>0</v>
      </c>
      <c r="Q205" s="208">
        <v>0</v>
      </c>
      <c r="R205" s="208">
        <f>Q205*H205</f>
        <v>0</v>
      </c>
      <c r="S205" s="208">
        <v>0.0060499999999999998</v>
      </c>
      <c r="T205" s="209">
        <f>S205*H205</f>
        <v>0.075624999999999998</v>
      </c>
      <c r="U205" s="40"/>
      <c r="V205" s="40"/>
      <c r="W205" s="40"/>
      <c r="X205" s="40"/>
      <c r="Y205" s="40"/>
      <c r="Z205" s="40"/>
      <c r="AA205" s="40"/>
      <c r="AB205" s="40"/>
      <c r="AC205" s="40"/>
      <c r="AD205" s="40"/>
      <c r="AE205" s="40"/>
      <c r="AR205" s="210" t="s">
        <v>213</v>
      </c>
      <c r="AT205" s="210" t="s">
        <v>114</v>
      </c>
      <c r="AU205" s="210" t="s">
        <v>76</v>
      </c>
      <c r="AY205" s="19" t="s">
        <v>111</v>
      </c>
      <c r="BE205" s="211">
        <f>IF(N205="základní",J205,0)</f>
        <v>0</v>
      </c>
      <c r="BF205" s="211">
        <f>IF(N205="snížená",J205,0)</f>
        <v>0</v>
      </c>
      <c r="BG205" s="211">
        <f>IF(N205="zákl. přenesená",J205,0)</f>
        <v>0</v>
      </c>
      <c r="BH205" s="211">
        <f>IF(N205="sníž. přenesená",J205,0)</f>
        <v>0</v>
      </c>
      <c r="BI205" s="211">
        <f>IF(N205="nulová",J205,0)</f>
        <v>0</v>
      </c>
      <c r="BJ205" s="19" t="s">
        <v>74</v>
      </c>
      <c r="BK205" s="211">
        <f>ROUND(I205*H205,2)</f>
        <v>0</v>
      </c>
      <c r="BL205" s="19" t="s">
        <v>213</v>
      </c>
      <c r="BM205" s="210" t="s">
        <v>326</v>
      </c>
    </row>
    <row r="206" s="2" customFormat="1">
      <c r="A206" s="40"/>
      <c r="B206" s="41"/>
      <c r="C206" s="42"/>
      <c r="D206" s="212" t="s">
        <v>121</v>
      </c>
      <c r="E206" s="42"/>
      <c r="F206" s="213" t="s">
        <v>327</v>
      </c>
      <c r="G206" s="42"/>
      <c r="H206" s="42"/>
      <c r="I206" s="214"/>
      <c r="J206" s="42"/>
      <c r="K206" s="42"/>
      <c r="L206" s="46"/>
      <c r="M206" s="215"/>
      <c r="N206" s="216"/>
      <c r="O206" s="86"/>
      <c r="P206" s="86"/>
      <c r="Q206" s="86"/>
      <c r="R206" s="86"/>
      <c r="S206" s="86"/>
      <c r="T206" s="87"/>
      <c r="U206" s="40"/>
      <c r="V206" s="40"/>
      <c r="W206" s="40"/>
      <c r="X206" s="40"/>
      <c r="Y206" s="40"/>
      <c r="Z206" s="40"/>
      <c r="AA206" s="40"/>
      <c r="AB206" s="40"/>
      <c r="AC206" s="40"/>
      <c r="AD206" s="40"/>
      <c r="AE206" s="40"/>
      <c r="AT206" s="19" t="s">
        <v>121</v>
      </c>
      <c r="AU206" s="19" t="s">
        <v>76</v>
      </c>
    </row>
    <row r="207" s="14" customFormat="1">
      <c r="A207" s="14"/>
      <c r="B207" s="228"/>
      <c r="C207" s="229"/>
      <c r="D207" s="219" t="s">
        <v>123</v>
      </c>
      <c r="E207" s="230" t="s">
        <v>19</v>
      </c>
      <c r="F207" s="231" t="s">
        <v>328</v>
      </c>
      <c r="G207" s="229"/>
      <c r="H207" s="232">
        <v>12.5</v>
      </c>
      <c r="I207" s="233"/>
      <c r="J207" s="229"/>
      <c r="K207" s="229"/>
      <c r="L207" s="234"/>
      <c r="M207" s="235"/>
      <c r="N207" s="236"/>
      <c r="O207" s="236"/>
      <c r="P207" s="236"/>
      <c r="Q207" s="236"/>
      <c r="R207" s="236"/>
      <c r="S207" s="236"/>
      <c r="T207" s="237"/>
      <c r="U207" s="14"/>
      <c r="V207" s="14"/>
      <c r="W207" s="14"/>
      <c r="X207" s="14"/>
      <c r="Y207" s="14"/>
      <c r="Z207" s="14"/>
      <c r="AA207" s="14"/>
      <c r="AB207" s="14"/>
      <c r="AC207" s="14"/>
      <c r="AD207" s="14"/>
      <c r="AE207" s="14"/>
      <c r="AT207" s="238" t="s">
        <v>123</v>
      </c>
      <c r="AU207" s="238" t="s">
        <v>76</v>
      </c>
      <c r="AV207" s="14" t="s">
        <v>76</v>
      </c>
      <c r="AW207" s="14" t="s">
        <v>31</v>
      </c>
      <c r="AX207" s="14" t="s">
        <v>74</v>
      </c>
      <c r="AY207" s="238" t="s">
        <v>111</v>
      </c>
    </row>
    <row r="208" s="2" customFormat="1" ht="16.5" customHeight="1">
      <c r="A208" s="40"/>
      <c r="B208" s="41"/>
      <c r="C208" s="199" t="s">
        <v>329</v>
      </c>
      <c r="D208" s="199" t="s">
        <v>114</v>
      </c>
      <c r="E208" s="200" t="s">
        <v>330</v>
      </c>
      <c r="F208" s="201" t="s">
        <v>331</v>
      </c>
      <c r="G208" s="202" t="s">
        <v>144</v>
      </c>
      <c r="H208" s="203">
        <v>1</v>
      </c>
      <c r="I208" s="204"/>
      <c r="J208" s="205">
        <f>ROUND(I208*H208,2)</f>
        <v>0</v>
      </c>
      <c r="K208" s="201" t="s">
        <v>118</v>
      </c>
      <c r="L208" s="46"/>
      <c r="M208" s="206" t="s">
        <v>19</v>
      </c>
      <c r="N208" s="207" t="s">
        <v>40</v>
      </c>
      <c r="O208" s="86"/>
      <c r="P208" s="208">
        <f>O208*H208</f>
        <v>0</v>
      </c>
      <c r="Q208" s="208">
        <v>0</v>
      </c>
      <c r="R208" s="208">
        <f>Q208*H208</f>
        <v>0</v>
      </c>
      <c r="S208" s="208">
        <v>0.0039399999999999999</v>
      </c>
      <c r="T208" s="209">
        <f>S208*H208</f>
        <v>0.0039399999999999999</v>
      </c>
      <c r="U208" s="40"/>
      <c r="V208" s="40"/>
      <c r="W208" s="40"/>
      <c r="X208" s="40"/>
      <c r="Y208" s="40"/>
      <c r="Z208" s="40"/>
      <c r="AA208" s="40"/>
      <c r="AB208" s="40"/>
      <c r="AC208" s="40"/>
      <c r="AD208" s="40"/>
      <c r="AE208" s="40"/>
      <c r="AR208" s="210" t="s">
        <v>213</v>
      </c>
      <c r="AT208" s="210" t="s">
        <v>114</v>
      </c>
      <c r="AU208" s="210" t="s">
        <v>76</v>
      </c>
      <c r="AY208" s="19" t="s">
        <v>111</v>
      </c>
      <c r="BE208" s="211">
        <f>IF(N208="základní",J208,0)</f>
        <v>0</v>
      </c>
      <c r="BF208" s="211">
        <f>IF(N208="snížená",J208,0)</f>
        <v>0</v>
      </c>
      <c r="BG208" s="211">
        <f>IF(N208="zákl. přenesená",J208,0)</f>
        <v>0</v>
      </c>
      <c r="BH208" s="211">
        <f>IF(N208="sníž. přenesená",J208,0)</f>
        <v>0</v>
      </c>
      <c r="BI208" s="211">
        <f>IF(N208="nulová",J208,0)</f>
        <v>0</v>
      </c>
      <c r="BJ208" s="19" t="s">
        <v>74</v>
      </c>
      <c r="BK208" s="211">
        <f>ROUND(I208*H208,2)</f>
        <v>0</v>
      </c>
      <c r="BL208" s="19" t="s">
        <v>213</v>
      </c>
      <c r="BM208" s="210" t="s">
        <v>332</v>
      </c>
    </row>
    <row r="209" s="2" customFormat="1">
      <c r="A209" s="40"/>
      <c r="B209" s="41"/>
      <c r="C209" s="42"/>
      <c r="D209" s="212" t="s">
        <v>121</v>
      </c>
      <c r="E209" s="42"/>
      <c r="F209" s="213" t="s">
        <v>333</v>
      </c>
      <c r="G209" s="42"/>
      <c r="H209" s="42"/>
      <c r="I209" s="214"/>
      <c r="J209" s="42"/>
      <c r="K209" s="42"/>
      <c r="L209" s="46"/>
      <c r="M209" s="215"/>
      <c r="N209" s="216"/>
      <c r="O209" s="86"/>
      <c r="P209" s="86"/>
      <c r="Q209" s="86"/>
      <c r="R209" s="86"/>
      <c r="S209" s="86"/>
      <c r="T209" s="87"/>
      <c r="U209" s="40"/>
      <c r="V209" s="40"/>
      <c r="W209" s="40"/>
      <c r="X209" s="40"/>
      <c r="Y209" s="40"/>
      <c r="Z209" s="40"/>
      <c r="AA209" s="40"/>
      <c r="AB209" s="40"/>
      <c r="AC209" s="40"/>
      <c r="AD209" s="40"/>
      <c r="AE209" s="40"/>
      <c r="AT209" s="19" t="s">
        <v>121</v>
      </c>
      <c r="AU209" s="19" t="s">
        <v>76</v>
      </c>
    </row>
    <row r="210" s="14" customFormat="1">
      <c r="A210" s="14"/>
      <c r="B210" s="228"/>
      <c r="C210" s="229"/>
      <c r="D210" s="219" t="s">
        <v>123</v>
      </c>
      <c r="E210" s="230" t="s">
        <v>19</v>
      </c>
      <c r="F210" s="231" t="s">
        <v>334</v>
      </c>
      <c r="G210" s="229"/>
      <c r="H210" s="232">
        <v>1</v>
      </c>
      <c r="I210" s="233"/>
      <c r="J210" s="229"/>
      <c r="K210" s="229"/>
      <c r="L210" s="234"/>
      <c r="M210" s="235"/>
      <c r="N210" s="236"/>
      <c r="O210" s="236"/>
      <c r="P210" s="236"/>
      <c r="Q210" s="236"/>
      <c r="R210" s="236"/>
      <c r="S210" s="236"/>
      <c r="T210" s="237"/>
      <c r="U210" s="14"/>
      <c r="V210" s="14"/>
      <c r="W210" s="14"/>
      <c r="X210" s="14"/>
      <c r="Y210" s="14"/>
      <c r="Z210" s="14"/>
      <c r="AA210" s="14"/>
      <c r="AB210" s="14"/>
      <c r="AC210" s="14"/>
      <c r="AD210" s="14"/>
      <c r="AE210" s="14"/>
      <c r="AT210" s="238" t="s">
        <v>123</v>
      </c>
      <c r="AU210" s="238" t="s">
        <v>76</v>
      </c>
      <c r="AV210" s="14" t="s">
        <v>76</v>
      </c>
      <c r="AW210" s="14" t="s">
        <v>31</v>
      </c>
      <c r="AX210" s="14" t="s">
        <v>74</v>
      </c>
      <c r="AY210" s="238" t="s">
        <v>111</v>
      </c>
    </row>
    <row r="211" s="2" customFormat="1" ht="24.15" customHeight="1">
      <c r="A211" s="40"/>
      <c r="B211" s="41"/>
      <c r="C211" s="199" t="s">
        <v>335</v>
      </c>
      <c r="D211" s="199" t="s">
        <v>114</v>
      </c>
      <c r="E211" s="200" t="s">
        <v>336</v>
      </c>
      <c r="F211" s="201" t="s">
        <v>337</v>
      </c>
      <c r="G211" s="202" t="s">
        <v>144</v>
      </c>
      <c r="H211" s="203">
        <v>3.3999999999999999</v>
      </c>
      <c r="I211" s="204"/>
      <c r="J211" s="205">
        <f>ROUND(I211*H211,2)</f>
        <v>0</v>
      </c>
      <c r="K211" s="201" t="s">
        <v>118</v>
      </c>
      <c r="L211" s="46"/>
      <c r="M211" s="206" t="s">
        <v>19</v>
      </c>
      <c r="N211" s="207" t="s">
        <v>40</v>
      </c>
      <c r="O211" s="86"/>
      <c r="P211" s="208">
        <f>O211*H211</f>
        <v>0</v>
      </c>
      <c r="Q211" s="208">
        <v>0</v>
      </c>
      <c r="R211" s="208">
        <f>Q211*H211</f>
        <v>0</v>
      </c>
      <c r="S211" s="208">
        <v>0.00348</v>
      </c>
      <c r="T211" s="209">
        <f>S211*H211</f>
        <v>0.011832000000000001</v>
      </c>
      <c r="U211" s="40"/>
      <c r="V211" s="40"/>
      <c r="W211" s="40"/>
      <c r="X211" s="40"/>
      <c r="Y211" s="40"/>
      <c r="Z211" s="40"/>
      <c r="AA211" s="40"/>
      <c r="AB211" s="40"/>
      <c r="AC211" s="40"/>
      <c r="AD211" s="40"/>
      <c r="AE211" s="40"/>
      <c r="AR211" s="210" t="s">
        <v>213</v>
      </c>
      <c r="AT211" s="210" t="s">
        <v>114</v>
      </c>
      <c r="AU211" s="210" t="s">
        <v>76</v>
      </c>
      <c r="AY211" s="19" t="s">
        <v>111</v>
      </c>
      <c r="BE211" s="211">
        <f>IF(N211="základní",J211,0)</f>
        <v>0</v>
      </c>
      <c r="BF211" s="211">
        <f>IF(N211="snížená",J211,0)</f>
        <v>0</v>
      </c>
      <c r="BG211" s="211">
        <f>IF(N211="zákl. přenesená",J211,0)</f>
        <v>0</v>
      </c>
      <c r="BH211" s="211">
        <f>IF(N211="sníž. přenesená",J211,0)</f>
        <v>0</v>
      </c>
      <c r="BI211" s="211">
        <f>IF(N211="nulová",J211,0)</f>
        <v>0</v>
      </c>
      <c r="BJ211" s="19" t="s">
        <v>74</v>
      </c>
      <c r="BK211" s="211">
        <f>ROUND(I211*H211,2)</f>
        <v>0</v>
      </c>
      <c r="BL211" s="19" t="s">
        <v>213</v>
      </c>
      <c r="BM211" s="210" t="s">
        <v>338</v>
      </c>
    </row>
    <row r="212" s="2" customFormat="1">
      <c r="A212" s="40"/>
      <c r="B212" s="41"/>
      <c r="C212" s="42"/>
      <c r="D212" s="212" t="s">
        <v>121</v>
      </c>
      <c r="E212" s="42"/>
      <c r="F212" s="213" t="s">
        <v>339</v>
      </c>
      <c r="G212" s="42"/>
      <c r="H212" s="42"/>
      <c r="I212" s="214"/>
      <c r="J212" s="42"/>
      <c r="K212" s="42"/>
      <c r="L212" s="46"/>
      <c r="M212" s="215"/>
      <c r="N212" s="216"/>
      <c r="O212" s="86"/>
      <c r="P212" s="86"/>
      <c r="Q212" s="86"/>
      <c r="R212" s="86"/>
      <c r="S212" s="86"/>
      <c r="T212" s="87"/>
      <c r="U212" s="40"/>
      <c r="V212" s="40"/>
      <c r="W212" s="40"/>
      <c r="X212" s="40"/>
      <c r="Y212" s="40"/>
      <c r="Z212" s="40"/>
      <c r="AA212" s="40"/>
      <c r="AB212" s="40"/>
      <c r="AC212" s="40"/>
      <c r="AD212" s="40"/>
      <c r="AE212" s="40"/>
      <c r="AT212" s="19" t="s">
        <v>121</v>
      </c>
      <c r="AU212" s="19" t="s">
        <v>76</v>
      </c>
    </row>
    <row r="213" s="14" customFormat="1">
      <c r="A213" s="14"/>
      <c r="B213" s="228"/>
      <c r="C213" s="229"/>
      <c r="D213" s="219" t="s">
        <v>123</v>
      </c>
      <c r="E213" s="230" t="s">
        <v>19</v>
      </c>
      <c r="F213" s="231" t="s">
        <v>340</v>
      </c>
      <c r="G213" s="229"/>
      <c r="H213" s="232">
        <v>3.3999999999999999</v>
      </c>
      <c r="I213" s="233"/>
      <c r="J213" s="229"/>
      <c r="K213" s="229"/>
      <c r="L213" s="234"/>
      <c r="M213" s="235"/>
      <c r="N213" s="236"/>
      <c r="O213" s="236"/>
      <c r="P213" s="236"/>
      <c r="Q213" s="236"/>
      <c r="R213" s="236"/>
      <c r="S213" s="236"/>
      <c r="T213" s="237"/>
      <c r="U213" s="14"/>
      <c r="V213" s="14"/>
      <c r="W213" s="14"/>
      <c r="X213" s="14"/>
      <c r="Y213" s="14"/>
      <c r="Z213" s="14"/>
      <c r="AA213" s="14"/>
      <c r="AB213" s="14"/>
      <c r="AC213" s="14"/>
      <c r="AD213" s="14"/>
      <c r="AE213" s="14"/>
      <c r="AT213" s="238" t="s">
        <v>123</v>
      </c>
      <c r="AU213" s="238" t="s">
        <v>76</v>
      </c>
      <c r="AV213" s="14" t="s">
        <v>76</v>
      </c>
      <c r="AW213" s="14" t="s">
        <v>31</v>
      </c>
      <c r="AX213" s="14" t="s">
        <v>74</v>
      </c>
      <c r="AY213" s="238" t="s">
        <v>111</v>
      </c>
    </row>
    <row r="214" s="2" customFormat="1" ht="21.75" customHeight="1">
      <c r="A214" s="40"/>
      <c r="B214" s="41"/>
      <c r="C214" s="199" t="s">
        <v>341</v>
      </c>
      <c r="D214" s="199" t="s">
        <v>114</v>
      </c>
      <c r="E214" s="200" t="s">
        <v>342</v>
      </c>
      <c r="F214" s="201" t="s">
        <v>343</v>
      </c>
      <c r="G214" s="202" t="s">
        <v>117</v>
      </c>
      <c r="H214" s="203">
        <v>75.271000000000001</v>
      </c>
      <c r="I214" s="204"/>
      <c r="J214" s="205">
        <f>ROUND(I214*H214,2)</f>
        <v>0</v>
      </c>
      <c r="K214" s="201" t="s">
        <v>118</v>
      </c>
      <c r="L214" s="46"/>
      <c r="M214" s="206" t="s">
        <v>19</v>
      </c>
      <c r="N214" s="207" t="s">
        <v>40</v>
      </c>
      <c r="O214" s="86"/>
      <c r="P214" s="208">
        <f>O214*H214</f>
        <v>0</v>
      </c>
      <c r="Q214" s="208">
        <v>0</v>
      </c>
      <c r="R214" s="208">
        <f>Q214*H214</f>
        <v>0</v>
      </c>
      <c r="S214" s="208">
        <v>0</v>
      </c>
      <c r="T214" s="209">
        <f>S214*H214</f>
        <v>0</v>
      </c>
      <c r="U214" s="40"/>
      <c r="V214" s="40"/>
      <c r="W214" s="40"/>
      <c r="X214" s="40"/>
      <c r="Y214" s="40"/>
      <c r="Z214" s="40"/>
      <c r="AA214" s="40"/>
      <c r="AB214" s="40"/>
      <c r="AC214" s="40"/>
      <c r="AD214" s="40"/>
      <c r="AE214" s="40"/>
      <c r="AR214" s="210" t="s">
        <v>213</v>
      </c>
      <c r="AT214" s="210" t="s">
        <v>114</v>
      </c>
      <c r="AU214" s="210" t="s">
        <v>76</v>
      </c>
      <c r="AY214" s="19" t="s">
        <v>111</v>
      </c>
      <c r="BE214" s="211">
        <f>IF(N214="základní",J214,0)</f>
        <v>0</v>
      </c>
      <c r="BF214" s="211">
        <f>IF(N214="snížená",J214,0)</f>
        <v>0</v>
      </c>
      <c r="BG214" s="211">
        <f>IF(N214="zákl. přenesená",J214,0)</f>
        <v>0</v>
      </c>
      <c r="BH214" s="211">
        <f>IF(N214="sníž. přenesená",J214,0)</f>
        <v>0</v>
      </c>
      <c r="BI214" s="211">
        <f>IF(N214="nulová",J214,0)</f>
        <v>0</v>
      </c>
      <c r="BJ214" s="19" t="s">
        <v>74</v>
      </c>
      <c r="BK214" s="211">
        <f>ROUND(I214*H214,2)</f>
        <v>0</v>
      </c>
      <c r="BL214" s="19" t="s">
        <v>213</v>
      </c>
      <c r="BM214" s="210" t="s">
        <v>344</v>
      </c>
    </row>
    <row r="215" s="2" customFormat="1">
      <c r="A215" s="40"/>
      <c r="B215" s="41"/>
      <c r="C215" s="42"/>
      <c r="D215" s="212" t="s">
        <v>121</v>
      </c>
      <c r="E215" s="42"/>
      <c r="F215" s="213" t="s">
        <v>345</v>
      </c>
      <c r="G215" s="42"/>
      <c r="H215" s="42"/>
      <c r="I215" s="214"/>
      <c r="J215" s="42"/>
      <c r="K215" s="42"/>
      <c r="L215" s="46"/>
      <c r="M215" s="215"/>
      <c r="N215" s="216"/>
      <c r="O215" s="86"/>
      <c r="P215" s="86"/>
      <c r="Q215" s="86"/>
      <c r="R215" s="86"/>
      <c r="S215" s="86"/>
      <c r="T215" s="87"/>
      <c r="U215" s="40"/>
      <c r="V215" s="40"/>
      <c r="W215" s="40"/>
      <c r="X215" s="40"/>
      <c r="Y215" s="40"/>
      <c r="Z215" s="40"/>
      <c r="AA215" s="40"/>
      <c r="AB215" s="40"/>
      <c r="AC215" s="40"/>
      <c r="AD215" s="40"/>
      <c r="AE215" s="40"/>
      <c r="AT215" s="19" t="s">
        <v>121</v>
      </c>
      <c r="AU215" s="19" t="s">
        <v>76</v>
      </c>
    </row>
    <row r="216" s="13" customFormat="1">
      <c r="A216" s="13"/>
      <c r="B216" s="217"/>
      <c r="C216" s="218"/>
      <c r="D216" s="219" t="s">
        <v>123</v>
      </c>
      <c r="E216" s="220" t="s">
        <v>19</v>
      </c>
      <c r="F216" s="221" t="s">
        <v>346</v>
      </c>
      <c r="G216" s="218"/>
      <c r="H216" s="220" t="s">
        <v>19</v>
      </c>
      <c r="I216" s="222"/>
      <c r="J216" s="218"/>
      <c r="K216" s="218"/>
      <c r="L216" s="223"/>
      <c r="M216" s="224"/>
      <c r="N216" s="225"/>
      <c r="O216" s="225"/>
      <c r="P216" s="225"/>
      <c r="Q216" s="225"/>
      <c r="R216" s="225"/>
      <c r="S216" s="225"/>
      <c r="T216" s="226"/>
      <c r="U216" s="13"/>
      <c r="V216" s="13"/>
      <c r="W216" s="13"/>
      <c r="X216" s="13"/>
      <c r="Y216" s="13"/>
      <c r="Z216" s="13"/>
      <c r="AA216" s="13"/>
      <c r="AB216" s="13"/>
      <c r="AC216" s="13"/>
      <c r="AD216" s="13"/>
      <c r="AE216" s="13"/>
      <c r="AT216" s="227" t="s">
        <v>123</v>
      </c>
      <c r="AU216" s="227" t="s">
        <v>76</v>
      </c>
      <c r="AV216" s="13" t="s">
        <v>74</v>
      </c>
      <c r="AW216" s="13" t="s">
        <v>31</v>
      </c>
      <c r="AX216" s="13" t="s">
        <v>69</v>
      </c>
      <c r="AY216" s="227" t="s">
        <v>111</v>
      </c>
    </row>
    <row r="217" s="14" customFormat="1">
      <c r="A217" s="14"/>
      <c r="B217" s="228"/>
      <c r="C217" s="229"/>
      <c r="D217" s="219" t="s">
        <v>123</v>
      </c>
      <c r="E217" s="230" t="s">
        <v>19</v>
      </c>
      <c r="F217" s="231" t="s">
        <v>347</v>
      </c>
      <c r="G217" s="229"/>
      <c r="H217" s="232">
        <v>65.140000000000001</v>
      </c>
      <c r="I217" s="233"/>
      <c r="J217" s="229"/>
      <c r="K217" s="229"/>
      <c r="L217" s="234"/>
      <c r="M217" s="235"/>
      <c r="N217" s="236"/>
      <c r="O217" s="236"/>
      <c r="P217" s="236"/>
      <c r="Q217" s="236"/>
      <c r="R217" s="236"/>
      <c r="S217" s="236"/>
      <c r="T217" s="237"/>
      <c r="U217" s="14"/>
      <c r="V217" s="14"/>
      <c r="W217" s="14"/>
      <c r="X217" s="14"/>
      <c r="Y217" s="14"/>
      <c r="Z217" s="14"/>
      <c r="AA217" s="14"/>
      <c r="AB217" s="14"/>
      <c r="AC217" s="14"/>
      <c r="AD217" s="14"/>
      <c r="AE217" s="14"/>
      <c r="AT217" s="238" t="s">
        <v>123</v>
      </c>
      <c r="AU217" s="238" t="s">
        <v>76</v>
      </c>
      <c r="AV217" s="14" t="s">
        <v>76</v>
      </c>
      <c r="AW217" s="14" t="s">
        <v>31</v>
      </c>
      <c r="AX217" s="14" t="s">
        <v>69</v>
      </c>
      <c r="AY217" s="238" t="s">
        <v>111</v>
      </c>
    </row>
    <row r="218" s="14" customFormat="1">
      <c r="A218" s="14"/>
      <c r="B218" s="228"/>
      <c r="C218" s="229"/>
      <c r="D218" s="219" t="s">
        <v>123</v>
      </c>
      <c r="E218" s="230" t="s">
        <v>19</v>
      </c>
      <c r="F218" s="231" t="s">
        <v>348</v>
      </c>
      <c r="G218" s="229"/>
      <c r="H218" s="232">
        <v>1.1619999999999999</v>
      </c>
      <c r="I218" s="233"/>
      <c r="J218" s="229"/>
      <c r="K218" s="229"/>
      <c r="L218" s="234"/>
      <c r="M218" s="235"/>
      <c r="N218" s="236"/>
      <c r="O218" s="236"/>
      <c r="P218" s="236"/>
      <c r="Q218" s="236"/>
      <c r="R218" s="236"/>
      <c r="S218" s="236"/>
      <c r="T218" s="237"/>
      <c r="U218" s="14"/>
      <c r="V218" s="14"/>
      <c r="W218" s="14"/>
      <c r="X218" s="14"/>
      <c r="Y218" s="14"/>
      <c r="Z218" s="14"/>
      <c r="AA218" s="14"/>
      <c r="AB218" s="14"/>
      <c r="AC218" s="14"/>
      <c r="AD218" s="14"/>
      <c r="AE218" s="14"/>
      <c r="AT218" s="238" t="s">
        <v>123</v>
      </c>
      <c r="AU218" s="238" t="s">
        <v>76</v>
      </c>
      <c r="AV218" s="14" t="s">
        <v>76</v>
      </c>
      <c r="AW218" s="14" t="s">
        <v>31</v>
      </c>
      <c r="AX218" s="14" t="s">
        <v>69</v>
      </c>
      <c r="AY218" s="238" t="s">
        <v>111</v>
      </c>
    </row>
    <row r="219" s="14" customFormat="1">
      <c r="A219" s="14"/>
      <c r="B219" s="228"/>
      <c r="C219" s="229"/>
      <c r="D219" s="219" t="s">
        <v>123</v>
      </c>
      <c r="E219" s="230" t="s">
        <v>19</v>
      </c>
      <c r="F219" s="231" t="s">
        <v>349</v>
      </c>
      <c r="G219" s="229"/>
      <c r="H219" s="232">
        <v>4.3140000000000001</v>
      </c>
      <c r="I219" s="233"/>
      <c r="J219" s="229"/>
      <c r="K219" s="229"/>
      <c r="L219" s="234"/>
      <c r="M219" s="235"/>
      <c r="N219" s="236"/>
      <c r="O219" s="236"/>
      <c r="P219" s="236"/>
      <c r="Q219" s="236"/>
      <c r="R219" s="236"/>
      <c r="S219" s="236"/>
      <c r="T219" s="237"/>
      <c r="U219" s="14"/>
      <c r="V219" s="14"/>
      <c r="W219" s="14"/>
      <c r="X219" s="14"/>
      <c r="Y219" s="14"/>
      <c r="Z219" s="14"/>
      <c r="AA219" s="14"/>
      <c r="AB219" s="14"/>
      <c r="AC219" s="14"/>
      <c r="AD219" s="14"/>
      <c r="AE219" s="14"/>
      <c r="AT219" s="238" t="s">
        <v>123</v>
      </c>
      <c r="AU219" s="238" t="s">
        <v>76</v>
      </c>
      <c r="AV219" s="14" t="s">
        <v>76</v>
      </c>
      <c r="AW219" s="14" t="s">
        <v>31</v>
      </c>
      <c r="AX219" s="14" t="s">
        <v>69</v>
      </c>
      <c r="AY219" s="238" t="s">
        <v>111</v>
      </c>
    </row>
    <row r="220" s="14" customFormat="1">
      <c r="A220" s="14"/>
      <c r="B220" s="228"/>
      <c r="C220" s="229"/>
      <c r="D220" s="219" t="s">
        <v>123</v>
      </c>
      <c r="E220" s="230" t="s">
        <v>19</v>
      </c>
      <c r="F220" s="231" t="s">
        <v>350</v>
      </c>
      <c r="G220" s="229"/>
      <c r="H220" s="232">
        <v>4.6550000000000002</v>
      </c>
      <c r="I220" s="233"/>
      <c r="J220" s="229"/>
      <c r="K220" s="229"/>
      <c r="L220" s="234"/>
      <c r="M220" s="235"/>
      <c r="N220" s="236"/>
      <c r="O220" s="236"/>
      <c r="P220" s="236"/>
      <c r="Q220" s="236"/>
      <c r="R220" s="236"/>
      <c r="S220" s="236"/>
      <c r="T220" s="237"/>
      <c r="U220" s="14"/>
      <c r="V220" s="14"/>
      <c r="W220" s="14"/>
      <c r="X220" s="14"/>
      <c r="Y220" s="14"/>
      <c r="Z220" s="14"/>
      <c r="AA220" s="14"/>
      <c r="AB220" s="14"/>
      <c r="AC220" s="14"/>
      <c r="AD220" s="14"/>
      <c r="AE220" s="14"/>
      <c r="AT220" s="238" t="s">
        <v>123</v>
      </c>
      <c r="AU220" s="238" t="s">
        <v>76</v>
      </c>
      <c r="AV220" s="14" t="s">
        <v>76</v>
      </c>
      <c r="AW220" s="14" t="s">
        <v>31</v>
      </c>
      <c r="AX220" s="14" t="s">
        <v>69</v>
      </c>
      <c r="AY220" s="238" t="s">
        <v>111</v>
      </c>
    </row>
    <row r="221" s="15" customFormat="1">
      <c r="A221" s="15"/>
      <c r="B221" s="239"/>
      <c r="C221" s="240"/>
      <c r="D221" s="219" t="s">
        <v>123</v>
      </c>
      <c r="E221" s="241" t="s">
        <v>19</v>
      </c>
      <c r="F221" s="242" t="s">
        <v>131</v>
      </c>
      <c r="G221" s="240"/>
      <c r="H221" s="243">
        <v>75.271000000000015</v>
      </c>
      <c r="I221" s="244"/>
      <c r="J221" s="240"/>
      <c r="K221" s="240"/>
      <c r="L221" s="245"/>
      <c r="M221" s="246"/>
      <c r="N221" s="247"/>
      <c r="O221" s="247"/>
      <c r="P221" s="247"/>
      <c r="Q221" s="247"/>
      <c r="R221" s="247"/>
      <c r="S221" s="247"/>
      <c r="T221" s="248"/>
      <c r="U221" s="15"/>
      <c r="V221" s="15"/>
      <c r="W221" s="15"/>
      <c r="X221" s="15"/>
      <c r="Y221" s="15"/>
      <c r="Z221" s="15"/>
      <c r="AA221" s="15"/>
      <c r="AB221" s="15"/>
      <c r="AC221" s="15"/>
      <c r="AD221" s="15"/>
      <c r="AE221" s="15"/>
      <c r="AT221" s="249" t="s">
        <v>123</v>
      </c>
      <c r="AU221" s="249" t="s">
        <v>76</v>
      </c>
      <c r="AV221" s="15" t="s">
        <v>119</v>
      </c>
      <c r="AW221" s="15" t="s">
        <v>31</v>
      </c>
      <c r="AX221" s="15" t="s">
        <v>74</v>
      </c>
      <c r="AY221" s="249" t="s">
        <v>111</v>
      </c>
    </row>
    <row r="222" s="13" customFormat="1">
      <c r="A222" s="13"/>
      <c r="B222" s="217"/>
      <c r="C222" s="218"/>
      <c r="D222" s="219" t="s">
        <v>123</v>
      </c>
      <c r="E222" s="220" t="s">
        <v>19</v>
      </c>
      <c r="F222" s="221" t="s">
        <v>351</v>
      </c>
      <c r="G222" s="218"/>
      <c r="H222" s="220" t="s">
        <v>19</v>
      </c>
      <c r="I222" s="222"/>
      <c r="J222" s="218"/>
      <c r="K222" s="218"/>
      <c r="L222" s="223"/>
      <c r="M222" s="224"/>
      <c r="N222" s="225"/>
      <c r="O222" s="225"/>
      <c r="P222" s="225"/>
      <c r="Q222" s="225"/>
      <c r="R222" s="225"/>
      <c r="S222" s="225"/>
      <c r="T222" s="226"/>
      <c r="U222" s="13"/>
      <c r="V222" s="13"/>
      <c r="W222" s="13"/>
      <c r="X222" s="13"/>
      <c r="Y222" s="13"/>
      <c r="Z222" s="13"/>
      <c r="AA222" s="13"/>
      <c r="AB222" s="13"/>
      <c r="AC222" s="13"/>
      <c r="AD222" s="13"/>
      <c r="AE222" s="13"/>
      <c r="AT222" s="227" t="s">
        <v>123</v>
      </c>
      <c r="AU222" s="227" t="s">
        <v>76</v>
      </c>
      <c r="AV222" s="13" t="s">
        <v>74</v>
      </c>
      <c r="AW222" s="13" t="s">
        <v>31</v>
      </c>
      <c r="AX222" s="13" t="s">
        <v>69</v>
      </c>
      <c r="AY222" s="227" t="s">
        <v>111</v>
      </c>
    </row>
    <row r="223" s="2" customFormat="1" ht="33" customHeight="1">
      <c r="A223" s="40"/>
      <c r="B223" s="41"/>
      <c r="C223" s="251" t="s">
        <v>352</v>
      </c>
      <c r="D223" s="251" t="s">
        <v>250</v>
      </c>
      <c r="E223" s="252" t="s">
        <v>353</v>
      </c>
      <c r="F223" s="253" t="s">
        <v>354</v>
      </c>
      <c r="G223" s="254" t="s">
        <v>117</v>
      </c>
      <c r="H223" s="255">
        <v>86.561999999999998</v>
      </c>
      <c r="I223" s="256"/>
      <c r="J223" s="257">
        <f>ROUND(I223*H223,2)</f>
        <v>0</v>
      </c>
      <c r="K223" s="253" t="s">
        <v>118</v>
      </c>
      <c r="L223" s="258"/>
      <c r="M223" s="259" t="s">
        <v>19</v>
      </c>
      <c r="N223" s="260" t="s">
        <v>40</v>
      </c>
      <c r="O223" s="86"/>
      <c r="P223" s="208">
        <f>O223*H223</f>
        <v>0</v>
      </c>
      <c r="Q223" s="208">
        <v>0.00050000000000000001</v>
      </c>
      <c r="R223" s="208">
        <f>Q223*H223</f>
        <v>0.043281</v>
      </c>
      <c r="S223" s="208">
        <v>0</v>
      </c>
      <c r="T223" s="209">
        <f>S223*H223</f>
        <v>0</v>
      </c>
      <c r="U223" s="40"/>
      <c r="V223" s="40"/>
      <c r="W223" s="40"/>
      <c r="X223" s="40"/>
      <c r="Y223" s="40"/>
      <c r="Z223" s="40"/>
      <c r="AA223" s="40"/>
      <c r="AB223" s="40"/>
      <c r="AC223" s="40"/>
      <c r="AD223" s="40"/>
      <c r="AE223" s="40"/>
      <c r="AR223" s="210" t="s">
        <v>254</v>
      </c>
      <c r="AT223" s="210" t="s">
        <v>250</v>
      </c>
      <c r="AU223" s="210" t="s">
        <v>76</v>
      </c>
      <c r="AY223" s="19" t="s">
        <v>111</v>
      </c>
      <c r="BE223" s="211">
        <f>IF(N223="základní",J223,0)</f>
        <v>0</v>
      </c>
      <c r="BF223" s="211">
        <f>IF(N223="snížená",J223,0)</f>
        <v>0</v>
      </c>
      <c r="BG223" s="211">
        <f>IF(N223="zákl. přenesená",J223,0)</f>
        <v>0</v>
      </c>
      <c r="BH223" s="211">
        <f>IF(N223="sníž. přenesená",J223,0)</f>
        <v>0</v>
      </c>
      <c r="BI223" s="211">
        <f>IF(N223="nulová",J223,0)</f>
        <v>0</v>
      </c>
      <c r="BJ223" s="19" t="s">
        <v>74</v>
      </c>
      <c r="BK223" s="211">
        <f>ROUND(I223*H223,2)</f>
        <v>0</v>
      </c>
      <c r="BL223" s="19" t="s">
        <v>213</v>
      </c>
      <c r="BM223" s="210" t="s">
        <v>355</v>
      </c>
    </row>
    <row r="224" s="14" customFormat="1">
      <c r="A224" s="14"/>
      <c r="B224" s="228"/>
      <c r="C224" s="229"/>
      <c r="D224" s="219" t="s">
        <v>123</v>
      </c>
      <c r="E224" s="229"/>
      <c r="F224" s="231" t="s">
        <v>356</v>
      </c>
      <c r="G224" s="229"/>
      <c r="H224" s="232">
        <v>86.561999999999998</v>
      </c>
      <c r="I224" s="233"/>
      <c r="J224" s="229"/>
      <c r="K224" s="229"/>
      <c r="L224" s="234"/>
      <c r="M224" s="235"/>
      <c r="N224" s="236"/>
      <c r="O224" s="236"/>
      <c r="P224" s="236"/>
      <c r="Q224" s="236"/>
      <c r="R224" s="236"/>
      <c r="S224" s="236"/>
      <c r="T224" s="237"/>
      <c r="U224" s="14"/>
      <c r="V224" s="14"/>
      <c r="W224" s="14"/>
      <c r="X224" s="14"/>
      <c r="Y224" s="14"/>
      <c r="Z224" s="14"/>
      <c r="AA224" s="14"/>
      <c r="AB224" s="14"/>
      <c r="AC224" s="14"/>
      <c r="AD224" s="14"/>
      <c r="AE224" s="14"/>
      <c r="AT224" s="238" t="s">
        <v>123</v>
      </c>
      <c r="AU224" s="238" t="s">
        <v>76</v>
      </c>
      <c r="AV224" s="14" t="s">
        <v>76</v>
      </c>
      <c r="AW224" s="14" t="s">
        <v>4</v>
      </c>
      <c r="AX224" s="14" t="s">
        <v>74</v>
      </c>
      <c r="AY224" s="238" t="s">
        <v>111</v>
      </c>
    </row>
    <row r="225" s="2" customFormat="1" ht="49.05" customHeight="1">
      <c r="A225" s="40"/>
      <c r="B225" s="41"/>
      <c r="C225" s="199" t="s">
        <v>357</v>
      </c>
      <c r="D225" s="199" t="s">
        <v>114</v>
      </c>
      <c r="E225" s="200" t="s">
        <v>358</v>
      </c>
      <c r="F225" s="201" t="s">
        <v>359</v>
      </c>
      <c r="G225" s="202" t="s">
        <v>117</v>
      </c>
      <c r="H225" s="203">
        <v>65.140000000000001</v>
      </c>
      <c r="I225" s="204"/>
      <c r="J225" s="205">
        <f>ROUND(I225*H225,2)</f>
        <v>0</v>
      </c>
      <c r="K225" s="201" t="s">
        <v>118</v>
      </c>
      <c r="L225" s="46"/>
      <c r="M225" s="206" t="s">
        <v>19</v>
      </c>
      <c r="N225" s="207" t="s">
        <v>40</v>
      </c>
      <c r="O225" s="86"/>
      <c r="P225" s="208">
        <f>O225*H225</f>
        <v>0</v>
      </c>
      <c r="Q225" s="208">
        <v>0.0066</v>
      </c>
      <c r="R225" s="208">
        <f>Q225*H225</f>
        <v>0.42992400000000003</v>
      </c>
      <c r="S225" s="208">
        <v>0</v>
      </c>
      <c r="T225" s="209">
        <f>S225*H225</f>
        <v>0</v>
      </c>
      <c r="U225" s="40"/>
      <c r="V225" s="40"/>
      <c r="W225" s="40"/>
      <c r="X225" s="40"/>
      <c r="Y225" s="40"/>
      <c r="Z225" s="40"/>
      <c r="AA225" s="40"/>
      <c r="AB225" s="40"/>
      <c r="AC225" s="40"/>
      <c r="AD225" s="40"/>
      <c r="AE225" s="40"/>
      <c r="AR225" s="210" t="s">
        <v>213</v>
      </c>
      <c r="AT225" s="210" t="s">
        <v>114</v>
      </c>
      <c r="AU225" s="210" t="s">
        <v>76</v>
      </c>
      <c r="AY225" s="19" t="s">
        <v>111</v>
      </c>
      <c r="BE225" s="211">
        <f>IF(N225="základní",J225,0)</f>
        <v>0</v>
      </c>
      <c r="BF225" s="211">
        <f>IF(N225="snížená",J225,0)</f>
        <v>0</v>
      </c>
      <c r="BG225" s="211">
        <f>IF(N225="zákl. přenesená",J225,0)</f>
        <v>0</v>
      </c>
      <c r="BH225" s="211">
        <f>IF(N225="sníž. přenesená",J225,0)</f>
        <v>0</v>
      </c>
      <c r="BI225" s="211">
        <f>IF(N225="nulová",J225,0)</f>
        <v>0</v>
      </c>
      <c r="BJ225" s="19" t="s">
        <v>74</v>
      </c>
      <c r="BK225" s="211">
        <f>ROUND(I225*H225,2)</f>
        <v>0</v>
      </c>
      <c r="BL225" s="19" t="s">
        <v>213</v>
      </c>
      <c r="BM225" s="210" t="s">
        <v>360</v>
      </c>
    </row>
    <row r="226" s="2" customFormat="1">
      <c r="A226" s="40"/>
      <c r="B226" s="41"/>
      <c r="C226" s="42"/>
      <c r="D226" s="212" t="s">
        <v>121</v>
      </c>
      <c r="E226" s="42"/>
      <c r="F226" s="213" t="s">
        <v>361</v>
      </c>
      <c r="G226" s="42"/>
      <c r="H226" s="42"/>
      <c r="I226" s="214"/>
      <c r="J226" s="42"/>
      <c r="K226" s="42"/>
      <c r="L226" s="46"/>
      <c r="M226" s="215"/>
      <c r="N226" s="216"/>
      <c r="O226" s="86"/>
      <c r="P226" s="86"/>
      <c r="Q226" s="86"/>
      <c r="R226" s="86"/>
      <c r="S226" s="86"/>
      <c r="T226" s="87"/>
      <c r="U226" s="40"/>
      <c r="V226" s="40"/>
      <c r="W226" s="40"/>
      <c r="X226" s="40"/>
      <c r="Y226" s="40"/>
      <c r="Z226" s="40"/>
      <c r="AA226" s="40"/>
      <c r="AB226" s="40"/>
      <c r="AC226" s="40"/>
      <c r="AD226" s="40"/>
      <c r="AE226" s="40"/>
      <c r="AT226" s="19" t="s">
        <v>121</v>
      </c>
      <c r="AU226" s="19" t="s">
        <v>76</v>
      </c>
    </row>
    <row r="227" s="2" customFormat="1">
      <c r="A227" s="40"/>
      <c r="B227" s="41"/>
      <c r="C227" s="42"/>
      <c r="D227" s="219" t="s">
        <v>227</v>
      </c>
      <c r="E227" s="42"/>
      <c r="F227" s="250" t="s">
        <v>362</v>
      </c>
      <c r="G227" s="42"/>
      <c r="H227" s="42"/>
      <c r="I227" s="214"/>
      <c r="J227" s="42"/>
      <c r="K227" s="42"/>
      <c r="L227" s="46"/>
      <c r="M227" s="215"/>
      <c r="N227" s="216"/>
      <c r="O227" s="86"/>
      <c r="P227" s="86"/>
      <c r="Q227" s="86"/>
      <c r="R227" s="86"/>
      <c r="S227" s="86"/>
      <c r="T227" s="87"/>
      <c r="U227" s="40"/>
      <c r="V227" s="40"/>
      <c r="W227" s="40"/>
      <c r="X227" s="40"/>
      <c r="Y227" s="40"/>
      <c r="Z227" s="40"/>
      <c r="AA227" s="40"/>
      <c r="AB227" s="40"/>
      <c r="AC227" s="40"/>
      <c r="AD227" s="40"/>
      <c r="AE227" s="40"/>
      <c r="AT227" s="19" t="s">
        <v>227</v>
      </c>
      <c r="AU227" s="19" t="s">
        <v>76</v>
      </c>
    </row>
    <row r="228" s="13" customFormat="1">
      <c r="A228" s="13"/>
      <c r="B228" s="217"/>
      <c r="C228" s="218"/>
      <c r="D228" s="219" t="s">
        <v>123</v>
      </c>
      <c r="E228" s="220" t="s">
        <v>19</v>
      </c>
      <c r="F228" s="221" t="s">
        <v>346</v>
      </c>
      <c r="G228" s="218"/>
      <c r="H228" s="220" t="s">
        <v>19</v>
      </c>
      <c r="I228" s="222"/>
      <c r="J228" s="218"/>
      <c r="K228" s="218"/>
      <c r="L228" s="223"/>
      <c r="M228" s="224"/>
      <c r="N228" s="225"/>
      <c r="O228" s="225"/>
      <c r="P228" s="225"/>
      <c r="Q228" s="225"/>
      <c r="R228" s="225"/>
      <c r="S228" s="225"/>
      <c r="T228" s="226"/>
      <c r="U228" s="13"/>
      <c r="V228" s="13"/>
      <c r="W228" s="13"/>
      <c r="X228" s="13"/>
      <c r="Y228" s="13"/>
      <c r="Z228" s="13"/>
      <c r="AA228" s="13"/>
      <c r="AB228" s="13"/>
      <c r="AC228" s="13"/>
      <c r="AD228" s="13"/>
      <c r="AE228" s="13"/>
      <c r="AT228" s="227" t="s">
        <v>123</v>
      </c>
      <c r="AU228" s="227" t="s">
        <v>76</v>
      </c>
      <c r="AV228" s="13" t="s">
        <v>74</v>
      </c>
      <c r="AW228" s="13" t="s">
        <v>31</v>
      </c>
      <c r="AX228" s="13" t="s">
        <v>69</v>
      </c>
      <c r="AY228" s="227" t="s">
        <v>111</v>
      </c>
    </row>
    <row r="229" s="13" customFormat="1">
      <c r="A229" s="13"/>
      <c r="B229" s="217"/>
      <c r="C229" s="218"/>
      <c r="D229" s="219" t="s">
        <v>123</v>
      </c>
      <c r="E229" s="220" t="s">
        <v>19</v>
      </c>
      <c r="F229" s="221" t="s">
        <v>363</v>
      </c>
      <c r="G229" s="218"/>
      <c r="H229" s="220" t="s">
        <v>19</v>
      </c>
      <c r="I229" s="222"/>
      <c r="J229" s="218"/>
      <c r="K229" s="218"/>
      <c r="L229" s="223"/>
      <c r="M229" s="224"/>
      <c r="N229" s="225"/>
      <c r="O229" s="225"/>
      <c r="P229" s="225"/>
      <c r="Q229" s="225"/>
      <c r="R229" s="225"/>
      <c r="S229" s="225"/>
      <c r="T229" s="226"/>
      <c r="U229" s="13"/>
      <c r="V229" s="13"/>
      <c r="W229" s="13"/>
      <c r="X229" s="13"/>
      <c r="Y229" s="13"/>
      <c r="Z229" s="13"/>
      <c r="AA229" s="13"/>
      <c r="AB229" s="13"/>
      <c r="AC229" s="13"/>
      <c r="AD229" s="13"/>
      <c r="AE229" s="13"/>
      <c r="AT229" s="227" t="s">
        <v>123</v>
      </c>
      <c r="AU229" s="227" t="s">
        <v>76</v>
      </c>
      <c r="AV229" s="13" t="s">
        <v>74</v>
      </c>
      <c r="AW229" s="13" t="s">
        <v>31</v>
      </c>
      <c r="AX229" s="13" t="s">
        <v>69</v>
      </c>
      <c r="AY229" s="227" t="s">
        <v>111</v>
      </c>
    </row>
    <row r="230" s="14" customFormat="1">
      <c r="A230" s="14"/>
      <c r="B230" s="228"/>
      <c r="C230" s="229"/>
      <c r="D230" s="219" t="s">
        <v>123</v>
      </c>
      <c r="E230" s="230" t="s">
        <v>19</v>
      </c>
      <c r="F230" s="231" t="s">
        <v>347</v>
      </c>
      <c r="G230" s="229"/>
      <c r="H230" s="232">
        <v>65.140000000000001</v>
      </c>
      <c r="I230" s="233"/>
      <c r="J230" s="229"/>
      <c r="K230" s="229"/>
      <c r="L230" s="234"/>
      <c r="M230" s="235"/>
      <c r="N230" s="236"/>
      <c r="O230" s="236"/>
      <c r="P230" s="236"/>
      <c r="Q230" s="236"/>
      <c r="R230" s="236"/>
      <c r="S230" s="236"/>
      <c r="T230" s="237"/>
      <c r="U230" s="14"/>
      <c r="V230" s="14"/>
      <c r="W230" s="14"/>
      <c r="X230" s="14"/>
      <c r="Y230" s="14"/>
      <c r="Z230" s="14"/>
      <c r="AA230" s="14"/>
      <c r="AB230" s="14"/>
      <c r="AC230" s="14"/>
      <c r="AD230" s="14"/>
      <c r="AE230" s="14"/>
      <c r="AT230" s="238" t="s">
        <v>123</v>
      </c>
      <c r="AU230" s="238" t="s">
        <v>76</v>
      </c>
      <c r="AV230" s="14" t="s">
        <v>76</v>
      </c>
      <c r="AW230" s="14" t="s">
        <v>31</v>
      </c>
      <c r="AX230" s="14" t="s">
        <v>69</v>
      </c>
      <c r="AY230" s="238" t="s">
        <v>111</v>
      </c>
    </row>
    <row r="231" s="15" customFormat="1">
      <c r="A231" s="15"/>
      <c r="B231" s="239"/>
      <c r="C231" s="240"/>
      <c r="D231" s="219" t="s">
        <v>123</v>
      </c>
      <c r="E231" s="241" t="s">
        <v>19</v>
      </c>
      <c r="F231" s="242" t="s">
        <v>131</v>
      </c>
      <c r="G231" s="240"/>
      <c r="H231" s="243">
        <v>65.140000000000001</v>
      </c>
      <c r="I231" s="244"/>
      <c r="J231" s="240"/>
      <c r="K231" s="240"/>
      <c r="L231" s="245"/>
      <c r="M231" s="246"/>
      <c r="N231" s="247"/>
      <c r="O231" s="247"/>
      <c r="P231" s="247"/>
      <c r="Q231" s="247"/>
      <c r="R231" s="247"/>
      <c r="S231" s="247"/>
      <c r="T231" s="248"/>
      <c r="U231" s="15"/>
      <c r="V231" s="15"/>
      <c r="W231" s="15"/>
      <c r="X231" s="15"/>
      <c r="Y231" s="15"/>
      <c r="Z231" s="15"/>
      <c r="AA231" s="15"/>
      <c r="AB231" s="15"/>
      <c r="AC231" s="15"/>
      <c r="AD231" s="15"/>
      <c r="AE231" s="15"/>
      <c r="AT231" s="249" t="s">
        <v>123</v>
      </c>
      <c r="AU231" s="249" t="s">
        <v>76</v>
      </c>
      <c r="AV231" s="15" t="s">
        <v>119</v>
      </c>
      <c r="AW231" s="15" t="s">
        <v>31</v>
      </c>
      <c r="AX231" s="15" t="s">
        <v>74</v>
      </c>
      <c r="AY231" s="249" t="s">
        <v>111</v>
      </c>
    </row>
    <row r="232" s="2" customFormat="1" ht="37.8" customHeight="1">
      <c r="A232" s="40"/>
      <c r="B232" s="41"/>
      <c r="C232" s="199" t="s">
        <v>364</v>
      </c>
      <c r="D232" s="199" t="s">
        <v>114</v>
      </c>
      <c r="E232" s="200" t="s">
        <v>365</v>
      </c>
      <c r="F232" s="201" t="s">
        <v>366</v>
      </c>
      <c r="G232" s="202" t="s">
        <v>144</v>
      </c>
      <c r="H232" s="203">
        <v>3.3999999999999999</v>
      </c>
      <c r="I232" s="204"/>
      <c r="J232" s="205">
        <f>ROUND(I232*H232,2)</f>
        <v>0</v>
      </c>
      <c r="K232" s="201" t="s">
        <v>118</v>
      </c>
      <c r="L232" s="46"/>
      <c r="M232" s="206" t="s">
        <v>19</v>
      </c>
      <c r="N232" s="207" t="s">
        <v>40</v>
      </c>
      <c r="O232" s="86"/>
      <c r="P232" s="208">
        <f>O232*H232</f>
        <v>0</v>
      </c>
      <c r="Q232" s="208">
        <v>0.0041999999999999997</v>
      </c>
      <c r="R232" s="208">
        <f>Q232*H232</f>
        <v>0.014279999999999999</v>
      </c>
      <c r="S232" s="208">
        <v>0</v>
      </c>
      <c r="T232" s="209">
        <f>S232*H232</f>
        <v>0</v>
      </c>
      <c r="U232" s="40"/>
      <c r="V232" s="40"/>
      <c r="W232" s="40"/>
      <c r="X232" s="40"/>
      <c r="Y232" s="40"/>
      <c r="Z232" s="40"/>
      <c r="AA232" s="40"/>
      <c r="AB232" s="40"/>
      <c r="AC232" s="40"/>
      <c r="AD232" s="40"/>
      <c r="AE232" s="40"/>
      <c r="AR232" s="210" t="s">
        <v>213</v>
      </c>
      <c r="AT232" s="210" t="s">
        <v>114</v>
      </c>
      <c r="AU232" s="210" t="s">
        <v>76</v>
      </c>
      <c r="AY232" s="19" t="s">
        <v>111</v>
      </c>
      <c r="BE232" s="211">
        <f>IF(N232="základní",J232,0)</f>
        <v>0</v>
      </c>
      <c r="BF232" s="211">
        <f>IF(N232="snížená",J232,0)</f>
        <v>0</v>
      </c>
      <c r="BG232" s="211">
        <f>IF(N232="zákl. přenesená",J232,0)</f>
        <v>0</v>
      </c>
      <c r="BH232" s="211">
        <f>IF(N232="sníž. přenesená",J232,0)</f>
        <v>0</v>
      </c>
      <c r="BI232" s="211">
        <f>IF(N232="nulová",J232,0)</f>
        <v>0</v>
      </c>
      <c r="BJ232" s="19" t="s">
        <v>74</v>
      </c>
      <c r="BK232" s="211">
        <f>ROUND(I232*H232,2)</f>
        <v>0</v>
      </c>
      <c r="BL232" s="19" t="s">
        <v>213</v>
      </c>
      <c r="BM232" s="210" t="s">
        <v>367</v>
      </c>
    </row>
    <row r="233" s="2" customFormat="1">
      <c r="A233" s="40"/>
      <c r="B233" s="41"/>
      <c r="C233" s="42"/>
      <c r="D233" s="212" t="s">
        <v>121</v>
      </c>
      <c r="E233" s="42"/>
      <c r="F233" s="213" t="s">
        <v>368</v>
      </c>
      <c r="G233" s="42"/>
      <c r="H233" s="42"/>
      <c r="I233" s="214"/>
      <c r="J233" s="42"/>
      <c r="K233" s="42"/>
      <c r="L233" s="46"/>
      <c r="M233" s="215"/>
      <c r="N233" s="216"/>
      <c r="O233" s="86"/>
      <c r="P233" s="86"/>
      <c r="Q233" s="86"/>
      <c r="R233" s="86"/>
      <c r="S233" s="86"/>
      <c r="T233" s="87"/>
      <c r="U233" s="40"/>
      <c r="V233" s="40"/>
      <c r="W233" s="40"/>
      <c r="X233" s="40"/>
      <c r="Y233" s="40"/>
      <c r="Z233" s="40"/>
      <c r="AA233" s="40"/>
      <c r="AB233" s="40"/>
      <c r="AC233" s="40"/>
      <c r="AD233" s="40"/>
      <c r="AE233" s="40"/>
      <c r="AT233" s="19" t="s">
        <v>121</v>
      </c>
      <c r="AU233" s="19" t="s">
        <v>76</v>
      </c>
    </row>
    <row r="234" s="2" customFormat="1">
      <c r="A234" s="40"/>
      <c r="B234" s="41"/>
      <c r="C234" s="42"/>
      <c r="D234" s="219" t="s">
        <v>227</v>
      </c>
      <c r="E234" s="42"/>
      <c r="F234" s="250" t="s">
        <v>369</v>
      </c>
      <c r="G234" s="42"/>
      <c r="H234" s="42"/>
      <c r="I234" s="214"/>
      <c r="J234" s="42"/>
      <c r="K234" s="42"/>
      <c r="L234" s="46"/>
      <c r="M234" s="215"/>
      <c r="N234" s="216"/>
      <c r="O234" s="86"/>
      <c r="P234" s="86"/>
      <c r="Q234" s="86"/>
      <c r="R234" s="86"/>
      <c r="S234" s="86"/>
      <c r="T234" s="87"/>
      <c r="U234" s="40"/>
      <c r="V234" s="40"/>
      <c r="W234" s="40"/>
      <c r="X234" s="40"/>
      <c r="Y234" s="40"/>
      <c r="Z234" s="40"/>
      <c r="AA234" s="40"/>
      <c r="AB234" s="40"/>
      <c r="AC234" s="40"/>
      <c r="AD234" s="40"/>
      <c r="AE234" s="40"/>
      <c r="AT234" s="19" t="s">
        <v>227</v>
      </c>
      <c r="AU234" s="19" t="s">
        <v>76</v>
      </c>
    </row>
    <row r="235" s="14" customFormat="1">
      <c r="A235" s="14"/>
      <c r="B235" s="228"/>
      <c r="C235" s="229"/>
      <c r="D235" s="219" t="s">
        <v>123</v>
      </c>
      <c r="E235" s="230" t="s">
        <v>19</v>
      </c>
      <c r="F235" s="231" t="s">
        <v>370</v>
      </c>
      <c r="G235" s="229"/>
      <c r="H235" s="232">
        <v>3.3999999999999999</v>
      </c>
      <c r="I235" s="233"/>
      <c r="J235" s="229"/>
      <c r="K235" s="229"/>
      <c r="L235" s="234"/>
      <c r="M235" s="235"/>
      <c r="N235" s="236"/>
      <c r="O235" s="236"/>
      <c r="P235" s="236"/>
      <c r="Q235" s="236"/>
      <c r="R235" s="236"/>
      <c r="S235" s="236"/>
      <c r="T235" s="237"/>
      <c r="U235" s="14"/>
      <c r="V235" s="14"/>
      <c r="W235" s="14"/>
      <c r="X235" s="14"/>
      <c r="Y235" s="14"/>
      <c r="Z235" s="14"/>
      <c r="AA235" s="14"/>
      <c r="AB235" s="14"/>
      <c r="AC235" s="14"/>
      <c r="AD235" s="14"/>
      <c r="AE235" s="14"/>
      <c r="AT235" s="238" t="s">
        <v>123</v>
      </c>
      <c r="AU235" s="238" t="s">
        <v>76</v>
      </c>
      <c r="AV235" s="14" t="s">
        <v>76</v>
      </c>
      <c r="AW235" s="14" t="s">
        <v>31</v>
      </c>
      <c r="AX235" s="14" t="s">
        <v>74</v>
      </c>
      <c r="AY235" s="238" t="s">
        <v>111</v>
      </c>
    </row>
    <row r="236" s="2" customFormat="1" ht="24.15" customHeight="1">
      <c r="A236" s="40"/>
      <c r="B236" s="41"/>
      <c r="C236" s="199" t="s">
        <v>371</v>
      </c>
      <c r="D236" s="199" t="s">
        <v>114</v>
      </c>
      <c r="E236" s="200" t="s">
        <v>372</v>
      </c>
      <c r="F236" s="201" t="s">
        <v>373</v>
      </c>
      <c r="G236" s="202" t="s">
        <v>144</v>
      </c>
      <c r="H236" s="203">
        <v>8.1999999999999993</v>
      </c>
      <c r="I236" s="204"/>
      <c r="J236" s="205">
        <f>ROUND(I236*H236,2)</f>
        <v>0</v>
      </c>
      <c r="K236" s="201" t="s">
        <v>19</v>
      </c>
      <c r="L236" s="46"/>
      <c r="M236" s="206" t="s">
        <v>19</v>
      </c>
      <c r="N236" s="207" t="s">
        <v>40</v>
      </c>
      <c r="O236" s="86"/>
      <c r="P236" s="208">
        <f>O236*H236</f>
        <v>0</v>
      </c>
      <c r="Q236" s="208">
        <v>0</v>
      </c>
      <c r="R236" s="208">
        <f>Q236*H236</f>
        <v>0</v>
      </c>
      <c r="S236" s="208">
        <v>0</v>
      </c>
      <c r="T236" s="209">
        <f>S236*H236</f>
        <v>0</v>
      </c>
      <c r="U236" s="40"/>
      <c r="V236" s="40"/>
      <c r="W236" s="40"/>
      <c r="X236" s="40"/>
      <c r="Y236" s="40"/>
      <c r="Z236" s="40"/>
      <c r="AA236" s="40"/>
      <c r="AB236" s="40"/>
      <c r="AC236" s="40"/>
      <c r="AD236" s="40"/>
      <c r="AE236" s="40"/>
      <c r="AR236" s="210" t="s">
        <v>213</v>
      </c>
      <c r="AT236" s="210" t="s">
        <v>114</v>
      </c>
      <c r="AU236" s="210" t="s">
        <v>76</v>
      </c>
      <c r="AY236" s="19" t="s">
        <v>111</v>
      </c>
      <c r="BE236" s="211">
        <f>IF(N236="základní",J236,0)</f>
        <v>0</v>
      </c>
      <c r="BF236" s="211">
        <f>IF(N236="snížená",J236,0)</f>
        <v>0</v>
      </c>
      <c r="BG236" s="211">
        <f>IF(N236="zákl. přenesená",J236,0)</f>
        <v>0</v>
      </c>
      <c r="BH236" s="211">
        <f>IF(N236="sníž. přenesená",J236,0)</f>
        <v>0</v>
      </c>
      <c r="BI236" s="211">
        <f>IF(N236="nulová",J236,0)</f>
        <v>0</v>
      </c>
      <c r="BJ236" s="19" t="s">
        <v>74</v>
      </c>
      <c r="BK236" s="211">
        <f>ROUND(I236*H236,2)</f>
        <v>0</v>
      </c>
      <c r="BL236" s="19" t="s">
        <v>213</v>
      </c>
      <c r="BM236" s="210" t="s">
        <v>374</v>
      </c>
    </row>
    <row r="237" s="2" customFormat="1">
      <c r="A237" s="40"/>
      <c r="B237" s="41"/>
      <c r="C237" s="42"/>
      <c r="D237" s="219" t="s">
        <v>227</v>
      </c>
      <c r="E237" s="42"/>
      <c r="F237" s="250" t="s">
        <v>369</v>
      </c>
      <c r="G237" s="42"/>
      <c r="H237" s="42"/>
      <c r="I237" s="214"/>
      <c r="J237" s="42"/>
      <c r="K237" s="42"/>
      <c r="L237" s="46"/>
      <c r="M237" s="215"/>
      <c r="N237" s="216"/>
      <c r="O237" s="86"/>
      <c r="P237" s="86"/>
      <c r="Q237" s="86"/>
      <c r="R237" s="86"/>
      <c r="S237" s="86"/>
      <c r="T237" s="87"/>
      <c r="U237" s="40"/>
      <c r="V237" s="40"/>
      <c r="W237" s="40"/>
      <c r="X237" s="40"/>
      <c r="Y237" s="40"/>
      <c r="Z237" s="40"/>
      <c r="AA237" s="40"/>
      <c r="AB237" s="40"/>
      <c r="AC237" s="40"/>
      <c r="AD237" s="40"/>
      <c r="AE237" s="40"/>
      <c r="AT237" s="19" t="s">
        <v>227</v>
      </c>
      <c r="AU237" s="19" t="s">
        <v>76</v>
      </c>
    </row>
    <row r="238" s="14" customFormat="1">
      <c r="A238" s="14"/>
      <c r="B238" s="228"/>
      <c r="C238" s="229"/>
      <c r="D238" s="219" t="s">
        <v>123</v>
      </c>
      <c r="E238" s="230" t="s">
        <v>19</v>
      </c>
      <c r="F238" s="231" t="s">
        <v>375</v>
      </c>
      <c r="G238" s="229"/>
      <c r="H238" s="232">
        <v>2.7000000000000002</v>
      </c>
      <c r="I238" s="233"/>
      <c r="J238" s="229"/>
      <c r="K238" s="229"/>
      <c r="L238" s="234"/>
      <c r="M238" s="235"/>
      <c r="N238" s="236"/>
      <c r="O238" s="236"/>
      <c r="P238" s="236"/>
      <c r="Q238" s="236"/>
      <c r="R238" s="236"/>
      <c r="S238" s="236"/>
      <c r="T238" s="237"/>
      <c r="U238" s="14"/>
      <c r="V238" s="14"/>
      <c r="W238" s="14"/>
      <c r="X238" s="14"/>
      <c r="Y238" s="14"/>
      <c r="Z238" s="14"/>
      <c r="AA238" s="14"/>
      <c r="AB238" s="14"/>
      <c r="AC238" s="14"/>
      <c r="AD238" s="14"/>
      <c r="AE238" s="14"/>
      <c r="AT238" s="238" t="s">
        <v>123</v>
      </c>
      <c r="AU238" s="238" t="s">
        <v>76</v>
      </c>
      <c r="AV238" s="14" t="s">
        <v>76</v>
      </c>
      <c r="AW238" s="14" t="s">
        <v>31</v>
      </c>
      <c r="AX238" s="14" t="s">
        <v>69</v>
      </c>
      <c r="AY238" s="238" t="s">
        <v>111</v>
      </c>
    </row>
    <row r="239" s="14" customFormat="1">
      <c r="A239" s="14"/>
      <c r="B239" s="228"/>
      <c r="C239" s="229"/>
      <c r="D239" s="219" t="s">
        <v>123</v>
      </c>
      <c r="E239" s="230" t="s">
        <v>19</v>
      </c>
      <c r="F239" s="231" t="s">
        <v>376</v>
      </c>
      <c r="G239" s="229"/>
      <c r="H239" s="232">
        <v>5.5</v>
      </c>
      <c r="I239" s="233"/>
      <c r="J239" s="229"/>
      <c r="K239" s="229"/>
      <c r="L239" s="234"/>
      <c r="M239" s="235"/>
      <c r="N239" s="236"/>
      <c r="O239" s="236"/>
      <c r="P239" s="236"/>
      <c r="Q239" s="236"/>
      <c r="R239" s="236"/>
      <c r="S239" s="236"/>
      <c r="T239" s="237"/>
      <c r="U239" s="14"/>
      <c r="V239" s="14"/>
      <c r="W239" s="14"/>
      <c r="X239" s="14"/>
      <c r="Y239" s="14"/>
      <c r="Z239" s="14"/>
      <c r="AA239" s="14"/>
      <c r="AB239" s="14"/>
      <c r="AC239" s="14"/>
      <c r="AD239" s="14"/>
      <c r="AE239" s="14"/>
      <c r="AT239" s="238" t="s">
        <v>123</v>
      </c>
      <c r="AU239" s="238" t="s">
        <v>76</v>
      </c>
      <c r="AV239" s="14" t="s">
        <v>76</v>
      </c>
      <c r="AW239" s="14" t="s">
        <v>31</v>
      </c>
      <c r="AX239" s="14" t="s">
        <v>69</v>
      </c>
      <c r="AY239" s="238" t="s">
        <v>111</v>
      </c>
    </row>
    <row r="240" s="15" customFormat="1">
      <c r="A240" s="15"/>
      <c r="B240" s="239"/>
      <c r="C240" s="240"/>
      <c r="D240" s="219" t="s">
        <v>123</v>
      </c>
      <c r="E240" s="241" t="s">
        <v>19</v>
      </c>
      <c r="F240" s="242" t="s">
        <v>131</v>
      </c>
      <c r="G240" s="240"/>
      <c r="H240" s="243">
        <v>8.1999999999999993</v>
      </c>
      <c r="I240" s="244"/>
      <c r="J240" s="240"/>
      <c r="K240" s="240"/>
      <c r="L240" s="245"/>
      <c r="M240" s="246"/>
      <c r="N240" s="247"/>
      <c r="O240" s="247"/>
      <c r="P240" s="247"/>
      <c r="Q240" s="247"/>
      <c r="R240" s="247"/>
      <c r="S240" s="247"/>
      <c r="T240" s="248"/>
      <c r="U240" s="15"/>
      <c r="V240" s="15"/>
      <c r="W240" s="15"/>
      <c r="X240" s="15"/>
      <c r="Y240" s="15"/>
      <c r="Z240" s="15"/>
      <c r="AA240" s="15"/>
      <c r="AB240" s="15"/>
      <c r="AC240" s="15"/>
      <c r="AD240" s="15"/>
      <c r="AE240" s="15"/>
      <c r="AT240" s="249" t="s">
        <v>123</v>
      </c>
      <c r="AU240" s="249" t="s">
        <v>76</v>
      </c>
      <c r="AV240" s="15" t="s">
        <v>119</v>
      </c>
      <c r="AW240" s="15" t="s">
        <v>31</v>
      </c>
      <c r="AX240" s="15" t="s">
        <v>74</v>
      </c>
      <c r="AY240" s="249" t="s">
        <v>111</v>
      </c>
    </row>
    <row r="241" s="2" customFormat="1" ht="33" customHeight="1">
      <c r="A241" s="40"/>
      <c r="B241" s="41"/>
      <c r="C241" s="199" t="s">
        <v>377</v>
      </c>
      <c r="D241" s="199" t="s">
        <v>114</v>
      </c>
      <c r="E241" s="200" t="s">
        <v>378</v>
      </c>
      <c r="F241" s="201" t="s">
        <v>379</v>
      </c>
      <c r="G241" s="202" t="s">
        <v>144</v>
      </c>
      <c r="H241" s="203">
        <v>12.5</v>
      </c>
      <c r="I241" s="204"/>
      <c r="J241" s="205">
        <f>ROUND(I241*H241,2)</f>
        <v>0</v>
      </c>
      <c r="K241" s="201" t="s">
        <v>118</v>
      </c>
      <c r="L241" s="46"/>
      <c r="M241" s="206" t="s">
        <v>19</v>
      </c>
      <c r="N241" s="207" t="s">
        <v>40</v>
      </c>
      <c r="O241" s="86"/>
      <c r="P241" s="208">
        <f>O241*H241</f>
        <v>0</v>
      </c>
      <c r="Q241" s="208">
        <v>0.0061199999999999996</v>
      </c>
      <c r="R241" s="208">
        <f>Q241*H241</f>
        <v>0.076499999999999999</v>
      </c>
      <c r="S241" s="208">
        <v>0</v>
      </c>
      <c r="T241" s="209">
        <f>S241*H241</f>
        <v>0</v>
      </c>
      <c r="U241" s="40"/>
      <c r="V241" s="40"/>
      <c r="W241" s="40"/>
      <c r="X241" s="40"/>
      <c r="Y241" s="40"/>
      <c r="Z241" s="40"/>
      <c r="AA241" s="40"/>
      <c r="AB241" s="40"/>
      <c r="AC241" s="40"/>
      <c r="AD241" s="40"/>
      <c r="AE241" s="40"/>
      <c r="AR241" s="210" t="s">
        <v>213</v>
      </c>
      <c r="AT241" s="210" t="s">
        <v>114</v>
      </c>
      <c r="AU241" s="210" t="s">
        <v>76</v>
      </c>
      <c r="AY241" s="19" t="s">
        <v>111</v>
      </c>
      <c r="BE241" s="211">
        <f>IF(N241="základní",J241,0)</f>
        <v>0</v>
      </c>
      <c r="BF241" s="211">
        <f>IF(N241="snížená",J241,0)</f>
        <v>0</v>
      </c>
      <c r="BG241" s="211">
        <f>IF(N241="zákl. přenesená",J241,0)</f>
        <v>0</v>
      </c>
      <c r="BH241" s="211">
        <f>IF(N241="sníž. přenesená",J241,0)</f>
        <v>0</v>
      </c>
      <c r="BI241" s="211">
        <f>IF(N241="nulová",J241,0)</f>
        <v>0</v>
      </c>
      <c r="BJ241" s="19" t="s">
        <v>74</v>
      </c>
      <c r="BK241" s="211">
        <f>ROUND(I241*H241,2)</f>
        <v>0</v>
      </c>
      <c r="BL241" s="19" t="s">
        <v>213</v>
      </c>
      <c r="BM241" s="210" t="s">
        <v>380</v>
      </c>
    </row>
    <row r="242" s="2" customFormat="1">
      <c r="A242" s="40"/>
      <c r="B242" s="41"/>
      <c r="C242" s="42"/>
      <c r="D242" s="212" t="s">
        <v>121</v>
      </c>
      <c r="E242" s="42"/>
      <c r="F242" s="213" t="s">
        <v>381</v>
      </c>
      <c r="G242" s="42"/>
      <c r="H242" s="42"/>
      <c r="I242" s="214"/>
      <c r="J242" s="42"/>
      <c r="K242" s="42"/>
      <c r="L242" s="46"/>
      <c r="M242" s="215"/>
      <c r="N242" s="216"/>
      <c r="O242" s="86"/>
      <c r="P242" s="86"/>
      <c r="Q242" s="86"/>
      <c r="R242" s="86"/>
      <c r="S242" s="86"/>
      <c r="T242" s="87"/>
      <c r="U242" s="40"/>
      <c r="V242" s="40"/>
      <c r="W242" s="40"/>
      <c r="X242" s="40"/>
      <c r="Y242" s="40"/>
      <c r="Z242" s="40"/>
      <c r="AA242" s="40"/>
      <c r="AB242" s="40"/>
      <c r="AC242" s="40"/>
      <c r="AD242" s="40"/>
      <c r="AE242" s="40"/>
      <c r="AT242" s="19" t="s">
        <v>121</v>
      </c>
      <c r="AU242" s="19" t="s">
        <v>76</v>
      </c>
    </row>
    <row r="243" s="2" customFormat="1">
      <c r="A243" s="40"/>
      <c r="B243" s="41"/>
      <c r="C243" s="42"/>
      <c r="D243" s="219" t="s">
        <v>227</v>
      </c>
      <c r="E243" s="42"/>
      <c r="F243" s="250" t="s">
        <v>369</v>
      </c>
      <c r="G243" s="42"/>
      <c r="H243" s="42"/>
      <c r="I243" s="214"/>
      <c r="J243" s="42"/>
      <c r="K243" s="42"/>
      <c r="L243" s="46"/>
      <c r="M243" s="215"/>
      <c r="N243" s="216"/>
      <c r="O243" s="86"/>
      <c r="P243" s="86"/>
      <c r="Q243" s="86"/>
      <c r="R243" s="86"/>
      <c r="S243" s="86"/>
      <c r="T243" s="87"/>
      <c r="U243" s="40"/>
      <c r="V243" s="40"/>
      <c r="W243" s="40"/>
      <c r="X243" s="40"/>
      <c r="Y243" s="40"/>
      <c r="Z243" s="40"/>
      <c r="AA243" s="40"/>
      <c r="AB243" s="40"/>
      <c r="AC243" s="40"/>
      <c r="AD243" s="40"/>
      <c r="AE243" s="40"/>
      <c r="AT243" s="19" t="s">
        <v>227</v>
      </c>
      <c r="AU243" s="19" t="s">
        <v>76</v>
      </c>
    </row>
    <row r="244" s="14" customFormat="1">
      <c r="A244" s="14"/>
      <c r="B244" s="228"/>
      <c r="C244" s="229"/>
      <c r="D244" s="219" t="s">
        <v>123</v>
      </c>
      <c r="E244" s="230" t="s">
        <v>19</v>
      </c>
      <c r="F244" s="231" t="s">
        <v>382</v>
      </c>
      <c r="G244" s="229"/>
      <c r="H244" s="232">
        <v>12.5</v>
      </c>
      <c r="I244" s="233"/>
      <c r="J244" s="229"/>
      <c r="K244" s="229"/>
      <c r="L244" s="234"/>
      <c r="M244" s="235"/>
      <c r="N244" s="236"/>
      <c r="O244" s="236"/>
      <c r="P244" s="236"/>
      <c r="Q244" s="236"/>
      <c r="R244" s="236"/>
      <c r="S244" s="236"/>
      <c r="T244" s="237"/>
      <c r="U244" s="14"/>
      <c r="V244" s="14"/>
      <c r="W244" s="14"/>
      <c r="X244" s="14"/>
      <c r="Y244" s="14"/>
      <c r="Z244" s="14"/>
      <c r="AA244" s="14"/>
      <c r="AB244" s="14"/>
      <c r="AC244" s="14"/>
      <c r="AD244" s="14"/>
      <c r="AE244" s="14"/>
      <c r="AT244" s="238" t="s">
        <v>123</v>
      </c>
      <c r="AU244" s="238" t="s">
        <v>76</v>
      </c>
      <c r="AV244" s="14" t="s">
        <v>76</v>
      </c>
      <c r="AW244" s="14" t="s">
        <v>31</v>
      </c>
      <c r="AX244" s="14" t="s">
        <v>74</v>
      </c>
      <c r="AY244" s="238" t="s">
        <v>111</v>
      </c>
    </row>
    <row r="245" s="2" customFormat="1" ht="37.8" customHeight="1">
      <c r="A245" s="40"/>
      <c r="B245" s="41"/>
      <c r="C245" s="199" t="s">
        <v>383</v>
      </c>
      <c r="D245" s="199" t="s">
        <v>114</v>
      </c>
      <c r="E245" s="200" t="s">
        <v>384</v>
      </c>
      <c r="F245" s="201" t="s">
        <v>385</v>
      </c>
      <c r="G245" s="202" t="s">
        <v>386</v>
      </c>
      <c r="H245" s="203">
        <v>2</v>
      </c>
      <c r="I245" s="204"/>
      <c r="J245" s="205">
        <f>ROUND(I245*H245,2)</f>
        <v>0</v>
      </c>
      <c r="K245" s="201" t="s">
        <v>118</v>
      </c>
      <c r="L245" s="46"/>
      <c r="M245" s="206" t="s">
        <v>19</v>
      </c>
      <c r="N245" s="207" t="s">
        <v>40</v>
      </c>
      <c r="O245" s="86"/>
      <c r="P245" s="208">
        <f>O245*H245</f>
        <v>0</v>
      </c>
      <c r="Q245" s="208">
        <v>0.00017000000000000001</v>
      </c>
      <c r="R245" s="208">
        <f>Q245*H245</f>
        <v>0.00034000000000000002</v>
      </c>
      <c r="S245" s="208">
        <v>0</v>
      </c>
      <c r="T245" s="209">
        <f>S245*H245</f>
        <v>0</v>
      </c>
      <c r="U245" s="40"/>
      <c r="V245" s="40"/>
      <c r="W245" s="40"/>
      <c r="X245" s="40"/>
      <c r="Y245" s="40"/>
      <c r="Z245" s="40"/>
      <c r="AA245" s="40"/>
      <c r="AB245" s="40"/>
      <c r="AC245" s="40"/>
      <c r="AD245" s="40"/>
      <c r="AE245" s="40"/>
      <c r="AR245" s="210" t="s">
        <v>213</v>
      </c>
      <c r="AT245" s="210" t="s">
        <v>114</v>
      </c>
      <c r="AU245" s="210" t="s">
        <v>76</v>
      </c>
      <c r="AY245" s="19" t="s">
        <v>111</v>
      </c>
      <c r="BE245" s="211">
        <f>IF(N245="základní",J245,0)</f>
        <v>0</v>
      </c>
      <c r="BF245" s="211">
        <f>IF(N245="snížená",J245,0)</f>
        <v>0</v>
      </c>
      <c r="BG245" s="211">
        <f>IF(N245="zákl. přenesená",J245,0)</f>
        <v>0</v>
      </c>
      <c r="BH245" s="211">
        <f>IF(N245="sníž. přenesená",J245,0)</f>
        <v>0</v>
      </c>
      <c r="BI245" s="211">
        <f>IF(N245="nulová",J245,0)</f>
        <v>0</v>
      </c>
      <c r="BJ245" s="19" t="s">
        <v>74</v>
      </c>
      <c r="BK245" s="211">
        <f>ROUND(I245*H245,2)</f>
        <v>0</v>
      </c>
      <c r="BL245" s="19" t="s">
        <v>213</v>
      </c>
      <c r="BM245" s="210" t="s">
        <v>387</v>
      </c>
    </row>
    <row r="246" s="2" customFormat="1">
      <c r="A246" s="40"/>
      <c r="B246" s="41"/>
      <c r="C246" s="42"/>
      <c r="D246" s="212" t="s">
        <v>121</v>
      </c>
      <c r="E246" s="42"/>
      <c r="F246" s="213" t="s">
        <v>388</v>
      </c>
      <c r="G246" s="42"/>
      <c r="H246" s="42"/>
      <c r="I246" s="214"/>
      <c r="J246" s="42"/>
      <c r="K246" s="42"/>
      <c r="L246" s="46"/>
      <c r="M246" s="215"/>
      <c r="N246" s="216"/>
      <c r="O246" s="86"/>
      <c r="P246" s="86"/>
      <c r="Q246" s="86"/>
      <c r="R246" s="86"/>
      <c r="S246" s="86"/>
      <c r="T246" s="87"/>
      <c r="U246" s="40"/>
      <c r="V246" s="40"/>
      <c r="W246" s="40"/>
      <c r="X246" s="40"/>
      <c r="Y246" s="40"/>
      <c r="Z246" s="40"/>
      <c r="AA246" s="40"/>
      <c r="AB246" s="40"/>
      <c r="AC246" s="40"/>
      <c r="AD246" s="40"/>
      <c r="AE246" s="40"/>
      <c r="AT246" s="19" t="s">
        <v>121</v>
      </c>
      <c r="AU246" s="19" t="s">
        <v>76</v>
      </c>
    </row>
    <row r="247" s="14" customFormat="1">
      <c r="A247" s="14"/>
      <c r="B247" s="228"/>
      <c r="C247" s="229"/>
      <c r="D247" s="219" t="s">
        <v>123</v>
      </c>
      <c r="E247" s="230" t="s">
        <v>19</v>
      </c>
      <c r="F247" s="231" t="s">
        <v>389</v>
      </c>
      <c r="G247" s="229"/>
      <c r="H247" s="232">
        <v>2</v>
      </c>
      <c r="I247" s="233"/>
      <c r="J247" s="229"/>
      <c r="K247" s="229"/>
      <c r="L247" s="234"/>
      <c r="M247" s="235"/>
      <c r="N247" s="236"/>
      <c r="O247" s="236"/>
      <c r="P247" s="236"/>
      <c r="Q247" s="236"/>
      <c r="R247" s="236"/>
      <c r="S247" s="236"/>
      <c r="T247" s="237"/>
      <c r="U247" s="14"/>
      <c r="V247" s="14"/>
      <c r="W247" s="14"/>
      <c r="X247" s="14"/>
      <c r="Y247" s="14"/>
      <c r="Z247" s="14"/>
      <c r="AA247" s="14"/>
      <c r="AB247" s="14"/>
      <c r="AC247" s="14"/>
      <c r="AD247" s="14"/>
      <c r="AE247" s="14"/>
      <c r="AT247" s="238" t="s">
        <v>123</v>
      </c>
      <c r="AU247" s="238" t="s">
        <v>76</v>
      </c>
      <c r="AV247" s="14" t="s">
        <v>76</v>
      </c>
      <c r="AW247" s="14" t="s">
        <v>31</v>
      </c>
      <c r="AX247" s="14" t="s">
        <v>74</v>
      </c>
      <c r="AY247" s="238" t="s">
        <v>111</v>
      </c>
    </row>
    <row r="248" s="2" customFormat="1" ht="24.15" customHeight="1">
      <c r="A248" s="40"/>
      <c r="B248" s="41"/>
      <c r="C248" s="199" t="s">
        <v>390</v>
      </c>
      <c r="D248" s="199" t="s">
        <v>114</v>
      </c>
      <c r="E248" s="200" t="s">
        <v>391</v>
      </c>
      <c r="F248" s="201" t="s">
        <v>392</v>
      </c>
      <c r="G248" s="202" t="s">
        <v>144</v>
      </c>
      <c r="H248" s="203">
        <v>12</v>
      </c>
      <c r="I248" s="204"/>
      <c r="J248" s="205">
        <f>ROUND(I248*H248,2)</f>
        <v>0</v>
      </c>
      <c r="K248" s="201" t="s">
        <v>19</v>
      </c>
      <c r="L248" s="46"/>
      <c r="M248" s="206" t="s">
        <v>19</v>
      </c>
      <c r="N248" s="207" t="s">
        <v>40</v>
      </c>
      <c r="O248" s="86"/>
      <c r="P248" s="208">
        <f>O248*H248</f>
        <v>0</v>
      </c>
      <c r="Q248" s="208">
        <v>0</v>
      </c>
      <c r="R248" s="208">
        <f>Q248*H248</f>
        <v>0</v>
      </c>
      <c r="S248" s="208">
        <v>0</v>
      </c>
      <c r="T248" s="209">
        <f>S248*H248</f>
        <v>0</v>
      </c>
      <c r="U248" s="40"/>
      <c r="V248" s="40"/>
      <c r="W248" s="40"/>
      <c r="X248" s="40"/>
      <c r="Y248" s="40"/>
      <c r="Z248" s="40"/>
      <c r="AA248" s="40"/>
      <c r="AB248" s="40"/>
      <c r="AC248" s="40"/>
      <c r="AD248" s="40"/>
      <c r="AE248" s="40"/>
      <c r="AR248" s="210" t="s">
        <v>213</v>
      </c>
      <c r="AT248" s="210" t="s">
        <v>114</v>
      </c>
      <c r="AU248" s="210" t="s">
        <v>76</v>
      </c>
      <c r="AY248" s="19" t="s">
        <v>111</v>
      </c>
      <c r="BE248" s="211">
        <f>IF(N248="základní",J248,0)</f>
        <v>0</v>
      </c>
      <c r="BF248" s="211">
        <f>IF(N248="snížená",J248,0)</f>
        <v>0</v>
      </c>
      <c r="BG248" s="211">
        <f>IF(N248="zákl. přenesená",J248,0)</f>
        <v>0</v>
      </c>
      <c r="BH248" s="211">
        <f>IF(N248="sníž. přenesená",J248,0)</f>
        <v>0</v>
      </c>
      <c r="BI248" s="211">
        <f>IF(N248="nulová",J248,0)</f>
        <v>0</v>
      </c>
      <c r="BJ248" s="19" t="s">
        <v>74</v>
      </c>
      <c r="BK248" s="211">
        <f>ROUND(I248*H248,2)</f>
        <v>0</v>
      </c>
      <c r="BL248" s="19" t="s">
        <v>213</v>
      </c>
      <c r="BM248" s="210" t="s">
        <v>393</v>
      </c>
    </row>
    <row r="249" s="2" customFormat="1" ht="33" customHeight="1">
      <c r="A249" s="40"/>
      <c r="B249" s="41"/>
      <c r="C249" s="199" t="s">
        <v>394</v>
      </c>
      <c r="D249" s="199" t="s">
        <v>114</v>
      </c>
      <c r="E249" s="200" t="s">
        <v>395</v>
      </c>
      <c r="F249" s="201" t="s">
        <v>396</v>
      </c>
      <c r="G249" s="202" t="s">
        <v>144</v>
      </c>
      <c r="H249" s="203">
        <v>13.4</v>
      </c>
      <c r="I249" s="204"/>
      <c r="J249" s="205">
        <f>ROUND(I249*H249,2)</f>
        <v>0</v>
      </c>
      <c r="K249" s="201" t="s">
        <v>118</v>
      </c>
      <c r="L249" s="46"/>
      <c r="M249" s="206" t="s">
        <v>19</v>
      </c>
      <c r="N249" s="207" t="s">
        <v>40</v>
      </c>
      <c r="O249" s="86"/>
      <c r="P249" s="208">
        <f>O249*H249</f>
        <v>0</v>
      </c>
      <c r="Q249" s="208">
        <v>0.0022799999999999999</v>
      </c>
      <c r="R249" s="208">
        <f>Q249*H249</f>
        <v>0.030551999999999999</v>
      </c>
      <c r="S249" s="208">
        <v>0</v>
      </c>
      <c r="T249" s="209">
        <f>S249*H249</f>
        <v>0</v>
      </c>
      <c r="U249" s="40"/>
      <c r="V249" s="40"/>
      <c r="W249" s="40"/>
      <c r="X249" s="40"/>
      <c r="Y249" s="40"/>
      <c r="Z249" s="40"/>
      <c r="AA249" s="40"/>
      <c r="AB249" s="40"/>
      <c r="AC249" s="40"/>
      <c r="AD249" s="40"/>
      <c r="AE249" s="40"/>
      <c r="AR249" s="210" t="s">
        <v>213</v>
      </c>
      <c r="AT249" s="210" t="s">
        <v>114</v>
      </c>
      <c r="AU249" s="210" t="s">
        <v>76</v>
      </c>
      <c r="AY249" s="19" t="s">
        <v>111</v>
      </c>
      <c r="BE249" s="211">
        <f>IF(N249="základní",J249,0)</f>
        <v>0</v>
      </c>
      <c r="BF249" s="211">
        <f>IF(N249="snížená",J249,0)</f>
        <v>0</v>
      </c>
      <c r="BG249" s="211">
        <f>IF(N249="zákl. přenesená",J249,0)</f>
        <v>0</v>
      </c>
      <c r="BH249" s="211">
        <f>IF(N249="sníž. přenesená",J249,0)</f>
        <v>0</v>
      </c>
      <c r="BI249" s="211">
        <f>IF(N249="nulová",J249,0)</f>
        <v>0</v>
      </c>
      <c r="BJ249" s="19" t="s">
        <v>74</v>
      </c>
      <c r="BK249" s="211">
        <f>ROUND(I249*H249,2)</f>
        <v>0</v>
      </c>
      <c r="BL249" s="19" t="s">
        <v>213</v>
      </c>
      <c r="BM249" s="210" t="s">
        <v>397</v>
      </c>
    </row>
    <row r="250" s="2" customFormat="1">
      <c r="A250" s="40"/>
      <c r="B250" s="41"/>
      <c r="C250" s="42"/>
      <c r="D250" s="212" t="s">
        <v>121</v>
      </c>
      <c r="E250" s="42"/>
      <c r="F250" s="213" t="s">
        <v>398</v>
      </c>
      <c r="G250" s="42"/>
      <c r="H250" s="42"/>
      <c r="I250" s="214"/>
      <c r="J250" s="42"/>
      <c r="K250" s="42"/>
      <c r="L250" s="46"/>
      <c r="M250" s="215"/>
      <c r="N250" s="216"/>
      <c r="O250" s="86"/>
      <c r="P250" s="86"/>
      <c r="Q250" s="86"/>
      <c r="R250" s="86"/>
      <c r="S250" s="86"/>
      <c r="T250" s="87"/>
      <c r="U250" s="40"/>
      <c r="V250" s="40"/>
      <c r="W250" s="40"/>
      <c r="X250" s="40"/>
      <c r="Y250" s="40"/>
      <c r="Z250" s="40"/>
      <c r="AA250" s="40"/>
      <c r="AB250" s="40"/>
      <c r="AC250" s="40"/>
      <c r="AD250" s="40"/>
      <c r="AE250" s="40"/>
      <c r="AT250" s="19" t="s">
        <v>121</v>
      </c>
      <c r="AU250" s="19" t="s">
        <v>76</v>
      </c>
    </row>
    <row r="251" s="2" customFormat="1">
      <c r="A251" s="40"/>
      <c r="B251" s="41"/>
      <c r="C251" s="42"/>
      <c r="D251" s="219" t="s">
        <v>227</v>
      </c>
      <c r="E251" s="42"/>
      <c r="F251" s="250" t="s">
        <v>369</v>
      </c>
      <c r="G251" s="42"/>
      <c r="H251" s="42"/>
      <c r="I251" s="214"/>
      <c r="J251" s="42"/>
      <c r="K251" s="42"/>
      <c r="L251" s="46"/>
      <c r="M251" s="215"/>
      <c r="N251" s="216"/>
      <c r="O251" s="86"/>
      <c r="P251" s="86"/>
      <c r="Q251" s="86"/>
      <c r="R251" s="86"/>
      <c r="S251" s="86"/>
      <c r="T251" s="87"/>
      <c r="U251" s="40"/>
      <c r="V251" s="40"/>
      <c r="W251" s="40"/>
      <c r="X251" s="40"/>
      <c r="Y251" s="40"/>
      <c r="Z251" s="40"/>
      <c r="AA251" s="40"/>
      <c r="AB251" s="40"/>
      <c r="AC251" s="40"/>
      <c r="AD251" s="40"/>
      <c r="AE251" s="40"/>
      <c r="AT251" s="19" t="s">
        <v>227</v>
      </c>
      <c r="AU251" s="19" t="s">
        <v>76</v>
      </c>
    </row>
    <row r="252" s="14" customFormat="1">
      <c r="A252" s="14"/>
      <c r="B252" s="228"/>
      <c r="C252" s="229"/>
      <c r="D252" s="219" t="s">
        <v>123</v>
      </c>
      <c r="E252" s="230" t="s">
        <v>19</v>
      </c>
      <c r="F252" s="231" t="s">
        <v>399</v>
      </c>
      <c r="G252" s="229"/>
      <c r="H252" s="232">
        <v>13.4</v>
      </c>
      <c r="I252" s="233"/>
      <c r="J252" s="229"/>
      <c r="K252" s="229"/>
      <c r="L252" s="234"/>
      <c r="M252" s="235"/>
      <c r="N252" s="236"/>
      <c r="O252" s="236"/>
      <c r="P252" s="236"/>
      <c r="Q252" s="236"/>
      <c r="R252" s="236"/>
      <c r="S252" s="236"/>
      <c r="T252" s="237"/>
      <c r="U252" s="14"/>
      <c r="V252" s="14"/>
      <c r="W252" s="14"/>
      <c r="X252" s="14"/>
      <c r="Y252" s="14"/>
      <c r="Z252" s="14"/>
      <c r="AA252" s="14"/>
      <c r="AB252" s="14"/>
      <c r="AC252" s="14"/>
      <c r="AD252" s="14"/>
      <c r="AE252" s="14"/>
      <c r="AT252" s="238" t="s">
        <v>123</v>
      </c>
      <c r="AU252" s="238" t="s">
        <v>76</v>
      </c>
      <c r="AV252" s="14" t="s">
        <v>76</v>
      </c>
      <c r="AW252" s="14" t="s">
        <v>31</v>
      </c>
      <c r="AX252" s="14" t="s">
        <v>74</v>
      </c>
      <c r="AY252" s="238" t="s">
        <v>111</v>
      </c>
    </row>
    <row r="253" s="2" customFormat="1" ht="37.8" customHeight="1">
      <c r="A253" s="40"/>
      <c r="B253" s="41"/>
      <c r="C253" s="199" t="s">
        <v>400</v>
      </c>
      <c r="D253" s="199" t="s">
        <v>114</v>
      </c>
      <c r="E253" s="200" t="s">
        <v>401</v>
      </c>
      <c r="F253" s="201" t="s">
        <v>402</v>
      </c>
      <c r="G253" s="202" t="s">
        <v>144</v>
      </c>
      <c r="H253" s="203">
        <v>12</v>
      </c>
      <c r="I253" s="204"/>
      <c r="J253" s="205">
        <f>ROUND(I253*H253,2)</f>
        <v>0</v>
      </c>
      <c r="K253" s="201" t="s">
        <v>118</v>
      </c>
      <c r="L253" s="46"/>
      <c r="M253" s="206" t="s">
        <v>19</v>
      </c>
      <c r="N253" s="207" t="s">
        <v>40</v>
      </c>
      <c r="O253" s="86"/>
      <c r="P253" s="208">
        <f>O253*H253</f>
        <v>0</v>
      </c>
      <c r="Q253" s="208">
        <v>0.0020200000000000001</v>
      </c>
      <c r="R253" s="208">
        <f>Q253*H253</f>
        <v>0.024240000000000001</v>
      </c>
      <c r="S253" s="208">
        <v>0</v>
      </c>
      <c r="T253" s="209">
        <f>S253*H253</f>
        <v>0</v>
      </c>
      <c r="U253" s="40"/>
      <c r="V253" s="40"/>
      <c r="W253" s="40"/>
      <c r="X253" s="40"/>
      <c r="Y253" s="40"/>
      <c r="Z253" s="40"/>
      <c r="AA253" s="40"/>
      <c r="AB253" s="40"/>
      <c r="AC253" s="40"/>
      <c r="AD253" s="40"/>
      <c r="AE253" s="40"/>
      <c r="AR253" s="210" t="s">
        <v>213</v>
      </c>
      <c r="AT253" s="210" t="s">
        <v>114</v>
      </c>
      <c r="AU253" s="210" t="s">
        <v>76</v>
      </c>
      <c r="AY253" s="19" t="s">
        <v>111</v>
      </c>
      <c r="BE253" s="211">
        <f>IF(N253="základní",J253,0)</f>
        <v>0</v>
      </c>
      <c r="BF253" s="211">
        <f>IF(N253="snížená",J253,0)</f>
        <v>0</v>
      </c>
      <c r="BG253" s="211">
        <f>IF(N253="zákl. přenesená",J253,0)</f>
        <v>0</v>
      </c>
      <c r="BH253" s="211">
        <f>IF(N253="sníž. přenesená",J253,0)</f>
        <v>0</v>
      </c>
      <c r="BI253" s="211">
        <f>IF(N253="nulová",J253,0)</f>
        <v>0</v>
      </c>
      <c r="BJ253" s="19" t="s">
        <v>74</v>
      </c>
      <c r="BK253" s="211">
        <f>ROUND(I253*H253,2)</f>
        <v>0</v>
      </c>
      <c r="BL253" s="19" t="s">
        <v>213</v>
      </c>
      <c r="BM253" s="210" t="s">
        <v>403</v>
      </c>
    </row>
    <row r="254" s="2" customFormat="1">
      <c r="A254" s="40"/>
      <c r="B254" s="41"/>
      <c r="C254" s="42"/>
      <c r="D254" s="212" t="s">
        <v>121</v>
      </c>
      <c r="E254" s="42"/>
      <c r="F254" s="213" t="s">
        <v>404</v>
      </c>
      <c r="G254" s="42"/>
      <c r="H254" s="42"/>
      <c r="I254" s="214"/>
      <c r="J254" s="42"/>
      <c r="K254" s="42"/>
      <c r="L254" s="46"/>
      <c r="M254" s="215"/>
      <c r="N254" s="216"/>
      <c r="O254" s="86"/>
      <c r="P254" s="86"/>
      <c r="Q254" s="86"/>
      <c r="R254" s="86"/>
      <c r="S254" s="86"/>
      <c r="T254" s="87"/>
      <c r="U254" s="40"/>
      <c r="V254" s="40"/>
      <c r="W254" s="40"/>
      <c r="X254" s="40"/>
      <c r="Y254" s="40"/>
      <c r="Z254" s="40"/>
      <c r="AA254" s="40"/>
      <c r="AB254" s="40"/>
      <c r="AC254" s="40"/>
      <c r="AD254" s="40"/>
      <c r="AE254" s="40"/>
      <c r="AT254" s="19" t="s">
        <v>121</v>
      </c>
      <c r="AU254" s="19" t="s">
        <v>76</v>
      </c>
    </row>
    <row r="255" s="2" customFormat="1">
      <c r="A255" s="40"/>
      <c r="B255" s="41"/>
      <c r="C255" s="42"/>
      <c r="D255" s="219" t="s">
        <v>227</v>
      </c>
      <c r="E255" s="42"/>
      <c r="F255" s="250" t="s">
        <v>369</v>
      </c>
      <c r="G255" s="42"/>
      <c r="H255" s="42"/>
      <c r="I255" s="214"/>
      <c r="J255" s="42"/>
      <c r="K255" s="42"/>
      <c r="L255" s="46"/>
      <c r="M255" s="215"/>
      <c r="N255" s="216"/>
      <c r="O255" s="86"/>
      <c r="P255" s="86"/>
      <c r="Q255" s="86"/>
      <c r="R255" s="86"/>
      <c r="S255" s="86"/>
      <c r="T255" s="87"/>
      <c r="U255" s="40"/>
      <c r="V255" s="40"/>
      <c r="W255" s="40"/>
      <c r="X255" s="40"/>
      <c r="Y255" s="40"/>
      <c r="Z255" s="40"/>
      <c r="AA255" s="40"/>
      <c r="AB255" s="40"/>
      <c r="AC255" s="40"/>
      <c r="AD255" s="40"/>
      <c r="AE255" s="40"/>
      <c r="AT255" s="19" t="s">
        <v>227</v>
      </c>
      <c r="AU255" s="19" t="s">
        <v>76</v>
      </c>
    </row>
    <row r="256" s="13" customFormat="1">
      <c r="A256" s="13"/>
      <c r="B256" s="217"/>
      <c r="C256" s="218"/>
      <c r="D256" s="219" t="s">
        <v>123</v>
      </c>
      <c r="E256" s="220" t="s">
        <v>19</v>
      </c>
      <c r="F256" s="221" t="s">
        <v>405</v>
      </c>
      <c r="G256" s="218"/>
      <c r="H256" s="220" t="s">
        <v>19</v>
      </c>
      <c r="I256" s="222"/>
      <c r="J256" s="218"/>
      <c r="K256" s="218"/>
      <c r="L256" s="223"/>
      <c r="M256" s="224"/>
      <c r="N256" s="225"/>
      <c r="O256" s="225"/>
      <c r="P256" s="225"/>
      <c r="Q256" s="225"/>
      <c r="R256" s="225"/>
      <c r="S256" s="225"/>
      <c r="T256" s="226"/>
      <c r="U256" s="13"/>
      <c r="V256" s="13"/>
      <c r="W256" s="13"/>
      <c r="X256" s="13"/>
      <c r="Y256" s="13"/>
      <c r="Z256" s="13"/>
      <c r="AA256" s="13"/>
      <c r="AB256" s="13"/>
      <c r="AC256" s="13"/>
      <c r="AD256" s="13"/>
      <c r="AE256" s="13"/>
      <c r="AT256" s="227" t="s">
        <v>123</v>
      </c>
      <c r="AU256" s="227" t="s">
        <v>76</v>
      </c>
      <c r="AV256" s="13" t="s">
        <v>74</v>
      </c>
      <c r="AW256" s="13" t="s">
        <v>31</v>
      </c>
      <c r="AX256" s="13" t="s">
        <v>69</v>
      </c>
      <c r="AY256" s="227" t="s">
        <v>111</v>
      </c>
    </row>
    <row r="257" s="14" customFormat="1">
      <c r="A257" s="14"/>
      <c r="B257" s="228"/>
      <c r="C257" s="229"/>
      <c r="D257" s="219" t="s">
        <v>123</v>
      </c>
      <c r="E257" s="230" t="s">
        <v>19</v>
      </c>
      <c r="F257" s="231" t="s">
        <v>406</v>
      </c>
      <c r="G257" s="229"/>
      <c r="H257" s="232">
        <v>12</v>
      </c>
      <c r="I257" s="233"/>
      <c r="J257" s="229"/>
      <c r="K257" s="229"/>
      <c r="L257" s="234"/>
      <c r="M257" s="235"/>
      <c r="N257" s="236"/>
      <c r="O257" s="236"/>
      <c r="P257" s="236"/>
      <c r="Q257" s="236"/>
      <c r="R257" s="236"/>
      <c r="S257" s="236"/>
      <c r="T257" s="237"/>
      <c r="U257" s="14"/>
      <c r="V257" s="14"/>
      <c r="W257" s="14"/>
      <c r="X257" s="14"/>
      <c r="Y257" s="14"/>
      <c r="Z257" s="14"/>
      <c r="AA257" s="14"/>
      <c r="AB257" s="14"/>
      <c r="AC257" s="14"/>
      <c r="AD257" s="14"/>
      <c r="AE257" s="14"/>
      <c r="AT257" s="238" t="s">
        <v>123</v>
      </c>
      <c r="AU257" s="238" t="s">
        <v>76</v>
      </c>
      <c r="AV257" s="14" t="s">
        <v>76</v>
      </c>
      <c r="AW257" s="14" t="s">
        <v>31</v>
      </c>
      <c r="AX257" s="14" t="s">
        <v>74</v>
      </c>
      <c r="AY257" s="238" t="s">
        <v>111</v>
      </c>
    </row>
    <row r="258" s="2" customFormat="1" ht="24.15" customHeight="1">
      <c r="A258" s="40"/>
      <c r="B258" s="41"/>
      <c r="C258" s="199" t="s">
        <v>407</v>
      </c>
      <c r="D258" s="199" t="s">
        <v>114</v>
      </c>
      <c r="E258" s="200" t="s">
        <v>408</v>
      </c>
      <c r="F258" s="201" t="s">
        <v>409</v>
      </c>
      <c r="G258" s="202" t="s">
        <v>144</v>
      </c>
      <c r="H258" s="203">
        <v>11</v>
      </c>
      <c r="I258" s="204"/>
      <c r="J258" s="205">
        <f>ROUND(I258*H258,2)</f>
        <v>0</v>
      </c>
      <c r="K258" s="201" t="s">
        <v>19</v>
      </c>
      <c r="L258" s="46"/>
      <c r="M258" s="206" t="s">
        <v>19</v>
      </c>
      <c r="N258" s="207" t="s">
        <v>40</v>
      </c>
      <c r="O258" s="86"/>
      <c r="P258" s="208">
        <f>O258*H258</f>
        <v>0</v>
      </c>
      <c r="Q258" s="208">
        <v>0</v>
      </c>
      <c r="R258" s="208">
        <f>Q258*H258</f>
        <v>0</v>
      </c>
      <c r="S258" s="208">
        <v>0</v>
      </c>
      <c r="T258" s="209">
        <f>S258*H258</f>
        <v>0</v>
      </c>
      <c r="U258" s="40"/>
      <c r="V258" s="40"/>
      <c r="W258" s="40"/>
      <c r="X258" s="40"/>
      <c r="Y258" s="40"/>
      <c r="Z258" s="40"/>
      <c r="AA258" s="40"/>
      <c r="AB258" s="40"/>
      <c r="AC258" s="40"/>
      <c r="AD258" s="40"/>
      <c r="AE258" s="40"/>
      <c r="AR258" s="210" t="s">
        <v>213</v>
      </c>
      <c r="AT258" s="210" t="s">
        <v>114</v>
      </c>
      <c r="AU258" s="210" t="s">
        <v>76</v>
      </c>
      <c r="AY258" s="19" t="s">
        <v>111</v>
      </c>
      <c r="BE258" s="211">
        <f>IF(N258="základní",J258,0)</f>
        <v>0</v>
      </c>
      <c r="BF258" s="211">
        <f>IF(N258="snížená",J258,0)</f>
        <v>0</v>
      </c>
      <c r="BG258" s="211">
        <f>IF(N258="zákl. přenesená",J258,0)</f>
        <v>0</v>
      </c>
      <c r="BH258" s="211">
        <f>IF(N258="sníž. přenesená",J258,0)</f>
        <v>0</v>
      </c>
      <c r="BI258" s="211">
        <f>IF(N258="nulová",J258,0)</f>
        <v>0</v>
      </c>
      <c r="BJ258" s="19" t="s">
        <v>74</v>
      </c>
      <c r="BK258" s="211">
        <f>ROUND(I258*H258,2)</f>
        <v>0</v>
      </c>
      <c r="BL258" s="19" t="s">
        <v>213</v>
      </c>
      <c r="BM258" s="210" t="s">
        <v>410</v>
      </c>
    </row>
    <row r="259" s="2" customFormat="1">
      <c r="A259" s="40"/>
      <c r="B259" s="41"/>
      <c r="C259" s="42"/>
      <c r="D259" s="219" t="s">
        <v>227</v>
      </c>
      <c r="E259" s="42"/>
      <c r="F259" s="250" t="s">
        <v>369</v>
      </c>
      <c r="G259" s="42"/>
      <c r="H259" s="42"/>
      <c r="I259" s="214"/>
      <c r="J259" s="42"/>
      <c r="K259" s="42"/>
      <c r="L259" s="46"/>
      <c r="M259" s="215"/>
      <c r="N259" s="216"/>
      <c r="O259" s="86"/>
      <c r="P259" s="86"/>
      <c r="Q259" s="86"/>
      <c r="R259" s="86"/>
      <c r="S259" s="86"/>
      <c r="T259" s="87"/>
      <c r="U259" s="40"/>
      <c r="V259" s="40"/>
      <c r="W259" s="40"/>
      <c r="X259" s="40"/>
      <c r="Y259" s="40"/>
      <c r="Z259" s="40"/>
      <c r="AA259" s="40"/>
      <c r="AB259" s="40"/>
      <c r="AC259" s="40"/>
      <c r="AD259" s="40"/>
      <c r="AE259" s="40"/>
      <c r="AT259" s="19" t="s">
        <v>227</v>
      </c>
      <c r="AU259" s="19" t="s">
        <v>76</v>
      </c>
    </row>
    <row r="260" s="2" customFormat="1" ht="49.05" customHeight="1">
      <c r="A260" s="40"/>
      <c r="B260" s="41"/>
      <c r="C260" s="199" t="s">
        <v>411</v>
      </c>
      <c r="D260" s="199" t="s">
        <v>114</v>
      </c>
      <c r="E260" s="200" t="s">
        <v>412</v>
      </c>
      <c r="F260" s="201" t="s">
        <v>413</v>
      </c>
      <c r="G260" s="202" t="s">
        <v>386</v>
      </c>
      <c r="H260" s="203">
        <v>4</v>
      </c>
      <c r="I260" s="204"/>
      <c r="J260" s="205">
        <f>ROUND(I260*H260,2)</f>
        <v>0</v>
      </c>
      <c r="K260" s="201" t="s">
        <v>118</v>
      </c>
      <c r="L260" s="46"/>
      <c r="M260" s="206" t="s">
        <v>19</v>
      </c>
      <c r="N260" s="207" t="s">
        <v>40</v>
      </c>
      <c r="O260" s="86"/>
      <c r="P260" s="208">
        <f>O260*H260</f>
        <v>0</v>
      </c>
      <c r="Q260" s="208">
        <v>0</v>
      </c>
      <c r="R260" s="208">
        <f>Q260*H260</f>
        <v>0</v>
      </c>
      <c r="S260" s="208">
        <v>0</v>
      </c>
      <c r="T260" s="209">
        <f>S260*H260</f>
        <v>0</v>
      </c>
      <c r="U260" s="40"/>
      <c r="V260" s="40"/>
      <c r="W260" s="40"/>
      <c r="X260" s="40"/>
      <c r="Y260" s="40"/>
      <c r="Z260" s="40"/>
      <c r="AA260" s="40"/>
      <c r="AB260" s="40"/>
      <c r="AC260" s="40"/>
      <c r="AD260" s="40"/>
      <c r="AE260" s="40"/>
      <c r="AR260" s="210" t="s">
        <v>213</v>
      </c>
      <c r="AT260" s="210" t="s">
        <v>114</v>
      </c>
      <c r="AU260" s="210" t="s">
        <v>76</v>
      </c>
      <c r="AY260" s="19" t="s">
        <v>111</v>
      </c>
      <c r="BE260" s="211">
        <f>IF(N260="základní",J260,0)</f>
        <v>0</v>
      </c>
      <c r="BF260" s="211">
        <f>IF(N260="snížená",J260,0)</f>
        <v>0</v>
      </c>
      <c r="BG260" s="211">
        <f>IF(N260="zákl. přenesená",J260,0)</f>
        <v>0</v>
      </c>
      <c r="BH260" s="211">
        <f>IF(N260="sníž. přenesená",J260,0)</f>
        <v>0</v>
      </c>
      <c r="BI260" s="211">
        <f>IF(N260="nulová",J260,0)</f>
        <v>0</v>
      </c>
      <c r="BJ260" s="19" t="s">
        <v>74</v>
      </c>
      <c r="BK260" s="211">
        <f>ROUND(I260*H260,2)</f>
        <v>0</v>
      </c>
      <c r="BL260" s="19" t="s">
        <v>213</v>
      </c>
      <c r="BM260" s="210" t="s">
        <v>414</v>
      </c>
    </row>
    <row r="261" s="2" customFormat="1">
      <c r="A261" s="40"/>
      <c r="B261" s="41"/>
      <c r="C261" s="42"/>
      <c r="D261" s="212" t="s">
        <v>121</v>
      </c>
      <c r="E261" s="42"/>
      <c r="F261" s="213" t="s">
        <v>415</v>
      </c>
      <c r="G261" s="42"/>
      <c r="H261" s="42"/>
      <c r="I261" s="214"/>
      <c r="J261" s="42"/>
      <c r="K261" s="42"/>
      <c r="L261" s="46"/>
      <c r="M261" s="215"/>
      <c r="N261" s="216"/>
      <c r="O261" s="86"/>
      <c r="P261" s="86"/>
      <c r="Q261" s="86"/>
      <c r="R261" s="86"/>
      <c r="S261" s="86"/>
      <c r="T261" s="87"/>
      <c r="U261" s="40"/>
      <c r="V261" s="40"/>
      <c r="W261" s="40"/>
      <c r="X261" s="40"/>
      <c r="Y261" s="40"/>
      <c r="Z261" s="40"/>
      <c r="AA261" s="40"/>
      <c r="AB261" s="40"/>
      <c r="AC261" s="40"/>
      <c r="AD261" s="40"/>
      <c r="AE261" s="40"/>
      <c r="AT261" s="19" t="s">
        <v>121</v>
      </c>
      <c r="AU261" s="19" t="s">
        <v>76</v>
      </c>
    </row>
    <row r="262" s="14" customFormat="1">
      <c r="A262" s="14"/>
      <c r="B262" s="228"/>
      <c r="C262" s="229"/>
      <c r="D262" s="219" t="s">
        <v>123</v>
      </c>
      <c r="E262" s="230" t="s">
        <v>19</v>
      </c>
      <c r="F262" s="231" t="s">
        <v>416</v>
      </c>
      <c r="G262" s="229"/>
      <c r="H262" s="232">
        <v>2</v>
      </c>
      <c r="I262" s="233"/>
      <c r="J262" s="229"/>
      <c r="K262" s="229"/>
      <c r="L262" s="234"/>
      <c r="M262" s="235"/>
      <c r="N262" s="236"/>
      <c r="O262" s="236"/>
      <c r="P262" s="236"/>
      <c r="Q262" s="236"/>
      <c r="R262" s="236"/>
      <c r="S262" s="236"/>
      <c r="T262" s="237"/>
      <c r="U262" s="14"/>
      <c r="V262" s="14"/>
      <c r="W262" s="14"/>
      <c r="X262" s="14"/>
      <c r="Y262" s="14"/>
      <c r="Z262" s="14"/>
      <c r="AA262" s="14"/>
      <c r="AB262" s="14"/>
      <c r="AC262" s="14"/>
      <c r="AD262" s="14"/>
      <c r="AE262" s="14"/>
      <c r="AT262" s="238" t="s">
        <v>123</v>
      </c>
      <c r="AU262" s="238" t="s">
        <v>76</v>
      </c>
      <c r="AV262" s="14" t="s">
        <v>76</v>
      </c>
      <c r="AW262" s="14" t="s">
        <v>31</v>
      </c>
      <c r="AX262" s="14" t="s">
        <v>69</v>
      </c>
      <c r="AY262" s="238" t="s">
        <v>111</v>
      </c>
    </row>
    <row r="263" s="14" customFormat="1">
      <c r="A263" s="14"/>
      <c r="B263" s="228"/>
      <c r="C263" s="229"/>
      <c r="D263" s="219" t="s">
        <v>123</v>
      </c>
      <c r="E263" s="230" t="s">
        <v>19</v>
      </c>
      <c r="F263" s="231" t="s">
        <v>417</v>
      </c>
      <c r="G263" s="229"/>
      <c r="H263" s="232">
        <v>2</v>
      </c>
      <c r="I263" s="233"/>
      <c r="J263" s="229"/>
      <c r="K263" s="229"/>
      <c r="L263" s="234"/>
      <c r="M263" s="235"/>
      <c r="N263" s="236"/>
      <c r="O263" s="236"/>
      <c r="P263" s="236"/>
      <c r="Q263" s="236"/>
      <c r="R263" s="236"/>
      <c r="S263" s="236"/>
      <c r="T263" s="237"/>
      <c r="U263" s="14"/>
      <c r="V263" s="14"/>
      <c r="W263" s="14"/>
      <c r="X263" s="14"/>
      <c r="Y263" s="14"/>
      <c r="Z263" s="14"/>
      <c r="AA263" s="14"/>
      <c r="AB263" s="14"/>
      <c r="AC263" s="14"/>
      <c r="AD263" s="14"/>
      <c r="AE263" s="14"/>
      <c r="AT263" s="238" t="s">
        <v>123</v>
      </c>
      <c r="AU263" s="238" t="s">
        <v>76</v>
      </c>
      <c r="AV263" s="14" t="s">
        <v>76</v>
      </c>
      <c r="AW263" s="14" t="s">
        <v>31</v>
      </c>
      <c r="AX263" s="14" t="s">
        <v>69</v>
      </c>
      <c r="AY263" s="238" t="s">
        <v>111</v>
      </c>
    </row>
    <row r="264" s="15" customFormat="1">
      <c r="A264" s="15"/>
      <c r="B264" s="239"/>
      <c r="C264" s="240"/>
      <c r="D264" s="219" t="s">
        <v>123</v>
      </c>
      <c r="E264" s="241" t="s">
        <v>19</v>
      </c>
      <c r="F264" s="242" t="s">
        <v>131</v>
      </c>
      <c r="G264" s="240"/>
      <c r="H264" s="243">
        <v>4</v>
      </c>
      <c r="I264" s="244"/>
      <c r="J264" s="240"/>
      <c r="K264" s="240"/>
      <c r="L264" s="245"/>
      <c r="M264" s="246"/>
      <c r="N264" s="247"/>
      <c r="O264" s="247"/>
      <c r="P264" s="247"/>
      <c r="Q264" s="247"/>
      <c r="R264" s="247"/>
      <c r="S264" s="247"/>
      <c r="T264" s="248"/>
      <c r="U264" s="15"/>
      <c r="V264" s="15"/>
      <c r="W264" s="15"/>
      <c r="X264" s="15"/>
      <c r="Y264" s="15"/>
      <c r="Z264" s="15"/>
      <c r="AA264" s="15"/>
      <c r="AB264" s="15"/>
      <c r="AC264" s="15"/>
      <c r="AD264" s="15"/>
      <c r="AE264" s="15"/>
      <c r="AT264" s="249" t="s">
        <v>123</v>
      </c>
      <c r="AU264" s="249" t="s">
        <v>76</v>
      </c>
      <c r="AV264" s="15" t="s">
        <v>119</v>
      </c>
      <c r="AW264" s="15" t="s">
        <v>31</v>
      </c>
      <c r="AX264" s="15" t="s">
        <v>74</v>
      </c>
      <c r="AY264" s="249" t="s">
        <v>111</v>
      </c>
    </row>
    <row r="265" s="2" customFormat="1" ht="24.15" customHeight="1">
      <c r="A265" s="40"/>
      <c r="B265" s="41"/>
      <c r="C265" s="199" t="s">
        <v>418</v>
      </c>
      <c r="D265" s="199" t="s">
        <v>114</v>
      </c>
      <c r="E265" s="200" t="s">
        <v>419</v>
      </c>
      <c r="F265" s="201" t="s">
        <v>420</v>
      </c>
      <c r="G265" s="202" t="s">
        <v>144</v>
      </c>
      <c r="H265" s="203">
        <v>1</v>
      </c>
      <c r="I265" s="204"/>
      <c r="J265" s="205">
        <f>ROUND(I265*H265,2)</f>
        <v>0</v>
      </c>
      <c r="K265" s="201" t="s">
        <v>118</v>
      </c>
      <c r="L265" s="46"/>
      <c r="M265" s="206" t="s">
        <v>19</v>
      </c>
      <c r="N265" s="207" t="s">
        <v>40</v>
      </c>
      <c r="O265" s="86"/>
      <c r="P265" s="208">
        <f>O265*H265</f>
        <v>0</v>
      </c>
      <c r="Q265" s="208">
        <v>0.0025300000000000001</v>
      </c>
      <c r="R265" s="208">
        <f>Q265*H265</f>
        <v>0.0025300000000000001</v>
      </c>
      <c r="S265" s="208">
        <v>0</v>
      </c>
      <c r="T265" s="209">
        <f>S265*H265</f>
        <v>0</v>
      </c>
      <c r="U265" s="40"/>
      <c r="V265" s="40"/>
      <c r="W265" s="40"/>
      <c r="X265" s="40"/>
      <c r="Y265" s="40"/>
      <c r="Z265" s="40"/>
      <c r="AA265" s="40"/>
      <c r="AB265" s="40"/>
      <c r="AC265" s="40"/>
      <c r="AD265" s="40"/>
      <c r="AE265" s="40"/>
      <c r="AR265" s="210" t="s">
        <v>213</v>
      </c>
      <c r="AT265" s="210" t="s">
        <v>114</v>
      </c>
      <c r="AU265" s="210" t="s">
        <v>76</v>
      </c>
      <c r="AY265" s="19" t="s">
        <v>111</v>
      </c>
      <c r="BE265" s="211">
        <f>IF(N265="základní",J265,0)</f>
        <v>0</v>
      </c>
      <c r="BF265" s="211">
        <f>IF(N265="snížená",J265,0)</f>
        <v>0</v>
      </c>
      <c r="BG265" s="211">
        <f>IF(N265="zákl. přenesená",J265,0)</f>
        <v>0</v>
      </c>
      <c r="BH265" s="211">
        <f>IF(N265="sníž. přenesená",J265,0)</f>
        <v>0</v>
      </c>
      <c r="BI265" s="211">
        <f>IF(N265="nulová",J265,0)</f>
        <v>0</v>
      </c>
      <c r="BJ265" s="19" t="s">
        <v>74</v>
      </c>
      <c r="BK265" s="211">
        <f>ROUND(I265*H265,2)</f>
        <v>0</v>
      </c>
      <c r="BL265" s="19" t="s">
        <v>213</v>
      </c>
      <c r="BM265" s="210" t="s">
        <v>421</v>
      </c>
    </row>
    <row r="266" s="2" customFormat="1">
      <c r="A266" s="40"/>
      <c r="B266" s="41"/>
      <c r="C266" s="42"/>
      <c r="D266" s="212" t="s">
        <v>121</v>
      </c>
      <c r="E266" s="42"/>
      <c r="F266" s="213" t="s">
        <v>422</v>
      </c>
      <c r="G266" s="42"/>
      <c r="H266" s="42"/>
      <c r="I266" s="214"/>
      <c r="J266" s="42"/>
      <c r="K266" s="42"/>
      <c r="L266" s="46"/>
      <c r="M266" s="215"/>
      <c r="N266" s="216"/>
      <c r="O266" s="86"/>
      <c r="P266" s="86"/>
      <c r="Q266" s="86"/>
      <c r="R266" s="86"/>
      <c r="S266" s="86"/>
      <c r="T266" s="87"/>
      <c r="U266" s="40"/>
      <c r="V266" s="40"/>
      <c r="W266" s="40"/>
      <c r="X266" s="40"/>
      <c r="Y266" s="40"/>
      <c r="Z266" s="40"/>
      <c r="AA266" s="40"/>
      <c r="AB266" s="40"/>
      <c r="AC266" s="40"/>
      <c r="AD266" s="40"/>
      <c r="AE266" s="40"/>
      <c r="AT266" s="19" t="s">
        <v>121</v>
      </c>
      <c r="AU266" s="19" t="s">
        <v>76</v>
      </c>
    </row>
    <row r="267" s="2" customFormat="1">
      <c r="A267" s="40"/>
      <c r="B267" s="41"/>
      <c r="C267" s="42"/>
      <c r="D267" s="219" t="s">
        <v>227</v>
      </c>
      <c r="E267" s="42"/>
      <c r="F267" s="250" t="s">
        <v>369</v>
      </c>
      <c r="G267" s="42"/>
      <c r="H267" s="42"/>
      <c r="I267" s="214"/>
      <c r="J267" s="42"/>
      <c r="K267" s="42"/>
      <c r="L267" s="46"/>
      <c r="M267" s="215"/>
      <c r="N267" s="216"/>
      <c r="O267" s="86"/>
      <c r="P267" s="86"/>
      <c r="Q267" s="86"/>
      <c r="R267" s="86"/>
      <c r="S267" s="86"/>
      <c r="T267" s="87"/>
      <c r="U267" s="40"/>
      <c r="V267" s="40"/>
      <c r="W267" s="40"/>
      <c r="X267" s="40"/>
      <c r="Y267" s="40"/>
      <c r="Z267" s="40"/>
      <c r="AA267" s="40"/>
      <c r="AB267" s="40"/>
      <c r="AC267" s="40"/>
      <c r="AD267" s="40"/>
      <c r="AE267" s="40"/>
      <c r="AT267" s="19" t="s">
        <v>227</v>
      </c>
      <c r="AU267" s="19" t="s">
        <v>76</v>
      </c>
    </row>
    <row r="268" s="13" customFormat="1">
      <c r="A268" s="13"/>
      <c r="B268" s="217"/>
      <c r="C268" s="218"/>
      <c r="D268" s="219" t="s">
        <v>123</v>
      </c>
      <c r="E268" s="220" t="s">
        <v>19</v>
      </c>
      <c r="F268" s="221" t="s">
        <v>423</v>
      </c>
      <c r="G268" s="218"/>
      <c r="H268" s="220" t="s">
        <v>19</v>
      </c>
      <c r="I268" s="222"/>
      <c r="J268" s="218"/>
      <c r="K268" s="218"/>
      <c r="L268" s="223"/>
      <c r="M268" s="224"/>
      <c r="N268" s="225"/>
      <c r="O268" s="225"/>
      <c r="P268" s="225"/>
      <c r="Q268" s="225"/>
      <c r="R268" s="225"/>
      <c r="S268" s="225"/>
      <c r="T268" s="226"/>
      <c r="U268" s="13"/>
      <c r="V268" s="13"/>
      <c r="W268" s="13"/>
      <c r="X268" s="13"/>
      <c r="Y268" s="13"/>
      <c r="Z268" s="13"/>
      <c r="AA268" s="13"/>
      <c r="AB268" s="13"/>
      <c r="AC268" s="13"/>
      <c r="AD268" s="13"/>
      <c r="AE268" s="13"/>
      <c r="AT268" s="227" t="s">
        <v>123</v>
      </c>
      <c r="AU268" s="227" t="s">
        <v>76</v>
      </c>
      <c r="AV268" s="13" t="s">
        <v>74</v>
      </c>
      <c r="AW268" s="13" t="s">
        <v>31</v>
      </c>
      <c r="AX268" s="13" t="s">
        <v>69</v>
      </c>
      <c r="AY268" s="227" t="s">
        <v>111</v>
      </c>
    </row>
    <row r="269" s="14" customFormat="1">
      <c r="A269" s="14"/>
      <c r="B269" s="228"/>
      <c r="C269" s="229"/>
      <c r="D269" s="219" t="s">
        <v>123</v>
      </c>
      <c r="E269" s="230" t="s">
        <v>19</v>
      </c>
      <c r="F269" s="231" t="s">
        <v>424</v>
      </c>
      <c r="G269" s="229"/>
      <c r="H269" s="232">
        <v>1</v>
      </c>
      <c r="I269" s="233"/>
      <c r="J269" s="229"/>
      <c r="K269" s="229"/>
      <c r="L269" s="234"/>
      <c r="M269" s="235"/>
      <c r="N269" s="236"/>
      <c r="O269" s="236"/>
      <c r="P269" s="236"/>
      <c r="Q269" s="236"/>
      <c r="R269" s="236"/>
      <c r="S269" s="236"/>
      <c r="T269" s="237"/>
      <c r="U269" s="14"/>
      <c r="V269" s="14"/>
      <c r="W269" s="14"/>
      <c r="X269" s="14"/>
      <c r="Y269" s="14"/>
      <c r="Z269" s="14"/>
      <c r="AA269" s="14"/>
      <c r="AB269" s="14"/>
      <c r="AC269" s="14"/>
      <c r="AD269" s="14"/>
      <c r="AE269" s="14"/>
      <c r="AT269" s="238" t="s">
        <v>123</v>
      </c>
      <c r="AU269" s="238" t="s">
        <v>76</v>
      </c>
      <c r="AV269" s="14" t="s">
        <v>76</v>
      </c>
      <c r="AW269" s="14" t="s">
        <v>31</v>
      </c>
      <c r="AX269" s="14" t="s">
        <v>74</v>
      </c>
      <c r="AY269" s="238" t="s">
        <v>111</v>
      </c>
    </row>
    <row r="270" s="2" customFormat="1" ht="24.15" customHeight="1">
      <c r="A270" s="40"/>
      <c r="B270" s="41"/>
      <c r="C270" s="199" t="s">
        <v>425</v>
      </c>
      <c r="D270" s="199" t="s">
        <v>114</v>
      </c>
      <c r="E270" s="200" t="s">
        <v>426</v>
      </c>
      <c r="F270" s="201" t="s">
        <v>427</v>
      </c>
      <c r="G270" s="202" t="s">
        <v>144</v>
      </c>
      <c r="H270" s="203">
        <v>16</v>
      </c>
      <c r="I270" s="204"/>
      <c r="J270" s="205">
        <f>ROUND(I270*H270,2)</f>
        <v>0</v>
      </c>
      <c r="K270" s="201" t="s">
        <v>19</v>
      </c>
      <c r="L270" s="46"/>
      <c r="M270" s="206" t="s">
        <v>19</v>
      </c>
      <c r="N270" s="207" t="s">
        <v>40</v>
      </c>
      <c r="O270" s="86"/>
      <c r="P270" s="208">
        <f>O270*H270</f>
        <v>0</v>
      </c>
      <c r="Q270" s="208">
        <v>0</v>
      </c>
      <c r="R270" s="208">
        <f>Q270*H270</f>
        <v>0</v>
      </c>
      <c r="S270" s="208">
        <v>0</v>
      </c>
      <c r="T270" s="209">
        <f>S270*H270</f>
        <v>0</v>
      </c>
      <c r="U270" s="40"/>
      <c r="V270" s="40"/>
      <c r="W270" s="40"/>
      <c r="X270" s="40"/>
      <c r="Y270" s="40"/>
      <c r="Z270" s="40"/>
      <c r="AA270" s="40"/>
      <c r="AB270" s="40"/>
      <c r="AC270" s="40"/>
      <c r="AD270" s="40"/>
      <c r="AE270" s="40"/>
      <c r="AR270" s="210" t="s">
        <v>213</v>
      </c>
      <c r="AT270" s="210" t="s">
        <v>114</v>
      </c>
      <c r="AU270" s="210" t="s">
        <v>76</v>
      </c>
      <c r="AY270" s="19" t="s">
        <v>111</v>
      </c>
      <c r="BE270" s="211">
        <f>IF(N270="základní",J270,0)</f>
        <v>0</v>
      </c>
      <c r="BF270" s="211">
        <f>IF(N270="snížená",J270,0)</f>
        <v>0</v>
      </c>
      <c r="BG270" s="211">
        <f>IF(N270="zákl. přenesená",J270,0)</f>
        <v>0</v>
      </c>
      <c r="BH270" s="211">
        <f>IF(N270="sníž. přenesená",J270,0)</f>
        <v>0</v>
      </c>
      <c r="BI270" s="211">
        <f>IF(N270="nulová",J270,0)</f>
        <v>0</v>
      </c>
      <c r="BJ270" s="19" t="s">
        <v>74</v>
      </c>
      <c r="BK270" s="211">
        <f>ROUND(I270*H270,2)</f>
        <v>0</v>
      </c>
      <c r="BL270" s="19" t="s">
        <v>213</v>
      </c>
      <c r="BM270" s="210" t="s">
        <v>428</v>
      </c>
    </row>
    <row r="271" s="14" customFormat="1">
      <c r="A271" s="14"/>
      <c r="B271" s="228"/>
      <c r="C271" s="229"/>
      <c r="D271" s="219" t="s">
        <v>123</v>
      </c>
      <c r="E271" s="230" t="s">
        <v>19</v>
      </c>
      <c r="F271" s="231" t="s">
        <v>429</v>
      </c>
      <c r="G271" s="229"/>
      <c r="H271" s="232">
        <v>16</v>
      </c>
      <c r="I271" s="233"/>
      <c r="J271" s="229"/>
      <c r="K271" s="229"/>
      <c r="L271" s="234"/>
      <c r="M271" s="235"/>
      <c r="N271" s="236"/>
      <c r="O271" s="236"/>
      <c r="P271" s="236"/>
      <c r="Q271" s="236"/>
      <c r="R271" s="236"/>
      <c r="S271" s="236"/>
      <c r="T271" s="237"/>
      <c r="U271" s="14"/>
      <c r="V271" s="14"/>
      <c r="W271" s="14"/>
      <c r="X271" s="14"/>
      <c r="Y271" s="14"/>
      <c r="Z271" s="14"/>
      <c r="AA271" s="14"/>
      <c r="AB271" s="14"/>
      <c r="AC271" s="14"/>
      <c r="AD271" s="14"/>
      <c r="AE271" s="14"/>
      <c r="AT271" s="238" t="s">
        <v>123</v>
      </c>
      <c r="AU271" s="238" t="s">
        <v>76</v>
      </c>
      <c r="AV271" s="14" t="s">
        <v>76</v>
      </c>
      <c r="AW271" s="14" t="s">
        <v>31</v>
      </c>
      <c r="AX271" s="14" t="s">
        <v>74</v>
      </c>
      <c r="AY271" s="238" t="s">
        <v>111</v>
      </c>
    </row>
    <row r="272" s="2" customFormat="1" ht="24.15" customHeight="1">
      <c r="A272" s="40"/>
      <c r="B272" s="41"/>
      <c r="C272" s="199" t="s">
        <v>430</v>
      </c>
      <c r="D272" s="199" t="s">
        <v>114</v>
      </c>
      <c r="E272" s="200" t="s">
        <v>431</v>
      </c>
      <c r="F272" s="201" t="s">
        <v>432</v>
      </c>
      <c r="G272" s="202" t="s">
        <v>144</v>
      </c>
      <c r="H272" s="203">
        <v>16</v>
      </c>
      <c r="I272" s="204"/>
      <c r="J272" s="205">
        <f>ROUND(I272*H272,2)</f>
        <v>0</v>
      </c>
      <c r="K272" s="201" t="s">
        <v>19</v>
      </c>
      <c r="L272" s="46"/>
      <c r="M272" s="206" t="s">
        <v>19</v>
      </c>
      <c r="N272" s="207" t="s">
        <v>40</v>
      </c>
      <c r="O272" s="86"/>
      <c r="P272" s="208">
        <f>O272*H272</f>
        <v>0</v>
      </c>
      <c r="Q272" s="208">
        <v>0</v>
      </c>
      <c r="R272" s="208">
        <f>Q272*H272</f>
        <v>0</v>
      </c>
      <c r="S272" s="208">
        <v>0</v>
      </c>
      <c r="T272" s="209">
        <f>S272*H272</f>
        <v>0</v>
      </c>
      <c r="U272" s="40"/>
      <c r="V272" s="40"/>
      <c r="W272" s="40"/>
      <c r="X272" s="40"/>
      <c r="Y272" s="40"/>
      <c r="Z272" s="40"/>
      <c r="AA272" s="40"/>
      <c r="AB272" s="40"/>
      <c r="AC272" s="40"/>
      <c r="AD272" s="40"/>
      <c r="AE272" s="40"/>
      <c r="AR272" s="210" t="s">
        <v>213</v>
      </c>
      <c r="AT272" s="210" t="s">
        <v>114</v>
      </c>
      <c r="AU272" s="210" t="s">
        <v>76</v>
      </c>
      <c r="AY272" s="19" t="s">
        <v>111</v>
      </c>
      <c r="BE272" s="211">
        <f>IF(N272="základní",J272,0)</f>
        <v>0</v>
      </c>
      <c r="BF272" s="211">
        <f>IF(N272="snížená",J272,0)</f>
        <v>0</v>
      </c>
      <c r="BG272" s="211">
        <f>IF(N272="zákl. přenesená",J272,0)</f>
        <v>0</v>
      </c>
      <c r="BH272" s="211">
        <f>IF(N272="sníž. přenesená",J272,0)</f>
        <v>0</v>
      </c>
      <c r="BI272" s="211">
        <f>IF(N272="nulová",J272,0)</f>
        <v>0</v>
      </c>
      <c r="BJ272" s="19" t="s">
        <v>74</v>
      </c>
      <c r="BK272" s="211">
        <f>ROUND(I272*H272,2)</f>
        <v>0</v>
      </c>
      <c r="BL272" s="19" t="s">
        <v>213</v>
      </c>
      <c r="BM272" s="210" t="s">
        <v>433</v>
      </c>
    </row>
    <row r="273" s="14" customFormat="1">
      <c r="A273" s="14"/>
      <c r="B273" s="228"/>
      <c r="C273" s="229"/>
      <c r="D273" s="219" t="s">
        <v>123</v>
      </c>
      <c r="E273" s="230" t="s">
        <v>19</v>
      </c>
      <c r="F273" s="231" t="s">
        <v>429</v>
      </c>
      <c r="G273" s="229"/>
      <c r="H273" s="232">
        <v>16</v>
      </c>
      <c r="I273" s="233"/>
      <c r="J273" s="229"/>
      <c r="K273" s="229"/>
      <c r="L273" s="234"/>
      <c r="M273" s="235"/>
      <c r="N273" s="236"/>
      <c r="O273" s="236"/>
      <c r="P273" s="236"/>
      <c r="Q273" s="236"/>
      <c r="R273" s="236"/>
      <c r="S273" s="236"/>
      <c r="T273" s="237"/>
      <c r="U273" s="14"/>
      <c r="V273" s="14"/>
      <c r="W273" s="14"/>
      <c r="X273" s="14"/>
      <c r="Y273" s="14"/>
      <c r="Z273" s="14"/>
      <c r="AA273" s="14"/>
      <c r="AB273" s="14"/>
      <c r="AC273" s="14"/>
      <c r="AD273" s="14"/>
      <c r="AE273" s="14"/>
      <c r="AT273" s="238" t="s">
        <v>123</v>
      </c>
      <c r="AU273" s="238" t="s">
        <v>76</v>
      </c>
      <c r="AV273" s="14" t="s">
        <v>76</v>
      </c>
      <c r="AW273" s="14" t="s">
        <v>31</v>
      </c>
      <c r="AX273" s="14" t="s">
        <v>74</v>
      </c>
      <c r="AY273" s="238" t="s">
        <v>111</v>
      </c>
    </row>
    <row r="274" s="2" customFormat="1" ht="55.5" customHeight="1">
      <c r="A274" s="40"/>
      <c r="B274" s="41"/>
      <c r="C274" s="199" t="s">
        <v>434</v>
      </c>
      <c r="D274" s="199" t="s">
        <v>114</v>
      </c>
      <c r="E274" s="200" t="s">
        <v>435</v>
      </c>
      <c r="F274" s="201" t="s">
        <v>436</v>
      </c>
      <c r="G274" s="202" t="s">
        <v>199</v>
      </c>
      <c r="H274" s="203">
        <v>0.622</v>
      </c>
      <c r="I274" s="204"/>
      <c r="J274" s="205">
        <f>ROUND(I274*H274,2)</f>
        <v>0</v>
      </c>
      <c r="K274" s="201" t="s">
        <v>118</v>
      </c>
      <c r="L274" s="46"/>
      <c r="M274" s="206" t="s">
        <v>19</v>
      </c>
      <c r="N274" s="207" t="s">
        <v>40</v>
      </c>
      <c r="O274" s="86"/>
      <c r="P274" s="208">
        <f>O274*H274</f>
        <v>0</v>
      </c>
      <c r="Q274" s="208">
        <v>0</v>
      </c>
      <c r="R274" s="208">
        <f>Q274*H274</f>
        <v>0</v>
      </c>
      <c r="S274" s="208">
        <v>0</v>
      </c>
      <c r="T274" s="209">
        <f>S274*H274</f>
        <v>0</v>
      </c>
      <c r="U274" s="40"/>
      <c r="V274" s="40"/>
      <c r="W274" s="40"/>
      <c r="X274" s="40"/>
      <c r="Y274" s="40"/>
      <c r="Z274" s="40"/>
      <c r="AA274" s="40"/>
      <c r="AB274" s="40"/>
      <c r="AC274" s="40"/>
      <c r="AD274" s="40"/>
      <c r="AE274" s="40"/>
      <c r="AR274" s="210" t="s">
        <v>213</v>
      </c>
      <c r="AT274" s="210" t="s">
        <v>114</v>
      </c>
      <c r="AU274" s="210" t="s">
        <v>76</v>
      </c>
      <c r="AY274" s="19" t="s">
        <v>111</v>
      </c>
      <c r="BE274" s="211">
        <f>IF(N274="základní",J274,0)</f>
        <v>0</v>
      </c>
      <c r="BF274" s="211">
        <f>IF(N274="snížená",J274,0)</f>
        <v>0</v>
      </c>
      <c r="BG274" s="211">
        <f>IF(N274="zákl. přenesená",J274,0)</f>
        <v>0</v>
      </c>
      <c r="BH274" s="211">
        <f>IF(N274="sníž. přenesená",J274,0)</f>
        <v>0</v>
      </c>
      <c r="BI274" s="211">
        <f>IF(N274="nulová",J274,0)</f>
        <v>0</v>
      </c>
      <c r="BJ274" s="19" t="s">
        <v>74</v>
      </c>
      <c r="BK274" s="211">
        <f>ROUND(I274*H274,2)</f>
        <v>0</v>
      </c>
      <c r="BL274" s="19" t="s">
        <v>213</v>
      </c>
      <c r="BM274" s="210" t="s">
        <v>437</v>
      </c>
    </row>
    <row r="275" s="2" customFormat="1">
      <c r="A275" s="40"/>
      <c r="B275" s="41"/>
      <c r="C275" s="42"/>
      <c r="D275" s="212" t="s">
        <v>121</v>
      </c>
      <c r="E275" s="42"/>
      <c r="F275" s="213" t="s">
        <v>438</v>
      </c>
      <c r="G275" s="42"/>
      <c r="H275" s="42"/>
      <c r="I275" s="214"/>
      <c r="J275" s="42"/>
      <c r="K275" s="42"/>
      <c r="L275" s="46"/>
      <c r="M275" s="215"/>
      <c r="N275" s="216"/>
      <c r="O275" s="86"/>
      <c r="P275" s="86"/>
      <c r="Q275" s="86"/>
      <c r="R275" s="86"/>
      <c r="S275" s="86"/>
      <c r="T275" s="87"/>
      <c r="U275" s="40"/>
      <c r="V275" s="40"/>
      <c r="W275" s="40"/>
      <c r="X275" s="40"/>
      <c r="Y275" s="40"/>
      <c r="Z275" s="40"/>
      <c r="AA275" s="40"/>
      <c r="AB275" s="40"/>
      <c r="AC275" s="40"/>
      <c r="AD275" s="40"/>
      <c r="AE275" s="40"/>
      <c r="AT275" s="19" t="s">
        <v>121</v>
      </c>
      <c r="AU275" s="19" t="s">
        <v>76</v>
      </c>
    </row>
    <row r="276" s="12" customFormat="1" ht="22.8" customHeight="1">
      <c r="A276" s="12"/>
      <c r="B276" s="183"/>
      <c r="C276" s="184"/>
      <c r="D276" s="185" t="s">
        <v>68</v>
      </c>
      <c r="E276" s="197" t="s">
        <v>439</v>
      </c>
      <c r="F276" s="197" t="s">
        <v>440</v>
      </c>
      <c r="G276" s="184"/>
      <c r="H276" s="184"/>
      <c r="I276" s="187"/>
      <c r="J276" s="198">
        <f>BK276</f>
        <v>0</v>
      </c>
      <c r="K276" s="184"/>
      <c r="L276" s="189"/>
      <c r="M276" s="190"/>
      <c r="N276" s="191"/>
      <c r="O276" s="191"/>
      <c r="P276" s="192">
        <f>SUM(P277:P312)</f>
        <v>0</v>
      </c>
      <c r="Q276" s="191"/>
      <c r="R276" s="192">
        <f>SUM(R277:R312)</f>
        <v>0.26796350000000002</v>
      </c>
      <c r="S276" s="191"/>
      <c r="T276" s="193">
        <f>SUM(T277:T312)</f>
        <v>1.0317889999999999</v>
      </c>
      <c r="U276" s="12"/>
      <c r="V276" s="12"/>
      <c r="W276" s="12"/>
      <c r="X276" s="12"/>
      <c r="Y276" s="12"/>
      <c r="Z276" s="12"/>
      <c r="AA276" s="12"/>
      <c r="AB276" s="12"/>
      <c r="AC276" s="12"/>
      <c r="AD276" s="12"/>
      <c r="AE276" s="12"/>
      <c r="AR276" s="194" t="s">
        <v>76</v>
      </c>
      <c r="AT276" s="195" t="s">
        <v>68</v>
      </c>
      <c r="AU276" s="195" t="s">
        <v>74</v>
      </c>
      <c r="AY276" s="194" t="s">
        <v>111</v>
      </c>
      <c r="BK276" s="196">
        <f>SUM(BK277:BK312)</f>
        <v>0</v>
      </c>
    </row>
    <row r="277" s="2" customFormat="1" ht="24.15" customHeight="1">
      <c r="A277" s="40"/>
      <c r="B277" s="41"/>
      <c r="C277" s="199" t="s">
        <v>441</v>
      </c>
      <c r="D277" s="199" t="s">
        <v>114</v>
      </c>
      <c r="E277" s="200" t="s">
        <v>442</v>
      </c>
      <c r="F277" s="201" t="s">
        <v>443</v>
      </c>
      <c r="G277" s="202" t="s">
        <v>185</v>
      </c>
      <c r="H277" s="203">
        <v>1</v>
      </c>
      <c r="I277" s="204"/>
      <c r="J277" s="205">
        <f>ROUND(I277*H277,2)</f>
        <v>0</v>
      </c>
      <c r="K277" s="201" t="s">
        <v>19</v>
      </c>
      <c r="L277" s="46"/>
      <c r="M277" s="206" t="s">
        <v>19</v>
      </c>
      <c r="N277" s="207" t="s">
        <v>40</v>
      </c>
      <c r="O277" s="86"/>
      <c r="P277" s="208">
        <f>O277*H277</f>
        <v>0</v>
      </c>
      <c r="Q277" s="208">
        <v>0</v>
      </c>
      <c r="R277" s="208">
        <f>Q277*H277</f>
        <v>0</v>
      </c>
      <c r="S277" s="208">
        <v>0</v>
      </c>
      <c r="T277" s="209">
        <f>S277*H277</f>
        <v>0</v>
      </c>
      <c r="U277" s="40"/>
      <c r="V277" s="40"/>
      <c r="W277" s="40"/>
      <c r="X277" s="40"/>
      <c r="Y277" s="40"/>
      <c r="Z277" s="40"/>
      <c r="AA277" s="40"/>
      <c r="AB277" s="40"/>
      <c r="AC277" s="40"/>
      <c r="AD277" s="40"/>
      <c r="AE277" s="40"/>
      <c r="AR277" s="210" t="s">
        <v>213</v>
      </c>
      <c r="AT277" s="210" t="s">
        <v>114</v>
      </c>
      <c r="AU277" s="210" t="s">
        <v>76</v>
      </c>
      <c r="AY277" s="19" t="s">
        <v>111</v>
      </c>
      <c r="BE277" s="211">
        <f>IF(N277="základní",J277,0)</f>
        <v>0</v>
      </c>
      <c r="BF277" s="211">
        <f>IF(N277="snížená",J277,0)</f>
        <v>0</v>
      </c>
      <c r="BG277" s="211">
        <f>IF(N277="zákl. přenesená",J277,0)</f>
        <v>0</v>
      </c>
      <c r="BH277" s="211">
        <f>IF(N277="sníž. přenesená",J277,0)</f>
        <v>0</v>
      </c>
      <c r="BI277" s="211">
        <f>IF(N277="nulová",J277,0)</f>
        <v>0</v>
      </c>
      <c r="BJ277" s="19" t="s">
        <v>74</v>
      </c>
      <c r="BK277" s="211">
        <f>ROUND(I277*H277,2)</f>
        <v>0</v>
      </c>
      <c r="BL277" s="19" t="s">
        <v>213</v>
      </c>
      <c r="BM277" s="210" t="s">
        <v>444</v>
      </c>
    </row>
    <row r="278" s="2" customFormat="1" ht="24.15" customHeight="1">
      <c r="A278" s="40"/>
      <c r="B278" s="41"/>
      <c r="C278" s="199" t="s">
        <v>445</v>
      </c>
      <c r="D278" s="199" t="s">
        <v>114</v>
      </c>
      <c r="E278" s="200" t="s">
        <v>446</v>
      </c>
      <c r="F278" s="201" t="s">
        <v>447</v>
      </c>
      <c r="G278" s="202" t="s">
        <v>117</v>
      </c>
      <c r="H278" s="203">
        <v>74.424999999999997</v>
      </c>
      <c r="I278" s="204"/>
      <c r="J278" s="205">
        <f>ROUND(I278*H278,2)</f>
        <v>0</v>
      </c>
      <c r="K278" s="201" t="s">
        <v>118</v>
      </c>
      <c r="L278" s="46"/>
      <c r="M278" s="206" t="s">
        <v>19</v>
      </c>
      <c r="N278" s="207" t="s">
        <v>40</v>
      </c>
      <c r="O278" s="86"/>
      <c r="P278" s="208">
        <f>O278*H278</f>
        <v>0</v>
      </c>
      <c r="Q278" s="208">
        <v>0</v>
      </c>
      <c r="R278" s="208">
        <f>Q278*H278</f>
        <v>0</v>
      </c>
      <c r="S278" s="208">
        <v>0.0094999999999999998</v>
      </c>
      <c r="T278" s="209">
        <f>S278*H278</f>
        <v>0.70703749999999999</v>
      </c>
      <c r="U278" s="40"/>
      <c r="V278" s="40"/>
      <c r="W278" s="40"/>
      <c r="X278" s="40"/>
      <c r="Y278" s="40"/>
      <c r="Z278" s="40"/>
      <c r="AA278" s="40"/>
      <c r="AB278" s="40"/>
      <c r="AC278" s="40"/>
      <c r="AD278" s="40"/>
      <c r="AE278" s="40"/>
      <c r="AR278" s="210" t="s">
        <v>213</v>
      </c>
      <c r="AT278" s="210" t="s">
        <v>114</v>
      </c>
      <c r="AU278" s="210" t="s">
        <v>76</v>
      </c>
      <c r="AY278" s="19" t="s">
        <v>111</v>
      </c>
      <c r="BE278" s="211">
        <f>IF(N278="základní",J278,0)</f>
        <v>0</v>
      </c>
      <c r="BF278" s="211">
        <f>IF(N278="snížená",J278,0)</f>
        <v>0</v>
      </c>
      <c r="BG278" s="211">
        <f>IF(N278="zákl. přenesená",J278,0)</f>
        <v>0</v>
      </c>
      <c r="BH278" s="211">
        <f>IF(N278="sníž. přenesená",J278,0)</f>
        <v>0</v>
      </c>
      <c r="BI278" s="211">
        <f>IF(N278="nulová",J278,0)</f>
        <v>0</v>
      </c>
      <c r="BJ278" s="19" t="s">
        <v>74</v>
      </c>
      <c r="BK278" s="211">
        <f>ROUND(I278*H278,2)</f>
        <v>0</v>
      </c>
      <c r="BL278" s="19" t="s">
        <v>213</v>
      </c>
      <c r="BM278" s="210" t="s">
        <v>448</v>
      </c>
    </row>
    <row r="279" s="2" customFormat="1">
      <c r="A279" s="40"/>
      <c r="B279" s="41"/>
      <c r="C279" s="42"/>
      <c r="D279" s="212" t="s">
        <v>121</v>
      </c>
      <c r="E279" s="42"/>
      <c r="F279" s="213" t="s">
        <v>449</v>
      </c>
      <c r="G279" s="42"/>
      <c r="H279" s="42"/>
      <c r="I279" s="214"/>
      <c r="J279" s="42"/>
      <c r="K279" s="42"/>
      <c r="L279" s="46"/>
      <c r="M279" s="215"/>
      <c r="N279" s="216"/>
      <c r="O279" s="86"/>
      <c r="P279" s="86"/>
      <c r="Q279" s="86"/>
      <c r="R279" s="86"/>
      <c r="S279" s="86"/>
      <c r="T279" s="87"/>
      <c r="U279" s="40"/>
      <c r="V279" s="40"/>
      <c r="W279" s="40"/>
      <c r="X279" s="40"/>
      <c r="Y279" s="40"/>
      <c r="Z279" s="40"/>
      <c r="AA279" s="40"/>
      <c r="AB279" s="40"/>
      <c r="AC279" s="40"/>
      <c r="AD279" s="40"/>
      <c r="AE279" s="40"/>
      <c r="AT279" s="19" t="s">
        <v>121</v>
      </c>
      <c r="AU279" s="19" t="s">
        <v>76</v>
      </c>
    </row>
    <row r="280" s="13" customFormat="1">
      <c r="A280" s="13"/>
      <c r="B280" s="217"/>
      <c r="C280" s="218"/>
      <c r="D280" s="219" t="s">
        <v>123</v>
      </c>
      <c r="E280" s="220" t="s">
        <v>19</v>
      </c>
      <c r="F280" s="221" t="s">
        <v>450</v>
      </c>
      <c r="G280" s="218"/>
      <c r="H280" s="220" t="s">
        <v>19</v>
      </c>
      <c r="I280" s="222"/>
      <c r="J280" s="218"/>
      <c r="K280" s="218"/>
      <c r="L280" s="223"/>
      <c r="M280" s="224"/>
      <c r="N280" s="225"/>
      <c r="O280" s="225"/>
      <c r="P280" s="225"/>
      <c r="Q280" s="225"/>
      <c r="R280" s="225"/>
      <c r="S280" s="225"/>
      <c r="T280" s="226"/>
      <c r="U280" s="13"/>
      <c r="V280" s="13"/>
      <c r="W280" s="13"/>
      <c r="X280" s="13"/>
      <c r="Y280" s="13"/>
      <c r="Z280" s="13"/>
      <c r="AA280" s="13"/>
      <c r="AB280" s="13"/>
      <c r="AC280" s="13"/>
      <c r="AD280" s="13"/>
      <c r="AE280" s="13"/>
      <c r="AT280" s="227" t="s">
        <v>123</v>
      </c>
      <c r="AU280" s="227" t="s">
        <v>76</v>
      </c>
      <c r="AV280" s="13" t="s">
        <v>74</v>
      </c>
      <c r="AW280" s="13" t="s">
        <v>31</v>
      </c>
      <c r="AX280" s="13" t="s">
        <v>69</v>
      </c>
      <c r="AY280" s="227" t="s">
        <v>111</v>
      </c>
    </row>
    <row r="281" s="14" customFormat="1">
      <c r="A281" s="14"/>
      <c r="B281" s="228"/>
      <c r="C281" s="229"/>
      <c r="D281" s="219" t="s">
        <v>123</v>
      </c>
      <c r="E281" s="230" t="s">
        <v>19</v>
      </c>
      <c r="F281" s="231" t="s">
        <v>347</v>
      </c>
      <c r="G281" s="229"/>
      <c r="H281" s="232">
        <v>65.140000000000001</v>
      </c>
      <c r="I281" s="233"/>
      <c r="J281" s="229"/>
      <c r="K281" s="229"/>
      <c r="L281" s="234"/>
      <c r="M281" s="235"/>
      <c r="N281" s="236"/>
      <c r="O281" s="236"/>
      <c r="P281" s="236"/>
      <c r="Q281" s="236"/>
      <c r="R281" s="236"/>
      <c r="S281" s="236"/>
      <c r="T281" s="237"/>
      <c r="U281" s="14"/>
      <c r="V281" s="14"/>
      <c r="W281" s="14"/>
      <c r="X281" s="14"/>
      <c r="Y281" s="14"/>
      <c r="Z281" s="14"/>
      <c r="AA281" s="14"/>
      <c r="AB281" s="14"/>
      <c r="AC281" s="14"/>
      <c r="AD281" s="14"/>
      <c r="AE281" s="14"/>
      <c r="AT281" s="238" t="s">
        <v>123</v>
      </c>
      <c r="AU281" s="238" t="s">
        <v>76</v>
      </c>
      <c r="AV281" s="14" t="s">
        <v>76</v>
      </c>
      <c r="AW281" s="14" t="s">
        <v>31</v>
      </c>
      <c r="AX281" s="14" t="s">
        <v>69</v>
      </c>
      <c r="AY281" s="238" t="s">
        <v>111</v>
      </c>
    </row>
    <row r="282" s="14" customFormat="1">
      <c r="A282" s="14"/>
      <c r="B282" s="228"/>
      <c r="C282" s="229"/>
      <c r="D282" s="219" t="s">
        <v>123</v>
      </c>
      <c r="E282" s="230" t="s">
        <v>19</v>
      </c>
      <c r="F282" s="231" t="s">
        <v>451</v>
      </c>
      <c r="G282" s="229"/>
      <c r="H282" s="232">
        <v>1.1619999999999999</v>
      </c>
      <c r="I282" s="233"/>
      <c r="J282" s="229"/>
      <c r="K282" s="229"/>
      <c r="L282" s="234"/>
      <c r="M282" s="235"/>
      <c r="N282" s="236"/>
      <c r="O282" s="236"/>
      <c r="P282" s="236"/>
      <c r="Q282" s="236"/>
      <c r="R282" s="236"/>
      <c r="S282" s="236"/>
      <c r="T282" s="237"/>
      <c r="U282" s="14"/>
      <c r="V282" s="14"/>
      <c r="W282" s="14"/>
      <c r="X282" s="14"/>
      <c r="Y282" s="14"/>
      <c r="Z282" s="14"/>
      <c r="AA282" s="14"/>
      <c r="AB282" s="14"/>
      <c r="AC282" s="14"/>
      <c r="AD282" s="14"/>
      <c r="AE282" s="14"/>
      <c r="AT282" s="238" t="s">
        <v>123</v>
      </c>
      <c r="AU282" s="238" t="s">
        <v>76</v>
      </c>
      <c r="AV282" s="14" t="s">
        <v>76</v>
      </c>
      <c r="AW282" s="14" t="s">
        <v>31</v>
      </c>
      <c r="AX282" s="14" t="s">
        <v>69</v>
      </c>
      <c r="AY282" s="238" t="s">
        <v>111</v>
      </c>
    </row>
    <row r="283" s="14" customFormat="1">
      <c r="A283" s="14"/>
      <c r="B283" s="228"/>
      <c r="C283" s="229"/>
      <c r="D283" s="219" t="s">
        <v>123</v>
      </c>
      <c r="E283" s="230" t="s">
        <v>19</v>
      </c>
      <c r="F283" s="231" t="s">
        <v>452</v>
      </c>
      <c r="G283" s="229"/>
      <c r="H283" s="232">
        <v>3.1640000000000001</v>
      </c>
      <c r="I283" s="233"/>
      <c r="J283" s="229"/>
      <c r="K283" s="229"/>
      <c r="L283" s="234"/>
      <c r="M283" s="235"/>
      <c r="N283" s="236"/>
      <c r="O283" s="236"/>
      <c r="P283" s="236"/>
      <c r="Q283" s="236"/>
      <c r="R283" s="236"/>
      <c r="S283" s="236"/>
      <c r="T283" s="237"/>
      <c r="U283" s="14"/>
      <c r="V283" s="14"/>
      <c r="W283" s="14"/>
      <c r="X283" s="14"/>
      <c r="Y283" s="14"/>
      <c r="Z283" s="14"/>
      <c r="AA283" s="14"/>
      <c r="AB283" s="14"/>
      <c r="AC283" s="14"/>
      <c r="AD283" s="14"/>
      <c r="AE283" s="14"/>
      <c r="AT283" s="238" t="s">
        <v>123</v>
      </c>
      <c r="AU283" s="238" t="s">
        <v>76</v>
      </c>
      <c r="AV283" s="14" t="s">
        <v>76</v>
      </c>
      <c r="AW283" s="14" t="s">
        <v>31</v>
      </c>
      <c r="AX283" s="14" t="s">
        <v>69</v>
      </c>
      <c r="AY283" s="238" t="s">
        <v>111</v>
      </c>
    </row>
    <row r="284" s="14" customFormat="1">
      <c r="A284" s="14"/>
      <c r="B284" s="228"/>
      <c r="C284" s="229"/>
      <c r="D284" s="219" t="s">
        <v>123</v>
      </c>
      <c r="E284" s="230" t="s">
        <v>19</v>
      </c>
      <c r="F284" s="231" t="s">
        <v>453</v>
      </c>
      <c r="G284" s="229"/>
      <c r="H284" s="232">
        <v>4.9589999999999996</v>
      </c>
      <c r="I284" s="233"/>
      <c r="J284" s="229"/>
      <c r="K284" s="229"/>
      <c r="L284" s="234"/>
      <c r="M284" s="235"/>
      <c r="N284" s="236"/>
      <c r="O284" s="236"/>
      <c r="P284" s="236"/>
      <c r="Q284" s="236"/>
      <c r="R284" s="236"/>
      <c r="S284" s="236"/>
      <c r="T284" s="237"/>
      <c r="U284" s="14"/>
      <c r="V284" s="14"/>
      <c r="W284" s="14"/>
      <c r="X284" s="14"/>
      <c r="Y284" s="14"/>
      <c r="Z284" s="14"/>
      <c r="AA284" s="14"/>
      <c r="AB284" s="14"/>
      <c r="AC284" s="14"/>
      <c r="AD284" s="14"/>
      <c r="AE284" s="14"/>
      <c r="AT284" s="238" t="s">
        <v>123</v>
      </c>
      <c r="AU284" s="238" t="s">
        <v>76</v>
      </c>
      <c r="AV284" s="14" t="s">
        <v>76</v>
      </c>
      <c r="AW284" s="14" t="s">
        <v>31</v>
      </c>
      <c r="AX284" s="14" t="s">
        <v>69</v>
      </c>
      <c r="AY284" s="238" t="s">
        <v>111</v>
      </c>
    </row>
    <row r="285" s="15" customFormat="1">
      <c r="A285" s="15"/>
      <c r="B285" s="239"/>
      <c r="C285" s="240"/>
      <c r="D285" s="219" t="s">
        <v>123</v>
      </c>
      <c r="E285" s="241" t="s">
        <v>19</v>
      </c>
      <c r="F285" s="242" t="s">
        <v>131</v>
      </c>
      <c r="G285" s="240"/>
      <c r="H285" s="243">
        <v>74.425000000000011</v>
      </c>
      <c r="I285" s="244"/>
      <c r="J285" s="240"/>
      <c r="K285" s="240"/>
      <c r="L285" s="245"/>
      <c r="M285" s="246"/>
      <c r="N285" s="247"/>
      <c r="O285" s="247"/>
      <c r="P285" s="247"/>
      <c r="Q285" s="247"/>
      <c r="R285" s="247"/>
      <c r="S285" s="247"/>
      <c r="T285" s="248"/>
      <c r="U285" s="15"/>
      <c r="V285" s="15"/>
      <c r="W285" s="15"/>
      <c r="X285" s="15"/>
      <c r="Y285" s="15"/>
      <c r="Z285" s="15"/>
      <c r="AA285" s="15"/>
      <c r="AB285" s="15"/>
      <c r="AC285" s="15"/>
      <c r="AD285" s="15"/>
      <c r="AE285" s="15"/>
      <c r="AT285" s="249" t="s">
        <v>123</v>
      </c>
      <c r="AU285" s="249" t="s">
        <v>76</v>
      </c>
      <c r="AV285" s="15" t="s">
        <v>119</v>
      </c>
      <c r="AW285" s="15" t="s">
        <v>31</v>
      </c>
      <c r="AX285" s="15" t="s">
        <v>74</v>
      </c>
      <c r="AY285" s="249" t="s">
        <v>111</v>
      </c>
    </row>
    <row r="286" s="2" customFormat="1" ht="24.15" customHeight="1">
      <c r="A286" s="40"/>
      <c r="B286" s="41"/>
      <c r="C286" s="199" t="s">
        <v>454</v>
      </c>
      <c r="D286" s="199" t="s">
        <v>114</v>
      </c>
      <c r="E286" s="200" t="s">
        <v>455</v>
      </c>
      <c r="F286" s="201" t="s">
        <v>456</v>
      </c>
      <c r="G286" s="202" t="s">
        <v>117</v>
      </c>
      <c r="H286" s="203">
        <v>74.424999999999997</v>
      </c>
      <c r="I286" s="204"/>
      <c r="J286" s="205">
        <f>ROUND(I286*H286,2)</f>
        <v>0</v>
      </c>
      <c r="K286" s="201" t="s">
        <v>118</v>
      </c>
      <c r="L286" s="46"/>
      <c r="M286" s="206" t="s">
        <v>19</v>
      </c>
      <c r="N286" s="207" t="s">
        <v>40</v>
      </c>
      <c r="O286" s="86"/>
      <c r="P286" s="208">
        <f>O286*H286</f>
        <v>0</v>
      </c>
      <c r="Q286" s="208">
        <v>0</v>
      </c>
      <c r="R286" s="208">
        <f>Q286*H286</f>
        <v>0</v>
      </c>
      <c r="S286" s="208">
        <v>0</v>
      </c>
      <c r="T286" s="209">
        <f>S286*H286</f>
        <v>0</v>
      </c>
      <c r="U286" s="40"/>
      <c r="V286" s="40"/>
      <c r="W286" s="40"/>
      <c r="X286" s="40"/>
      <c r="Y286" s="40"/>
      <c r="Z286" s="40"/>
      <c r="AA286" s="40"/>
      <c r="AB286" s="40"/>
      <c r="AC286" s="40"/>
      <c r="AD286" s="40"/>
      <c r="AE286" s="40"/>
      <c r="AR286" s="210" t="s">
        <v>213</v>
      </c>
      <c r="AT286" s="210" t="s">
        <v>114</v>
      </c>
      <c r="AU286" s="210" t="s">
        <v>76</v>
      </c>
      <c r="AY286" s="19" t="s">
        <v>111</v>
      </c>
      <c r="BE286" s="211">
        <f>IF(N286="základní",J286,0)</f>
        <v>0</v>
      </c>
      <c r="BF286" s="211">
        <f>IF(N286="snížená",J286,0)</f>
        <v>0</v>
      </c>
      <c r="BG286" s="211">
        <f>IF(N286="zákl. přenesená",J286,0)</f>
        <v>0</v>
      </c>
      <c r="BH286" s="211">
        <f>IF(N286="sníž. přenesená",J286,0)</f>
        <v>0</v>
      </c>
      <c r="BI286" s="211">
        <f>IF(N286="nulová",J286,0)</f>
        <v>0</v>
      </c>
      <c r="BJ286" s="19" t="s">
        <v>74</v>
      </c>
      <c r="BK286" s="211">
        <f>ROUND(I286*H286,2)</f>
        <v>0</v>
      </c>
      <c r="BL286" s="19" t="s">
        <v>213</v>
      </c>
      <c r="BM286" s="210" t="s">
        <v>457</v>
      </c>
    </row>
    <row r="287" s="2" customFormat="1">
      <c r="A287" s="40"/>
      <c r="B287" s="41"/>
      <c r="C287" s="42"/>
      <c r="D287" s="212" t="s">
        <v>121</v>
      </c>
      <c r="E287" s="42"/>
      <c r="F287" s="213" t="s">
        <v>458</v>
      </c>
      <c r="G287" s="42"/>
      <c r="H287" s="42"/>
      <c r="I287" s="214"/>
      <c r="J287" s="42"/>
      <c r="K287" s="42"/>
      <c r="L287" s="46"/>
      <c r="M287" s="215"/>
      <c r="N287" s="216"/>
      <c r="O287" s="86"/>
      <c r="P287" s="86"/>
      <c r="Q287" s="86"/>
      <c r="R287" s="86"/>
      <c r="S287" s="86"/>
      <c r="T287" s="87"/>
      <c r="U287" s="40"/>
      <c r="V287" s="40"/>
      <c r="W287" s="40"/>
      <c r="X287" s="40"/>
      <c r="Y287" s="40"/>
      <c r="Z287" s="40"/>
      <c r="AA287" s="40"/>
      <c r="AB287" s="40"/>
      <c r="AC287" s="40"/>
      <c r="AD287" s="40"/>
      <c r="AE287" s="40"/>
      <c r="AT287" s="19" t="s">
        <v>121</v>
      </c>
      <c r="AU287" s="19" t="s">
        <v>76</v>
      </c>
    </row>
    <row r="288" s="2" customFormat="1">
      <c r="A288" s="40"/>
      <c r="B288" s="41"/>
      <c r="C288" s="42"/>
      <c r="D288" s="219" t="s">
        <v>227</v>
      </c>
      <c r="E288" s="42"/>
      <c r="F288" s="250" t="s">
        <v>459</v>
      </c>
      <c r="G288" s="42"/>
      <c r="H288" s="42"/>
      <c r="I288" s="214"/>
      <c r="J288" s="42"/>
      <c r="K288" s="42"/>
      <c r="L288" s="46"/>
      <c r="M288" s="215"/>
      <c r="N288" s="216"/>
      <c r="O288" s="86"/>
      <c r="P288" s="86"/>
      <c r="Q288" s="86"/>
      <c r="R288" s="86"/>
      <c r="S288" s="86"/>
      <c r="T288" s="87"/>
      <c r="U288" s="40"/>
      <c r="V288" s="40"/>
      <c r="W288" s="40"/>
      <c r="X288" s="40"/>
      <c r="Y288" s="40"/>
      <c r="Z288" s="40"/>
      <c r="AA288" s="40"/>
      <c r="AB288" s="40"/>
      <c r="AC288" s="40"/>
      <c r="AD288" s="40"/>
      <c r="AE288" s="40"/>
      <c r="AT288" s="19" t="s">
        <v>227</v>
      </c>
      <c r="AU288" s="19" t="s">
        <v>76</v>
      </c>
    </row>
    <row r="289" s="2" customFormat="1" ht="16.5" customHeight="1">
      <c r="A289" s="40"/>
      <c r="B289" s="41"/>
      <c r="C289" s="199" t="s">
        <v>460</v>
      </c>
      <c r="D289" s="199" t="s">
        <v>114</v>
      </c>
      <c r="E289" s="200" t="s">
        <v>461</v>
      </c>
      <c r="F289" s="201" t="s">
        <v>462</v>
      </c>
      <c r="G289" s="202" t="s">
        <v>117</v>
      </c>
      <c r="H289" s="203">
        <v>223.27500000000001</v>
      </c>
      <c r="I289" s="204"/>
      <c r="J289" s="205">
        <f>ROUND(I289*H289,2)</f>
        <v>0</v>
      </c>
      <c r="K289" s="201" t="s">
        <v>118</v>
      </c>
      <c r="L289" s="46"/>
      <c r="M289" s="206" t="s">
        <v>19</v>
      </c>
      <c r="N289" s="207" t="s">
        <v>40</v>
      </c>
      <c r="O289" s="86"/>
      <c r="P289" s="208">
        <f>O289*H289</f>
        <v>0</v>
      </c>
      <c r="Q289" s="208">
        <v>0.00025999999999999998</v>
      </c>
      <c r="R289" s="208">
        <f>Q289*H289</f>
        <v>0.058051499999999999</v>
      </c>
      <c r="S289" s="208">
        <v>0.00025999999999999998</v>
      </c>
      <c r="T289" s="209">
        <f>S289*H289</f>
        <v>0.058051499999999999</v>
      </c>
      <c r="U289" s="40"/>
      <c r="V289" s="40"/>
      <c r="W289" s="40"/>
      <c r="X289" s="40"/>
      <c r="Y289" s="40"/>
      <c r="Z289" s="40"/>
      <c r="AA289" s="40"/>
      <c r="AB289" s="40"/>
      <c r="AC289" s="40"/>
      <c r="AD289" s="40"/>
      <c r="AE289" s="40"/>
      <c r="AR289" s="210" t="s">
        <v>213</v>
      </c>
      <c r="AT289" s="210" t="s">
        <v>114</v>
      </c>
      <c r="AU289" s="210" t="s">
        <v>76</v>
      </c>
      <c r="AY289" s="19" t="s">
        <v>111</v>
      </c>
      <c r="BE289" s="211">
        <f>IF(N289="základní",J289,0)</f>
        <v>0</v>
      </c>
      <c r="BF289" s="211">
        <f>IF(N289="snížená",J289,0)</f>
        <v>0</v>
      </c>
      <c r="BG289" s="211">
        <f>IF(N289="zákl. přenesená",J289,0)</f>
        <v>0</v>
      </c>
      <c r="BH289" s="211">
        <f>IF(N289="sníž. přenesená",J289,0)</f>
        <v>0</v>
      </c>
      <c r="BI289" s="211">
        <f>IF(N289="nulová",J289,0)</f>
        <v>0</v>
      </c>
      <c r="BJ289" s="19" t="s">
        <v>74</v>
      </c>
      <c r="BK289" s="211">
        <f>ROUND(I289*H289,2)</f>
        <v>0</v>
      </c>
      <c r="BL289" s="19" t="s">
        <v>213</v>
      </c>
      <c r="BM289" s="210" t="s">
        <v>463</v>
      </c>
    </row>
    <row r="290" s="2" customFormat="1">
      <c r="A290" s="40"/>
      <c r="B290" s="41"/>
      <c r="C290" s="42"/>
      <c r="D290" s="212" t="s">
        <v>121</v>
      </c>
      <c r="E290" s="42"/>
      <c r="F290" s="213" t="s">
        <v>464</v>
      </c>
      <c r="G290" s="42"/>
      <c r="H290" s="42"/>
      <c r="I290" s="214"/>
      <c r="J290" s="42"/>
      <c r="K290" s="42"/>
      <c r="L290" s="46"/>
      <c r="M290" s="215"/>
      <c r="N290" s="216"/>
      <c r="O290" s="86"/>
      <c r="P290" s="86"/>
      <c r="Q290" s="86"/>
      <c r="R290" s="86"/>
      <c r="S290" s="86"/>
      <c r="T290" s="87"/>
      <c r="U290" s="40"/>
      <c r="V290" s="40"/>
      <c r="W290" s="40"/>
      <c r="X290" s="40"/>
      <c r="Y290" s="40"/>
      <c r="Z290" s="40"/>
      <c r="AA290" s="40"/>
      <c r="AB290" s="40"/>
      <c r="AC290" s="40"/>
      <c r="AD290" s="40"/>
      <c r="AE290" s="40"/>
      <c r="AT290" s="19" t="s">
        <v>121</v>
      </c>
      <c r="AU290" s="19" t="s">
        <v>76</v>
      </c>
    </row>
    <row r="291" s="2" customFormat="1">
      <c r="A291" s="40"/>
      <c r="B291" s="41"/>
      <c r="C291" s="42"/>
      <c r="D291" s="219" t="s">
        <v>227</v>
      </c>
      <c r="E291" s="42"/>
      <c r="F291" s="250" t="s">
        <v>465</v>
      </c>
      <c r="G291" s="42"/>
      <c r="H291" s="42"/>
      <c r="I291" s="214"/>
      <c r="J291" s="42"/>
      <c r="K291" s="42"/>
      <c r="L291" s="46"/>
      <c r="M291" s="215"/>
      <c r="N291" s="216"/>
      <c r="O291" s="86"/>
      <c r="P291" s="86"/>
      <c r="Q291" s="86"/>
      <c r="R291" s="86"/>
      <c r="S291" s="86"/>
      <c r="T291" s="87"/>
      <c r="U291" s="40"/>
      <c r="V291" s="40"/>
      <c r="W291" s="40"/>
      <c r="X291" s="40"/>
      <c r="Y291" s="40"/>
      <c r="Z291" s="40"/>
      <c r="AA291" s="40"/>
      <c r="AB291" s="40"/>
      <c r="AC291" s="40"/>
      <c r="AD291" s="40"/>
      <c r="AE291" s="40"/>
      <c r="AT291" s="19" t="s">
        <v>227</v>
      </c>
      <c r="AU291" s="19" t="s">
        <v>76</v>
      </c>
    </row>
    <row r="292" s="14" customFormat="1">
      <c r="A292" s="14"/>
      <c r="B292" s="228"/>
      <c r="C292" s="229"/>
      <c r="D292" s="219" t="s">
        <v>123</v>
      </c>
      <c r="E292" s="229"/>
      <c r="F292" s="231" t="s">
        <v>466</v>
      </c>
      <c r="G292" s="229"/>
      <c r="H292" s="232">
        <v>223.27500000000001</v>
      </c>
      <c r="I292" s="233"/>
      <c r="J292" s="229"/>
      <c r="K292" s="229"/>
      <c r="L292" s="234"/>
      <c r="M292" s="235"/>
      <c r="N292" s="236"/>
      <c r="O292" s="236"/>
      <c r="P292" s="236"/>
      <c r="Q292" s="236"/>
      <c r="R292" s="236"/>
      <c r="S292" s="236"/>
      <c r="T292" s="237"/>
      <c r="U292" s="14"/>
      <c r="V292" s="14"/>
      <c r="W292" s="14"/>
      <c r="X292" s="14"/>
      <c r="Y292" s="14"/>
      <c r="Z292" s="14"/>
      <c r="AA292" s="14"/>
      <c r="AB292" s="14"/>
      <c r="AC292" s="14"/>
      <c r="AD292" s="14"/>
      <c r="AE292" s="14"/>
      <c r="AT292" s="238" t="s">
        <v>123</v>
      </c>
      <c r="AU292" s="238" t="s">
        <v>76</v>
      </c>
      <c r="AV292" s="14" t="s">
        <v>76</v>
      </c>
      <c r="AW292" s="14" t="s">
        <v>4</v>
      </c>
      <c r="AX292" s="14" t="s">
        <v>74</v>
      </c>
      <c r="AY292" s="238" t="s">
        <v>111</v>
      </c>
    </row>
    <row r="293" s="2" customFormat="1" ht="24.15" customHeight="1">
      <c r="A293" s="40"/>
      <c r="B293" s="41"/>
      <c r="C293" s="199" t="s">
        <v>467</v>
      </c>
      <c r="D293" s="199" t="s">
        <v>114</v>
      </c>
      <c r="E293" s="200" t="s">
        <v>468</v>
      </c>
      <c r="F293" s="201" t="s">
        <v>469</v>
      </c>
      <c r="G293" s="202" t="s">
        <v>144</v>
      </c>
      <c r="H293" s="203">
        <v>25.059999999999999</v>
      </c>
      <c r="I293" s="204"/>
      <c r="J293" s="205">
        <f>ROUND(I293*H293,2)</f>
        <v>0</v>
      </c>
      <c r="K293" s="201" t="s">
        <v>118</v>
      </c>
      <c r="L293" s="46"/>
      <c r="M293" s="206" t="s">
        <v>19</v>
      </c>
      <c r="N293" s="207" t="s">
        <v>40</v>
      </c>
      <c r="O293" s="86"/>
      <c r="P293" s="208">
        <f>O293*H293</f>
        <v>0</v>
      </c>
      <c r="Q293" s="208">
        <v>0.00020000000000000001</v>
      </c>
      <c r="R293" s="208">
        <f>Q293*H293</f>
        <v>0.005012</v>
      </c>
      <c r="S293" s="208">
        <v>0</v>
      </c>
      <c r="T293" s="209">
        <f>S293*H293</f>
        <v>0</v>
      </c>
      <c r="U293" s="40"/>
      <c r="V293" s="40"/>
      <c r="W293" s="40"/>
      <c r="X293" s="40"/>
      <c r="Y293" s="40"/>
      <c r="Z293" s="40"/>
      <c r="AA293" s="40"/>
      <c r="AB293" s="40"/>
      <c r="AC293" s="40"/>
      <c r="AD293" s="40"/>
      <c r="AE293" s="40"/>
      <c r="AR293" s="210" t="s">
        <v>213</v>
      </c>
      <c r="AT293" s="210" t="s">
        <v>114</v>
      </c>
      <c r="AU293" s="210" t="s">
        <v>76</v>
      </c>
      <c r="AY293" s="19" t="s">
        <v>111</v>
      </c>
      <c r="BE293" s="211">
        <f>IF(N293="základní",J293,0)</f>
        <v>0</v>
      </c>
      <c r="BF293" s="211">
        <f>IF(N293="snížená",J293,0)</f>
        <v>0</v>
      </c>
      <c r="BG293" s="211">
        <f>IF(N293="zákl. přenesená",J293,0)</f>
        <v>0</v>
      </c>
      <c r="BH293" s="211">
        <f>IF(N293="sníž. přenesená",J293,0)</f>
        <v>0</v>
      </c>
      <c r="BI293" s="211">
        <f>IF(N293="nulová",J293,0)</f>
        <v>0</v>
      </c>
      <c r="BJ293" s="19" t="s">
        <v>74</v>
      </c>
      <c r="BK293" s="211">
        <f>ROUND(I293*H293,2)</f>
        <v>0</v>
      </c>
      <c r="BL293" s="19" t="s">
        <v>213</v>
      </c>
      <c r="BM293" s="210" t="s">
        <v>470</v>
      </c>
    </row>
    <row r="294" s="2" customFormat="1">
      <c r="A294" s="40"/>
      <c r="B294" s="41"/>
      <c r="C294" s="42"/>
      <c r="D294" s="212" t="s">
        <v>121</v>
      </c>
      <c r="E294" s="42"/>
      <c r="F294" s="213" t="s">
        <v>471</v>
      </c>
      <c r="G294" s="42"/>
      <c r="H294" s="42"/>
      <c r="I294" s="214"/>
      <c r="J294" s="42"/>
      <c r="K294" s="42"/>
      <c r="L294" s="46"/>
      <c r="M294" s="215"/>
      <c r="N294" s="216"/>
      <c r="O294" s="86"/>
      <c r="P294" s="86"/>
      <c r="Q294" s="86"/>
      <c r="R294" s="86"/>
      <c r="S294" s="86"/>
      <c r="T294" s="87"/>
      <c r="U294" s="40"/>
      <c r="V294" s="40"/>
      <c r="W294" s="40"/>
      <c r="X294" s="40"/>
      <c r="Y294" s="40"/>
      <c r="Z294" s="40"/>
      <c r="AA294" s="40"/>
      <c r="AB294" s="40"/>
      <c r="AC294" s="40"/>
      <c r="AD294" s="40"/>
      <c r="AE294" s="40"/>
      <c r="AT294" s="19" t="s">
        <v>121</v>
      </c>
      <c r="AU294" s="19" t="s">
        <v>76</v>
      </c>
    </row>
    <row r="295" s="13" customFormat="1">
      <c r="A295" s="13"/>
      <c r="B295" s="217"/>
      <c r="C295" s="218"/>
      <c r="D295" s="219" t="s">
        <v>123</v>
      </c>
      <c r="E295" s="220" t="s">
        <v>19</v>
      </c>
      <c r="F295" s="221" t="s">
        <v>472</v>
      </c>
      <c r="G295" s="218"/>
      <c r="H295" s="220" t="s">
        <v>19</v>
      </c>
      <c r="I295" s="222"/>
      <c r="J295" s="218"/>
      <c r="K295" s="218"/>
      <c r="L295" s="223"/>
      <c r="M295" s="224"/>
      <c r="N295" s="225"/>
      <c r="O295" s="225"/>
      <c r="P295" s="225"/>
      <c r="Q295" s="225"/>
      <c r="R295" s="225"/>
      <c r="S295" s="225"/>
      <c r="T295" s="226"/>
      <c r="U295" s="13"/>
      <c r="V295" s="13"/>
      <c r="W295" s="13"/>
      <c r="X295" s="13"/>
      <c r="Y295" s="13"/>
      <c r="Z295" s="13"/>
      <c r="AA295" s="13"/>
      <c r="AB295" s="13"/>
      <c r="AC295" s="13"/>
      <c r="AD295" s="13"/>
      <c r="AE295" s="13"/>
      <c r="AT295" s="227" t="s">
        <v>123</v>
      </c>
      <c r="AU295" s="227" t="s">
        <v>76</v>
      </c>
      <c r="AV295" s="13" t="s">
        <v>74</v>
      </c>
      <c r="AW295" s="13" t="s">
        <v>31</v>
      </c>
      <c r="AX295" s="13" t="s">
        <v>69</v>
      </c>
      <c r="AY295" s="227" t="s">
        <v>111</v>
      </c>
    </row>
    <row r="296" s="14" customFormat="1">
      <c r="A296" s="14"/>
      <c r="B296" s="228"/>
      <c r="C296" s="229"/>
      <c r="D296" s="219" t="s">
        <v>123</v>
      </c>
      <c r="E296" s="230" t="s">
        <v>19</v>
      </c>
      <c r="F296" s="231" t="s">
        <v>473</v>
      </c>
      <c r="G296" s="229"/>
      <c r="H296" s="232">
        <v>14.380000000000001</v>
      </c>
      <c r="I296" s="233"/>
      <c r="J296" s="229"/>
      <c r="K296" s="229"/>
      <c r="L296" s="234"/>
      <c r="M296" s="235"/>
      <c r="N296" s="236"/>
      <c r="O296" s="236"/>
      <c r="P296" s="236"/>
      <c r="Q296" s="236"/>
      <c r="R296" s="236"/>
      <c r="S296" s="236"/>
      <c r="T296" s="237"/>
      <c r="U296" s="14"/>
      <c r="V296" s="14"/>
      <c r="W296" s="14"/>
      <c r="X296" s="14"/>
      <c r="Y296" s="14"/>
      <c r="Z296" s="14"/>
      <c r="AA296" s="14"/>
      <c r="AB296" s="14"/>
      <c r="AC296" s="14"/>
      <c r="AD296" s="14"/>
      <c r="AE296" s="14"/>
      <c r="AT296" s="238" t="s">
        <v>123</v>
      </c>
      <c r="AU296" s="238" t="s">
        <v>76</v>
      </c>
      <c r="AV296" s="14" t="s">
        <v>76</v>
      </c>
      <c r="AW296" s="14" t="s">
        <v>31</v>
      </c>
      <c r="AX296" s="14" t="s">
        <v>69</v>
      </c>
      <c r="AY296" s="238" t="s">
        <v>111</v>
      </c>
    </row>
    <row r="297" s="14" customFormat="1">
      <c r="A297" s="14"/>
      <c r="B297" s="228"/>
      <c r="C297" s="229"/>
      <c r="D297" s="219" t="s">
        <v>123</v>
      </c>
      <c r="E297" s="230" t="s">
        <v>19</v>
      </c>
      <c r="F297" s="231" t="s">
        <v>474</v>
      </c>
      <c r="G297" s="229"/>
      <c r="H297" s="232">
        <v>10.68</v>
      </c>
      <c r="I297" s="233"/>
      <c r="J297" s="229"/>
      <c r="K297" s="229"/>
      <c r="L297" s="234"/>
      <c r="M297" s="235"/>
      <c r="N297" s="236"/>
      <c r="O297" s="236"/>
      <c r="P297" s="236"/>
      <c r="Q297" s="236"/>
      <c r="R297" s="236"/>
      <c r="S297" s="236"/>
      <c r="T297" s="237"/>
      <c r="U297" s="14"/>
      <c r="V297" s="14"/>
      <c r="W297" s="14"/>
      <c r="X297" s="14"/>
      <c r="Y297" s="14"/>
      <c r="Z297" s="14"/>
      <c r="AA297" s="14"/>
      <c r="AB297" s="14"/>
      <c r="AC297" s="14"/>
      <c r="AD297" s="14"/>
      <c r="AE297" s="14"/>
      <c r="AT297" s="238" t="s">
        <v>123</v>
      </c>
      <c r="AU297" s="238" t="s">
        <v>76</v>
      </c>
      <c r="AV297" s="14" t="s">
        <v>76</v>
      </c>
      <c r="AW297" s="14" t="s">
        <v>31</v>
      </c>
      <c r="AX297" s="14" t="s">
        <v>69</v>
      </c>
      <c r="AY297" s="238" t="s">
        <v>111</v>
      </c>
    </row>
    <row r="298" s="15" customFormat="1">
      <c r="A298" s="15"/>
      <c r="B298" s="239"/>
      <c r="C298" s="240"/>
      <c r="D298" s="219" t="s">
        <v>123</v>
      </c>
      <c r="E298" s="241" t="s">
        <v>19</v>
      </c>
      <c r="F298" s="242" t="s">
        <v>131</v>
      </c>
      <c r="G298" s="240"/>
      <c r="H298" s="243">
        <v>25.060000000000002</v>
      </c>
      <c r="I298" s="244"/>
      <c r="J298" s="240"/>
      <c r="K298" s="240"/>
      <c r="L298" s="245"/>
      <c r="M298" s="246"/>
      <c r="N298" s="247"/>
      <c r="O298" s="247"/>
      <c r="P298" s="247"/>
      <c r="Q298" s="247"/>
      <c r="R298" s="247"/>
      <c r="S298" s="247"/>
      <c r="T298" s="248"/>
      <c r="U298" s="15"/>
      <c r="V298" s="15"/>
      <c r="W298" s="15"/>
      <c r="X298" s="15"/>
      <c r="Y298" s="15"/>
      <c r="Z298" s="15"/>
      <c r="AA298" s="15"/>
      <c r="AB298" s="15"/>
      <c r="AC298" s="15"/>
      <c r="AD298" s="15"/>
      <c r="AE298" s="15"/>
      <c r="AT298" s="249" t="s">
        <v>123</v>
      </c>
      <c r="AU298" s="249" t="s">
        <v>76</v>
      </c>
      <c r="AV298" s="15" t="s">
        <v>119</v>
      </c>
      <c r="AW298" s="15" t="s">
        <v>31</v>
      </c>
      <c r="AX298" s="15" t="s">
        <v>74</v>
      </c>
      <c r="AY298" s="249" t="s">
        <v>111</v>
      </c>
    </row>
    <row r="299" s="2" customFormat="1" ht="24.15" customHeight="1">
      <c r="A299" s="40"/>
      <c r="B299" s="41"/>
      <c r="C299" s="199" t="s">
        <v>475</v>
      </c>
      <c r="D299" s="199" t="s">
        <v>114</v>
      </c>
      <c r="E299" s="200" t="s">
        <v>476</v>
      </c>
      <c r="F299" s="201" t="s">
        <v>477</v>
      </c>
      <c r="G299" s="202" t="s">
        <v>117</v>
      </c>
      <c r="H299" s="203">
        <v>15</v>
      </c>
      <c r="I299" s="204"/>
      <c r="J299" s="205">
        <f>ROUND(I299*H299,2)</f>
        <v>0</v>
      </c>
      <c r="K299" s="201" t="s">
        <v>118</v>
      </c>
      <c r="L299" s="46"/>
      <c r="M299" s="206" t="s">
        <v>19</v>
      </c>
      <c r="N299" s="207" t="s">
        <v>40</v>
      </c>
      <c r="O299" s="86"/>
      <c r="P299" s="208">
        <f>O299*H299</f>
        <v>0</v>
      </c>
      <c r="Q299" s="208">
        <v>0</v>
      </c>
      <c r="R299" s="208">
        <f>Q299*H299</f>
        <v>0</v>
      </c>
      <c r="S299" s="208">
        <v>0.017780000000000001</v>
      </c>
      <c r="T299" s="209">
        <f>S299*H299</f>
        <v>0.26669999999999999</v>
      </c>
      <c r="U299" s="40"/>
      <c r="V299" s="40"/>
      <c r="W299" s="40"/>
      <c r="X299" s="40"/>
      <c r="Y299" s="40"/>
      <c r="Z299" s="40"/>
      <c r="AA299" s="40"/>
      <c r="AB299" s="40"/>
      <c r="AC299" s="40"/>
      <c r="AD299" s="40"/>
      <c r="AE299" s="40"/>
      <c r="AR299" s="210" t="s">
        <v>213</v>
      </c>
      <c r="AT299" s="210" t="s">
        <v>114</v>
      </c>
      <c r="AU299" s="210" t="s">
        <v>76</v>
      </c>
      <c r="AY299" s="19" t="s">
        <v>111</v>
      </c>
      <c r="BE299" s="211">
        <f>IF(N299="základní",J299,0)</f>
        <v>0</v>
      </c>
      <c r="BF299" s="211">
        <f>IF(N299="snížená",J299,0)</f>
        <v>0</v>
      </c>
      <c r="BG299" s="211">
        <f>IF(N299="zákl. přenesená",J299,0)</f>
        <v>0</v>
      </c>
      <c r="BH299" s="211">
        <f>IF(N299="sníž. přenesená",J299,0)</f>
        <v>0</v>
      </c>
      <c r="BI299" s="211">
        <f>IF(N299="nulová",J299,0)</f>
        <v>0</v>
      </c>
      <c r="BJ299" s="19" t="s">
        <v>74</v>
      </c>
      <c r="BK299" s="211">
        <f>ROUND(I299*H299,2)</f>
        <v>0</v>
      </c>
      <c r="BL299" s="19" t="s">
        <v>213</v>
      </c>
      <c r="BM299" s="210" t="s">
        <v>478</v>
      </c>
    </row>
    <row r="300" s="2" customFormat="1">
      <c r="A300" s="40"/>
      <c r="B300" s="41"/>
      <c r="C300" s="42"/>
      <c r="D300" s="212" t="s">
        <v>121</v>
      </c>
      <c r="E300" s="42"/>
      <c r="F300" s="213" t="s">
        <v>479</v>
      </c>
      <c r="G300" s="42"/>
      <c r="H300" s="42"/>
      <c r="I300" s="214"/>
      <c r="J300" s="42"/>
      <c r="K300" s="42"/>
      <c r="L300" s="46"/>
      <c r="M300" s="215"/>
      <c r="N300" s="216"/>
      <c r="O300" s="86"/>
      <c r="P300" s="86"/>
      <c r="Q300" s="86"/>
      <c r="R300" s="86"/>
      <c r="S300" s="86"/>
      <c r="T300" s="87"/>
      <c r="U300" s="40"/>
      <c r="V300" s="40"/>
      <c r="W300" s="40"/>
      <c r="X300" s="40"/>
      <c r="Y300" s="40"/>
      <c r="Z300" s="40"/>
      <c r="AA300" s="40"/>
      <c r="AB300" s="40"/>
      <c r="AC300" s="40"/>
      <c r="AD300" s="40"/>
      <c r="AE300" s="40"/>
      <c r="AT300" s="19" t="s">
        <v>121</v>
      </c>
      <c r="AU300" s="19" t="s">
        <v>76</v>
      </c>
    </row>
    <row r="301" s="2" customFormat="1" ht="33" customHeight="1">
      <c r="A301" s="40"/>
      <c r="B301" s="41"/>
      <c r="C301" s="199" t="s">
        <v>480</v>
      </c>
      <c r="D301" s="199" t="s">
        <v>114</v>
      </c>
      <c r="E301" s="200" t="s">
        <v>481</v>
      </c>
      <c r="F301" s="201" t="s">
        <v>482</v>
      </c>
      <c r="G301" s="202" t="s">
        <v>117</v>
      </c>
      <c r="H301" s="203">
        <v>15</v>
      </c>
      <c r="I301" s="204"/>
      <c r="J301" s="205">
        <f>ROUND(I301*H301,2)</f>
        <v>0</v>
      </c>
      <c r="K301" s="201" t="s">
        <v>118</v>
      </c>
      <c r="L301" s="46"/>
      <c r="M301" s="206" t="s">
        <v>19</v>
      </c>
      <c r="N301" s="207" t="s">
        <v>40</v>
      </c>
      <c r="O301" s="86"/>
      <c r="P301" s="208">
        <f>O301*H301</f>
        <v>0</v>
      </c>
      <c r="Q301" s="208">
        <v>0</v>
      </c>
      <c r="R301" s="208">
        <f>Q301*H301</f>
        <v>0</v>
      </c>
      <c r="S301" s="208">
        <v>0</v>
      </c>
      <c r="T301" s="209">
        <f>S301*H301</f>
        <v>0</v>
      </c>
      <c r="U301" s="40"/>
      <c r="V301" s="40"/>
      <c r="W301" s="40"/>
      <c r="X301" s="40"/>
      <c r="Y301" s="40"/>
      <c r="Z301" s="40"/>
      <c r="AA301" s="40"/>
      <c r="AB301" s="40"/>
      <c r="AC301" s="40"/>
      <c r="AD301" s="40"/>
      <c r="AE301" s="40"/>
      <c r="AR301" s="210" t="s">
        <v>213</v>
      </c>
      <c r="AT301" s="210" t="s">
        <v>114</v>
      </c>
      <c r="AU301" s="210" t="s">
        <v>76</v>
      </c>
      <c r="AY301" s="19" t="s">
        <v>111</v>
      </c>
      <c r="BE301" s="211">
        <f>IF(N301="základní",J301,0)</f>
        <v>0</v>
      </c>
      <c r="BF301" s="211">
        <f>IF(N301="snížená",J301,0)</f>
        <v>0</v>
      </c>
      <c r="BG301" s="211">
        <f>IF(N301="zákl. přenesená",J301,0)</f>
        <v>0</v>
      </c>
      <c r="BH301" s="211">
        <f>IF(N301="sníž. přenesená",J301,0)</f>
        <v>0</v>
      </c>
      <c r="BI301" s="211">
        <f>IF(N301="nulová",J301,0)</f>
        <v>0</v>
      </c>
      <c r="BJ301" s="19" t="s">
        <v>74</v>
      </c>
      <c r="BK301" s="211">
        <f>ROUND(I301*H301,2)</f>
        <v>0</v>
      </c>
      <c r="BL301" s="19" t="s">
        <v>213</v>
      </c>
      <c r="BM301" s="210" t="s">
        <v>483</v>
      </c>
    </row>
    <row r="302" s="2" customFormat="1">
      <c r="A302" s="40"/>
      <c r="B302" s="41"/>
      <c r="C302" s="42"/>
      <c r="D302" s="212" t="s">
        <v>121</v>
      </c>
      <c r="E302" s="42"/>
      <c r="F302" s="213" t="s">
        <v>484</v>
      </c>
      <c r="G302" s="42"/>
      <c r="H302" s="42"/>
      <c r="I302" s="214"/>
      <c r="J302" s="42"/>
      <c r="K302" s="42"/>
      <c r="L302" s="46"/>
      <c r="M302" s="215"/>
      <c r="N302" s="216"/>
      <c r="O302" s="86"/>
      <c r="P302" s="86"/>
      <c r="Q302" s="86"/>
      <c r="R302" s="86"/>
      <c r="S302" s="86"/>
      <c r="T302" s="87"/>
      <c r="U302" s="40"/>
      <c r="V302" s="40"/>
      <c r="W302" s="40"/>
      <c r="X302" s="40"/>
      <c r="Y302" s="40"/>
      <c r="Z302" s="40"/>
      <c r="AA302" s="40"/>
      <c r="AB302" s="40"/>
      <c r="AC302" s="40"/>
      <c r="AD302" s="40"/>
      <c r="AE302" s="40"/>
      <c r="AT302" s="19" t="s">
        <v>121</v>
      </c>
      <c r="AU302" s="19" t="s">
        <v>76</v>
      </c>
    </row>
    <row r="303" s="2" customFormat="1" ht="37.8" customHeight="1">
      <c r="A303" s="40"/>
      <c r="B303" s="41"/>
      <c r="C303" s="199" t="s">
        <v>485</v>
      </c>
      <c r="D303" s="199" t="s">
        <v>114</v>
      </c>
      <c r="E303" s="200" t="s">
        <v>486</v>
      </c>
      <c r="F303" s="201" t="s">
        <v>487</v>
      </c>
      <c r="G303" s="202" t="s">
        <v>117</v>
      </c>
      <c r="H303" s="203">
        <v>15</v>
      </c>
      <c r="I303" s="204"/>
      <c r="J303" s="205">
        <f>ROUND(I303*H303,2)</f>
        <v>0</v>
      </c>
      <c r="K303" s="201" t="s">
        <v>118</v>
      </c>
      <c r="L303" s="46"/>
      <c r="M303" s="206" t="s">
        <v>19</v>
      </c>
      <c r="N303" s="207" t="s">
        <v>40</v>
      </c>
      <c r="O303" s="86"/>
      <c r="P303" s="208">
        <f>O303*H303</f>
        <v>0</v>
      </c>
      <c r="Q303" s="208">
        <v>0.00036000000000000002</v>
      </c>
      <c r="R303" s="208">
        <f>Q303*H303</f>
        <v>0.0054000000000000003</v>
      </c>
      <c r="S303" s="208">
        <v>0</v>
      </c>
      <c r="T303" s="209">
        <f>S303*H303</f>
        <v>0</v>
      </c>
      <c r="U303" s="40"/>
      <c r="V303" s="40"/>
      <c r="W303" s="40"/>
      <c r="X303" s="40"/>
      <c r="Y303" s="40"/>
      <c r="Z303" s="40"/>
      <c r="AA303" s="40"/>
      <c r="AB303" s="40"/>
      <c r="AC303" s="40"/>
      <c r="AD303" s="40"/>
      <c r="AE303" s="40"/>
      <c r="AR303" s="210" t="s">
        <v>213</v>
      </c>
      <c r="AT303" s="210" t="s">
        <v>114</v>
      </c>
      <c r="AU303" s="210" t="s">
        <v>76</v>
      </c>
      <c r="AY303" s="19" t="s">
        <v>111</v>
      </c>
      <c r="BE303" s="211">
        <f>IF(N303="základní",J303,0)</f>
        <v>0</v>
      </c>
      <c r="BF303" s="211">
        <f>IF(N303="snížená",J303,0)</f>
        <v>0</v>
      </c>
      <c r="BG303" s="211">
        <f>IF(N303="zákl. přenesená",J303,0)</f>
        <v>0</v>
      </c>
      <c r="BH303" s="211">
        <f>IF(N303="sníž. přenesená",J303,0)</f>
        <v>0</v>
      </c>
      <c r="BI303" s="211">
        <f>IF(N303="nulová",J303,0)</f>
        <v>0</v>
      </c>
      <c r="BJ303" s="19" t="s">
        <v>74</v>
      </c>
      <c r="BK303" s="211">
        <f>ROUND(I303*H303,2)</f>
        <v>0</v>
      </c>
      <c r="BL303" s="19" t="s">
        <v>213</v>
      </c>
      <c r="BM303" s="210" t="s">
        <v>488</v>
      </c>
    </row>
    <row r="304" s="2" customFormat="1">
      <c r="A304" s="40"/>
      <c r="B304" s="41"/>
      <c r="C304" s="42"/>
      <c r="D304" s="212" t="s">
        <v>121</v>
      </c>
      <c r="E304" s="42"/>
      <c r="F304" s="213" t="s">
        <v>489</v>
      </c>
      <c r="G304" s="42"/>
      <c r="H304" s="42"/>
      <c r="I304" s="214"/>
      <c r="J304" s="42"/>
      <c r="K304" s="42"/>
      <c r="L304" s="46"/>
      <c r="M304" s="215"/>
      <c r="N304" s="216"/>
      <c r="O304" s="86"/>
      <c r="P304" s="86"/>
      <c r="Q304" s="86"/>
      <c r="R304" s="86"/>
      <c r="S304" s="86"/>
      <c r="T304" s="87"/>
      <c r="U304" s="40"/>
      <c r="V304" s="40"/>
      <c r="W304" s="40"/>
      <c r="X304" s="40"/>
      <c r="Y304" s="40"/>
      <c r="Z304" s="40"/>
      <c r="AA304" s="40"/>
      <c r="AB304" s="40"/>
      <c r="AC304" s="40"/>
      <c r="AD304" s="40"/>
      <c r="AE304" s="40"/>
      <c r="AT304" s="19" t="s">
        <v>121</v>
      </c>
      <c r="AU304" s="19" t="s">
        <v>76</v>
      </c>
    </row>
    <row r="305" s="13" customFormat="1">
      <c r="A305" s="13"/>
      <c r="B305" s="217"/>
      <c r="C305" s="218"/>
      <c r="D305" s="219" t="s">
        <v>123</v>
      </c>
      <c r="E305" s="220" t="s">
        <v>19</v>
      </c>
      <c r="F305" s="221" t="s">
        <v>490</v>
      </c>
      <c r="G305" s="218"/>
      <c r="H305" s="220" t="s">
        <v>19</v>
      </c>
      <c r="I305" s="222"/>
      <c r="J305" s="218"/>
      <c r="K305" s="218"/>
      <c r="L305" s="223"/>
      <c r="M305" s="224"/>
      <c r="N305" s="225"/>
      <c r="O305" s="225"/>
      <c r="P305" s="225"/>
      <c r="Q305" s="225"/>
      <c r="R305" s="225"/>
      <c r="S305" s="225"/>
      <c r="T305" s="226"/>
      <c r="U305" s="13"/>
      <c r="V305" s="13"/>
      <c r="W305" s="13"/>
      <c r="X305" s="13"/>
      <c r="Y305" s="13"/>
      <c r="Z305" s="13"/>
      <c r="AA305" s="13"/>
      <c r="AB305" s="13"/>
      <c r="AC305" s="13"/>
      <c r="AD305" s="13"/>
      <c r="AE305" s="13"/>
      <c r="AT305" s="227" t="s">
        <v>123</v>
      </c>
      <c r="AU305" s="227" t="s">
        <v>76</v>
      </c>
      <c r="AV305" s="13" t="s">
        <v>74</v>
      </c>
      <c r="AW305" s="13" t="s">
        <v>31</v>
      </c>
      <c r="AX305" s="13" t="s">
        <v>69</v>
      </c>
      <c r="AY305" s="227" t="s">
        <v>111</v>
      </c>
    </row>
    <row r="306" s="13" customFormat="1">
      <c r="A306" s="13"/>
      <c r="B306" s="217"/>
      <c r="C306" s="218"/>
      <c r="D306" s="219" t="s">
        <v>123</v>
      </c>
      <c r="E306" s="220" t="s">
        <v>19</v>
      </c>
      <c r="F306" s="221" t="s">
        <v>491</v>
      </c>
      <c r="G306" s="218"/>
      <c r="H306" s="220" t="s">
        <v>19</v>
      </c>
      <c r="I306" s="222"/>
      <c r="J306" s="218"/>
      <c r="K306" s="218"/>
      <c r="L306" s="223"/>
      <c r="M306" s="224"/>
      <c r="N306" s="225"/>
      <c r="O306" s="225"/>
      <c r="P306" s="225"/>
      <c r="Q306" s="225"/>
      <c r="R306" s="225"/>
      <c r="S306" s="225"/>
      <c r="T306" s="226"/>
      <c r="U306" s="13"/>
      <c r="V306" s="13"/>
      <c r="W306" s="13"/>
      <c r="X306" s="13"/>
      <c r="Y306" s="13"/>
      <c r="Z306" s="13"/>
      <c r="AA306" s="13"/>
      <c r="AB306" s="13"/>
      <c r="AC306" s="13"/>
      <c r="AD306" s="13"/>
      <c r="AE306" s="13"/>
      <c r="AT306" s="227" t="s">
        <v>123</v>
      </c>
      <c r="AU306" s="227" t="s">
        <v>76</v>
      </c>
      <c r="AV306" s="13" t="s">
        <v>74</v>
      </c>
      <c r="AW306" s="13" t="s">
        <v>31</v>
      </c>
      <c r="AX306" s="13" t="s">
        <v>69</v>
      </c>
      <c r="AY306" s="227" t="s">
        <v>111</v>
      </c>
    </row>
    <row r="307" s="14" customFormat="1">
      <c r="A307" s="14"/>
      <c r="B307" s="228"/>
      <c r="C307" s="229"/>
      <c r="D307" s="219" t="s">
        <v>123</v>
      </c>
      <c r="E307" s="230" t="s">
        <v>19</v>
      </c>
      <c r="F307" s="231" t="s">
        <v>492</v>
      </c>
      <c r="G307" s="229"/>
      <c r="H307" s="232">
        <v>15</v>
      </c>
      <c r="I307" s="233"/>
      <c r="J307" s="229"/>
      <c r="K307" s="229"/>
      <c r="L307" s="234"/>
      <c r="M307" s="235"/>
      <c r="N307" s="236"/>
      <c r="O307" s="236"/>
      <c r="P307" s="236"/>
      <c r="Q307" s="236"/>
      <c r="R307" s="236"/>
      <c r="S307" s="236"/>
      <c r="T307" s="237"/>
      <c r="U307" s="14"/>
      <c r="V307" s="14"/>
      <c r="W307" s="14"/>
      <c r="X307" s="14"/>
      <c r="Y307" s="14"/>
      <c r="Z307" s="14"/>
      <c r="AA307" s="14"/>
      <c r="AB307" s="14"/>
      <c r="AC307" s="14"/>
      <c r="AD307" s="14"/>
      <c r="AE307" s="14"/>
      <c r="AT307" s="238" t="s">
        <v>123</v>
      </c>
      <c r="AU307" s="238" t="s">
        <v>76</v>
      </c>
      <c r="AV307" s="14" t="s">
        <v>76</v>
      </c>
      <c r="AW307" s="14" t="s">
        <v>31</v>
      </c>
      <c r="AX307" s="14" t="s">
        <v>74</v>
      </c>
      <c r="AY307" s="238" t="s">
        <v>111</v>
      </c>
    </row>
    <row r="308" s="2" customFormat="1" ht="33" customHeight="1">
      <c r="A308" s="40"/>
      <c r="B308" s="41"/>
      <c r="C308" s="199" t="s">
        <v>493</v>
      </c>
      <c r="D308" s="199" t="s">
        <v>114</v>
      </c>
      <c r="E308" s="200" t="s">
        <v>494</v>
      </c>
      <c r="F308" s="201" t="s">
        <v>495</v>
      </c>
      <c r="G308" s="202" t="s">
        <v>117</v>
      </c>
      <c r="H308" s="203">
        <v>15</v>
      </c>
      <c r="I308" s="204"/>
      <c r="J308" s="205">
        <f>ROUND(I308*H308,2)</f>
        <v>0</v>
      </c>
      <c r="K308" s="201" t="s">
        <v>118</v>
      </c>
      <c r="L308" s="46"/>
      <c r="M308" s="206" t="s">
        <v>19</v>
      </c>
      <c r="N308" s="207" t="s">
        <v>40</v>
      </c>
      <c r="O308" s="86"/>
      <c r="P308" s="208">
        <f>O308*H308</f>
        <v>0</v>
      </c>
      <c r="Q308" s="208">
        <v>0</v>
      </c>
      <c r="R308" s="208">
        <f>Q308*H308</f>
        <v>0</v>
      </c>
      <c r="S308" s="208">
        <v>0</v>
      </c>
      <c r="T308" s="209">
        <f>S308*H308</f>
        <v>0</v>
      </c>
      <c r="U308" s="40"/>
      <c r="V308" s="40"/>
      <c r="W308" s="40"/>
      <c r="X308" s="40"/>
      <c r="Y308" s="40"/>
      <c r="Z308" s="40"/>
      <c r="AA308" s="40"/>
      <c r="AB308" s="40"/>
      <c r="AC308" s="40"/>
      <c r="AD308" s="40"/>
      <c r="AE308" s="40"/>
      <c r="AR308" s="210" t="s">
        <v>213</v>
      </c>
      <c r="AT308" s="210" t="s">
        <v>114</v>
      </c>
      <c r="AU308" s="210" t="s">
        <v>76</v>
      </c>
      <c r="AY308" s="19" t="s">
        <v>111</v>
      </c>
      <c r="BE308" s="211">
        <f>IF(N308="základní",J308,0)</f>
        <v>0</v>
      </c>
      <c r="BF308" s="211">
        <f>IF(N308="snížená",J308,0)</f>
        <v>0</v>
      </c>
      <c r="BG308" s="211">
        <f>IF(N308="zákl. přenesená",J308,0)</f>
        <v>0</v>
      </c>
      <c r="BH308" s="211">
        <f>IF(N308="sníž. přenesená",J308,0)</f>
        <v>0</v>
      </c>
      <c r="BI308" s="211">
        <f>IF(N308="nulová",J308,0)</f>
        <v>0</v>
      </c>
      <c r="BJ308" s="19" t="s">
        <v>74</v>
      </c>
      <c r="BK308" s="211">
        <f>ROUND(I308*H308,2)</f>
        <v>0</v>
      </c>
      <c r="BL308" s="19" t="s">
        <v>213</v>
      </c>
      <c r="BM308" s="210" t="s">
        <v>496</v>
      </c>
    </row>
    <row r="309" s="2" customFormat="1">
      <c r="A309" s="40"/>
      <c r="B309" s="41"/>
      <c r="C309" s="42"/>
      <c r="D309" s="212" t="s">
        <v>121</v>
      </c>
      <c r="E309" s="42"/>
      <c r="F309" s="213" t="s">
        <v>497</v>
      </c>
      <c r="G309" s="42"/>
      <c r="H309" s="42"/>
      <c r="I309" s="214"/>
      <c r="J309" s="42"/>
      <c r="K309" s="42"/>
      <c r="L309" s="46"/>
      <c r="M309" s="215"/>
      <c r="N309" s="216"/>
      <c r="O309" s="86"/>
      <c r="P309" s="86"/>
      <c r="Q309" s="86"/>
      <c r="R309" s="86"/>
      <c r="S309" s="86"/>
      <c r="T309" s="87"/>
      <c r="U309" s="40"/>
      <c r="V309" s="40"/>
      <c r="W309" s="40"/>
      <c r="X309" s="40"/>
      <c r="Y309" s="40"/>
      <c r="Z309" s="40"/>
      <c r="AA309" s="40"/>
      <c r="AB309" s="40"/>
      <c r="AC309" s="40"/>
      <c r="AD309" s="40"/>
      <c r="AE309" s="40"/>
      <c r="AT309" s="19" t="s">
        <v>121</v>
      </c>
      <c r="AU309" s="19" t="s">
        <v>76</v>
      </c>
    </row>
    <row r="310" s="2" customFormat="1" ht="24.15" customHeight="1">
      <c r="A310" s="40"/>
      <c r="B310" s="41"/>
      <c r="C310" s="251" t="s">
        <v>498</v>
      </c>
      <c r="D310" s="251" t="s">
        <v>250</v>
      </c>
      <c r="E310" s="252" t="s">
        <v>499</v>
      </c>
      <c r="F310" s="253" t="s">
        <v>500</v>
      </c>
      <c r="G310" s="254" t="s">
        <v>386</v>
      </c>
      <c r="H310" s="255">
        <v>150</v>
      </c>
      <c r="I310" s="256"/>
      <c r="J310" s="257">
        <f>ROUND(I310*H310,2)</f>
        <v>0</v>
      </c>
      <c r="K310" s="253" t="s">
        <v>118</v>
      </c>
      <c r="L310" s="258"/>
      <c r="M310" s="259" t="s">
        <v>19</v>
      </c>
      <c r="N310" s="260" t="s">
        <v>40</v>
      </c>
      <c r="O310" s="86"/>
      <c r="P310" s="208">
        <f>O310*H310</f>
        <v>0</v>
      </c>
      <c r="Q310" s="208">
        <v>0.00133</v>
      </c>
      <c r="R310" s="208">
        <f>Q310*H310</f>
        <v>0.19950000000000001</v>
      </c>
      <c r="S310" s="208">
        <v>0</v>
      </c>
      <c r="T310" s="209">
        <f>S310*H310</f>
        <v>0</v>
      </c>
      <c r="U310" s="40"/>
      <c r="V310" s="40"/>
      <c r="W310" s="40"/>
      <c r="X310" s="40"/>
      <c r="Y310" s="40"/>
      <c r="Z310" s="40"/>
      <c r="AA310" s="40"/>
      <c r="AB310" s="40"/>
      <c r="AC310" s="40"/>
      <c r="AD310" s="40"/>
      <c r="AE310" s="40"/>
      <c r="AR310" s="210" t="s">
        <v>254</v>
      </c>
      <c r="AT310" s="210" t="s">
        <v>250</v>
      </c>
      <c r="AU310" s="210" t="s">
        <v>76</v>
      </c>
      <c r="AY310" s="19" t="s">
        <v>111</v>
      </c>
      <c r="BE310" s="211">
        <f>IF(N310="základní",J310,0)</f>
        <v>0</v>
      </c>
      <c r="BF310" s="211">
        <f>IF(N310="snížená",J310,0)</f>
        <v>0</v>
      </c>
      <c r="BG310" s="211">
        <f>IF(N310="zákl. přenesená",J310,0)</f>
        <v>0</v>
      </c>
      <c r="BH310" s="211">
        <f>IF(N310="sníž. přenesená",J310,0)</f>
        <v>0</v>
      </c>
      <c r="BI310" s="211">
        <f>IF(N310="nulová",J310,0)</f>
        <v>0</v>
      </c>
      <c r="BJ310" s="19" t="s">
        <v>74</v>
      </c>
      <c r="BK310" s="211">
        <f>ROUND(I310*H310,2)</f>
        <v>0</v>
      </c>
      <c r="BL310" s="19" t="s">
        <v>213</v>
      </c>
      <c r="BM310" s="210" t="s">
        <v>501</v>
      </c>
    </row>
    <row r="311" s="2" customFormat="1" ht="55.5" customHeight="1">
      <c r="A311" s="40"/>
      <c r="B311" s="41"/>
      <c r="C311" s="199" t="s">
        <v>502</v>
      </c>
      <c r="D311" s="199" t="s">
        <v>114</v>
      </c>
      <c r="E311" s="200" t="s">
        <v>503</v>
      </c>
      <c r="F311" s="201" t="s">
        <v>504</v>
      </c>
      <c r="G311" s="202" t="s">
        <v>199</v>
      </c>
      <c r="H311" s="203">
        <v>0.26800000000000002</v>
      </c>
      <c r="I311" s="204"/>
      <c r="J311" s="205">
        <f>ROUND(I311*H311,2)</f>
        <v>0</v>
      </c>
      <c r="K311" s="201" t="s">
        <v>118</v>
      </c>
      <c r="L311" s="46"/>
      <c r="M311" s="206" t="s">
        <v>19</v>
      </c>
      <c r="N311" s="207" t="s">
        <v>40</v>
      </c>
      <c r="O311" s="86"/>
      <c r="P311" s="208">
        <f>O311*H311</f>
        <v>0</v>
      </c>
      <c r="Q311" s="208">
        <v>0</v>
      </c>
      <c r="R311" s="208">
        <f>Q311*H311</f>
        <v>0</v>
      </c>
      <c r="S311" s="208">
        <v>0</v>
      </c>
      <c r="T311" s="209">
        <f>S311*H311</f>
        <v>0</v>
      </c>
      <c r="U311" s="40"/>
      <c r="V311" s="40"/>
      <c r="W311" s="40"/>
      <c r="X311" s="40"/>
      <c r="Y311" s="40"/>
      <c r="Z311" s="40"/>
      <c r="AA311" s="40"/>
      <c r="AB311" s="40"/>
      <c r="AC311" s="40"/>
      <c r="AD311" s="40"/>
      <c r="AE311" s="40"/>
      <c r="AR311" s="210" t="s">
        <v>213</v>
      </c>
      <c r="AT311" s="210" t="s">
        <v>114</v>
      </c>
      <c r="AU311" s="210" t="s">
        <v>76</v>
      </c>
      <c r="AY311" s="19" t="s">
        <v>111</v>
      </c>
      <c r="BE311" s="211">
        <f>IF(N311="základní",J311,0)</f>
        <v>0</v>
      </c>
      <c r="BF311" s="211">
        <f>IF(N311="snížená",J311,0)</f>
        <v>0</v>
      </c>
      <c r="BG311" s="211">
        <f>IF(N311="zákl. přenesená",J311,0)</f>
        <v>0</v>
      </c>
      <c r="BH311" s="211">
        <f>IF(N311="sníž. přenesená",J311,0)</f>
        <v>0</v>
      </c>
      <c r="BI311" s="211">
        <f>IF(N311="nulová",J311,0)</f>
        <v>0</v>
      </c>
      <c r="BJ311" s="19" t="s">
        <v>74</v>
      </c>
      <c r="BK311" s="211">
        <f>ROUND(I311*H311,2)</f>
        <v>0</v>
      </c>
      <c r="BL311" s="19" t="s">
        <v>213</v>
      </c>
      <c r="BM311" s="210" t="s">
        <v>505</v>
      </c>
    </row>
    <row r="312" s="2" customFormat="1">
      <c r="A312" s="40"/>
      <c r="B312" s="41"/>
      <c r="C312" s="42"/>
      <c r="D312" s="212" t="s">
        <v>121</v>
      </c>
      <c r="E312" s="42"/>
      <c r="F312" s="213" t="s">
        <v>506</v>
      </c>
      <c r="G312" s="42"/>
      <c r="H312" s="42"/>
      <c r="I312" s="214"/>
      <c r="J312" s="42"/>
      <c r="K312" s="42"/>
      <c r="L312" s="46"/>
      <c r="M312" s="215"/>
      <c r="N312" s="216"/>
      <c r="O312" s="86"/>
      <c r="P312" s="86"/>
      <c r="Q312" s="86"/>
      <c r="R312" s="86"/>
      <c r="S312" s="86"/>
      <c r="T312" s="87"/>
      <c r="U312" s="40"/>
      <c r="V312" s="40"/>
      <c r="W312" s="40"/>
      <c r="X312" s="40"/>
      <c r="Y312" s="40"/>
      <c r="Z312" s="40"/>
      <c r="AA312" s="40"/>
      <c r="AB312" s="40"/>
      <c r="AC312" s="40"/>
      <c r="AD312" s="40"/>
      <c r="AE312" s="40"/>
      <c r="AT312" s="19" t="s">
        <v>121</v>
      </c>
      <c r="AU312" s="19" t="s">
        <v>76</v>
      </c>
    </row>
    <row r="313" s="12" customFormat="1" ht="25.92" customHeight="1">
      <c r="A313" s="12"/>
      <c r="B313" s="183"/>
      <c r="C313" s="184"/>
      <c r="D313" s="185" t="s">
        <v>68</v>
      </c>
      <c r="E313" s="186" t="s">
        <v>507</v>
      </c>
      <c r="F313" s="186" t="s">
        <v>508</v>
      </c>
      <c r="G313" s="184"/>
      <c r="H313" s="184"/>
      <c r="I313" s="187"/>
      <c r="J313" s="188">
        <f>BK313</f>
        <v>0</v>
      </c>
      <c r="K313" s="184"/>
      <c r="L313" s="189"/>
      <c r="M313" s="190"/>
      <c r="N313" s="191"/>
      <c r="O313" s="191"/>
      <c r="P313" s="192">
        <f>P314+P321+P329+P344</f>
        <v>0</v>
      </c>
      <c r="Q313" s="191"/>
      <c r="R313" s="192">
        <f>R314+R321+R329+R344</f>
        <v>0</v>
      </c>
      <c r="S313" s="191"/>
      <c r="T313" s="193">
        <f>T314+T321+T329+T344</f>
        <v>0</v>
      </c>
      <c r="U313" s="12"/>
      <c r="V313" s="12"/>
      <c r="W313" s="12"/>
      <c r="X313" s="12"/>
      <c r="Y313" s="12"/>
      <c r="Z313" s="12"/>
      <c r="AA313" s="12"/>
      <c r="AB313" s="12"/>
      <c r="AC313" s="12"/>
      <c r="AD313" s="12"/>
      <c r="AE313" s="12"/>
      <c r="AR313" s="194" t="s">
        <v>150</v>
      </c>
      <c r="AT313" s="195" t="s">
        <v>68</v>
      </c>
      <c r="AU313" s="195" t="s">
        <v>69</v>
      </c>
      <c r="AY313" s="194" t="s">
        <v>111</v>
      </c>
      <c r="BK313" s="196">
        <f>BK314+BK321+BK329+BK344</f>
        <v>0</v>
      </c>
    </row>
    <row r="314" s="12" customFormat="1" ht="22.8" customHeight="1">
      <c r="A314" s="12"/>
      <c r="B314" s="183"/>
      <c r="C314" s="184"/>
      <c r="D314" s="185" t="s">
        <v>68</v>
      </c>
      <c r="E314" s="197" t="s">
        <v>509</v>
      </c>
      <c r="F314" s="197" t="s">
        <v>510</v>
      </c>
      <c r="G314" s="184"/>
      <c r="H314" s="184"/>
      <c r="I314" s="187"/>
      <c r="J314" s="198">
        <f>BK314</f>
        <v>0</v>
      </c>
      <c r="K314" s="184"/>
      <c r="L314" s="189"/>
      <c r="M314" s="190"/>
      <c r="N314" s="191"/>
      <c r="O314" s="191"/>
      <c r="P314" s="192">
        <f>SUM(P315:P320)</f>
        <v>0</v>
      </c>
      <c r="Q314" s="191"/>
      <c r="R314" s="192">
        <f>SUM(R315:R320)</f>
        <v>0</v>
      </c>
      <c r="S314" s="191"/>
      <c r="T314" s="193">
        <f>SUM(T315:T320)</f>
        <v>0</v>
      </c>
      <c r="U314" s="12"/>
      <c r="V314" s="12"/>
      <c r="W314" s="12"/>
      <c r="X314" s="12"/>
      <c r="Y314" s="12"/>
      <c r="Z314" s="12"/>
      <c r="AA314" s="12"/>
      <c r="AB314" s="12"/>
      <c r="AC314" s="12"/>
      <c r="AD314" s="12"/>
      <c r="AE314" s="12"/>
      <c r="AR314" s="194" t="s">
        <v>150</v>
      </c>
      <c r="AT314" s="195" t="s">
        <v>68</v>
      </c>
      <c r="AU314" s="195" t="s">
        <v>74</v>
      </c>
      <c r="AY314" s="194" t="s">
        <v>111</v>
      </c>
      <c r="BK314" s="196">
        <f>SUM(BK315:BK320)</f>
        <v>0</v>
      </c>
    </row>
    <row r="315" s="2" customFormat="1" ht="16.5" customHeight="1">
      <c r="A315" s="40"/>
      <c r="B315" s="41"/>
      <c r="C315" s="199" t="s">
        <v>511</v>
      </c>
      <c r="D315" s="199" t="s">
        <v>114</v>
      </c>
      <c r="E315" s="200" t="s">
        <v>512</v>
      </c>
      <c r="F315" s="201" t="s">
        <v>513</v>
      </c>
      <c r="G315" s="202" t="s">
        <v>514</v>
      </c>
      <c r="H315" s="203">
        <v>1</v>
      </c>
      <c r="I315" s="204"/>
      <c r="J315" s="205">
        <f>ROUND(I315*H315,2)</f>
        <v>0</v>
      </c>
      <c r="K315" s="201" t="s">
        <v>118</v>
      </c>
      <c r="L315" s="46"/>
      <c r="M315" s="206" t="s">
        <v>19</v>
      </c>
      <c r="N315" s="207" t="s">
        <v>40</v>
      </c>
      <c r="O315" s="86"/>
      <c r="P315" s="208">
        <f>O315*H315</f>
        <v>0</v>
      </c>
      <c r="Q315" s="208">
        <v>0</v>
      </c>
      <c r="R315" s="208">
        <f>Q315*H315</f>
        <v>0</v>
      </c>
      <c r="S315" s="208">
        <v>0</v>
      </c>
      <c r="T315" s="209">
        <f>S315*H315</f>
        <v>0</v>
      </c>
      <c r="U315" s="40"/>
      <c r="V315" s="40"/>
      <c r="W315" s="40"/>
      <c r="X315" s="40"/>
      <c r="Y315" s="40"/>
      <c r="Z315" s="40"/>
      <c r="AA315" s="40"/>
      <c r="AB315" s="40"/>
      <c r="AC315" s="40"/>
      <c r="AD315" s="40"/>
      <c r="AE315" s="40"/>
      <c r="AR315" s="210" t="s">
        <v>515</v>
      </c>
      <c r="AT315" s="210" t="s">
        <v>114</v>
      </c>
      <c r="AU315" s="210" t="s">
        <v>76</v>
      </c>
      <c r="AY315" s="19" t="s">
        <v>111</v>
      </c>
      <c r="BE315" s="211">
        <f>IF(N315="základní",J315,0)</f>
        <v>0</v>
      </c>
      <c r="BF315" s="211">
        <f>IF(N315="snížená",J315,0)</f>
        <v>0</v>
      </c>
      <c r="BG315" s="211">
        <f>IF(N315="zákl. přenesená",J315,0)</f>
        <v>0</v>
      </c>
      <c r="BH315" s="211">
        <f>IF(N315="sníž. přenesená",J315,0)</f>
        <v>0</v>
      </c>
      <c r="BI315" s="211">
        <f>IF(N315="nulová",J315,0)</f>
        <v>0</v>
      </c>
      <c r="BJ315" s="19" t="s">
        <v>74</v>
      </c>
      <c r="BK315" s="211">
        <f>ROUND(I315*H315,2)</f>
        <v>0</v>
      </c>
      <c r="BL315" s="19" t="s">
        <v>515</v>
      </c>
      <c r="BM315" s="210" t="s">
        <v>516</v>
      </c>
    </row>
    <row r="316" s="2" customFormat="1">
      <c r="A316" s="40"/>
      <c r="B316" s="41"/>
      <c r="C316" s="42"/>
      <c r="D316" s="212" t="s">
        <v>121</v>
      </c>
      <c r="E316" s="42"/>
      <c r="F316" s="213" t="s">
        <v>517</v>
      </c>
      <c r="G316" s="42"/>
      <c r="H316" s="42"/>
      <c r="I316" s="214"/>
      <c r="J316" s="42"/>
      <c r="K316" s="42"/>
      <c r="L316" s="46"/>
      <c r="M316" s="215"/>
      <c r="N316" s="216"/>
      <c r="O316" s="86"/>
      <c r="P316" s="86"/>
      <c r="Q316" s="86"/>
      <c r="R316" s="86"/>
      <c r="S316" s="86"/>
      <c r="T316" s="87"/>
      <c r="U316" s="40"/>
      <c r="V316" s="40"/>
      <c r="W316" s="40"/>
      <c r="X316" s="40"/>
      <c r="Y316" s="40"/>
      <c r="Z316" s="40"/>
      <c r="AA316" s="40"/>
      <c r="AB316" s="40"/>
      <c r="AC316" s="40"/>
      <c r="AD316" s="40"/>
      <c r="AE316" s="40"/>
      <c r="AT316" s="19" t="s">
        <v>121</v>
      </c>
      <c r="AU316" s="19" t="s">
        <v>76</v>
      </c>
    </row>
    <row r="317" s="14" customFormat="1">
      <c r="A317" s="14"/>
      <c r="B317" s="228"/>
      <c r="C317" s="229"/>
      <c r="D317" s="219" t="s">
        <v>123</v>
      </c>
      <c r="E317" s="230" t="s">
        <v>19</v>
      </c>
      <c r="F317" s="231" t="s">
        <v>518</v>
      </c>
      <c r="G317" s="229"/>
      <c r="H317" s="232">
        <v>1</v>
      </c>
      <c r="I317" s="233"/>
      <c r="J317" s="229"/>
      <c r="K317" s="229"/>
      <c r="L317" s="234"/>
      <c r="M317" s="235"/>
      <c r="N317" s="236"/>
      <c r="O317" s="236"/>
      <c r="P317" s="236"/>
      <c r="Q317" s="236"/>
      <c r="R317" s="236"/>
      <c r="S317" s="236"/>
      <c r="T317" s="237"/>
      <c r="U317" s="14"/>
      <c r="V317" s="14"/>
      <c r="W317" s="14"/>
      <c r="X317" s="14"/>
      <c r="Y317" s="14"/>
      <c r="Z317" s="14"/>
      <c r="AA317" s="14"/>
      <c r="AB317" s="14"/>
      <c r="AC317" s="14"/>
      <c r="AD317" s="14"/>
      <c r="AE317" s="14"/>
      <c r="AT317" s="238" t="s">
        <v>123</v>
      </c>
      <c r="AU317" s="238" t="s">
        <v>76</v>
      </c>
      <c r="AV317" s="14" t="s">
        <v>76</v>
      </c>
      <c r="AW317" s="14" t="s">
        <v>31</v>
      </c>
      <c r="AX317" s="14" t="s">
        <v>74</v>
      </c>
      <c r="AY317" s="238" t="s">
        <v>111</v>
      </c>
    </row>
    <row r="318" s="13" customFormat="1">
      <c r="A318" s="13"/>
      <c r="B318" s="217"/>
      <c r="C318" s="218"/>
      <c r="D318" s="219" t="s">
        <v>123</v>
      </c>
      <c r="E318" s="220" t="s">
        <v>19</v>
      </c>
      <c r="F318" s="221" t="s">
        <v>519</v>
      </c>
      <c r="G318" s="218"/>
      <c r="H318" s="220" t="s">
        <v>19</v>
      </c>
      <c r="I318" s="222"/>
      <c r="J318" s="218"/>
      <c r="K318" s="218"/>
      <c r="L318" s="223"/>
      <c r="M318" s="224"/>
      <c r="N318" s="225"/>
      <c r="O318" s="225"/>
      <c r="P318" s="225"/>
      <c r="Q318" s="225"/>
      <c r="R318" s="225"/>
      <c r="S318" s="225"/>
      <c r="T318" s="226"/>
      <c r="U318" s="13"/>
      <c r="V318" s="13"/>
      <c r="W318" s="13"/>
      <c r="X318" s="13"/>
      <c r="Y318" s="13"/>
      <c r="Z318" s="13"/>
      <c r="AA318" s="13"/>
      <c r="AB318" s="13"/>
      <c r="AC318" s="13"/>
      <c r="AD318" s="13"/>
      <c r="AE318" s="13"/>
      <c r="AT318" s="227" t="s">
        <v>123</v>
      </c>
      <c r="AU318" s="227" t="s">
        <v>76</v>
      </c>
      <c r="AV318" s="13" t="s">
        <v>74</v>
      </c>
      <c r="AW318" s="13" t="s">
        <v>31</v>
      </c>
      <c r="AX318" s="13" t="s">
        <v>69</v>
      </c>
      <c r="AY318" s="227" t="s">
        <v>111</v>
      </c>
    </row>
    <row r="319" s="2" customFormat="1" ht="16.5" customHeight="1">
      <c r="A319" s="40"/>
      <c r="B319" s="41"/>
      <c r="C319" s="199" t="s">
        <v>520</v>
      </c>
      <c r="D319" s="199" t="s">
        <v>114</v>
      </c>
      <c r="E319" s="200" t="s">
        <v>521</v>
      </c>
      <c r="F319" s="201" t="s">
        <v>522</v>
      </c>
      <c r="G319" s="202" t="s">
        <v>514</v>
      </c>
      <c r="H319" s="203">
        <v>1</v>
      </c>
      <c r="I319" s="204"/>
      <c r="J319" s="205">
        <f>ROUND(I319*H319,2)</f>
        <v>0</v>
      </c>
      <c r="K319" s="201" t="s">
        <v>118</v>
      </c>
      <c r="L319" s="46"/>
      <c r="M319" s="206" t="s">
        <v>19</v>
      </c>
      <c r="N319" s="207" t="s">
        <v>40</v>
      </c>
      <c r="O319" s="86"/>
      <c r="P319" s="208">
        <f>O319*H319</f>
        <v>0</v>
      </c>
      <c r="Q319" s="208">
        <v>0</v>
      </c>
      <c r="R319" s="208">
        <f>Q319*H319</f>
        <v>0</v>
      </c>
      <c r="S319" s="208">
        <v>0</v>
      </c>
      <c r="T319" s="209">
        <f>S319*H319</f>
        <v>0</v>
      </c>
      <c r="U319" s="40"/>
      <c r="V319" s="40"/>
      <c r="W319" s="40"/>
      <c r="X319" s="40"/>
      <c r="Y319" s="40"/>
      <c r="Z319" s="40"/>
      <c r="AA319" s="40"/>
      <c r="AB319" s="40"/>
      <c r="AC319" s="40"/>
      <c r="AD319" s="40"/>
      <c r="AE319" s="40"/>
      <c r="AR319" s="210" t="s">
        <v>515</v>
      </c>
      <c r="AT319" s="210" t="s">
        <v>114</v>
      </c>
      <c r="AU319" s="210" t="s">
        <v>76</v>
      </c>
      <c r="AY319" s="19" t="s">
        <v>111</v>
      </c>
      <c r="BE319" s="211">
        <f>IF(N319="základní",J319,0)</f>
        <v>0</v>
      </c>
      <c r="BF319" s="211">
        <f>IF(N319="snížená",J319,0)</f>
        <v>0</v>
      </c>
      <c r="BG319" s="211">
        <f>IF(N319="zákl. přenesená",J319,0)</f>
        <v>0</v>
      </c>
      <c r="BH319" s="211">
        <f>IF(N319="sníž. přenesená",J319,0)</f>
        <v>0</v>
      </c>
      <c r="BI319" s="211">
        <f>IF(N319="nulová",J319,0)</f>
        <v>0</v>
      </c>
      <c r="BJ319" s="19" t="s">
        <v>74</v>
      </c>
      <c r="BK319" s="211">
        <f>ROUND(I319*H319,2)</f>
        <v>0</v>
      </c>
      <c r="BL319" s="19" t="s">
        <v>515</v>
      </c>
      <c r="BM319" s="210" t="s">
        <v>523</v>
      </c>
    </row>
    <row r="320" s="2" customFormat="1">
      <c r="A320" s="40"/>
      <c r="B320" s="41"/>
      <c r="C320" s="42"/>
      <c r="D320" s="212" t="s">
        <v>121</v>
      </c>
      <c r="E320" s="42"/>
      <c r="F320" s="213" t="s">
        <v>524</v>
      </c>
      <c r="G320" s="42"/>
      <c r="H320" s="42"/>
      <c r="I320" s="214"/>
      <c r="J320" s="42"/>
      <c r="K320" s="42"/>
      <c r="L320" s="46"/>
      <c r="M320" s="215"/>
      <c r="N320" s="216"/>
      <c r="O320" s="86"/>
      <c r="P320" s="86"/>
      <c r="Q320" s="86"/>
      <c r="R320" s="86"/>
      <c r="S320" s="86"/>
      <c r="T320" s="87"/>
      <c r="U320" s="40"/>
      <c r="V320" s="40"/>
      <c r="W320" s="40"/>
      <c r="X320" s="40"/>
      <c r="Y320" s="40"/>
      <c r="Z320" s="40"/>
      <c r="AA320" s="40"/>
      <c r="AB320" s="40"/>
      <c r="AC320" s="40"/>
      <c r="AD320" s="40"/>
      <c r="AE320" s="40"/>
      <c r="AT320" s="19" t="s">
        <v>121</v>
      </c>
      <c r="AU320" s="19" t="s">
        <v>76</v>
      </c>
    </row>
    <row r="321" s="12" customFormat="1" ht="22.8" customHeight="1">
      <c r="A321" s="12"/>
      <c r="B321" s="183"/>
      <c r="C321" s="184"/>
      <c r="D321" s="185" t="s">
        <v>68</v>
      </c>
      <c r="E321" s="197" t="s">
        <v>525</v>
      </c>
      <c r="F321" s="197" t="s">
        <v>526</v>
      </c>
      <c r="G321" s="184"/>
      <c r="H321" s="184"/>
      <c r="I321" s="187"/>
      <c r="J321" s="198">
        <f>BK321</f>
        <v>0</v>
      </c>
      <c r="K321" s="184"/>
      <c r="L321" s="189"/>
      <c r="M321" s="190"/>
      <c r="N321" s="191"/>
      <c r="O321" s="191"/>
      <c r="P321" s="192">
        <f>SUM(P322:P328)</f>
        <v>0</v>
      </c>
      <c r="Q321" s="191"/>
      <c r="R321" s="192">
        <f>SUM(R322:R328)</f>
        <v>0</v>
      </c>
      <c r="S321" s="191"/>
      <c r="T321" s="193">
        <f>SUM(T322:T328)</f>
        <v>0</v>
      </c>
      <c r="U321" s="12"/>
      <c r="V321" s="12"/>
      <c r="W321" s="12"/>
      <c r="X321" s="12"/>
      <c r="Y321" s="12"/>
      <c r="Z321" s="12"/>
      <c r="AA321" s="12"/>
      <c r="AB321" s="12"/>
      <c r="AC321" s="12"/>
      <c r="AD321" s="12"/>
      <c r="AE321" s="12"/>
      <c r="AR321" s="194" t="s">
        <v>150</v>
      </c>
      <c r="AT321" s="195" t="s">
        <v>68</v>
      </c>
      <c r="AU321" s="195" t="s">
        <v>74</v>
      </c>
      <c r="AY321" s="194" t="s">
        <v>111</v>
      </c>
      <c r="BK321" s="196">
        <f>SUM(BK322:BK328)</f>
        <v>0</v>
      </c>
    </row>
    <row r="322" s="2" customFormat="1" ht="16.5" customHeight="1">
      <c r="A322" s="40"/>
      <c r="B322" s="41"/>
      <c r="C322" s="199" t="s">
        <v>527</v>
      </c>
      <c r="D322" s="199" t="s">
        <v>114</v>
      </c>
      <c r="E322" s="200" t="s">
        <v>528</v>
      </c>
      <c r="F322" s="201" t="s">
        <v>526</v>
      </c>
      <c r="G322" s="202" t="s">
        <v>514</v>
      </c>
      <c r="H322" s="203">
        <v>1</v>
      </c>
      <c r="I322" s="204"/>
      <c r="J322" s="205">
        <f>ROUND(I322*H322,2)</f>
        <v>0</v>
      </c>
      <c r="K322" s="201" t="s">
        <v>118</v>
      </c>
      <c r="L322" s="46"/>
      <c r="M322" s="206" t="s">
        <v>19</v>
      </c>
      <c r="N322" s="207" t="s">
        <v>40</v>
      </c>
      <c r="O322" s="86"/>
      <c r="P322" s="208">
        <f>O322*H322</f>
        <v>0</v>
      </c>
      <c r="Q322" s="208">
        <v>0</v>
      </c>
      <c r="R322" s="208">
        <f>Q322*H322</f>
        <v>0</v>
      </c>
      <c r="S322" s="208">
        <v>0</v>
      </c>
      <c r="T322" s="209">
        <f>S322*H322</f>
        <v>0</v>
      </c>
      <c r="U322" s="40"/>
      <c r="V322" s="40"/>
      <c r="W322" s="40"/>
      <c r="X322" s="40"/>
      <c r="Y322" s="40"/>
      <c r="Z322" s="40"/>
      <c r="AA322" s="40"/>
      <c r="AB322" s="40"/>
      <c r="AC322" s="40"/>
      <c r="AD322" s="40"/>
      <c r="AE322" s="40"/>
      <c r="AR322" s="210" t="s">
        <v>515</v>
      </c>
      <c r="AT322" s="210" t="s">
        <v>114</v>
      </c>
      <c r="AU322" s="210" t="s">
        <v>76</v>
      </c>
      <c r="AY322" s="19" t="s">
        <v>111</v>
      </c>
      <c r="BE322" s="211">
        <f>IF(N322="základní",J322,0)</f>
        <v>0</v>
      </c>
      <c r="BF322" s="211">
        <f>IF(N322="snížená",J322,0)</f>
        <v>0</v>
      </c>
      <c r="BG322" s="211">
        <f>IF(N322="zákl. přenesená",J322,0)</f>
        <v>0</v>
      </c>
      <c r="BH322" s="211">
        <f>IF(N322="sníž. přenesená",J322,0)</f>
        <v>0</v>
      </c>
      <c r="BI322" s="211">
        <f>IF(N322="nulová",J322,0)</f>
        <v>0</v>
      </c>
      <c r="BJ322" s="19" t="s">
        <v>74</v>
      </c>
      <c r="BK322" s="211">
        <f>ROUND(I322*H322,2)</f>
        <v>0</v>
      </c>
      <c r="BL322" s="19" t="s">
        <v>515</v>
      </c>
      <c r="BM322" s="210" t="s">
        <v>529</v>
      </c>
    </row>
    <row r="323" s="2" customFormat="1">
      <c r="A323" s="40"/>
      <c r="B323" s="41"/>
      <c r="C323" s="42"/>
      <c r="D323" s="212" t="s">
        <v>121</v>
      </c>
      <c r="E323" s="42"/>
      <c r="F323" s="213" t="s">
        <v>530</v>
      </c>
      <c r="G323" s="42"/>
      <c r="H323" s="42"/>
      <c r="I323" s="214"/>
      <c r="J323" s="42"/>
      <c r="K323" s="42"/>
      <c r="L323" s="46"/>
      <c r="M323" s="215"/>
      <c r="N323" s="216"/>
      <c r="O323" s="86"/>
      <c r="P323" s="86"/>
      <c r="Q323" s="86"/>
      <c r="R323" s="86"/>
      <c r="S323" s="86"/>
      <c r="T323" s="87"/>
      <c r="U323" s="40"/>
      <c r="V323" s="40"/>
      <c r="W323" s="40"/>
      <c r="X323" s="40"/>
      <c r="Y323" s="40"/>
      <c r="Z323" s="40"/>
      <c r="AA323" s="40"/>
      <c r="AB323" s="40"/>
      <c r="AC323" s="40"/>
      <c r="AD323" s="40"/>
      <c r="AE323" s="40"/>
      <c r="AT323" s="19" t="s">
        <v>121</v>
      </c>
      <c r="AU323" s="19" t="s">
        <v>76</v>
      </c>
    </row>
    <row r="324" s="14" customFormat="1">
      <c r="A324" s="14"/>
      <c r="B324" s="228"/>
      <c r="C324" s="229"/>
      <c r="D324" s="219" t="s">
        <v>123</v>
      </c>
      <c r="E324" s="230" t="s">
        <v>19</v>
      </c>
      <c r="F324" s="231" t="s">
        <v>531</v>
      </c>
      <c r="G324" s="229"/>
      <c r="H324" s="232">
        <v>1</v>
      </c>
      <c r="I324" s="233"/>
      <c r="J324" s="229"/>
      <c r="K324" s="229"/>
      <c r="L324" s="234"/>
      <c r="M324" s="235"/>
      <c r="N324" s="236"/>
      <c r="O324" s="236"/>
      <c r="P324" s="236"/>
      <c r="Q324" s="236"/>
      <c r="R324" s="236"/>
      <c r="S324" s="236"/>
      <c r="T324" s="237"/>
      <c r="U324" s="14"/>
      <c r="V324" s="14"/>
      <c r="W324" s="14"/>
      <c r="X324" s="14"/>
      <c r="Y324" s="14"/>
      <c r="Z324" s="14"/>
      <c r="AA324" s="14"/>
      <c r="AB324" s="14"/>
      <c r="AC324" s="14"/>
      <c r="AD324" s="14"/>
      <c r="AE324" s="14"/>
      <c r="AT324" s="238" t="s">
        <v>123</v>
      </c>
      <c r="AU324" s="238" t="s">
        <v>76</v>
      </c>
      <c r="AV324" s="14" t="s">
        <v>76</v>
      </c>
      <c r="AW324" s="14" t="s">
        <v>31</v>
      </c>
      <c r="AX324" s="14" t="s">
        <v>69</v>
      </c>
      <c r="AY324" s="238" t="s">
        <v>111</v>
      </c>
    </row>
    <row r="325" s="13" customFormat="1">
      <c r="A325" s="13"/>
      <c r="B325" s="217"/>
      <c r="C325" s="218"/>
      <c r="D325" s="219" t="s">
        <v>123</v>
      </c>
      <c r="E325" s="220" t="s">
        <v>19</v>
      </c>
      <c r="F325" s="221" t="s">
        <v>532</v>
      </c>
      <c r="G325" s="218"/>
      <c r="H325" s="220" t="s">
        <v>19</v>
      </c>
      <c r="I325" s="222"/>
      <c r="J325" s="218"/>
      <c r="K325" s="218"/>
      <c r="L325" s="223"/>
      <c r="M325" s="224"/>
      <c r="N325" s="225"/>
      <c r="O325" s="225"/>
      <c r="P325" s="225"/>
      <c r="Q325" s="225"/>
      <c r="R325" s="225"/>
      <c r="S325" s="225"/>
      <c r="T325" s="226"/>
      <c r="U325" s="13"/>
      <c r="V325" s="13"/>
      <c r="W325" s="13"/>
      <c r="X325" s="13"/>
      <c r="Y325" s="13"/>
      <c r="Z325" s="13"/>
      <c r="AA325" s="13"/>
      <c r="AB325" s="13"/>
      <c r="AC325" s="13"/>
      <c r="AD325" s="13"/>
      <c r="AE325" s="13"/>
      <c r="AT325" s="227" t="s">
        <v>123</v>
      </c>
      <c r="AU325" s="227" t="s">
        <v>76</v>
      </c>
      <c r="AV325" s="13" t="s">
        <v>74</v>
      </c>
      <c r="AW325" s="13" t="s">
        <v>31</v>
      </c>
      <c r="AX325" s="13" t="s">
        <v>69</v>
      </c>
      <c r="AY325" s="227" t="s">
        <v>111</v>
      </c>
    </row>
    <row r="326" s="13" customFormat="1">
      <c r="A326" s="13"/>
      <c r="B326" s="217"/>
      <c r="C326" s="218"/>
      <c r="D326" s="219" t="s">
        <v>123</v>
      </c>
      <c r="E326" s="220" t="s">
        <v>19</v>
      </c>
      <c r="F326" s="221" t="s">
        <v>533</v>
      </c>
      <c r="G326" s="218"/>
      <c r="H326" s="220" t="s">
        <v>19</v>
      </c>
      <c r="I326" s="222"/>
      <c r="J326" s="218"/>
      <c r="K326" s="218"/>
      <c r="L326" s="223"/>
      <c r="M326" s="224"/>
      <c r="N326" s="225"/>
      <c r="O326" s="225"/>
      <c r="P326" s="225"/>
      <c r="Q326" s="225"/>
      <c r="R326" s="225"/>
      <c r="S326" s="225"/>
      <c r="T326" s="226"/>
      <c r="U326" s="13"/>
      <c r="V326" s="13"/>
      <c r="W326" s="13"/>
      <c r="X326" s="13"/>
      <c r="Y326" s="13"/>
      <c r="Z326" s="13"/>
      <c r="AA326" s="13"/>
      <c r="AB326" s="13"/>
      <c r="AC326" s="13"/>
      <c r="AD326" s="13"/>
      <c r="AE326" s="13"/>
      <c r="AT326" s="227" t="s">
        <v>123</v>
      </c>
      <c r="AU326" s="227" t="s">
        <v>76</v>
      </c>
      <c r="AV326" s="13" t="s">
        <v>74</v>
      </c>
      <c r="AW326" s="13" t="s">
        <v>31</v>
      </c>
      <c r="AX326" s="13" t="s">
        <v>69</v>
      </c>
      <c r="AY326" s="227" t="s">
        <v>111</v>
      </c>
    </row>
    <row r="327" s="13" customFormat="1">
      <c r="A327" s="13"/>
      <c r="B327" s="217"/>
      <c r="C327" s="218"/>
      <c r="D327" s="219" t="s">
        <v>123</v>
      </c>
      <c r="E327" s="220" t="s">
        <v>19</v>
      </c>
      <c r="F327" s="221" t="s">
        <v>534</v>
      </c>
      <c r="G327" s="218"/>
      <c r="H327" s="220" t="s">
        <v>19</v>
      </c>
      <c r="I327" s="222"/>
      <c r="J327" s="218"/>
      <c r="K327" s="218"/>
      <c r="L327" s="223"/>
      <c r="M327" s="224"/>
      <c r="N327" s="225"/>
      <c r="O327" s="225"/>
      <c r="P327" s="225"/>
      <c r="Q327" s="225"/>
      <c r="R327" s="225"/>
      <c r="S327" s="225"/>
      <c r="T327" s="226"/>
      <c r="U327" s="13"/>
      <c r="V327" s="13"/>
      <c r="W327" s="13"/>
      <c r="X327" s="13"/>
      <c r="Y327" s="13"/>
      <c r="Z327" s="13"/>
      <c r="AA327" s="13"/>
      <c r="AB327" s="13"/>
      <c r="AC327" s="13"/>
      <c r="AD327" s="13"/>
      <c r="AE327" s="13"/>
      <c r="AT327" s="227" t="s">
        <v>123</v>
      </c>
      <c r="AU327" s="227" t="s">
        <v>76</v>
      </c>
      <c r="AV327" s="13" t="s">
        <v>74</v>
      </c>
      <c r="AW327" s="13" t="s">
        <v>31</v>
      </c>
      <c r="AX327" s="13" t="s">
        <v>69</v>
      </c>
      <c r="AY327" s="227" t="s">
        <v>111</v>
      </c>
    </row>
    <row r="328" s="15" customFormat="1">
      <c r="A328" s="15"/>
      <c r="B328" s="239"/>
      <c r="C328" s="240"/>
      <c r="D328" s="219" t="s">
        <v>123</v>
      </c>
      <c r="E328" s="241" t="s">
        <v>19</v>
      </c>
      <c r="F328" s="242" t="s">
        <v>131</v>
      </c>
      <c r="G328" s="240"/>
      <c r="H328" s="243">
        <v>1</v>
      </c>
      <c r="I328" s="244"/>
      <c r="J328" s="240"/>
      <c r="K328" s="240"/>
      <c r="L328" s="245"/>
      <c r="M328" s="246"/>
      <c r="N328" s="247"/>
      <c r="O328" s="247"/>
      <c r="P328" s="247"/>
      <c r="Q328" s="247"/>
      <c r="R328" s="247"/>
      <c r="S328" s="247"/>
      <c r="T328" s="248"/>
      <c r="U328" s="15"/>
      <c r="V328" s="15"/>
      <c r="W328" s="15"/>
      <c r="X328" s="15"/>
      <c r="Y328" s="15"/>
      <c r="Z328" s="15"/>
      <c r="AA328" s="15"/>
      <c r="AB328" s="15"/>
      <c r="AC328" s="15"/>
      <c r="AD328" s="15"/>
      <c r="AE328" s="15"/>
      <c r="AT328" s="249" t="s">
        <v>123</v>
      </c>
      <c r="AU328" s="249" t="s">
        <v>76</v>
      </c>
      <c r="AV328" s="15" t="s">
        <v>119</v>
      </c>
      <c r="AW328" s="15" t="s">
        <v>31</v>
      </c>
      <c r="AX328" s="15" t="s">
        <v>74</v>
      </c>
      <c r="AY328" s="249" t="s">
        <v>111</v>
      </c>
    </row>
    <row r="329" s="12" customFormat="1" ht="22.8" customHeight="1">
      <c r="A329" s="12"/>
      <c r="B329" s="183"/>
      <c r="C329" s="184"/>
      <c r="D329" s="185" t="s">
        <v>68</v>
      </c>
      <c r="E329" s="197" t="s">
        <v>535</v>
      </c>
      <c r="F329" s="197" t="s">
        <v>536</v>
      </c>
      <c r="G329" s="184"/>
      <c r="H329" s="184"/>
      <c r="I329" s="187"/>
      <c r="J329" s="198">
        <f>BK329</f>
        <v>0</v>
      </c>
      <c r="K329" s="184"/>
      <c r="L329" s="189"/>
      <c r="M329" s="190"/>
      <c r="N329" s="191"/>
      <c r="O329" s="191"/>
      <c r="P329" s="192">
        <f>SUM(P330:P343)</f>
        <v>0</v>
      </c>
      <c r="Q329" s="191"/>
      <c r="R329" s="192">
        <f>SUM(R330:R343)</f>
        <v>0</v>
      </c>
      <c r="S329" s="191"/>
      <c r="T329" s="193">
        <f>SUM(T330:T343)</f>
        <v>0</v>
      </c>
      <c r="U329" s="12"/>
      <c r="V329" s="12"/>
      <c r="W329" s="12"/>
      <c r="X329" s="12"/>
      <c r="Y329" s="12"/>
      <c r="Z329" s="12"/>
      <c r="AA329" s="12"/>
      <c r="AB329" s="12"/>
      <c r="AC329" s="12"/>
      <c r="AD329" s="12"/>
      <c r="AE329" s="12"/>
      <c r="AR329" s="194" t="s">
        <v>150</v>
      </c>
      <c r="AT329" s="195" t="s">
        <v>68</v>
      </c>
      <c r="AU329" s="195" t="s">
        <v>74</v>
      </c>
      <c r="AY329" s="194" t="s">
        <v>111</v>
      </c>
      <c r="BK329" s="196">
        <f>SUM(BK330:BK343)</f>
        <v>0</v>
      </c>
    </row>
    <row r="330" s="2" customFormat="1" ht="16.5" customHeight="1">
      <c r="A330" s="40"/>
      <c r="B330" s="41"/>
      <c r="C330" s="199" t="s">
        <v>537</v>
      </c>
      <c r="D330" s="199" t="s">
        <v>114</v>
      </c>
      <c r="E330" s="200" t="s">
        <v>538</v>
      </c>
      <c r="F330" s="201" t="s">
        <v>539</v>
      </c>
      <c r="G330" s="202" t="s">
        <v>514</v>
      </c>
      <c r="H330" s="203">
        <v>1</v>
      </c>
      <c r="I330" s="204"/>
      <c r="J330" s="205">
        <f>ROUND(I330*H330,2)</f>
        <v>0</v>
      </c>
      <c r="K330" s="201" t="s">
        <v>118</v>
      </c>
      <c r="L330" s="46"/>
      <c r="M330" s="206" t="s">
        <v>19</v>
      </c>
      <c r="N330" s="207" t="s">
        <v>40</v>
      </c>
      <c r="O330" s="86"/>
      <c r="P330" s="208">
        <f>O330*H330</f>
        <v>0</v>
      </c>
      <c r="Q330" s="208">
        <v>0</v>
      </c>
      <c r="R330" s="208">
        <f>Q330*H330</f>
        <v>0</v>
      </c>
      <c r="S330" s="208">
        <v>0</v>
      </c>
      <c r="T330" s="209">
        <f>S330*H330</f>
        <v>0</v>
      </c>
      <c r="U330" s="40"/>
      <c r="V330" s="40"/>
      <c r="W330" s="40"/>
      <c r="X330" s="40"/>
      <c r="Y330" s="40"/>
      <c r="Z330" s="40"/>
      <c r="AA330" s="40"/>
      <c r="AB330" s="40"/>
      <c r="AC330" s="40"/>
      <c r="AD330" s="40"/>
      <c r="AE330" s="40"/>
      <c r="AR330" s="210" t="s">
        <v>515</v>
      </c>
      <c r="AT330" s="210" t="s">
        <v>114</v>
      </c>
      <c r="AU330" s="210" t="s">
        <v>76</v>
      </c>
      <c r="AY330" s="19" t="s">
        <v>111</v>
      </c>
      <c r="BE330" s="211">
        <f>IF(N330="základní",J330,0)</f>
        <v>0</v>
      </c>
      <c r="BF330" s="211">
        <f>IF(N330="snížená",J330,0)</f>
        <v>0</v>
      </c>
      <c r="BG330" s="211">
        <f>IF(N330="zákl. přenesená",J330,0)</f>
        <v>0</v>
      </c>
      <c r="BH330" s="211">
        <f>IF(N330="sníž. přenesená",J330,0)</f>
        <v>0</v>
      </c>
      <c r="BI330" s="211">
        <f>IF(N330="nulová",J330,0)</f>
        <v>0</v>
      </c>
      <c r="BJ330" s="19" t="s">
        <v>74</v>
      </c>
      <c r="BK330" s="211">
        <f>ROUND(I330*H330,2)</f>
        <v>0</v>
      </c>
      <c r="BL330" s="19" t="s">
        <v>515</v>
      </c>
      <c r="BM330" s="210" t="s">
        <v>540</v>
      </c>
    </row>
    <row r="331" s="2" customFormat="1">
      <c r="A331" s="40"/>
      <c r="B331" s="41"/>
      <c r="C331" s="42"/>
      <c r="D331" s="212" t="s">
        <v>121</v>
      </c>
      <c r="E331" s="42"/>
      <c r="F331" s="213" t="s">
        <v>541</v>
      </c>
      <c r="G331" s="42"/>
      <c r="H331" s="42"/>
      <c r="I331" s="214"/>
      <c r="J331" s="42"/>
      <c r="K331" s="42"/>
      <c r="L331" s="46"/>
      <c r="M331" s="215"/>
      <c r="N331" s="216"/>
      <c r="O331" s="86"/>
      <c r="P331" s="86"/>
      <c r="Q331" s="86"/>
      <c r="R331" s="86"/>
      <c r="S331" s="86"/>
      <c r="T331" s="87"/>
      <c r="U331" s="40"/>
      <c r="V331" s="40"/>
      <c r="W331" s="40"/>
      <c r="X331" s="40"/>
      <c r="Y331" s="40"/>
      <c r="Z331" s="40"/>
      <c r="AA331" s="40"/>
      <c r="AB331" s="40"/>
      <c r="AC331" s="40"/>
      <c r="AD331" s="40"/>
      <c r="AE331" s="40"/>
      <c r="AT331" s="19" t="s">
        <v>121</v>
      </c>
      <c r="AU331" s="19" t="s">
        <v>76</v>
      </c>
    </row>
    <row r="332" s="14" customFormat="1">
      <c r="A332" s="14"/>
      <c r="B332" s="228"/>
      <c r="C332" s="229"/>
      <c r="D332" s="219" t="s">
        <v>123</v>
      </c>
      <c r="E332" s="230" t="s">
        <v>19</v>
      </c>
      <c r="F332" s="231" t="s">
        <v>542</v>
      </c>
      <c r="G332" s="229"/>
      <c r="H332" s="232">
        <v>1</v>
      </c>
      <c r="I332" s="233"/>
      <c r="J332" s="229"/>
      <c r="K332" s="229"/>
      <c r="L332" s="234"/>
      <c r="M332" s="235"/>
      <c r="N332" s="236"/>
      <c r="O332" s="236"/>
      <c r="P332" s="236"/>
      <c r="Q332" s="236"/>
      <c r="R332" s="236"/>
      <c r="S332" s="236"/>
      <c r="T332" s="237"/>
      <c r="U332" s="14"/>
      <c r="V332" s="14"/>
      <c r="W332" s="14"/>
      <c r="X332" s="14"/>
      <c r="Y332" s="14"/>
      <c r="Z332" s="14"/>
      <c r="AA332" s="14"/>
      <c r="AB332" s="14"/>
      <c r="AC332" s="14"/>
      <c r="AD332" s="14"/>
      <c r="AE332" s="14"/>
      <c r="AT332" s="238" t="s">
        <v>123</v>
      </c>
      <c r="AU332" s="238" t="s">
        <v>76</v>
      </c>
      <c r="AV332" s="14" t="s">
        <v>76</v>
      </c>
      <c r="AW332" s="14" t="s">
        <v>31</v>
      </c>
      <c r="AX332" s="14" t="s">
        <v>74</v>
      </c>
      <c r="AY332" s="238" t="s">
        <v>111</v>
      </c>
    </row>
    <row r="333" s="13" customFormat="1">
      <c r="A333" s="13"/>
      <c r="B333" s="217"/>
      <c r="C333" s="218"/>
      <c r="D333" s="219" t="s">
        <v>123</v>
      </c>
      <c r="E333" s="220" t="s">
        <v>19</v>
      </c>
      <c r="F333" s="221" t="s">
        <v>543</v>
      </c>
      <c r="G333" s="218"/>
      <c r="H333" s="220" t="s">
        <v>19</v>
      </c>
      <c r="I333" s="222"/>
      <c r="J333" s="218"/>
      <c r="K333" s="218"/>
      <c r="L333" s="223"/>
      <c r="M333" s="224"/>
      <c r="N333" s="225"/>
      <c r="O333" s="225"/>
      <c r="P333" s="225"/>
      <c r="Q333" s="225"/>
      <c r="R333" s="225"/>
      <c r="S333" s="225"/>
      <c r="T333" s="226"/>
      <c r="U333" s="13"/>
      <c r="V333" s="13"/>
      <c r="W333" s="13"/>
      <c r="X333" s="13"/>
      <c r="Y333" s="13"/>
      <c r="Z333" s="13"/>
      <c r="AA333" s="13"/>
      <c r="AB333" s="13"/>
      <c r="AC333" s="13"/>
      <c r="AD333" s="13"/>
      <c r="AE333" s="13"/>
      <c r="AT333" s="227" t="s">
        <v>123</v>
      </c>
      <c r="AU333" s="227" t="s">
        <v>76</v>
      </c>
      <c r="AV333" s="13" t="s">
        <v>74</v>
      </c>
      <c r="AW333" s="13" t="s">
        <v>31</v>
      </c>
      <c r="AX333" s="13" t="s">
        <v>69</v>
      </c>
      <c r="AY333" s="227" t="s">
        <v>111</v>
      </c>
    </row>
    <row r="334" s="2" customFormat="1" ht="16.5" customHeight="1">
      <c r="A334" s="40"/>
      <c r="B334" s="41"/>
      <c r="C334" s="199" t="s">
        <v>544</v>
      </c>
      <c r="D334" s="199" t="s">
        <v>114</v>
      </c>
      <c r="E334" s="200" t="s">
        <v>545</v>
      </c>
      <c r="F334" s="201" t="s">
        <v>546</v>
      </c>
      <c r="G334" s="202" t="s">
        <v>514</v>
      </c>
      <c r="H334" s="203">
        <v>1</v>
      </c>
      <c r="I334" s="204"/>
      <c r="J334" s="205">
        <f>ROUND(I334*H334,2)</f>
        <v>0</v>
      </c>
      <c r="K334" s="201" t="s">
        <v>118</v>
      </c>
      <c r="L334" s="46"/>
      <c r="M334" s="206" t="s">
        <v>19</v>
      </c>
      <c r="N334" s="207" t="s">
        <v>40</v>
      </c>
      <c r="O334" s="86"/>
      <c r="P334" s="208">
        <f>O334*H334</f>
        <v>0</v>
      </c>
      <c r="Q334" s="208">
        <v>0</v>
      </c>
      <c r="R334" s="208">
        <f>Q334*H334</f>
        <v>0</v>
      </c>
      <c r="S334" s="208">
        <v>0</v>
      </c>
      <c r="T334" s="209">
        <f>S334*H334</f>
        <v>0</v>
      </c>
      <c r="U334" s="40"/>
      <c r="V334" s="40"/>
      <c r="W334" s="40"/>
      <c r="X334" s="40"/>
      <c r="Y334" s="40"/>
      <c r="Z334" s="40"/>
      <c r="AA334" s="40"/>
      <c r="AB334" s="40"/>
      <c r="AC334" s="40"/>
      <c r="AD334" s="40"/>
      <c r="AE334" s="40"/>
      <c r="AR334" s="210" t="s">
        <v>515</v>
      </c>
      <c r="AT334" s="210" t="s">
        <v>114</v>
      </c>
      <c r="AU334" s="210" t="s">
        <v>76</v>
      </c>
      <c r="AY334" s="19" t="s">
        <v>111</v>
      </c>
      <c r="BE334" s="211">
        <f>IF(N334="základní",J334,0)</f>
        <v>0</v>
      </c>
      <c r="BF334" s="211">
        <f>IF(N334="snížená",J334,0)</f>
        <v>0</v>
      </c>
      <c r="BG334" s="211">
        <f>IF(N334="zákl. přenesená",J334,0)</f>
        <v>0</v>
      </c>
      <c r="BH334" s="211">
        <f>IF(N334="sníž. přenesená",J334,0)</f>
        <v>0</v>
      </c>
      <c r="BI334" s="211">
        <f>IF(N334="nulová",J334,0)</f>
        <v>0</v>
      </c>
      <c r="BJ334" s="19" t="s">
        <v>74</v>
      </c>
      <c r="BK334" s="211">
        <f>ROUND(I334*H334,2)</f>
        <v>0</v>
      </c>
      <c r="BL334" s="19" t="s">
        <v>515</v>
      </c>
      <c r="BM334" s="210" t="s">
        <v>547</v>
      </c>
    </row>
    <row r="335" s="2" customFormat="1">
      <c r="A335" s="40"/>
      <c r="B335" s="41"/>
      <c r="C335" s="42"/>
      <c r="D335" s="212" t="s">
        <v>121</v>
      </c>
      <c r="E335" s="42"/>
      <c r="F335" s="213" t="s">
        <v>548</v>
      </c>
      <c r="G335" s="42"/>
      <c r="H335" s="42"/>
      <c r="I335" s="214"/>
      <c r="J335" s="42"/>
      <c r="K335" s="42"/>
      <c r="L335" s="46"/>
      <c r="M335" s="215"/>
      <c r="N335" s="216"/>
      <c r="O335" s="86"/>
      <c r="P335" s="86"/>
      <c r="Q335" s="86"/>
      <c r="R335" s="86"/>
      <c r="S335" s="86"/>
      <c r="T335" s="87"/>
      <c r="U335" s="40"/>
      <c r="V335" s="40"/>
      <c r="W335" s="40"/>
      <c r="X335" s="40"/>
      <c r="Y335" s="40"/>
      <c r="Z335" s="40"/>
      <c r="AA335" s="40"/>
      <c r="AB335" s="40"/>
      <c r="AC335" s="40"/>
      <c r="AD335" s="40"/>
      <c r="AE335" s="40"/>
      <c r="AT335" s="19" t="s">
        <v>121</v>
      </c>
      <c r="AU335" s="19" t="s">
        <v>76</v>
      </c>
    </row>
    <row r="336" s="14" customFormat="1">
      <c r="A336" s="14"/>
      <c r="B336" s="228"/>
      <c r="C336" s="229"/>
      <c r="D336" s="219" t="s">
        <v>123</v>
      </c>
      <c r="E336" s="230" t="s">
        <v>19</v>
      </c>
      <c r="F336" s="231" t="s">
        <v>549</v>
      </c>
      <c r="G336" s="229"/>
      <c r="H336" s="232">
        <v>1</v>
      </c>
      <c r="I336" s="233"/>
      <c r="J336" s="229"/>
      <c r="K336" s="229"/>
      <c r="L336" s="234"/>
      <c r="M336" s="235"/>
      <c r="N336" s="236"/>
      <c r="O336" s="236"/>
      <c r="P336" s="236"/>
      <c r="Q336" s="236"/>
      <c r="R336" s="236"/>
      <c r="S336" s="236"/>
      <c r="T336" s="237"/>
      <c r="U336" s="14"/>
      <c r="V336" s="14"/>
      <c r="W336" s="14"/>
      <c r="X336" s="14"/>
      <c r="Y336" s="14"/>
      <c r="Z336" s="14"/>
      <c r="AA336" s="14"/>
      <c r="AB336" s="14"/>
      <c r="AC336" s="14"/>
      <c r="AD336" s="14"/>
      <c r="AE336" s="14"/>
      <c r="AT336" s="238" t="s">
        <v>123</v>
      </c>
      <c r="AU336" s="238" t="s">
        <v>76</v>
      </c>
      <c r="AV336" s="14" t="s">
        <v>76</v>
      </c>
      <c r="AW336" s="14" t="s">
        <v>31</v>
      </c>
      <c r="AX336" s="14" t="s">
        <v>69</v>
      </c>
      <c r="AY336" s="238" t="s">
        <v>111</v>
      </c>
    </row>
    <row r="337" s="13" customFormat="1">
      <c r="A337" s="13"/>
      <c r="B337" s="217"/>
      <c r="C337" s="218"/>
      <c r="D337" s="219" t="s">
        <v>123</v>
      </c>
      <c r="E337" s="220" t="s">
        <v>19</v>
      </c>
      <c r="F337" s="221" t="s">
        <v>550</v>
      </c>
      <c r="G337" s="218"/>
      <c r="H337" s="220" t="s">
        <v>19</v>
      </c>
      <c r="I337" s="222"/>
      <c r="J337" s="218"/>
      <c r="K337" s="218"/>
      <c r="L337" s="223"/>
      <c r="M337" s="224"/>
      <c r="N337" s="225"/>
      <c r="O337" s="225"/>
      <c r="P337" s="225"/>
      <c r="Q337" s="225"/>
      <c r="R337" s="225"/>
      <c r="S337" s="225"/>
      <c r="T337" s="226"/>
      <c r="U337" s="13"/>
      <c r="V337" s="13"/>
      <c r="W337" s="13"/>
      <c r="X337" s="13"/>
      <c r="Y337" s="13"/>
      <c r="Z337" s="13"/>
      <c r="AA337" s="13"/>
      <c r="AB337" s="13"/>
      <c r="AC337" s="13"/>
      <c r="AD337" s="13"/>
      <c r="AE337" s="13"/>
      <c r="AT337" s="227" t="s">
        <v>123</v>
      </c>
      <c r="AU337" s="227" t="s">
        <v>76</v>
      </c>
      <c r="AV337" s="13" t="s">
        <v>74</v>
      </c>
      <c r="AW337" s="13" t="s">
        <v>31</v>
      </c>
      <c r="AX337" s="13" t="s">
        <v>69</v>
      </c>
      <c r="AY337" s="227" t="s">
        <v>111</v>
      </c>
    </row>
    <row r="338" s="13" customFormat="1">
      <c r="A338" s="13"/>
      <c r="B338" s="217"/>
      <c r="C338" s="218"/>
      <c r="D338" s="219" t="s">
        <v>123</v>
      </c>
      <c r="E338" s="220" t="s">
        <v>19</v>
      </c>
      <c r="F338" s="221" t="s">
        <v>551</v>
      </c>
      <c r="G338" s="218"/>
      <c r="H338" s="220" t="s">
        <v>19</v>
      </c>
      <c r="I338" s="222"/>
      <c r="J338" s="218"/>
      <c r="K338" s="218"/>
      <c r="L338" s="223"/>
      <c r="M338" s="224"/>
      <c r="N338" s="225"/>
      <c r="O338" s="225"/>
      <c r="P338" s="225"/>
      <c r="Q338" s="225"/>
      <c r="R338" s="225"/>
      <c r="S338" s="225"/>
      <c r="T338" s="226"/>
      <c r="U338" s="13"/>
      <c r="V338" s="13"/>
      <c r="W338" s="13"/>
      <c r="X338" s="13"/>
      <c r="Y338" s="13"/>
      <c r="Z338" s="13"/>
      <c r="AA338" s="13"/>
      <c r="AB338" s="13"/>
      <c r="AC338" s="13"/>
      <c r="AD338" s="13"/>
      <c r="AE338" s="13"/>
      <c r="AT338" s="227" t="s">
        <v>123</v>
      </c>
      <c r="AU338" s="227" t="s">
        <v>76</v>
      </c>
      <c r="AV338" s="13" t="s">
        <v>74</v>
      </c>
      <c r="AW338" s="13" t="s">
        <v>31</v>
      </c>
      <c r="AX338" s="13" t="s">
        <v>69</v>
      </c>
      <c r="AY338" s="227" t="s">
        <v>111</v>
      </c>
    </row>
    <row r="339" s="13" customFormat="1">
      <c r="A339" s="13"/>
      <c r="B339" s="217"/>
      <c r="C339" s="218"/>
      <c r="D339" s="219" t="s">
        <v>123</v>
      </c>
      <c r="E339" s="220" t="s">
        <v>19</v>
      </c>
      <c r="F339" s="221" t="s">
        <v>552</v>
      </c>
      <c r="G339" s="218"/>
      <c r="H339" s="220" t="s">
        <v>19</v>
      </c>
      <c r="I339" s="222"/>
      <c r="J339" s="218"/>
      <c r="K339" s="218"/>
      <c r="L339" s="223"/>
      <c r="M339" s="224"/>
      <c r="N339" s="225"/>
      <c r="O339" s="225"/>
      <c r="P339" s="225"/>
      <c r="Q339" s="225"/>
      <c r="R339" s="225"/>
      <c r="S339" s="225"/>
      <c r="T339" s="226"/>
      <c r="U339" s="13"/>
      <c r="V339" s="13"/>
      <c r="W339" s="13"/>
      <c r="X339" s="13"/>
      <c r="Y339" s="13"/>
      <c r="Z339" s="13"/>
      <c r="AA339" s="13"/>
      <c r="AB339" s="13"/>
      <c r="AC339" s="13"/>
      <c r="AD339" s="13"/>
      <c r="AE339" s="13"/>
      <c r="AT339" s="227" t="s">
        <v>123</v>
      </c>
      <c r="AU339" s="227" t="s">
        <v>76</v>
      </c>
      <c r="AV339" s="13" t="s">
        <v>74</v>
      </c>
      <c r="AW339" s="13" t="s">
        <v>31</v>
      </c>
      <c r="AX339" s="13" t="s">
        <v>69</v>
      </c>
      <c r="AY339" s="227" t="s">
        <v>111</v>
      </c>
    </row>
    <row r="340" s="13" customFormat="1">
      <c r="A340" s="13"/>
      <c r="B340" s="217"/>
      <c r="C340" s="218"/>
      <c r="D340" s="219" t="s">
        <v>123</v>
      </c>
      <c r="E340" s="220" t="s">
        <v>19</v>
      </c>
      <c r="F340" s="221" t="s">
        <v>553</v>
      </c>
      <c r="G340" s="218"/>
      <c r="H340" s="220" t="s">
        <v>19</v>
      </c>
      <c r="I340" s="222"/>
      <c r="J340" s="218"/>
      <c r="K340" s="218"/>
      <c r="L340" s="223"/>
      <c r="M340" s="224"/>
      <c r="N340" s="225"/>
      <c r="O340" s="225"/>
      <c r="P340" s="225"/>
      <c r="Q340" s="225"/>
      <c r="R340" s="225"/>
      <c r="S340" s="225"/>
      <c r="T340" s="226"/>
      <c r="U340" s="13"/>
      <c r="V340" s="13"/>
      <c r="W340" s="13"/>
      <c r="X340" s="13"/>
      <c r="Y340" s="13"/>
      <c r="Z340" s="13"/>
      <c r="AA340" s="13"/>
      <c r="AB340" s="13"/>
      <c r="AC340" s="13"/>
      <c r="AD340" s="13"/>
      <c r="AE340" s="13"/>
      <c r="AT340" s="227" t="s">
        <v>123</v>
      </c>
      <c r="AU340" s="227" t="s">
        <v>76</v>
      </c>
      <c r="AV340" s="13" t="s">
        <v>74</v>
      </c>
      <c r="AW340" s="13" t="s">
        <v>31</v>
      </c>
      <c r="AX340" s="13" t="s">
        <v>69</v>
      </c>
      <c r="AY340" s="227" t="s">
        <v>111</v>
      </c>
    </row>
    <row r="341" s="13" customFormat="1">
      <c r="A341" s="13"/>
      <c r="B341" s="217"/>
      <c r="C341" s="218"/>
      <c r="D341" s="219" t="s">
        <v>123</v>
      </c>
      <c r="E341" s="220" t="s">
        <v>19</v>
      </c>
      <c r="F341" s="221" t="s">
        <v>554</v>
      </c>
      <c r="G341" s="218"/>
      <c r="H341" s="220" t="s">
        <v>19</v>
      </c>
      <c r="I341" s="222"/>
      <c r="J341" s="218"/>
      <c r="K341" s="218"/>
      <c r="L341" s="223"/>
      <c r="M341" s="224"/>
      <c r="N341" s="225"/>
      <c r="O341" s="225"/>
      <c r="P341" s="225"/>
      <c r="Q341" s="225"/>
      <c r="R341" s="225"/>
      <c r="S341" s="225"/>
      <c r="T341" s="226"/>
      <c r="U341" s="13"/>
      <c r="V341" s="13"/>
      <c r="W341" s="13"/>
      <c r="X341" s="13"/>
      <c r="Y341" s="13"/>
      <c r="Z341" s="13"/>
      <c r="AA341" s="13"/>
      <c r="AB341" s="13"/>
      <c r="AC341" s="13"/>
      <c r="AD341" s="13"/>
      <c r="AE341" s="13"/>
      <c r="AT341" s="227" t="s">
        <v>123</v>
      </c>
      <c r="AU341" s="227" t="s">
        <v>76</v>
      </c>
      <c r="AV341" s="13" t="s">
        <v>74</v>
      </c>
      <c r="AW341" s="13" t="s">
        <v>31</v>
      </c>
      <c r="AX341" s="13" t="s">
        <v>69</v>
      </c>
      <c r="AY341" s="227" t="s">
        <v>111</v>
      </c>
    </row>
    <row r="342" s="13" customFormat="1">
      <c r="A342" s="13"/>
      <c r="B342" s="217"/>
      <c r="C342" s="218"/>
      <c r="D342" s="219" t="s">
        <v>123</v>
      </c>
      <c r="E342" s="220" t="s">
        <v>19</v>
      </c>
      <c r="F342" s="221" t="s">
        <v>555</v>
      </c>
      <c r="G342" s="218"/>
      <c r="H342" s="220" t="s">
        <v>19</v>
      </c>
      <c r="I342" s="222"/>
      <c r="J342" s="218"/>
      <c r="K342" s="218"/>
      <c r="L342" s="223"/>
      <c r="M342" s="224"/>
      <c r="N342" s="225"/>
      <c r="O342" s="225"/>
      <c r="P342" s="225"/>
      <c r="Q342" s="225"/>
      <c r="R342" s="225"/>
      <c r="S342" s="225"/>
      <c r="T342" s="226"/>
      <c r="U342" s="13"/>
      <c r="V342" s="13"/>
      <c r="W342" s="13"/>
      <c r="X342" s="13"/>
      <c r="Y342" s="13"/>
      <c r="Z342" s="13"/>
      <c r="AA342" s="13"/>
      <c r="AB342" s="13"/>
      <c r="AC342" s="13"/>
      <c r="AD342" s="13"/>
      <c r="AE342" s="13"/>
      <c r="AT342" s="227" t="s">
        <v>123</v>
      </c>
      <c r="AU342" s="227" t="s">
        <v>76</v>
      </c>
      <c r="AV342" s="13" t="s">
        <v>74</v>
      </c>
      <c r="AW342" s="13" t="s">
        <v>31</v>
      </c>
      <c r="AX342" s="13" t="s">
        <v>69</v>
      </c>
      <c r="AY342" s="227" t="s">
        <v>111</v>
      </c>
    </row>
    <row r="343" s="15" customFormat="1">
      <c r="A343" s="15"/>
      <c r="B343" s="239"/>
      <c r="C343" s="240"/>
      <c r="D343" s="219" t="s">
        <v>123</v>
      </c>
      <c r="E343" s="241" t="s">
        <v>19</v>
      </c>
      <c r="F343" s="242" t="s">
        <v>131</v>
      </c>
      <c r="G343" s="240"/>
      <c r="H343" s="243">
        <v>1</v>
      </c>
      <c r="I343" s="244"/>
      <c r="J343" s="240"/>
      <c r="K343" s="240"/>
      <c r="L343" s="245"/>
      <c r="M343" s="246"/>
      <c r="N343" s="247"/>
      <c r="O343" s="247"/>
      <c r="P343" s="247"/>
      <c r="Q343" s="247"/>
      <c r="R343" s="247"/>
      <c r="S343" s="247"/>
      <c r="T343" s="248"/>
      <c r="U343" s="15"/>
      <c r="V343" s="15"/>
      <c r="W343" s="15"/>
      <c r="X343" s="15"/>
      <c r="Y343" s="15"/>
      <c r="Z343" s="15"/>
      <c r="AA343" s="15"/>
      <c r="AB343" s="15"/>
      <c r="AC343" s="15"/>
      <c r="AD343" s="15"/>
      <c r="AE343" s="15"/>
      <c r="AT343" s="249" t="s">
        <v>123</v>
      </c>
      <c r="AU343" s="249" t="s">
        <v>76</v>
      </c>
      <c r="AV343" s="15" t="s">
        <v>119</v>
      </c>
      <c r="AW343" s="15" t="s">
        <v>31</v>
      </c>
      <c r="AX343" s="15" t="s">
        <v>74</v>
      </c>
      <c r="AY343" s="249" t="s">
        <v>111</v>
      </c>
    </row>
    <row r="344" s="12" customFormat="1" ht="22.8" customHeight="1">
      <c r="A344" s="12"/>
      <c r="B344" s="183"/>
      <c r="C344" s="184"/>
      <c r="D344" s="185" t="s">
        <v>68</v>
      </c>
      <c r="E344" s="197" t="s">
        <v>556</v>
      </c>
      <c r="F344" s="197" t="s">
        <v>557</v>
      </c>
      <c r="G344" s="184"/>
      <c r="H344" s="184"/>
      <c r="I344" s="187"/>
      <c r="J344" s="198">
        <f>BK344</f>
        <v>0</v>
      </c>
      <c r="K344" s="184"/>
      <c r="L344" s="189"/>
      <c r="M344" s="190"/>
      <c r="N344" s="191"/>
      <c r="O344" s="191"/>
      <c r="P344" s="192">
        <f>SUM(P345:P352)</f>
        <v>0</v>
      </c>
      <c r="Q344" s="191"/>
      <c r="R344" s="192">
        <f>SUM(R345:R352)</f>
        <v>0</v>
      </c>
      <c r="S344" s="191"/>
      <c r="T344" s="193">
        <f>SUM(T345:T352)</f>
        <v>0</v>
      </c>
      <c r="U344" s="12"/>
      <c r="V344" s="12"/>
      <c r="W344" s="12"/>
      <c r="X344" s="12"/>
      <c r="Y344" s="12"/>
      <c r="Z344" s="12"/>
      <c r="AA344" s="12"/>
      <c r="AB344" s="12"/>
      <c r="AC344" s="12"/>
      <c r="AD344" s="12"/>
      <c r="AE344" s="12"/>
      <c r="AR344" s="194" t="s">
        <v>150</v>
      </c>
      <c r="AT344" s="195" t="s">
        <v>68</v>
      </c>
      <c r="AU344" s="195" t="s">
        <v>74</v>
      </c>
      <c r="AY344" s="194" t="s">
        <v>111</v>
      </c>
      <c r="BK344" s="196">
        <f>SUM(BK345:BK352)</f>
        <v>0</v>
      </c>
    </row>
    <row r="345" s="2" customFormat="1" ht="16.5" customHeight="1">
      <c r="A345" s="40"/>
      <c r="B345" s="41"/>
      <c r="C345" s="199" t="s">
        <v>558</v>
      </c>
      <c r="D345" s="199" t="s">
        <v>114</v>
      </c>
      <c r="E345" s="200" t="s">
        <v>559</v>
      </c>
      <c r="F345" s="201" t="s">
        <v>557</v>
      </c>
      <c r="G345" s="202" t="s">
        <v>514</v>
      </c>
      <c r="H345" s="203">
        <v>1</v>
      </c>
      <c r="I345" s="204"/>
      <c r="J345" s="205">
        <f>ROUND(I345*H345,2)</f>
        <v>0</v>
      </c>
      <c r="K345" s="201" t="s">
        <v>118</v>
      </c>
      <c r="L345" s="46"/>
      <c r="M345" s="206" t="s">
        <v>19</v>
      </c>
      <c r="N345" s="207" t="s">
        <v>40</v>
      </c>
      <c r="O345" s="86"/>
      <c r="P345" s="208">
        <f>O345*H345</f>
        <v>0</v>
      </c>
      <c r="Q345" s="208">
        <v>0</v>
      </c>
      <c r="R345" s="208">
        <f>Q345*H345</f>
        <v>0</v>
      </c>
      <c r="S345" s="208">
        <v>0</v>
      </c>
      <c r="T345" s="209">
        <f>S345*H345</f>
        <v>0</v>
      </c>
      <c r="U345" s="40"/>
      <c r="V345" s="40"/>
      <c r="W345" s="40"/>
      <c r="X345" s="40"/>
      <c r="Y345" s="40"/>
      <c r="Z345" s="40"/>
      <c r="AA345" s="40"/>
      <c r="AB345" s="40"/>
      <c r="AC345" s="40"/>
      <c r="AD345" s="40"/>
      <c r="AE345" s="40"/>
      <c r="AR345" s="210" t="s">
        <v>515</v>
      </c>
      <c r="AT345" s="210" t="s">
        <v>114</v>
      </c>
      <c r="AU345" s="210" t="s">
        <v>76</v>
      </c>
      <c r="AY345" s="19" t="s">
        <v>111</v>
      </c>
      <c r="BE345" s="211">
        <f>IF(N345="základní",J345,0)</f>
        <v>0</v>
      </c>
      <c r="BF345" s="211">
        <f>IF(N345="snížená",J345,0)</f>
        <v>0</v>
      </c>
      <c r="BG345" s="211">
        <f>IF(N345="zákl. přenesená",J345,0)</f>
        <v>0</v>
      </c>
      <c r="BH345" s="211">
        <f>IF(N345="sníž. přenesená",J345,0)</f>
        <v>0</v>
      </c>
      <c r="BI345" s="211">
        <f>IF(N345="nulová",J345,0)</f>
        <v>0</v>
      </c>
      <c r="BJ345" s="19" t="s">
        <v>74</v>
      </c>
      <c r="BK345" s="211">
        <f>ROUND(I345*H345,2)</f>
        <v>0</v>
      </c>
      <c r="BL345" s="19" t="s">
        <v>515</v>
      </c>
      <c r="BM345" s="210" t="s">
        <v>560</v>
      </c>
    </row>
    <row r="346" s="2" customFormat="1">
      <c r="A346" s="40"/>
      <c r="B346" s="41"/>
      <c r="C346" s="42"/>
      <c r="D346" s="212" t="s">
        <v>121</v>
      </c>
      <c r="E346" s="42"/>
      <c r="F346" s="213" t="s">
        <v>561</v>
      </c>
      <c r="G346" s="42"/>
      <c r="H346" s="42"/>
      <c r="I346" s="214"/>
      <c r="J346" s="42"/>
      <c r="K346" s="42"/>
      <c r="L346" s="46"/>
      <c r="M346" s="215"/>
      <c r="N346" s="216"/>
      <c r="O346" s="86"/>
      <c r="P346" s="86"/>
      <c r="Q346" s="86"/>
      <c r="R346" s="86"/>
      <c r="S346" s="86"/>
      <c r="T346" s="87"/>
      <c r="U346" s="40"/>
      <c r="V346" s="40"/>
      <c r="W346" s="40"/>
      <c r="X346" s="40"/>
      <c r="Y346" s="40"/>
      <c r="Z346" s="40"/>
      <c r="AA346" s="40"/>
      <c r="AB346" s="40"/>
      <c r="AC346" s="40"/>
      <c r="AD346" s="40"/>
      <c r="AE346" s="40"/>
      <c r="AT346" s="19" t="s">
        <v>121</v>
      </c>
      <c r="AU346" s="19" t="s">
        <v>76</v>
      </c>
    </row>
    <row r="347" s="13" customFormat="1">
      <c r="A347" s="13"/>
      <c r="B347" s="217"/>
      <c r="C347" s="218"/>
      <c r="D347" s="219" t="s">
        <v>123</v>
      </c>
      <c r="E347" s="220" t="s">
        <v>19</v>
      </c>
      <c r="F347" s="221" t="s">
        <v>562</v>
      </c>
      <c r="G347" s="218"/>
      <c r="H347" s="220" t="s">
        <v>19</v>
      </c>
      <c r="I347" s="222"/>
      <c r="J347" s="218"/>
      <c r="K347" s="218"/>
      <c r="L347" s="223"/>
      <c r="M347" s="224"/>
      <c r="N347" s="225"/>
      <c r="O347" s="225"/>
      <c r="P347" s="225"/>
      <c r="Q347" s="225"/>
      <c r="R347" s="225"/>
      <c r="S347" s="225"/>
      <c r="T347" s="226"/>
      <c r="U347" s="13"/>
      <c r="V347" s="13"/>
      <c r="W347" s="13"/>
      <c r="X347" s="13"/>
      <c r="Y347" s="13"/>
      <c r="Z347" s="13"/>
      <c r="AA347" s="13"/>
      <c r="AB347" s="13"/>
      <c r="AC347" s="13"/>
      <c r="AD347" s="13"/>
      <c r="AE347" s="13"/>
      <c r="AT347" s="227" t="s">
        <v>123</v>
      </c>
      <c r="AU347" s="227" t="s">
        <v>76</v>
      </c>
      <c r="AV347" s="13" t="s">
        <v>74</v>
      </c>
      <c r="AW347" s="13" t="s">
        <v>31</v>
      </c>
      <c r="AX347" s="13" t="s">
        <v>69</v>
      </c>
      <c r="AY347" s="227" t="s">
        <v>111</v>
      </c>
    </row>
    <row r="348" s="13" customFormat="1">
      <c r="A348" s="13"/>
      <c r="B348" s="217"/>
      <c r="C348" s="218"/>
      <c r="D348" s="219" t="s">
        <v>123</v>
      </c>
      <c r="E348" s="220" t="s">
        <v>19</v>
      </c>
      <c r="F348" s="221" t="s">
        <v>563</v>
      </c>
      <c r="G348" s="218"/>
      <c r="H348" s="220" t="s">
        <v>19</v>
      </c>
      <c r="I348" s="222"/>
      <c r="J348" s="218"/>
      <c r="K348" s="218"/>
      <c r="L348" s="223"/>
      <c r="M348" s="224"/>
      <c r="N348" s="225"/>
      <c r="O348" s="225"/>
      <c r="P348" s="225"/>
      <c r="Q348" s="225"/>
      <c r="R348" s="225"/>
      <c r="S348" s="225"/>
      <c r="T348" s="226"/>
      <c r="U348" s="13"/>
      <c r="V348" s="13"/>
      <c r="W348" s="13"/>
      <c r="X348" s="13"/>
      <c r="Y348" s="13"/>
      <c r="Z348" s="13"/>
      <c r="AA348" s="13"/>
      <c r="AB348" s="13"/>
      <c r="AC348" s="13"/>
      <c r="AD348" s="13"/>
      <c r="AE348" s="13"/>
      <c r="AT348" s="227" t="s">
        <v>123</v>
      </c>
      <c r="AU348" s="227" t="s">
        <v>76</v>
      </c>
      <c r="AV348" s="13" t="s">
        <v>74</v>
      </c>
      <c r="AW348" s="13" t="s">
        <v>31</v>
      </c>
      <c r="AX348" s="13" t="s">
        <v>69</v>
      </c>
      <c r="AY348" s="227" t="s">
        <v>111</v>
      </c>
    </row>
    <row r="349" s="14" customFormat="1">
      <c r="A349" s="14"/>
      <c r="B349" s="228"/>
      <c r="C349" s="229"/>
      <c r="D349" s="219" t="s">
        <v>123</v>
      </c>
      <c r="E349" s="230" t="s">
        <v>19</v>
      </c>
      <c r="F349" s="231" t="s">
        <v>74</v>
      </c>
      <c r="G349" s="229"/>
      <c r="H349" s="232">
        <v>1</v>
      </c>
      <c r="I349" s="233"/>
      <c r="J349" s="229"/>
      <c r="K349" s="229"/>
      <c r="L349" s="234"/>
      <c r="M349" s="235"/>
      <c r="N349" s="236"/>
      <c r="O349" s="236"/>
      <c r="P349" s="236"/>
      <c r="Q349" s="236"/>
      <c r="R349" s="236"/>
      <c r="S349" s="236"/>
      <c r="T349" s="237"/>
      <c r="U349" s="14"/>
      <c r="V349" s="14"/>
      <c r="W349" s="14"/>
      <c r="X349" s="14"/>
      <c r="Y349" s="14"/>
      <c r="Z349" s="14"/>
      <c r="AA349" s="14"/>
      <c r="AB349" s="14"/>
      <c r="AC349" s="14"/>
      <c r="AD349" s="14"/>
      <c r="AE349" s="14"/>
      <c r="AT349" s="238" t="s">
        <v>123</v>
      </c>
      <c r="AU349" s="238" t="s">
        <v>76</v>
      </c>
      <c r="AV349" s="14" t="s">
        <v>76</v>
      </c>
      <c r="AW349" s="14" t="s">
        <v>31</v>
      </c>
      <c r="AX349" s="14" t="s">
        <v>74</v>
      </c>
      <c r="AY349" s="238" t="s">
        <v>111</v>
      </c>
    </row>
    <row r="350" s="2" customFormat="1" ht="16.5" customHeight="1">
      <c r="A350" s="40"/>
      <c r="B350" s="41"/>
      <c r="C350" s="199" t="s">
        <v>564</v>
      </c>
      <c r="D350" s="199" t="s">
        <v>114</v>
      </c>
      <c r="E350" s="200" t="s">
        <v>565</v>
      </c>
      <c r="F350" s="201" t="s">
        <v>566</v>
      </c>
      <c r="G350" s="202" t="s">
        <v>514</v>
      </c>
      <c r="H350" s="203">
        <v>1</v>
      </c>
      <c r="I350" s="204"/>
      <c r="J350" s="205">
        <f>ROUND(I350*H350,2)</f>
        <v>0</v>
      </c>
      <c r="K350" s="201" t="s">
        <v>118</v>
      </c>
      <c r="L350" s="46"/>
      <c r="M350" s="206" t="s">
        <v>19</v>
      </c>
      <c r="N350" s="207" t="s">
        <v>40</v>
      </c>
      <c r="O350" s="86"/>
      <c r="P350" s="208">
        <f>O350*H350</f>
        <v>0</v>
      </c>
      <c r="Q350" s="208">
        <v>0</v>
      </c>
      <c r="R350" s="208">
        <f>Q350*H350</f>
        <v>0</v>
      </c>
      <c r="S350" s="208">
        <v>0</v>
      </c>
      <c r="T350" s="209">
        <f>S350*H350</f>
        <v>0</v>
      </c>
      <c r="U350" s="40"/>
      <c r="V350" s="40"/>
      <c r="W350" s="40"/>
      <c r="X350" s="40"/>
      <c r="Y350" s="40"/>
      <c r="Z350" s="40"/>
      <c r="AA350" s="40"/>
      <c r="AB350" s="40"/>
      <c r="AC350" s="40"/>
      <c r="AD350" s="40"/>
      <c r="AE350" s="40"/>
      <c r="AR350" s="210" t="s">
        <v>515</v>
      </c>
      <c r="AT350" s="210" t="s">
        <v>114</v>
      </c>
      <c r="AU350" s="210" t="s">
        <v>76</v>
      </c>
      <c r="AY350" s="19" t="s">
        <v>111</v>
      </c>
      <c r="BE350" s="211">
        <f>IF(N350="základní",J350,0)</f>
        <v>0</v>
      </c>
      <c r="BF350" s="211">
        <f>IF(N350="snížená",J350,0)</f>
        <v>0</v>
      </c>
      <c r="BG350" s="211">
        <f>IF(N350="zákl. přenesená",J350,0)</f>
        <v>0</v>
      </c>
      <c r="BH350" s="211">
        <f>IF(N350="sníž. přenesená",J350,0)</f>
        <v>0</v>
      </c>
      <c r="BI350" s="211">
        <f>IF(N350="nulová",J350,0)</f>
        <v>0</v>
      </c>
      <c r="BJ350" s="19" t="s">
        <v>74</v>
      </c>
      <c r="BK350" s="211">
        <f>ROUND(I350*H350,2)</f>
        <v>0</v>
      </c>
      <c r="BL350" s="19" t="s">
        <v>515</v>
      </c>
      <c r="BM350" s="210" t="s">
        <v>567</v>
      </c>
    </row>
    <row r="351" s="2" customFormat="1">
      <c r="A351" s="40"/>
      <c r="B351" s="41"/>
      <c r="C351" s="42"/>
      <c r="D351" s="212" t="s">
        <v>121</v>
      </c>
      <c r="E351" s="42"/>
      <c r="F351" s="213" t="s">
        <v>568</v>
      </c>
      <c r="G351" s="42"/>
      <c r="H351" s="42"/>
      <c r="I351" s="214"/>
      <c r="J351" s="42"/>
      <c r="K351" s="42"/>
      <c r="L351" s="46"/>
      <c r="M351" s="215"/>
      <c r="N351" s="216"/>
      <c r="O351" s="86"/>
      <c r="P351" s="86"/>
      <c r="Q351" s="86"/>
      <c r="R351" s="86"/>
      <c r="S351" s="86"/>
      <c r="T351" s="87"/>
      <c r="U351" s="40"/>
      <c r="V351" s="40"/>
      <c r="W351" s="40"/>
      <c r="X351" s="40"/>
      <c r="Y351" s="40"/>
      <c r="Z351" s="40"/>
      <c r="AA351" s="40"/>
      <c r="AB351" s="40"/>
      <c r="AC351" s="40"/>
      <c r="AD351" s="40"/>
      <c r="AE351" s="40"/>
      <c r="AT351" s="19" t="s">
        <v>121</v>
      </c>
      <c r="AU351" s="19" t="s">
        <v>76</v>
      </c>
    </row>
    <row r="352" s="14" customFormat="1">
      <c r="A352" s="14"/>
      <c r="B352" s="228"/>
      <c r="C352" s="229"/>
      <c r="D352" s="219" t="s">
        <v>123</v>
      </c>
      <c r="E352" s="230" t="s">
        <v>19</v>
      </c>
      <c r="F352" s="231" t="s">
        <v>569</v>
      </c>
      <c r="G352" s="229"/>
      <c r="H352" s="232">
        <v>1</v>
      </c>
      <c r="I352" s="233"/>
      <c r="J352" s="229"/>
      <c r="K352" s="229"/>
      <c r="L352" s="234"/>
      <c r="M352" s="261"/>
      <c r="N352" s="262"/>
      <c r="O352" s="262"/>
      <c r="P352" s="262"/>
      <c r="Q352" s="262"/>
      <c r="R352" s="262"/>
      <c r="S352" s="262"/>
      <c r="T352" s="263"/>
      <c r="U352" s="14"/>
      <c r="V352" s="14"/>
      <c r="W352" s="14"/>
      <c r="X352" s="14"/>
      <c r="Y352" s="14"/>
      <c r="Z352" s="14"/>
      <c r="AA352" s="14"/>
      <c r="AB352" s="14"/>
      <c r="AC352" s="14"/>
      <c r="AD352" s="14"/>
      <c r="AE352" s="14"/>
      <c r="AT352" s="238" t="s">
        <v>123</v>
      </c>
      <c r="AU352" s="238" t="s">
        <v>76</v>
      </c>
      <c r="AV352" s="14" t="s">
        <v>76</v>
      </c>
      <c r="AW352" s="14" t="s">
        <v>31</v>
      </c>
      <c r="AX352" s="14" t="s">
        <v>74</v>
      </c>
      <c r="AY352" s="238" t="s">
        <v>111</v>
      </c>
    </row>
    <row r="353" s="2" customFormat="1" ht="6.96" customHeight="1">
      <c r="A353" s="40"/>
      <c r="B353" s="61"/>
      <c r="C353" s="62"/>
      <c r="D353" s="62"/>
      <c r="E353" s="62"/>
      <c r="F353" s="62"/>
      <c r="G353" s="62"/>
      <c r="H353" s="62"/>
      <c r="I353" s="62"/>
      <c r="J353" s="62"/>
      <c r="K353" s="62"/>
      <c r="L353" s="46"/>
      <c r="M353" s="40"/>
      <c r="O353" s="40"/>
      <c r="P353" s="40"/>
      <c r="Q353" s="40"/>
      <c r="R353" s="40"/>
      <c r="S353" s="40"/>
      <c r="T353" s="40"/>
      <c r="U353" s="40"/>
      <c r="V353" s="40"/>
      <c r="W353" s="40"/>
      <c r="X353" s="40"/>
      <c r="Y353" s="40"/>
      <c r="Z353" s="40"/>
      <c r="AA353" s="40"/>
      <c r="AB353" s="40"/>
      <c r="AC353" s="40"/>
      <c r="AD353" s="40"/>
      <c r="AE353" s="40"/>
    </row>
  </sheetData>
  <sheetProtection sheet="1" autoFilter="0" formatColumns="0" formatRows="0" objects="1" scenarios="1" spinCount="100000" saltValue="RFhubRd3kTcpz+OUdjCbo54rOrEVYpphvApnPmP/sNKiKDvZPtJgyJRGMyAcBu53fIJ283PxYC4mFQfSVCjXsw==" hashValue="exc00PSHwSd3s2qX/i081PM2tx2ofzC1UX0GCbCdOE7m+XEZsWuHZCg5O4EsB9DAAsMaT2okgDvNbK+d4p20vw==" algorithmName="SHA-512" password="CC35"/>
  <autoFilter ref="C85:K352"/>
  <mergeCells count="6">
    <mergeCell ref="E7:H7"/>
    <mergeCell ref="E16:H16"/>
    <mergeCell ref="E25:H25"/>
    <mergeCell ref="E46:H46"/>
    <mergeCell ref="E78:H78"/>
    <mergeCell ref="L2:V2"/>
  </mergeCells>
  <hyperlinks>
    <hyperlink ref="F90" r:id="rId1" display="https://podminky.urs.cz/item/CS_URS_2025_01/941112112"/>
    <hyperlink ref="F100" r:id="rId2" display="https://podminky.urs.cz/item/CS_URS_2025_01/941112212"/>
    <hyperlink ref="F103" r:id="rId3" display="https://podminky.urs.cz/item/CS_URS_2025_01/941112812"/>
    <hyperlink ref="F105" r:id="rId4" display="https://podminky.urs.cz/item/CS_URS_2025_01/944111121"/>
    <hyperlink ref="F111" r:id="rId5" display="https://podminky.urs.cz/item/CS_URS_2025_01/944111221"/>
    <hyperlink ref="F114" r:id="rId6" display="https://podminky.urs.cz/item/CS_URS_2025_01/944111821"/>
    <hyperlink ref="F116" r:id="rId7" display="https://podminky.urs.cz/item/CS_URS_2025_01/949211112"/>
    <hyperlink ref="F125" r:id="rId8" display="https://podminky.urs.cz/item/CS_URS_2025_01/949211211"/>
    <hyperlink ref="F128" r:id="rId9" display="https://podminky.urs.cz/item/CS_URS_2025_01/949211812"/>
    <hyperlink ref="F134" r:id="rId10" display="https://podminky.urs.cz/item/CS_URS_2025_01/997013215"/>
    <hyperlink ref="F136" r:id="rId11" display="https://podminky.urs.cz/item/CS_URS_2025_01/997013501"/>
    <hyperlink ref="F138" r:id="rId12" display="https://podminky.urs.cz/item/CS_URS_2025_01/997013509"/>
    <hyperlink ref="F141" r:id="rId13" display="https://podminky.urs.cz/item/CS_URS_2025_01/997013871"/>
    <hyperlink ref="F145" r:id="rId14" display="https://podminky.urs.cz/item/CS_URS_2025_01/712640861"/>
    <hyperlink ref="F148" r:id="rId15" display="https://podminky.urs.cz/item/CS_URS_2025_01/712640892"/>
    <hyperlink ref="F152" r:id="rId16" display="https://podminky.urs.cz/item/CS_URS_2025_01/762131811"/>
    <hyperlink ref="F156" r:id="rId17" display="https://podminky.urs.cz/item/CS_URS_2025_01/762341210"/>
    <hyperlink ref="F163" r:id="rId18" display="https://podminky.urs.cz/item/CS_URS_2025_01/762083122"/>
    <hyperlink ref="F165" r:id="rId19" display="https://podminky.urs.cz/item/CS_URS_2025_01/762395000"/>
    <hyperlink ref="F167" r:id="rId20" display="https://podminky.urs.cz/item/CS_URS_2025_01/762811922"/>
    <hyperlink ref="F174" r:id="rId21" display="https://podminky.urs.cz/item/CS_URS_2025_01/762351110"/>
    <hyperlink ref="F184" r:id="rId22" display="https://podminky.urs.cz/item/CS_URS_2025_01/762341670"/>
    <hyperlink ref="F194" r:id="rId23" display="https://podminky.urs.cz/item/CS_URS_2025_01/762395000"/>
    <hyperlink ref="F200" r:id="rId24" display="https://podminky.urs.cz/item/CS_URS_2025_01/998762113"/>
    <hyperlink ref="F203" r:id="rId25" display="https://podminky.urs.cz/item/CS_URS_2025_01/764002811"/>
    <hyperlink ref="F206" r:id="rId26" display="https://podminky.urs.cz/item/CS_URS_2025_01/764004821"/>
    <hyperlink ref="F209" r:id="rId27" display="https://podminky.urs.cz/item/CS_URS_2025_01/764004861"/>
    <hyperlink ref="F212" r:id="rId28" display="https://podminky.urs.cz/item/CS_URS_2025_01/764001891"/>
    <hyperlink ref="F215" r:id="rId29" display="https://podminky.urs.cz/item/CS_URS_2025_01/764002414"/>
    <hyperlink ref="F226" r:id="rId30" display="https://podminky.urs.cz/item/CS_URS_2025_01/764131415"/>
    <hyperlink ref="F233" r:id="rId31" display="https://podminky.urs.cz/item/CS_URS_2025_01/764331408"/>
    <hyperlink ref="F242" r:id="rId32" display="https://podminky.urs.cz/item/CS_URS_2025_01/764533406"/>
    <hyperlink ref="F246" r:id="rId33" display="https://podminky.urs.cz/item/CS_URS_2025_01/764533426"/>
    <hyperlink ref="F250" r:id="rId34" display="https://podminky.urs.cz/item/CS_URS_2025_01/764232435"/>
    <hyperlink ref="F254" r:id="rId35" display="https://podminky.urs.cz/item/CS_URS_2025_01/764238404"/>
    <hyperlink ref="F261" r:id="rId36" display="https://podminky.urs.cz/item/CS_URS_2025_01/764238445"/>
    <hyperlink ref="F266" r:id="rId37" display="https://podminky.urs.cz/item/CS_URS_2025_01/764538421"/>
    <hyperlink ref="F275" r:id="rId38" display="https://podminky.urs.cz/item/CS_URS_2025_01/998764113"/>
    <hyperlink ref="F279" r:id="rId39" display="https://podminky.urs.cz/item/CS_URS_2025_01/765151801"/>
    <hyperlink ref="F287" r:id="rId40" display="https://podminky.urs.cz/item/CS_URS_2025_01/765151811"/>
    <hyperlink ref="F290" r:id="rId41" display="https://podminky.urs.cz/item/CS_URS_2025_01/765192001"/>
    <hyperlink ref="F294" r:id="rId42" display="https://podminky.urs.cz/item/CS_URS_2025_01/765113111"/>
    <hyperlink ref="F300" r:id="rId43" display="https://podminky.urs.cz/item/CS_URS_2025_01/765131801"/>
    <hyperlink ref="F302" r:id="rId44" display="https://podminky.urs.cz/item/CS_URS_2025_01/765131841"/>
    <hyperlink ref="F304" r:id="rId45" display="https://podminky.urs.cz/item/CS_URS_2025_01/765131011"/>
    <hyperlink ref="F309" r:id="rId46" display="https://podminky.urs.cz/item/CS_URS_2025_01/765131281"/>
    <hyperlink ref="F312" r:id="rId47" display="https://podminky.urs.cz/item/CS_URS_2025_01/998765113"/>
    <hyperlink ref="F316" r:id="rId48" display="https://podminky.urs.cz/item/CS_URS_2025_01/013203000"/>
    <hyperlink ref="F320" r:id="rId49" display="https://podminky.urs.cz/item/CS_URS_2025_01/013254000"/>
    <hyperlink ref="F323" r:id="rId50" display="https://podminky.urs.cz/item/CS_URS_2025_01/030001000"/>
    <hyperlink ref="F331" r:id="rId51" display="https://podminky.urs.cz/item/CS_URS_2025_01/043002000"/>
    <hyperlink ref="F335" r:id="rId52" display="https://podminky.urs.cz/item/CS_URS_2025_01/045002000"/>
    <hyperlink ref="F346" r:id="rId53" display="https://podminky.urs.cz/item/CS_URS_2025_01/070001000"/>
    <hyperlink ref="F351" r:id="rId54" display="https://podminky.urs.cz/item/CS_URS_2025_01/071103000"/>
  </hyperlinks>
  <pageMargins left="0.39375" right="0.39375" top="0.39375" bottom="0.39375" header="0" footer="0"/>
  <pageSetup paperSize="9" orientation="portrait" blackAndWhite="1" fitToHeight="100"/>
  <headerFooter>
    <oddFooter>&amp;CStrana &amp;P z &amp;N</oddFooter>
  </headerFooter>
  <drawing r:id="rId55"/>
</worksheet>
</file>

<file path=xl/worksheets/sheet3.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64" customWidth="1"/>
    <col min="2" max="2" width="1.667969" style="264" customWidth="1"/>
    <col min="3" max="4" width="5" style="264" customWidth="1"/>
    <col min="5" max="5" width="11.66016" style="264" customWidth="1"/>
    <col min="6" max="6" width="9.160156" style="264" customWidth="1"/>
    <col min="7" max="7" width="5" style="264" customWidth="1"/>
    <col min="8" max="8" width="77.83203" style="264" customWidth="1"/>
    <col min="9" max="10" width="20" style="264" customWidth="1"/>
    <col min="11" max="11" width="1.667969" style="264" customWidth="1"/>
  </cols>
  <sheetData>
    <row r="1" s="1" customFormat="1" ht="37.5" customHeight="1"/>
    <row r="2" s="1" customFormat="1" ht="7.5" customHeight="1">
      <c r="B2" s="265"/>
      <c r="C2" s="266"/>
      <c r="D2" s="266"/>
      <c r="E2" s="266"/>
      <c r="F2" s="266"/>
      <c r="G2" s="266"/>
      <c r="H2" s="266"/>
      <c r="I2" s="266"/>
      <c r="J2" s="266"/>
      <c r="K2" s="267"/>
    </row>
    <row r="3" s="16" customFormat="1" ht="45" customHeight="1">
      <c r="B3" s="268"/>
      <c r="C3" s="269" t="s">
        <v>570</v>
      </c>
      <c r="D3" s="269"/>
      <c r="E3" s="269"/>
      <c r="F3" s="269"/>
      <c r="G3" s="269"/>
      <c r="H3" s="269"/>
      <c r="I3" s="269"/>
      <c r="J3" s="269"/>
      <c r="K3" s="270"/>
    </row>
    <row r="4" s="1" customFormat="1" ht="25.5" customHeight="1">
      <c r="B4" s="271"/>
      <c r="C4" s="272" t="s">
        <v>571</v>
      </c>
      <c r="D4" s="272"/>
      <c r="E4" s="272"/>
      <c r="F4" s="272"/>
      <c r="G4" s="272"/>
      <c r="H4" s="272"/>
      <c r="I4" s="272"/>
      <c r="J4" s="272"/>
      <c r="K4" s="273"/>
    </row>
    <row r="5" s="1" customFormat="1" ht="5.25" customHeight="1">
      <c r="B5" s="271"/>
      <c r="C5" s="274"/>
      <c r="D5" s="274"/>
      <c r="E5" s="274"/>
      <c r="F5" s="274"/>
      <c r="G5" s="274"/>
      <c r="H5" s="274"/>
      <c r="I5" s="274"/>
      <c r="J5" s="274"/>
      <c r="K5" s="273"/>
    </row>
    <row r="6" s="1" customFormat="1" ht="15" customHeight="1">
      <c r="B6" s="271"/>
      <c r="C6" s="275" t="s">
        <v>572</v>
      </c>
      <c r="D6" s="275"/>
      <c r="E6" s="275"/>
      <c r="F6" s="275"/>
      <c r="G6" s="275"/>
      <c r="H6" s="275"/>
      <c r="I6" s="275"/>
      <c r="J6" s="275"/>
      <c r="K6" s="273"/>
    </row>
    <row r="7" s="1" customFormat="1" ht="15" customHeight="1">
      <c r="B7" s="276"/>
      <c r="C7" s="275" t="s">
        <v>573</v>
      </c>
      <c r="D7" s="275"/>
      <c r="E7" s="275"/>
      <c r="F7" s="275"/>
      <c r="G7" s="275"/>
      <c r="H7" s="275"/>
      <c r="I7" s="275"/>
      <c r="J7" s="275"/>
      <c r="K7" s="273"/>
    </row>
    <row r="8" s="1" customFormat="1" ht="12.75" customHeight="1">
      <c r="B8" s="276"/>
      <c r="C8" s="275"/>
      <c r="D8" s="275"/>
      <c r="E8" s="275"/>
      <c r="F8" s="275"/>
      <c r="G8" s="275"/>
      <c r="H8" s="275"/>
      <c r="I8" s="275"/>
      <c r="J8" s="275"/>
      <c r="K8" s="273"/>
    </row>
    <row r="9" s="1" customFormat="1" ht="15" customHeight="1">
      <c r="B9" s="276"/>
      <c r="C9" s="275" t="s">
        <v>574</v>
      </c>
      <c r="D9" s="275"/>
      <c r="E9" s="275"/>
      <c r="F9" s="275"/>
      <c r="G9" s="275"/>
      <c r="H9" s="275"/>
      <c r="I9" s="275"/>
      <c r="J9" s="275"/>
      <c r="K9" s="273"/>
    </row>
    <row r="10" s="1" customFormat="1" ht="15" customHeight="1">
      <c r="B10" s="276"/>
      <c r="C10" s="275"/>
      <c r="D10" s="275" t="s">
        <v>575</v>
      </c>
      <c r="E10" s="275"/>
      <c r="F10" s="275"/>
      <c r="G10" s="275"/>
      <c r="H10" s="275"/>
      <c r="I10" s="275"/>
      <c r="J10" s="275"/>
      <c r="K10" s="273"/>
    </row>
    <row r="11" s="1" customFormat="1" ht="15" customHeight="1">
      <c r="B11" s="276"/>
      <c r="C11" s="277"/>
      <c r="D11" s="275" t="s">
        <v>576</v>
      </c>
      <c r="E11" s="275"/>
      <c r="F11" s="275"/>
      <c r="G11" s="275"/>
      <c r="H11" s="275"/>
      <c r="I11" s="275"/>
      <c r="J11" s="275"/>
      <c r="K11" s="273"/>
    </row>
    <row r="12" s="1" customFormat="1" ht="15" customHeight="1">
      <c r="B12" s="276"/>
      <c r="C12" s="277"/>
      <c r="D12" s="275"/>
      <c r="E12" s="275"/>
      <c r="F12" s="275"/>
      <c r="G12" s="275"/>
      <c r="H12" s="275"/>
      <c r="I12" s="275"/>
      <c r="J12" s="275"/>
      <c r="K12" s="273"/>
    </row>
    <row r="13" s="1" customFormat="1" ht="15" customHeight="1">
      <c r="B13" s="276"/>
      <c r="C13" s="277"/>
      <c r="D13" s="278" t="s">
        <v>577</v>
      </c>
      <c r="E13" s="275"/>
      <c r="F13" s="275"/>
      <c r="G13" s="275"/>
      <c r="H13" s="275"/>
      <c r="I13" s="275"/>
      <c r="J13" s="275"/>
      <c r="K13" s="273"/>
    </row>
    <row r="14" s="1" customFormat="1" ht="12.75" customHeight="1">
      <c r="B14" s="276"/>
      <c r="C14" s="277"/>
      <c r="D14" s="277"/>
      <c r="E14" s="277"/>
      <c r="F14" s="277"/>
      <c r="G14" s="277"/>
      <c r="H14" s="277"/>
      <c r="I14" s="277"/>
      <c r="J14" s="277"/>
      <c r="K14" s="273"/>
    </row>
    <row r="15" s="1" customFormat="1" ht="15" customHeight="1">
      <c r="B15" s="276"/>
      <c r="C15" s="277"/>
      <c r="D15" s="275" t="s">
        <v>578</v>
      </c>
      <c r="E15" s="275"/>
      <c r="F15" s="275"/>
      <c r="G15" s="275"/>
      <c r="H15" s="275"/>
      <c r="I15" s="275"/>
      <c r="J15" s="275"/>
      <c r="K15" s="273"/>
    </row>
    <row r="16" s="1" customFormat="1" ht="15" customHeight="1">
      <c r="B16" s="276"/>
      <c r="C16" s="277"/>
      <c r="D16" s="275" t="s">
        <v>579</v>
      </c>
      <c r="E16" s="275"/>
      <c r="F16" s="275"/>
      <c r="G16" s="275"/>
      <c r="H16" s="275"/>
      <c r="I16" s="275"/>
      <c r="J16" s="275"/>
      <c r="K16" s="273"/>
    </row>
    <row r="17" s="1" customFormat="1" ht="15" customHeight="1">
      <c r="B17" s="276"/>
      <c r="C17" s="277"/>
      <c r="D17" s="275" t="s">
        <v>580</v>
      </c>
      <c r="E17" s="275"/>
      <c r="F17" s="275"/>
      <c r="G17" s="275"/>
      <c r="H17" s="275"/>
      <c r="I17" s="275"/>
      <c r="J17" s="275"/>
      <c r="K17" s="273"/>
    </row>
    <row r="18" s="1" customFormat="1" ht="15" customHeight="1">
      <c r="B18" s="276"/>
      <c r="C18" s="277"/>
      <c r="D18" s="277"/>
      <c r="E18" s="279" t="s">
        <v>73</v>
      </c>
      <c r="F18" s="275" t="s">
        <v>581</v>
      </c>
      <c r="G18" s="275"/>
      <c r="H18" s="275"/>
      <c r="I18" s="275"/>
      <c r="J18" s="275"/>
      <c r="K18" s="273"/>
    </row>
    <row r="19" s="1" customFormat="1" ht="15" customHeight="1">
      <c r="B19" s="276"/>
      <c r="C19" s="277"/>
      <c r="D19" s="277"/>
      <c r="E19" s="279" t="s">
        <v>582</v>
      </c>
      <c r="F19" s="275" t="s">
        <v>583</v>
      </c>
      <c r="G19" s="275"/>
      <c r="H19" s="275"/>
      <c r="I19" s="275"/>
      <c r="J19" s="275"/>
      <c r="K19" s="273"/>
    </row>
    <row r="20" s="1" customFormat="1" ht="15" customHeight="1">
      <c r="B20" s="276"/>
      <c r="C20" s="277"/>
      <c r="D20" s="277"/>
      <c r="E20" s="279" t="s">
        <v>584</v>
      </c>
      <c r="F20" s="275" t="s">
        <v>585</v>
      </c>
      <c r="G20" s="275"/>
      <c r="H20" s="275"/>
      <c r="I20" s="275"/>
      <c r="J20" s="275"/>
      <c r="K20" s="273"/>
    </row>
    <row r="21" s="1" customFormat="1" ht="15" customHeight="1">
      <c r="B21" s="276"/>
      <c r="C21" s="277"/>
      <c r="D21" s="277"/>
      <c r="E21" s="279" t="s">
        <v>586</v>
      </c>
      <c r="F21" s="275" t="s">
        <v>587</v>
      </c>
      <c r="G21" s="275"/>
      <c r="H21" s="275"/>
      <c r="I21" s="275"/>
      <c r="J21" s="275"/>
      <c r="K21" s="273"/>
    </row>
    <row r="22" s="1" customFormat="1" ht="15" customHeight="1">
      <c r="B22" s="276"/>
      <c r="C22" s="277"/>
      <c r="D22" s="277"/>
      <c r="E22" s="279" t="s">
        <v>588</v>
      </c>
      <c r="F22" s="275" t="s">
        <v>589</v>
      </c>
      <c r="G22" s="275"/>
      <c r="H22" s="275"/>
      <c r="I22" s="275"/>
      <c r="J22" s="275"/>
      <c r="K22" s="273"/>
    </row>
    <row r="23" s="1" customFormat="1" ht="15" customHeight="1">
      <c r="B23" s="276"/>
      <c r="C23" s="277"/>
      <c r="D23" s="277"/>
      <c r="E23" s="279" t="s">
        <v>590</v>
      </c>
      <c r="F23" s="275" t="s">
        <v>591</v>
      </c>
      <c r="G23" s="275"/>
      <c r="H23" s="275"/>
      <c r="I23" s="275"/>
      <c r="J23" s="275"/>
      <c r="K23" s="273"/>
    </row>
    <row r="24" s="1" customFormat="1" ht="12.75" customHeight="1">
      <c r="B24" s="276"/>
      <c r="C24" s="277"/>
      <c r="D24" s="277"/>
      <c r="E24" s="277"/>
      <c r="F24" s="277"/>
      <c r="G24" s="277"/>
      <c r="H24" s="277"/>
      <c r="I24" s="277"/>
      <c r="J24" s="277"/>
      <c r="K24" s="273"/>
    </row>
    <row r="25" s="1" customFormat="1" ht="15" customHeight="1">
      <c r="B25" s="276"/>
      <c r="C25" s="275" t="s">
        <v>592</v>
      </c>
      <c r="D25" s="275"/>
      <c r="E25" s="275"/>
      <c r="F25" s="275"/>
      <c r="G25" s="275"/>
      <c r="H25" s="275"/>
      <c r="I25" s="275"/>
      <c r="J25" s="275"/>
      <c r="K25" s="273"/>
    </row>
    <row r="26" s="1" customFormat="1" ht="15" customHeight="1">
      <c r="B26" s="276"/>
      <c r="C26" s="275" t="s">
        <v>593</v>
      </c>
      <c r="D26" s="275"/>
      <c r="E26" s="275"/>
      <c r="F26" s="275"/>
      <c r="G26" s="275"/>
      <c r="H26" s="275"/>
      <c r="I26" s="275"/>
      <c r="J26" s="275"/>
      <c r="K26" s="273"/>
    </row>
    <row r="27" s="1" customFormat="1" ht="15" customHeight="1">
      <c r="B27" s="276"/>
      <c r="C27" s="275"/>
      <c r="D27" s="275" t="s">
        <v>594</v>
      </c>
      <c r="E27" s="275"/>
      <c r="F27" s="275"/>
      <c r="G27" s="275"/>
      <c r="H27" s="275"/>
      <c r="I27" s="275"/>
      <c r="J27" s="275"/>
      <c r="K27" s="273"/>
    </row>
    <row r="28" s="1" customFormat="1" ht="15" customHeight="1">
      <c r="B28" s="276"/>
      <c r="C28" s="277"/>
      <c r="D28" s="275" t="s">
        <v>595</v>
      </c>
      <c r="E28" s="275"/>
      <c r="F28" s="275"/>
      <c r="G28" s="275"/>
      <c r="H28" s="275"/>
      <c r="I28" s="275"/>
      <c r="J28" s="275"/>
      <c r="K28" s="273"/>
    </row>
    <row r="29" s="1" customFormat="1" ht="12.75" customHeight="1">
      <c r="B29" s="276"/>
      <c r="C29" s="277"/>
      <c r="D29" s="277"/>
      <c r="E29" s="277"/>
      <c r="F29" s="277"/>
      <c r="G29" s="277"/>
      <c r="H29" s="277"/>
      <c r="I29" s="277"/>
      <c r="J29" s="277"/>
      <c r="K29" s="273"/>
    </row>
    <row r="30" s="1" customFormat="1" ht="15" customHeight="1">
      <c r="B30" s="276"/>
      <c r="C30" s="277"/>
      <c r="D30" s="275" t="s">
        <v>596</v>
      </c>
      <c r="E30" s="275"/>
      <c r="F30" s="275"/>
      <c r="G30" s="275"/>
      <c r="H30" s="275"/>
      <c r="I30" s="275"/>
      <c r="J30" s="275"/>
      <c r="K30" s="273"/>
    </row>
    <row r="31" s="1" customFormat="1" ht="15" customHeight="1">
      <c r="B31" s="276"/>
      <c r="C31" s="277"/>
      <c r="D31" s="275" t="s">
        <v>597</v>
      </c>
      <c r="E31" s="275"/>
      <c r="F31" s="275"/>
      <c r="G31" s="275"/>
      <c r="H31" s="275"/>
      <c r="I31" s="275"/>
      <c r="J31" s="275"/>
      <c r="K31" s="273"/>
    </row>
    <row r="32" s="1" customFormat="1" ht="12.75" customHeight="1">
      <c r="B32" s="276"/>
      <c r="C32" s="277"/>
      <c r="D32" s="277"/>
      <c r="E32" s="277"/>
      <c r="F32" s="277"/>
      <c r="G32" s="277"/>
      <c r="H32" s="277"/>
      <c r="I32" s="277"/>
      <c r="J32" s="277"/>
      <c r="K32" s="273"/>
    </row>
    <row r="33" s="1" customFormat="1" ht="15" customHeight="1">
      <c r="B33" s="276"/>
      <c r="C33" s="277"/>
      <c r="D33" s="275" t="s">
        <v>598</v>
      </c>
      <c r="E33" s="275"/>
      <c r="F33" s="275"/>
      <c r="G33" s="275"/>
      <c r="H33" s="275"/>
      <c r="I33" s="275"/>
      <c r="J33" s="275"/>
      <c r="K33" s="273"/>
    </row>
    <row r="34" s="1" customFormat="1" ht="15" customHeight="1">
      <c r="B34" s="276"/>
      <c r="C34" s="277"/>
      <c r="D34" s="275" t="s">
        <v>599</v>
      </c>
      <c r="E34" s="275"/>
      <c r="F34" s="275"/>
      <c r="G34" s="275"/>
      <c r="H34" s="275"/>
      <c r="I34" s="275"/>
      <c r="J34" s="275"/>
      <c r="K34" s="273"/>
    </row>
    <row r="35" s="1" customFormat="1" ht="15" customHeight="1">
      <c r="B35" s="276"/>
      <c r="C35" s="277"/>
      <c r="D35" s="275" t="s">
        <v>600</v>
      </c>
      <c r="E35" s="275"/>
      <c r="F35" s="275"/>
      <c r="G35" s="275"/>
      <c r="H35" s="275"/>
      <c r="I35" s="275"/>
      <c r="J35" s="275"/>
      <c r="K35" s="273"/>
    </row>
    <row r="36" s="1" customFormat="1" ht="15" customHeight="1">
      <c r="B36" s="276"/>
      <c r="C36" s="277"/>
      <c r="D36" s="275"/>
      <c r="E36" s="278" t="s">
        <v>97</v>
      </c>
      <c r="F36" s="275"/>
      <c r="G36" s="275" t="s">
        <v>601</v>
      </c>
      <c r="H36" s="275"/>
      <c r="I36" s="275"/>
      <c r="J36" s="275"/>
      <c r="K36" s="273"/>
    </row>
    <row r="37" s="1" customFormat="1" ht="30.75" customHeight="1">
      <c r="B37" s="276"/>
      <c r="C37" s="277"/>
      <c r="D37" s="275"/>
      <c r="E37" s="278" t="s">
        <v>602</v>
      </c>
      <c r="F37" s="275"/>
      <c r="G37" s="275" t="s">
        <v>603</v>
      </c>
      <c r="H37" s="275"/>
      <c r="I37" s="275"/>
      <c r="J37" s="275"/>
      <c r="K37" s="273"/>
    </row>
    <row r="38" s="1" customFormat="1" ht="15" customHeight="1">
      <c r="B38" s="276"/>
      <c r="C38" s="277"/>
      <c r="D38" s="275"/>
      <c r="E38" s="278" t="s">
        <v>50</v>
      </c>
      <c r="F38" s="275"/>
      <c r="G38" s="275" t="s">
        <v>604</v>
      </c>
      <c r="H38" s="275"/>
      <c r="I38" s="275"/>
      <c r="J38" s="275"/>
      <c r="K38" s="273"/>
    </row>
    <row r="39" s="1" customFormat="1" ht="15" customHeight="1">
      <c r="B39" s="276"/>
      <c r="C39" s="277"/>
      <c r="D39" s="275"/>
      <c r="E39" s="278" t="s">
        <v>51</v>
      </c>
      <c r="F39" s="275"/>
      <c r="G39" s="275" t="s">
        <v>605</v>
      </c>
      <c r="H39" s="275"/>
      <c r="I39" s="275"/>
      <c r="J39" s="275"/>
      <c r="K39" s="273"/>
    </row>
    <row r="40" s="1" customFormat="1" ht="15" customHeight="1">
      <c r="B40" s="276"/>
      <c r="C40" s="277"/>
      <c r="D40" s="275"/>
      <c r="E40" s="278" t="s">
        <v>98</v>
      </c>
      <c r="F40" s="275"/>
      <c r="G40" s="275" t="s">
        <v>606</v>
      </c>
      <c r="H40" s="275"/>
      <c r="I40" s="275"/>
      <c r="J40" s="275"/>
      <c r="K40" s="273"/>
    </row>
    <row r="41" s="1" customFormat="1" ht="15" customHeight="1">
      <c r="B41" s="276"/>
      <c r="C41" s="277"/>
      <c r="D41" s="275"/>
      <c r="E41" s="278" t="s">
        <v>99</v>
      </c>
      <c r="F41" s="275"/>
      <c r="G41" s="275" t="s">
        <v>607</v>
      </c>
      <c r="H41" s="275"/>
      <c r="I41" s="275"/>
      <c r="J41" s="275"/>
      <c r="K41" s="273"/>
    </row>
    <row r="42" s="1" customFormat="1" ht="15" customHeight="1">
      <c r="B42" s="276"/>
      <c r="C42" s="277"/>
      <c r="D42" s="275"/>
      <c r="E42" s="278" t="s">
        <v>608</v>
      </c>
      <c r="F42" s="275"/>
      <c r="G42" s="275" t="s">
        <v>609</v>
      </c>
      <c r="H42" s="275"/>
      <c r="I42" s="275"/>
      <c r="J42" s="275"/>
      <c r="K42" s="273"/>
    </row>
    <row r="43" s="1" customFormat="1" ht="15" customHeight="1">
      <c r="B43" s="276"/>
      <c r="C43" s="277"/>
      <c r="D43" s="275"/>
      <c r="E43" s="278"/>
      <c r="F43" s="275"/>
      <c r="G43" s="275" t="s">
        <v>610</v>
      </c>
      <c r="H43" s="275"/>
      <c r="I43" s="275"/>
      <c r="J43" s="275"/>
      <c r="K43" s="273"/>
    </row>
    <row r="44" s="1" customFormat="1" ht="15" customHeight="1">
      <c r="B44" s="276"/>
      <c r="C44" s="277"/>
      <c r="D44" s="275"/>
      <c r="E44" s="278" t="s">
        <v>611</v>
      </c>
      <c r="F44" s="275"/>
      <c r="G44" s="275" t="s">
        <v>612</v>
      </c>
      <c r="H44" s="275"/>
      <c r="I44" s="275"/>
      <c r="J44" s="275"/>
      <c r="K44" s="273"/>
    </row>
    <row r="45" s="1" customFormat="1" ht="15" customHeight="1">
      <c r="B45" s="276"/>
      <c r="C45" s="277"/>
      <c r="D45" s="275"/>
      <c r="E45" s="278" t="s">
        <v>101</v>
      </c>
      <c r="F45" s="275"/>
      <c r="G45" s="275" t="s">
        <v>613</v>
      </c>
      <c r="H45" s="275"/>
      <c r="I45" s="275"/>
      <c r="J45" s="275"/>
      <c r="K45" s="273"/>
    </row>
    <row r="46" s="1" customFormat="1" ht="12.75" customHeight="1">
      <c r="B46" s="276"/>
      <c r="C46" s="277"/>
      <c r="D46" s="275"/>
      <c r="E46" s="275"/>
      <c r="F46" s="275"/>
      <c r="G46" s="275"/>
      <c r="H46" s="275"/>
      <c r="I46" s="275"/>
      <c r="J46" s="275"/>
      <c r="K46" s="273"/>
    </row>
    <row r="47" s="1" customFormat="1" ht="15" customHeight="1">
      <c r="B47" s="276"/>
      <c r="C47" s="277"/>
      <c r="D47" s="275" t="s">
        <v>614</v>
      </c>
      <c r="E47" s="275"/>
      <c r="F47" s="275"/>
      <c r="G47" s="275"/>
      <c r="H47" s="275"/>
      <c r="I47" s="275"/>
      <c r="J47" s="275"/>
      <c r="K47" s="273"/>
    </row>
    <row r="48" s="1" customFormat="1" ht="15" customHeight="1">
      <c r="B48" s="276"/>
      <c r="C48" s="277"/>
      <c r="D48" s="277"/>
      <c r="E48" s="275" t="s">
        <v>615</v>
      </c>
      <c r="F48" s="275"/>
      <c r="G48" s="275"/>
      <c r="H48" s="275"/>
      <c r="I48" s="275"/>
      <c r="J48" s="275"/>
      <c r="K48" s="273"/>
    </row>
    <row r="49" s="1" customFormat="1" ht="15" customHeight="1">
      <c r="B49" s="276"/>
      <c r="C49" s="277"/>
      <c r="D49" s="277"/>
      <c r="E49" s="275" t="s">
        <v>616</v>
      </c>
      <c r="F49" s="275"/>
      <c r="G49" s="275"/>
      <c r="H49" s="275"/>
      <c r="I49" s="275"/>
      <c r="J49" s="275"/>
      <c r="K49" s="273"/>
    </row>
    <row r="50" s="1" customFormat="1" ht="15" customHeight="1">
      <c r="B50" s="276"/>
      <c r="C50" s="277"/>
      <c r="D50" s="277"/>
      <c r="E50" s="275" t="s">
        <v>617</v>
      </c>
      <c r="F50" s="275"/>
      <c r="G50" s="275"/>
      <c r="H50" s="275"/>
      <c r="I50" s="275"/>
      <c r="J50" s="275"/>
      <c r="K50" s="273"/>
    </row>
    <row r="51" s="1" customFormat="1" ht="15" customHeight="1">
      <c r="B51" s="276"/>
      <c r="C51" s="277"/>
      <c r="D51" s="275" t="s">
        <v>618</v>
      </c>
      <c r="E51" s="275"/>
      <c r="F51" s="275"/>
      <c r="G51" s="275"/>
      <c r="H51" s="275"/>
      <c r="I51" s="275"/>
      <c r="J51" s="275"/>
      <c r="K51" s="273"/>
    </row>
    <row r="52" s="1" customFormat="1" ht="25.5" customHeight="1">
      <c r="B52" s="271"/>
      <c r="C52" s="272" t="s">
        <v>619</v>
      </c>
      <c r="D52" s="272"/>
      <c r="E52" s="272"/>
      <c r="F52" s="272"/>
      <c r="G52" s="272"/>
      <c r="H52" s="272"/>
      <c r="I52" s="272"/>
      <c r="J52" s="272"/>
      <c r="K52" s="273"/>
    </row>
    <row r="53" s="1" customFormat="1" ht="5.25" customHeight="1">
      <c r="B53" s="271"/>
      <c r="C53" s="274"/>
      <c r="D53" s="274"/>
      <c r="E53" s="274"/>
      <c r="F53" s="274"/>
      <c r="G53" s="274"/>
      <c r="H53" s="274"/>
      <c r="I53" s="274"/>
      <c r="J53" s="274"/>
      <c r="K53" s="273"/>
    </row>
    <row r="54" s="1" customFormat="1" ht="15" customHeight="1">
      <c r="B54" s="271"/>
      <c r="C54" s="275" t="s">
        <v>620</v>
      </c>
      <c r="D54" s="275"/>
      <c r="E54" s="275"/>
      <c r="F54" s="275"/>
      <c r="G54" s="275"/>
      <c r="H54" s="275"/>
      <c r="I54" s="275"/>
      <c r="J54" s="275"/>
      <c r="K54" s="273"/>
    </row>
    <row r="55" s="1" customFormat="1" ht="15" customHeight="1">
      <c r="B55" s="271"/>
      <c r="C55" s="275" t="s">
        <v>621</v>
      </c>
      <c r="D55" s="275"/>
      <c r="E55" s="275"/>
      <c r="F55" s="275"/>
      <c r="G55" s="275"/>
      <c r="H55" s="275"/>
      <c r="I55" s="275"/>
      <c r="J55" s="275"/>
      <c r="K55" s="273"/>
    </row>
    <row r="56" s="1" customFormat="1" ht="12.75" customHeight="1">
      <c r="B56" s="271"/>
      <c r="C56" s="275"/>
      <c r="D56" s="275"/>
      <c r="E56" s="275"/>
      <c r="F56" s="275"/>
      <c r="G56" s="275"/>
      <c r="H56" s="275"/>
      <c r="I56" s="275"/>
      <c r="J56" s="275"/>
      <c r="K56" s="273"/>
    </row>
    <row r="57" s="1" customFormat="1" ht="15" customHeight="1">
      <c r="B57" s="271"/>
      <c r="C57" s="275" t="s">
        <v>622</v>
      </c>
      <c r="D57" s="275"/>
      <c r="E57" s="275"/>
      <c r="F57" s="275"/>
      <c r="G57" s="275"/>
      <c r="H57" s="275"/>
      <c r="I57" s="275"/>
      <c r="J57" s="275"/>
      <c r="K57" s="273"/>
    </row>
    <row r="58" s="1" customFormat="1" ht="15" customHeight="1">
      <c r="B58" s="271"/>
      <c r="C58" s="277"/>
      <c r="D58" s="275" t="s">
        <v>623</v>
      </c>
      <c r="E58" s="275"/>
      <c r="F58" s="275"/>
      <c r="G58" s="275"/>
      <c r="H58" s="275"/>
      <c r="I58" s="275"/>
      <c r="J58" s="275"/>
      <c r="K58" s="273"/>
    </row>
    <row r="59" s="1" customFormat="1" ht="15" customHeight="1">
      <c r="B59" s="271"/>
      <c r="C59" s="277"/>
      <c r="D59" s="275" t="s">
        <v>624</v>
      </c>
      <c r="E59" s="275"/>
      <c r="F59" s="275"/>
      <c r="G59" s="275"/>
      <c r="H59" s="275"/>
      <c r="I59" s="275"/>
      <c r="J59" s="275"/>
      <c r="K59" s="273"/>
    </row>
    <row r="60" s="1" customFormat="1" ht="15" customHeight="1">
      <c r="B60" s="271"/>
      <c r="C60" s="277"/>
      <c r="D60" s="275" t="s">
        <v>625</v>
      </c>
      <c r="E60" s="275"/>
      <c r="F60" s="275"/>
      <c r="G60" s="275"/>
      <c r="H60" s="275"/>
      <c r="I60" s="275"/>
      <c r="J60" s="275"/>
      <c r="K60" s="273"/>
    </row>
    <row r="61" s="1" customFormat="1" ht="15" customHeight="1">
      <c r="B61" s="271"/>
      <c r="C61" s="277"/>
      <c r="D61" s="275" t="s">
        <v>626</v>
      </c>
      <c r="E61" s="275"/>
      <c r="F61" s="275"/>
      <c r="G61" s="275"/>
      <c r="H61" s="275"/>
      <c r="I61" s="275"/>
      <c r="J61" s="275"/>
      <c r="K61" s="273"/>
    </row>
    <row r="62" s="1" customFormat="1" ht="15" customHeight="1">
      <c r="B62" s="271"/>
      <c r="C62" s="277"/>
      <c r="D62" s="280" t="s">
        <v>627</v>
      </c>
      <c r="E62" s="280"/>
      <c r="F62" s="280"/>
      <c r="G62" s="280"/>
      <c r="H62" s="280"/>
      <c r="I62" s="280"/>
      <c r="J62" s="280"/>
      <c r="K62" s="273"/>
    </row>
    <row r="63" s="1" customFormat="1" ht="15" customHeight="1">
      <c r="B63" s="271"/>
      <c r="C63" s="277"/>
      <c r="D63" s="275" t="s">
        <v>628</v>
      </c>
      <c r="E63" s="275"/>
      <c r="F63" s="275"/>
      <c r="G63" s="275"/>
      <c r="H63" s="275"/>
      <c r="I63" s="275"/>
      <c r="J63" s="275"/>
      <c r="K63" s="273"/>
    </row>
    <row r="64" s="1" customFormat="1" ht="12.75" customHeight="1">
      <c r="B64" s="271"/>
      <c r="C64" s="277"/>
      <c r="D64" s="277"/>
      <c r="E64" s="281"/>
      <c r="F64" s="277"/>
      <c r="G64" s="277"/>
      <c r="H64" s="277"/>
      <c r="I64" s="277"/>
      <c r="J64" s="277"/>
      <c r="K64" s="273"/>
    </row>
    <row r="65" s="1" customFormat="1" ht="15" customHeight="1">
      <c r="B65" s="271"/>
      <c r="C65" s="277"/>
      <c r="D65" s="275" t="s">
        <v>629</v>
      </c>
      <c r="E65" s="275"/>
      <c r="F65" s="275"/>
      <c r="G65" s="275"/>
      <c r="H65" s="275"/>
      <c r="I65" s="275"/>
      <c r="J65" s="275"/>
      <c r="K65" s="273"/>
    </row>
    <row r="66" s="1" customFormat="1" ht="15" customHeight="1">
      <c r="B66" s="271"/>
      <c r="C66" s="277"/>
      <c r="D66" s="280" t="s">
        <v>630</v>
      </c>
      <c r="E66" s="280"/>
      <c r="F66" s="280"/>
      <c r="G66" s="280"/>
      <c r="H66" s="280"/>
      <c r="I66" s="280"/>
      <c r="J66" s="280"/>
      <c r="K66" s="273"/>
    </row>
    <row r="67" s="1" customFormat="1" ht="15" customHeight="1">
      <c r="B67" s="271"/>
      <c r="C67" s="277"/>
      <c r="D67" s="275" t="s">
        <v>631</v>
      </c>
      <c r="E67" s="275"/>
      <c r="F67" s="275"/>
      <c r="G67" s="275"/>
      <c r="H67" s="275"/>
      <c r="I67" s="275"/>
      <c r="J67" s="275"/>
      <c r="K67" s="273"/>
    </row>
    <row r="68" s="1" customFormat="1" ht="15" customHeight="1">
      <c r="B68" s="271"/>
      <c r="C68" s="277"/>
      <c r="D68" s="275" t="s">
        <v>632</v>
      </c>
      <c r="E68" s="275"/>
      <c r="F68" s="275"/>
      <c r="G68" s="275"/>
      <c r="H68" s="275"/>
      <c r="I68" s="275"/>
      <c r="J68" s="275"/>
      <c r="K68" s="273"/>
    </row>
    <row r="69" s="1" customFormat="1" ht="15" customHeight="1">
      <c r="B69" s="271"/>
      <c r="C69" s="277"/>
      <c r="D69" s="275" t="s">
        <v>633</v>
      </c>
      <c r="E69" s="275"/>
      <c r="F69" s="275"/>
      <c r="G69" s="275"/>
      <c r="H69" s="275"/>
      <c r="I69" s="275"/>
      <c r="J69" s="275"/>
      <c r="K69" s="273"/>
    </row>
    <row r="70" s="1" customFormat="1" ht="15" customHeight="1">
      <c r="B70" s="271"/>
      <c r="C70" s="277"/>
      <c r="D70" s="275" t="s">
        <v>634</v>
      </c>
      <c r="E70" s="275"/>
      <c r="F70" s="275"/>
      <c r="G70" s="275"/>
      <c r="H70" s="275"/>
      <c r="I70" s="275"/>
      <c r="J70" s="275"/>
      <c r="K70" s="273"/>
    </row>
    <row r="71" s="1" customFormat="1" ht="12.75" customHeight="1">
      <c r="B71" s="282"/>
      <c r="C71" s="283"/>
      <c r="D71" s="283"/>
      <c r="E71" s="283"/>
      <c r="F71" s="283"/>
      <c r="G71" s="283"/>
      <c r="H71" s="283"/>
      <c r="I71" s="283"/>
      <c r="J71" s="283"/>
      <c r="K71" s="284"/>
    </row>
    <row r="72" s="1" customFormat="1" ht="18.75" customHeight="1">
      <c r="B72" s="285"/>
      <c r="C72" s="285"/>
      <c r="D72" s="285"/>
      <c r="E72" s="285"/>
      <c r="F72" s="285"/>
      <c r="G72" s="285"/>
      <c r="H72" s="285"/>
      <c r="I72" s="285"/>
      <c r="J72" s="285"/>
      <c r="K72" s="286"/>
    </row>
    <row r="73" s="1" customFormat="1" ht="18.75" customHeight="1">
      <c r="B73" s="286"/>
      <c r="C73" s="286"/>
      <c r="D73" s="286"/>
      <c r="E73" s="286"/>
      <c r="F73" s="286"/>
      <c r="G73" s="286"/>
      <c r="H73" s="286"/>
      <c r="I73" s="286"/>
      <c r="J73" s="286"/>
      <c r="K73" s="286"/>
    </row>
    <row r="74" s="1" customFormat="1" ht="7.5" customHeight="1">
      <c r="B74" s="287"/>
      <c r="C74" s="288"/>
      <c r="D74" s="288"/>
      <c r="E74" s="288"/>
      <c r="F74" s="288"/>
      <c r="G74" s="288"/>
      <c r="H74" s="288"/>
      <c r="I74" s="288"/>
      <c r="J74" s="288"/>
      <c r="K74" s="289"/>
    </row>
    <row r="75" s="1" customFormat="1" ht="45" customHeight="1">
      <c r="B75" s="290"/>
      <c r="C75" s="291" t="s">
        <v>635</v>
      </c>
      <c r="D75" s="291"/>
      <c r="E75" s="291"/>
      <c r="F75" s="291"/>
      <c r="G75" s="291"/>
      <c r="H75" s="291"/>
      <c r="I75" s="291"/>
      <c r="J75" s="291"/>
      <c r="K75" s="292"/>
    </row>
    <row r="76" s="1" customFormat="1" ht="17.25" customHeight="1">
      <c r="B76" s="290"/>
      <c r="C76" s="293" t="s">
        <v>636</v>
      </c>
      <c r="D76" s="293"/>
      <c r="E76" s="293"/>
      <c r="F76" s="293" t="s">
        <v>637</v>
      </c>
      <c r="G76" s="294"/>
      <c r="H76" s="293" t="s">
        <v>51</v>
      </c>
      <c r="I76" s="293" t="s">
        <v>54</v>
      </c>
      <c r="J76" s="293" t="s">
        <v>638</v>
      </c>
      <c r="K76" s="292"/>
    </row>
    <row r="77" s="1" customFormat="1" ht="17.25" customHeight="1">
      <c r="B77" s="290"/>
      <c r="C77" s="295" t="s">
        <v>639</v>
      </c>
      <c r="D77" s="295"/>
      <c r="E77" s="295"/>
      <c r="F77" s="296" t="s">
        <v>640</v>
      </c>
      <c r="G77" s="297"/>
      <c r="H77" s="295"/>
      <c r="I77" s="295"/>
      <c r="J77" s="295" t="s">
        <v>641</v>
      </c>
      <c r="K77" s="292"/>
    </row>
    <row r="78" s="1" customFormat="1" ht="5.25" customHeight="1">
      <c r="B78" s="290"/>
      <c r="C78" s="298"/>
      <c r="D78" s="298"/>
      <c r="E78" s="298"/>
      <c r="F78" s="298"/>
      <c r="G78" s="299"/>
      <c r="H78" s="298"/>
      <c r="I78" s="298"/>
      <c r="J78" s="298"/>
      <c r="K78" s="292"/>
    </row>
    <row r="79" s="1" customFormat="1" ht="15" customHeight="1">
      <c r="B79" s="290"/>
      <c r="C79" s="278" t="s">
        <v>50</v>
      </c>
      <c r="D79" s="300"/>
      <c r="E79" s="300"/>
      <c r="F79" s="301" t="s">
        <v>642</v>
      </c>
      <c r="G79" s="302"/>
      <c r="H79" s="278" t="s">
        <v>643</v>
      </c>
      <c r="I79" s="278" t="s">
        <v>644</v>
      </c>
      <c r="J79" s="278">
        <v>20</v>
      </c>
      <c r="K79" s="292"/>
    </row>
    <row r="80" s="1" customFormat="1" ht="15" customHeight="1">
      <c r="B80" s="290"/>
      <c r="C80" s="278" t="s">
        <v>645</v>
      </c>
      <c r="D80" s="278"/>
      <c r="E80" s="278"/>
      <c r="F80" s="301" t="s">
        <v>642</v>
      </c>
      <c r="G80" s="302"/>
      <c r="H80" s="278" t="s">
        <v>646</v>
      </c>
      <c r="I80" s="278" t="s">
        <v>644</v>
      </c>
      <c r="J80" s="278">
        <v>120</v>
      </c>
      <c r="K80" s="292"/>
    </row>
    <row r="81" s="1" customFormat="1" ht="15" customHeight="1">
      <c r="B81" s="303"/>
      <c r="C81" s="278" t="s">
        <v>647</v>
      </c>
      <c r="D81" s="278"/>
      <c r="E81" s="278"/>
      <c r="F81" s="301" t="s">
        <v>648</v>
      </c>
      <c r="G81" s="302"/>
      <c r="H81" s="278" t="s">
        <v>649</v>
      </c>
      <c r="I81" s="278" t="s">
        <v>644</v>
      </c>
      <c r="J81" s="278">
        <v>50</v>
      </c>
      <c r="K81" s="292"/>
    </row>
    <row r="82" s="1" customFormat="1" ht="15" customHeight="1">
      <c r="B82" s="303"/>
      <c r="C82" s="278" t="s">
        <v>650</v>
      </c>
      <c r="D82" s="278"/>
      <c r="E82" s="278"/>
      <c r="F82" s="301" t="s">
        <v>642</v>
      </c>
      <c r="G82" s="302"/>
      <c r="H82" s="278" t="s">
        <v>651</v>
      </c>
      <c r="I82" s="278" t="s">
        <v>652</v>
      </c>
      <c r="J82" s="278"/>
      <c r="K82" s="292"/>
    </row>
    <row r="83" s="1" customFormat="1" ht="15" customHeight="1">
      <c r="B83" s="303"/>
      <c r="C83" s="304" t="s">
        <v>653</v>
      </c>
      <c r="D83" s="304"/>
      <c r="E83" s="304"/>
      <c r="F83" s="305" t="s">
        <v>648</v>
      </c>
      <c r="G83" s="304"/>
      <c r="H83" s="304" t="s">
        <v>654</v>
      </c>
      <c r="I83" s="304" t="s">
        <v>644</v>
      </c>
      <c r="J83" s="304">
        <v>15</v>
      </c>
      <c r="K83" s="292"/>
    </row>
    <row r="84" s="1" customFormat="1" ht="15" customHeight="1">
      <c r="B84" s="303"/>
      <c r="C84" s="304" t="s">
        <v>655</v>
      </c>
      <c r="D84" s="304"/>
      <c r="E84" s="304"/>
      <c r="F84" s="305" t="s">
        <v>648</v>
      </c>
      <c r="G84" s="304"/>
      <c r="H84" s="304" t="s">
        <v>656</v>
      </c>
      <c r="I84" s="304" t="s">
        <v>644</v>
      </c>
      <c r="J84" s="304">
        <v>15</v>
      </c>
      <c r="K84" s="292"/>
    </row>
    <row r="85" s="1" customFormat="1" ht="15" customHeight="1">
      <c r="B85" s="303"/>
      <c r="C85" s="304" t="s">
        <v>657</v>
      </c>
      <c r="D85" s="304"/>
      <c r="E85" s="304"/>
      <c r="F85" s="305" t="s">
        <v>648</v>
      </c>
      <c r="G85" s="304"/>
      <c r="H85" s="304" t="s">
        <v>658</v>
      </c>
      <c r="I85" s="304" t="s">
        <v>644</v>
      </c>
      <c r="J85" s="304">
        <v>20</v>
      </c>
      <c r="K85" s="292"/>
    </row>
    <row r="86" s="1" customFormat="1" ht="15" customHeight="1">
      <c r="B86" s="303"/>
      <c r="C86" s="304" t="s">
        <v>659</v>
      </c>
      <c r="D86" s="304"/>
      <c r="E86" s="304"/>
      <c r="F86" s="305" t="s">
        <v>648</v>
      </c>
      <c r="G86" s="304"/>
      <c r="H86" s="304" t="s">
        <v>660</v>
      </c>
      <c r="I86" s="304" t="s">
        <v>644</v>
      </c>
      <c r="J86" s="304">
        <v>20</v>
      </c>
      <c r="K86" s="292"/>
    </row>
    <row r="87" s="1" customFormat="1" ht="15" customHeight="1">
      <c r="B87" s="303"/>
      <c r="C87" s="278" t="s">
        <v>661</v>
      </c>
      <c r="D87" s="278"/>
      <c r="E87" s="278"/>
      <c r="F87" s="301" t="s">
        <v>648</v>
      </c>
      <c r="G87" s="302"/>
      <c r="H87" s="278" t="s">
        <v>662</v>
      </c>
      <c r="I87" s="278" t="s">
        <v>644</v>
      </c>
      <c r="J87" s="278">
        <v>50</v>
      </c>
      <c r="K87" s="292"/>
    </row>
    <row r="88" s="1" customFormat="1" ht="15" customHeight="1">
      <c r="B88" s="303"/>
      <c r="C88" s="278" t="s">
        <v>663</v>
      </c>
      <c r="D88" s="278"/>
      <c r="E88" s="278"/>
      <c r="F88" s="301" t="s">
        <v>648</v>
      </c>
      <c r="G88" s="302"/>
      <c r="H88" s="278" t="s">
        <v>664</v>
      </c>
      <c r="I88" s="278" t="s">
        <v>644</v>
      </c>
      <c r="J88" s="278">
        <v>20</v>
      </c>
      <c r="K88" s="292"/>
    </row>
    <row r="89" s="1" customFormat="1" ht="15" customHeight="1">
      <c r="B89" s="303"/>
      <c r="C89" s="278" t="s">
        <v>665</v>
      </c>
      <c r="D89" s="278"/>
      <c r="E89" s="278"/>
      <c r="F89" s="301" t="s">
        <v>648</v>
      </c>
      <c r="G89" s="302"/>
      <c r="H89" s="278" t="s">
        <v>666</v>
      </c>
      <c r="I89" s="278" t="s">
        <v>644</v>
      </c>
      <c r="J89" s="278">
        <v>20</v>
      </c>
      <c r="K89" s="292"/>
    </row>
    <row r="90" s="1" customFormat="1" ht="15" customHeight="1">
      <c r="B90" s="303"/>
      <c r="C90" s="278" t="s">
        <v>667</v>
      </c>
      <c r="D90" s="278"/>
      <c r="E90" s="278"/>
      <c r="F90" s="301" t="s">
        <v>648</v>
      </c>
      <c r="G90" s="302"/>
      <c r="H90" s="278" t="s">
        <v>668</v>
      </c>
      <c r="I90" s="278" t="s">
        <v>644</v>
      </c>
      <c r="J90" s="278">
        <v>50</v>
      </c>
      <c r="K90" s="292"/>
    </row>
    <row r="91" s="1" customFormat="1" ht="15" customHeight="1">
      <c r="B91" s="303"/>
      <c r="C91" s="278" t="s">
        <v>669</v>
      </c>
      <c r="D91" s="278"/>
      <c r="E91" s="278"/>
      <c r="F91" s="301" t="s">
        <v>648</v>
      </c>
      <c r="G91" s="302"/>
      <c r="H91" s="278" t="s">
        <v>669</v>
      </c>
      <c r="I91" s="278" t="s">
        <v>644</v>
      </c>
      <c r="J91" s="278">
        <v>50</v>
      </c>
      <c r="K91" s="292"/>
    </row>
    <row r="92" s="1" customFormat="1" ht="15" customHeight="1">
      <c r="B92" s="303"/>
      <c r="C92" s="278" t="s">
        <v>670</v>
      </c>
      <c r="D92" s="278"/>
      <c r="E92" s="278"/>
      <c r="F92" s="301" t="s">
        <v>648</v>
      </c>
      <c r="G92" s="302"/>
      <c r="H92" s="278" t="s">
        <v>671</v>
      </c>
      <c r="I92" s="278" t="s">
        <v>644</v>
      </c>
      <c r="J92" s="278">
        <v>255</v>
      </c>
      <c r="K92" s="292"/>
    </row>
    <row r="93" s="1" customFormat="1" ht="15" customHeight="1">
      <c r="B93" s="303"/>
      <c r="C93" s="278" t="s">
        <v>672</v>
      </c>
      <c r="D93" s="278"/>
      <c r="E93" s="278"/>
      <c r="F93" s="301" t="s">
        <v>642</v>
      </c>
      <c r="G93" s="302"/>
      <c r="H93" s="278" t="s">
        <v>673</v>
      </c>
      <c r="I93" s="278" t="s">
        <v>674</v>
      </c>
      <c r="J93" s="278"/>
      <c r="K93" s="292"/>
    </row>
    <row r="94" s="1" customFormat="1" ht="15" customHeight="1">
      <c r="B94" s="303"/>
      <c r="C94" s="278" t="s">
        <v>675</v>
      </c>
      <c r="D94" s="278"/>
      <c r="E94" s="278"/>
      <c r="F94" s="301" t="s">
        <v>642</v>
      </c>
      <c r="G94" s="302"/>
      <c r="H94" s="278" t="s">
        <v>676</v>
      </c>
      <c r="I94" s="278" t="s">
        <v>677</v>
      </c>
      <c r="J94" s="278"/>
      <c r="K94" s="292"/>
    </row>
    <row r="95" s="1" customFormat="1" ht="15" customHeight="1">
      <c r="B95" s="303"/>
      <c r="C95" s="278" t="s">
        <v>678</v>
      </c>
      <c r="D95" s="278"/>
      <c r="E95" s="278"/>
      <c r="F95" s="301" t="s">
        <v>642</v>
      </c>
      <c r="G95" s="302"/>
      <c r="H95" s="278" t="s">
        <v>678</v>
      </c>
      <c r="I95" s="278" t="s">
        <v>677</v>
      </c>
      <c r="J95" s="278"/>
      <c r="K95" s="292"/>
    </row>
    <row r="96" s="1" customFormat="1" ht="15" customHeight="1">
      <c r="B96" s="303"/>
      <c r="C96" s="278" t="s">
        <v>35</v>
      </c>
      <c r="D96" s="278"/>
      <c r="E96" s="278"/>
      <c r="F96" s="301" t="s">
        <v>642</v>
      </c>
      <c r="G96" s="302"/>
      <c r="H96" s="278" t="s">
        <v>679</v>
      </c>
      <c r="I96" s="278" t="s">
        <v>677</v>
      </c>
      <c r="J96" s="278"/>
      <c r="K96" s="292"/>
    </row>
    <row r="97" s="1" customFormat="1" ht="15" customHeight="1">
      <c r="B97" s="303"/>
      <c r="C97" s="278" t="s">
        <v>45</v>
      </c>
      <c r="D97" s="278"/>
      <c r="E97" s="278"/>
      <c r="F97" s="301" t="s">
        <v>642</v>
      </c>
      <c r="G97" s="302"/>
      <c r="H97" s="278" t="s">
        <v>680</v>
      </c>
      <c r="I97" s="278" t="s">
        <v>677</v>
      </c>
      <c r="J97" s="278"/>
      <c r="K97" s="292"/>
    </row>
    <row r="98" s="1" customFormat="1" ht="15" customHeight="1">
      <c r="B98" s="306"/>
      <c r="C98" s="307"/>
      <c r="D98" s="307"/>
      <c r="E98" s="307"/>
      <c r="F98" s="307"/>
      <c r="G98" s="307"/>
      <c r="H98" s="307"/>
      <c r="I98" s="307"/>
      <c r="J98" s="307"/>
      <c r="K98" s="308"/>
    </row>
    <row r="99" s="1" customFormat="1" ht="18.75" customHeight="1">
      <c r="B99" s="309"/>
      <c r="C99" s="310"/>
      <c r="D99" s="310"/>
      <c r="E99" s="310"/>
      <c r="F99" s="310"/>
      <c r="G99" s="310"/>
      <c r="H99" s="310"/>
      <c r="I99" s="310"/>
      <c r="J99" s="310"/>
      <c r="K99" s="309"/>
    </row>
    <row r="100" s="1" customFormat="1" ht="18.75" customHeight="1">
      <c r="B100" s="286"/>
      <c r="C100" s="286"/>
      <c r="D100" s="286"/>
      <c r="E100" s="286"/>
      <c r="F100" s="286"/>
      <c r="G100" s="286"/>
      <c r="H100" s="286"/>
      <c r="I100" s="286"/>
      <c r="J100" s="286"/>
      <c r="K100" s="286"/>
    </row>
    <row r="101" s="1" customFormat="1" ht="7.5" customHeight="1">
      <c r="B101" s="287"/>
      <c r="C101" s="288"/>
      <c r="D101" s="288"/>
      <c r="E101" s="288"/>
      <c r="F101" s="288"/>
      <c r="G101" s="288"/>
      <c r="H101" s="288"/>
      <c r="I101" s="288"/>
      <c r="J101" s="288"/>
      <c r="K101" s="289"/>
    </row>
    <row r="102" s="1" customFormat="1" ht="45" customHeight="1">
      <c r="B102" s="290"/>
      <c r="C102" s="291" t="s">
        <v>681</v>
      </c>
      <c r="D102" s="291"/>
      <c r="E102" s="291"/>
      <c r="F102" s="291"/>
      <c r="G102" s="291"/>
      <c r="H102" s="291"/>
      <c r="I102" s="291"/>
      <c r="J102" s="291"/>
      <c r="K102" s="292"/>
    </row>
    <row r="103" s="1" customFormat="1" ht="17.25" customHeight="1">
      <c r="B103" s="290"/>
      <c r="C103" s="293" t="s">
        <v>636</v>
      </c>
      <c r="D103" s="293"/>
      <c r="E103" s="293"/>
      <c r="F103" s="293" t="s">
        <v>637</v>
      </c>
      <c r="G103" s="294"/>
      <c r="H103" s="293" t="s">
        <v>51</v>
      </c>
      <c r="I103" s="293" t="s">
        <v>54</v>
      </c>
      <c r="J103" s="293" t="s">
        <v>638</v>
      </c>
      <c r="K103" s="292"/>
    </row>
    <row r="104" s="1" customFormat="1" ht="17.25" customHeight="1">
      <c r="B104" s="290"/>
      <c r="C104" s="295" t="s">
        <v>639</v>
      </c>
      <c r="D104" s="295"/>
      <c r="E104" s="295"/>
      <c r="F104" s="296" t="s">
        <v>640</v>
      </c>
      <c r="G104" s="297"/>
      <c r="H104" s="295"/>
      <c r="I104" s="295"/>
      <c r="J104" s="295" t="s">
        <v>641</v>
      </c>
      <c r="K104" s="292"/>
    </row>
    <row r="105" s="1" customFormat="1" ht="5.25" customHeight="1">
      <c r="B105" s="290"/>
      <c r="C105" s="293"/>
      <c r="D105" s="293"/>
      <c r="E105" s="293"/>
      <c r="F105" s="293"/>
      <c r="G105" s="311"/>
      <c r="H105" s="293"/>
      <c r="I105" s="293"/>
      <c r="J105" s="293"/>
      <c r="K105" s="292"/>
    </row>
    <row r="106" s="1" customFormat="1" ht="15" customHeight="1">
      <c r="B106" s="290"/>
      <c r="C106" s="278" t="s">
        <v>50</v>
      </c>
      <c r="D106" s="300"/>
      <c r="E106" s="300"/>
      <c r="F106" s="301" t="s">
        <v>642</v>
      </c>
      <c r="G106" s="278"/>
      <c r="H106" s="278" t="s">
        <v>682</v>
      </c>
      <c r="I106" s="278" t="s">
        <v>644</v>
      </c>
      <c r="J106" s="278">
        <v>20</v>
      </c>
      <c r="K106" s="292"/>
    </row>
    <row r="107" s="1" customFormat="1" ht="15" customHeight="1">
      <c r="B107" s="290"/>
      <c r="C107" s="278" t="s">
        <v>645</v>
      </c>
      <c r="D107" s="278"/>
      <c r="E107" s="278"/>
      <c r="F107" s="301" t="s">
        <v>642</v>
      </c>
      <c r="G107" s="278"/>
      <c r="H107" s="278" t="s">
        <v>682</v>
      </c>
      <c r="I107" s="278" t="s">
        <v>644</v>
      </c>
      <c r="J107" s="278">
        <v>120</v>
      </c>
      <c r="K107" s="292"/>
    </row>
    <row r="108" s="1" customFormat="1" ht="15" customHeight="1">
      <c r="B108" s="303"/>
      <c r="C108" s="278" t="s">
        <v>647</v>
      </c>
      <c r="D108" s="278"/>
      <c r="E108" s="278"/>
      <c r="F108" s="301" t="s">
        <v>648</v>
      </c>
      <c r="G108" s="278"/>
      <c r="H108" s="278" t="s">
        <v>682</v>
      </c>
      <c r="I108" s="278" t="s">
        <v>644</v>
      </c>
      <c r="J108" s="278">
        <v>50</v>
      </c>
      <c r="K108" s="292"/>
    </row>
    <row r="109" s="1" customFormat="1" ht="15" customHeight="1">
      <c r="B109" s="303"/>
      <c r="C109" s="278" t="s">
        <v>650</v>
      </c>
      <c r="D109" s="278"/>
      <c r="E109" s="278"/>
      <c r="F109" s="301" t="s">
        <v>642</v>
      </c>
      <c r="G109" s="278"/>
      <c r="H109" s="278" t="s">
        <v>682</v>
      </c>
      <c r="I109" s="278" t="s">
        <v>652</v>
      </c>
      <c r="J109" s="278"/>
      <c r="K109" s="292"/>
    </row>
    <row r="110" s="1" customFormat="1" ht="15" customHeight="1">
      <c r="B110" s="303"/>
      <c r="C110" s="278" t="s">
        <v>661</v>
      </c>
      <c r="D110" s="278"/>
      <c r="E110" s="278"/>
      <c r="F110" s="301" t="s">
        <v>648</v>
      </c>
      <c r="G110" s="278"/>
      <c r="H110" s="278" t="s">
        <v>682</v>
      </c>
      <c r="I110" s="278" t="s">
        <v>644</v>
      </c>
      <c r="J110" s="278">
        <v>50</v>
      </c>
      <c r="K110" s="292"/>
    </row>
    <row r="111" s="1" customFormat="1" ht="15" customHeight="1">
      <c r="B111" s="303"/>
      <c r="C111" s="278" t="s">
        <v>669</v>
      </c>
      <c r="D111" s="278"/>
      <c r="E111" s="278"/>
      <c r="F111" s="301" t="s">
        <v>648</v>
      </c>
      <c r="G111" s="278"/>
      <c r="H111" s="278" t="s">
        <v>682</v>
      </c>
      <c r="I111" s="278" t="s">
        <v>644</v>
      </c>
      <c r="J111" s="278">
        <v>50</v>
      </c>
      <c r="K111" s="292"/>
    </row>
    <row r="112" s="1" customFormat="1" ht="15" customHeight="1">
      <c r="B112" s="303"/>
      <c r="C112" s="278" t="s">
        <v>667</v>
      </c>
      <c r="D112" s="278"/>
      <c r="E112" s="278"/>
      <c r="F112" s="301" t="s">
        <v>648</v>
      </c>
      <c r="G112" s="278"/>
      <c r="H112" s="278" t="s">
        <v>682</v>
      </c>
      <c r="I112" s="278" t="s">
        <v>644</v>
      </c>
      <c r="J112" s="278">
        <v>50</v>
      </c>
      <c r="K112" s="292"/>
    </row>
    <row r="113" s="1" customFormat="1" ht="15" customHeight="1">
      <c r="B113" s="303"/>
      <c r="C113" s="278" t="s">
        <v>50</v>
      </c>
      <c r="D113" s="278"/>
      <c r="E113" s="278"/>
      <c r="F113" s="301" t="s">
        <v>642</v>
      </c>
      <c r="G113" s="278"/>
      <c r="H113" s="278" t="s">
        <v>683</v>
      </c>
      <c r="I113" s="278" t="s">
        <v>644</v>
      </c>
      <c r="J113" s="278">
        <v>20</v>
      </c>
      <c r="K113" s="292"/>
    </row>
    <row r="114" s="1" customFormat="1" ht="15" customHeight="1">
      <c r="B114" s="303"/>
      <c r="C114" s="278" t="s">
        <v>684</v>
      </c>
      <c r="D114" s="278"/>
      <c r="E114" s="278"/>
      <c r="F114" s="301" t="s">
        <v>642</v>
      </c>
      <c r="G114" s="278"/>
      <c r="H114" s="278" t="s">
        <v>685</v>
      </c>
      <c r="I114" s="278" t="s">
        <v>644</v>
      </c>
      <c r="J114" s="278">
        <v>120</v>
      </c>
      <c r="K114" s="292"/>
    </row>
    <row r="115" s="1" customFormat="1" ht="15" customHeight="1">
      <c r="B115" s="303"/>
      <c r="C115" s="278" t="s">
        <v>35</v>
      </c>
      <c r="D115" s="278"/>
      <c r="E115" s="278"/>
      <c r="F115" s="301" t="s">
        <v>642</v>
      </c>
      <c r="G115" s="278"/>
      <c r="H115" s="278" t="s">
        <v>686</v>
      </c>
      <c r="I115" s="278" t="s">
        <v>677</v>
      </c>
      <c r="J115" s="278"/>
      <c r="K115" s="292"/>
    </row>
    <row r="116" s="1" customFormat="1" ht="15" customHeight="1">
      <c r="B116" s="303"/>
      <c r="C116" s="278" t="s">
        <v>45</v>
      </c>
      <c r="D116" s="278"/>
      <c r="E116" s="278"/>
      <c r="F116" s="301" t="s">
        <v>642</v>
      </c>
      <c r="G116" s="278"/>
      <c r="H116" s="278" t="s">
        <v>687</v>
      </c>
      <c r="I116" s="278" t="s">
        <v>677</v>
      </c>
      <c r="J116" s="278"/>
      <c r="K116" s="292"/>
    </row>
    <row r="117" s="1" customFormat="1" ht="15" customHeight="1">
      <c r="B117" s="303"/>
      <c r="C117" s="278" t="s">
        <v>54</v>
      </c>
      <c r="D117" s="278"/>
      <c r="E117" s="278"/>
      <c r="F117" s="301" t="s">
        <v>642</v>
      </c>
      <c r="G117" s="278"/>
      <c r="H117" s="278" t="s">
        <v>688</v>
      </c>
      <c r="I117" s="278" t="s">
        <v>689</v>
      </c>
      <c r="J117" s="278"/>
      <c r="K117" s="292"/>
    </row>
    <row r="118" s="1" customFormat="1" ht="15" customHeight="1">
      <c r="B118" s="306"/>
      <c r="C118" s="312"/>
      <c r="D118" s="312"/>
      <c r="E118" s="312"/>
      <c r="F118" s="312"/>
      <c r="G118" s="312"/>
      <c r="H118" s="312"/>
      <c r="I118" s="312"/>
      <c r="J118" s="312"/>
      <c r="K118" s="308"/>
    </row>
    <row r="119" s="1" customFormat="1" ht="18.75" customHeight="1">
      <c r="B119" s="313"/>
      <c r="C119" s="314"/>
      <c r="D119" s="314"/>
      <c r="E119" s="314"/>
      <c r="F119" s="315"/>
      <c r="G119" s="314"/>
      <c r="H119" s="314"/>
      <c r="I119" s="314"/>
      <c r="J119" s="314"/>
      <c r="K119" s="313"/>
    </row>
    <row r="120" s="1" customFormat="1" ht="18.75" customHeight="1">
      <c r="B120" s="286"/>
      <c r="C120" s="286"/>
      <c r="D120" s="286"/>
      <c r="E120" s="286"/>
      <c r="F120" s="286"/>
      <c r="G120" s="286"/>
      <c r="H120" s="286"/>
      <c r="I120" s="286"/>
      <c r="J120" s="286"/>
      <c r="K120" s="286"/>
    </row>
    <row r="121" s="1" customFormat="1" ht="7.5" customHeight="1">
      <c r="B121" s="316"/>
      <c r="C121" s="317"/>
      <c r="D121" s="317"/>
      <c r="E121" s="317"/>
      <c r="F121" s="317"/>
      <c r="G121" s="317"/>
      <c r="H121" s="317"/>
      <c r="I121" s="317"/>
      <c r="J121" s="317"/>
      <c r="K121" s="318"/>
    </row>
    <row r="122" s="1" customFormat="1" ht="45" customHeight="1">
      <c r="B122" s="319"/>
      <c r="C122" s="269" t="s">
        <v>690</v>
      </c>
      <c r="D122" s="269"/>
      <c r="E122" s="269"/>
      <c r="F122" s="269"/>
      <c r="G122" s="269"/>
      <c r="H122" s="269"/>
      <c r="I122" s="269"/>
      <c r="J122" s="269"/>
      <c r="K122" s="320"/>
    </row>
    <row r="123" s="1" customFormat="1" ht="17.25" customHeight="1">
      <c r="B123" s="321"/>
      <c r="C123" s="293" t="s">
        <v>636</v>
      </c>
      <c r="D123" s="293"/>
      <c r="E123" s="293"/>
      <c r="F123" s="293" t="s">
        <v>637</v>
      </c>
      <c r="G123" s="294"/>
      <c r="H123" s="293" t="s">
        <v>51</v>
      </c>
      <c r="I123" s="293" t="s">
        <v>54</v>
      </c>
      <c r="J123" s="293" t="s">
        <v>638</v>
      </c>
      <c r="K123" s="322"/>
    </row>
    <row r="124" s="1" customFormat="1" ht="17.25" customHeight="1">
      <c r="B124" s="321"/>
      <c r="C124" s="295" t="s">
        <v>639</v>
      </c>
      <c r="D124" s="295"/>
      <c r="E124" s="295"/>
      <c r="F124" s="296" t="s">
        <v>640</v>
      </c>
      <c r="G124" s="297"/>
      <c r="H124" s="295"/>
      <c r="I124" s="295"/>
      <c r="J124" s="295" t="s">
        <v>641</v>
      </c>
      <c r="K124" s="322"/>
    </row>
    <row r="125" s="1" customFormat="1" ht="5.25" customHeight="1">
      <c r="B125" s="323"/>
      <c r="C125" s="298"/>
      <c r="D125" s="298"/>
      <c r="E125" s="298"/>
      <c r="F125" s="298"/>
      <c r="G125" s="324"/>
      <c r="H125" s="298"/>
      <c r="I125" s="298"/>
      <c r="J125" s="298"/>
      <c r="K125" s="325"/>
    </row>
    <row r="126" s="1" customFormat="1" ht="15" customHeight="1">
      <c r="B126" s="323"/>
      <c r="C126" s="278" t="s">
        <v>645</v>
      </c>
      <c r="D126" s="300"/>
      <c r="E126" s="300"/>
      <c r="F126" s="301" t="s">
        <v>642</v>
      </c>
      <c r="G126" s="278"/>
      <c r="H126" s="278" t="s">
        <v>682</v>
      </c>
      <c r="I126" s="278" t="s">
        <v>644</v>
      </c>
      <c r="J126" s="278">
        <v>120</v>
      </c>
      <c r="K126" s="326"/>
    </row>
    <row r="127" s="1" customFormat="1" ht="15" customHeight="1">
      <c r="B127" s="323"/>
      <c r="C127" s="278" t="s">
        <v>691</v>
      </c>
      <c r="D127" s="278"/>
      <c r="E127" s="278"/>
      <c r="F127" s="301" t="s">
        <v>642</v>
      </c>
      <c r="G127" s="278"/>
      <c r="H127" s="278" t="s">
        <v>692</v>
      </c>
      <c r="I127" s="278" t="s">
        <v>644</v>
      </c>
      <c r="J127" s="278" t="s">
        <v>693</v>
      </c>
      <c r="K127" s="326"/>
    </row>
    <row r="128" s="1" customFormat="1" ht="15" customHeight="1">
      <c r="B128" s="323"/>
      <c r="C128" s="278" t="s">
        <v>590</v>
      </c>
      <c r="D128" s="278"/>
      <c r="E128" s="278"/>
      <c r="F128" s="301" t="s">
        <v>642</v>
      </c>
      <c r="G128" s="278"/>
      <c r="H128" s="278" t="s">
        <v>694</v>
      </c>
      <c r="I128" s="278" t="s">
        <v>644</v>
      </c>
      <c r="J128" s="278" t="s">
        <v>693</v>
      </c>
      <c r="K128" s="326"/>
    </row>
    <row r="129" s="1" customFormat="1" ht="15" customHeight="1">
      <c r="B129" s="323"/>
      <c r="C129" s="278" t="s">
        <v>653</v>
      </c>
      <c r="D129" s="278"/>
      <c r="E129" s="278"/>
      <c r="F129" s="301" t="s">
        <v>648</v>
      </c>
      <c r="G129" s="278"/>
      <c r="H129" s="278" t="s">
        <v>654</v>
      </c>
      <c r="I129" s="278" t="s">
        <v>644</v>
      </c>
      <c r="J129" s="278">
        <v>15</v>
      </c>
      <c r="K129" s="326"/>
    </row>
    <row r="130" s="1" customFormat="1" ht="15" customHeight="1">
      <c r="B130" s="323"/>
      <c r="C130" s="304" t="s">
        <v>655</v>
      </c>
      <c r="D130" s="304"/>
      <c r="E130" s="304"/>
      <c r="F130" s="305" t="s">
        <v>648</v>
      </c>
      <c r="G130" s="304"/>
      <c r="H130" s="304" t="s">
        <v>656</v>
      </c>
      <c r="I130" s="304" t="s">
        <v>644</v>
      </c>
      <c r="J130" s="304">
        <v>15</v>
      </c>
      <c r="K130" s="326"/>
    </row>
    <row r="131" s="1" customFormat="1" ht="15" customHeight="1">
      <c r="B131" s="323"/>
      <c r="C131" s="304" t="s">
        <v>657</v>
      </c>
      <c r="D131" s="304"/>
      <c r="E131" s="304"/>
      <c r="F131" s="305" t="s">
        <v>648</v>
      </c>
      <c r="G131" s="304"/>
      <c r="H131" s="304" t="s">
        <v>658</v>
      </c>
      <c r="I131" s="304" t="s">
        <v>644</v>
      </c>
      <c r="J131" s="304">
        <v>20</v>
      </c>
      <c r="K131" s="326"/>
    </row>
    <row r="132" s="1" customFormat="1" ht="15" customHeight="1">
      <c r="B132" s="323"/>
      <c r="C132" s="304" t="s">
        <v>659</v>
      </c>
      <c r="D132" s="304"/>
      <c r="E132" s="304"/>
      <c r="F132" s="305" t="s">
        <v>648</v>
      </c>
      <c r="G132" s="304"/>
      <c r="H132" s="304" t="s">
        <v>660</v>
      </c>
      <c r="I132" s="304" t="s">
        <v>644</v>
      </c>
      <c r="J132" s="304">
        <v>20</v>
      </c>
      <c r="K132" s="326"/>
    </row>
    <row r="133" s="1" customFormat="1" ht="15" customHeight="1">
      <c r="B133" s="323"/>
      <c r="C133" s="278" t="s">
        <v>647</v>
      </c>
      <c r="D133" s="278"/>
      <c r="E133" s="278"/>
      <c r="F133" s="301" t="s">
        <v>648</v>
      </c>
      <c r="G133" s="278"/>
      <c r="H133" s="278" t="s">
        <v>682</v>
      </c>
      <c r="I133" s="278" t="s">
        <v>644</v>
      </c>
      <c r="J133" s="278">
        <v>50</v>
      </c>
      <c r="K133" s="326"/>
    </row>
    <row r="134" s="1" customFormat="1" ht="15" customHeight="1">
      <c r="B134" s="323"/>
      <c r="C134" s="278" t="s">
        <v>661</v>
      </c>
      <c r="D134" s="278"/>
      <c r="E134" s="278"/>
      <c r="F134" s="301" t="s">
        <v>648</v>
      </c>
      <c r="G134" s="278"/>
      <c r="H134" s="278" t="s">
        <v>682</v>
      </c>
      <c r="I134" s="278" t="s">
        <v>644</v>
      </c>
      <c r="J134" s="278">
        <v>50</v>
      </c>
      <c r="K134" s="326"/>
    </row>
    <row r="135" s="1" customFormat="1" ht="15" customHeight="1">
      <c r="B135" s="323"/>
      <c r="C135" s="278" t="s">
        <v>667</v>
      </c>
      <c r="D135" s="278"/>
      <c r="E135" s="278"/>
      <c r="F135" s="301" t="s">
        <v>648</v>
      </c>
      <c r="G135" s="278"/>
      <c r="H135" s="278" t="s">
        <v>682</v>
      </c>
      <c r="I135" s="278" t="s">
        <v>644</v>
      </c>
      <c r="J135" s="278">
        <v>50</v>
      </c>
      <c r="K135" s="326"/>
    </row>
    <row r="136" s="1" customFormat="1" ht="15" customHeight="1">
      <c r="B136" s="323"/>
      <c r="C136" s="278" t="s">
        <v>669</v>
      </c>
      <c r="D136" s="278"/>
      <c r="E136" s="278"/>
      <c r="F136" s="301" t="s">
        <v>648</v>
      </c>
      <c r="G136" s="278"/>
      <c r="H136" s="278" t="s">
        <v>682</v>
      </c>
      <c r="I136" s="278" t="s">
        <v>644</v>
      </c>
      <c r="J136" s="278">
        <v>50</v>
      </c>
      <c r="K136" s="326"/>
    </row>
    <row r="137" s="1" customFormat="1" ht="15" customHeight="1">
      <c r="B137" s="323"/>
      <c r="C137" s="278" t="s">
        <v>670</v>
      </c>
      <c r="D137" s="278"/>
      <c r="E137" s="278"/>
      <c r="F137" s="301" t="s">
        <v>648</v>
      </c>
      <c r="G137" s="278"/>
      <c r="H137" s="278" t="s">
        <v>695</v>
      </c>
      <c r="I137" s="278" t="s">
        <v>644</v>
      </c>
      <c r="J137" s="278">
        <v>255</v>
      </c>
      <c r="K137" s="326"/>
    </row>
    <row r="138" s="1" customFormat="1" ht="15" customHeight="1">
      <c r="B138" s="323"/>
      <c r="C138" s="278" t="s">
        <v>672</v>
      </c>
      <c r="D138" s="278"/>
      <c r="E138" s="278"/>
      <c r="F138" s="301" t="s">
        <v>642</v>
      </c>
      <c r="G138" s="278"/>
      <c r="H138" s="278" t="s">
        <v>696</v>
      </c>
      <c r="I138" s="278" t="s">
        <v>674</v>
      </c>
      <c r="J138" s="278"/>
      <c r="K138" s="326"/>
    </row>
    <row r="139" s="1" customFormat="1" ht="15" customHeight="1">
      <c r="B139" s="323"/>
      <c r="C139" s="278" t="s">
        <v>675</v>
      </c>
      <c r="D139" s="278"/>
      <c r="E139" s="278"/>
      <c r="F139" s="301" t="s">
        <v>642</v>
      </c>
      <c r="G139" s="278"/>
      <c r="H139" s="278" t="s">
        <v>697</v>
      </c>
      <c r="I139" s="278" t="s">
        <v>677</v>
      </c>
      <c r="J139" s="278"/>
      <c r="K139" s="326"/>
    </row>
    <row r="140" s="1" customFormat="1" ht="15" customHeight="1">
      <c r="B140" s="323"/>
      <c r="C140" s="278" t="s">
        <v>678</v>
      </c>
      <c r="D140" s="278"/>
      <c r="E140" s="278"/>
      <c r="F140" s="301" t="s">
        <v>642</v>
      </c>
      <c r="G140" s="278"/>
      <c r="H140" s="278" t="s">
        <v>678</v>
      </c>
      <c r="I140" s="278" t="s">
        <v>677</v>
      </c>
      <c r="J140" s="278"/>
      <c r="K140" s="326"/>
    </row>
    <row r="141" s="1" customFormat="1" ht="15" customHeight="1">
      <c r="B141" s="323"/>
      <c r="C141" s="278" t="s">
        <v>35</v>
      </c>
      <c r="D141" s="278"/>
      <c r="E141" s="278"/>
      <c r="F141" s="301" t="s">
        <v>642</v>
      </c>
      <c r="G141" s="278"/>
      <c r="H141" s="278" t="s">
        <v>698</v>
      </c>
      <c r="I141" s="278" t="s">
        <v>677</v>
      </c>
      <c r="J141" s="278"/>
      <c r="K141" s="326"/>
    </row>
    <row r="142" s="1" customFormat="1" ht="15" customHeight="1">
      <c r="B142" s="323"/>
      <c r="C142" s="278" t="s">
        <v>699</v>
      </c>
      <c r="D142" s="278"/>
      <c r="E142" s="278"/>
      <c r="F142" s="301" t="s">
        <v>642</v>
      </c>
      <c r="G142" s="278"/>
      <c r="H142" s="278" t="s">
        <v>700</v>
      </c>
      <c r="I142" s="278" t="s">
        <v>677</v>
      </c>
      <c r="J142" s="278"/>
      <c r="K142" s="326"/>
    </row>
    <row r="143" s="1" customFormat="1" ht="15" customHeight="1">
      <c r="B143" s="327"/>
      <c r="C143" s="328"/>
      <c r="D143" s="328"/>
      <c r="E143" s="328"/>
      <c r="F143" s="328"/>
      <c r="G143" s="328"/>
      <c r="H143" s="328"/>
      <c r="I143" s="328"/>
      <c r="J143" s="328"/>
      <c r="K143" s="329"/>
    </row>
    <row r="144" s="1" customFormat="1" ht="18.75" customHeight="1">
      <c r="B144" s="314"/>
      <c r="C144" s="314"/>
      <c r="D144" s="314"/>
      <c r="E144" s="314"/>
      <c r="F144" s="315"/>
      <c r="G144" s="314"/>
      <c r="H144" s="314"/>
      <c r="I144" s="314"/>
      <c r="J144" s="314"/>
      <c r="K144" s="314"/>
    </row>
    <row r="145" s="1" customFormat="1" ht="18.75" customHeight="1">
      <c r="B145" s="286"/>
      <c r="C145" s="286"/>
      <c r="D145" s="286"/>
      <c r="E145" s="286"/>
      <c r="F145" s="286"/>
      <c r="G145" s="286"/>
      <c r="H145" s="286"/>
      <c r="I145" s="286"/>
      <c r="J145" s="286"/>
      <c r="K145" s="286"/>
    </row>
    <row r="146" s="1" customFormat="1" ht="7.5" customHeight="1">
      <c r="B146" s="287"/>
      <c r="C146" s="288"/>
      <c r="D146" s="288"/>
      <c r="E146" s="288"/>
      <c r="F146" s="288"/>
      <c r="G146" s="288"/>
      <c r="H146" s="288"/>
      <c r="I146" s="288"/>
      <c r="J146" s="288"/>
      <c r="K146" s="289"/>
    </row>
    <row r="147" s="1" customFormat="1" ht="45" customHeight="1">
      <c r="B147" s="290"/>
      <c r="C147" s="291" t="s">
        <v>701</v>
      </c>
      <c r="D147" s="291"/>
      <c r="E147" s="291"/>
      <c r="F147" s="291"/>
      <c r="G147" s="291"/>
      <c r="H147" s="291"/>
      <c r="I147" s="291"/>
      <c r="J147" s="291"/>
      <c r="K147" s="292"/>
    </row>
    <row r="148" s="1" customFormat="1" ht="17.25" customHeight="1">
      <c r="B148" s="290"/>
      <c r="C148" s="293" t="s">
        <v>636</v>
      </c>
      <c r="D148" s="293"/>
      <c r="E148" s="293"/>
      <c r="F148" s="293" t="s">
        <v>637</v>
      </c>
      <c r="G148" s="294"/>
      <c r="H148" s="293" t="s">
        <v>51</v>
      </c>
      <c r="I148" s="293" t="s">
        <v>54</v>
      </c>
      <c r="J148" s="293" t="s">
        <v>638</v>
      </c>
      <c r="K148" s="292"/>
    </row>
    <row r="149" s="1" customFormat="1" ht="17.25" customHeight="1">
      <c r="B149" s="290"/>
      <c r="C149" s="295" t="s">
        <v>639</v>
      </c>
      <c r="D149" s="295"/>
      <c r="E149" s="295"/>
      <c r="F149" s="296" t="s">
        <v>640</v>
      </c>
      <c r="G149" s="297"/>
      <c r="H149" s="295"/>
      <c r="I149" s="295"/>
      <c r="J149" s="295" t="s">
        <v>641</v>
      </c>
      <c r="K149" s="292"/>
    </row>
    <row r="150" s="1" customFormat="1" ht="5.25" customHeight="1">
      <c r="B150" s="303"/>
      <c r="C150" s="298"/>
      <c r="D150" s="298"/>
      <c r="E150" s="298"/>
      <c r="F150" s="298"/>
      <c r="G150" s="299"/>
      <c r="H150" s="298"/>
      <c r="I150" s="298"/>
      <c r="J150" s="298"/>
      <c r="K150" s="326"/>
    </row>
    <row r="151" s="1" customFormat="1" ht="15" customHeight="1">
      <c r="B151" s="303"/>
      <c r="C151" s="330" t="s">
        <v>645</v>
      </c>
      <c r="D151" s="278"/>
      <c r="E151" s="278"/>
      <c r="F151" s="331" t="s">
        <v>642</v>
      </c>
      <c r="G151" s="278"/>
      <c r="H151" s="330" t="s">
        <v>682</v>
      </c>
      <c r="I151" s="330" t="s">
        <v>644</v>
      </c>
      <c r="J151" s="330">
        <v>120</v>
      </c>
      <c r="K151" s="326"/>
    </row>
    <row r="152" s="1" customFormat="1" ht="15" customHeight="1">
      <c r="B152" s="303"/>
      <c r="C152" s="330" t="s">
        <v>691</v>
      </c>
      <c r="D152" s="278"/>
      <c r="E152" s="278"/>
      <c r="F152" s="331" t="s">
        <v>642</v>
      </c>
      <c r="G152" s="278"/>
      <c r="H152" s="330" t="s">
        <v>702</v>
      </c>
      <c r="I152" s="330" t="s">
        <v>644</v>
      </c>
      <c r="J152" s="330" t="s">
        <v>693</v>
      </c>
      <c r="K152" s="326"/>
    </row>
    <row r="153" s="1" customFormat="1" ht="15" customHeight="1">
      <c r="B153" s="303"/>
      <c r="C153" s="330" t="s">
        <v>590</v>
      </c>
      <c r="D153" s="278"/>
      <c r="E153" s="278"/>
      <c r="F153" s="331" t="s">
        <v>642</v>
      </c>
      <c r="G153" s="278"/>
      <c r="H153" s="330" t="s">
        <v>703</v>
      </c>
      <c r="I153" s="330" t="s">
        <v>644</v>
      </c>
      <c r="J153" s="330" t="s">
        <v>693</v>
      </c>
      <c r="K153" s="326"/>
    </row>
    <row r="154" s="1" customFormat="1" ht="15" customHeight="1">
      <c r="B154" s="303"/>
      <c r="C154" s="330" t="s">
        <v>647</v>
      </c>
      <c r="D154" s="278"/>
      <c r="E154" s="278"/>
      <c r="F154" s="331" t="s">
        <v>648</v>
      </c>
      <c r="G154" s="278"/>
      <c r="H154" s="330" t="s">
        <v>682</v>
      </c>
      <c r="I154" s="330" t="s">
        <v>644</v>
      </c>
      <c r="J154" s="330">
        <v>50</v>
      </c>
      <c r="K154" s="326"/>
    </row>
    <row r="155" s="1" customFormat="1" ht="15" customHeight="1">
      <c r="B155" s="303"/>
      <c r="C155" s="330" t="s">
        <v>650</v>
      </c>
      <c r="D155" s="278"/>
      <c r="E155" s="278"/>
      <c r="F155" s="331" t="s">
        <v>642</v>
      </c>
      <c r="G155" s="278"/>
      <c r="H155" s="330" t="s">
        <v>682</v>
      </c>
      <c r="I155" s="330" t="s">
        <v>652</v>
      </c>
      <c r="J155" s="330"/>
      <c r="K155" s="326"/>
    </row>
    <row r="156" s="1" customFormat="1" ht="15" customHeight="1">
      <c r="B156" s="303"/>
      <c r="C156" s="330" t="s">
        <v>661</v>
      </c>
      <c r="D156" s="278"/>
      <c r="E156" s="278"/>
      <c r="F156" s="331" t="s">
        <v>648</v>
      </c>
      <c r="G156" s="278"/>
      <c r="H156" s="330" t="s">
        <v>682</v>
      </c>
      <c r="I156" s="330" t="s">
        <v>644</v>
      </c>
      <c r="J156" s="330">
        <v>50</v>
      </c>
      <c r="K156" s="326"/>
    </row>
    <row r="157" s="1" customFormat="1" ht="15" customHeight="1">
      <c r="B157" s="303"/>
      <c r="C157" s="330" t="s">
        <v>669</v>
      </c>
      <c r="D157" s="278"/>
      <c r="E157" s="278"/>
      <c r="F157" s="331" t="s">
        <v>648</v>
      </c>
      <c r="G157" s="278"/>
      <c r="H157" s="330" t="s">
        <v>682</v>
      </c>
      <c r="I157" s="330" t="s">
        <v>644</v>
      </c>
      <c r="J157" s="330">
        <v>50</v>
      </c>
      <c r="K157" s="326"/>
    </row>
    <row r="158" s="1" customFormat="1" ht="15" customHeight="1">
      <c r="B158" s="303"/>
      <c r="C158" s="330" t="s">
        <v>667</v>
      </c>
      <c r="D158" s="278"/>
      <c r="E158" s="278"/>
      <c r="F158" s="331" t="s">
        <v>648</v>
      </c>
      <c r="G158" s="278"/>
      <c r="H158" s="330" t="s">
        <v>682</v>
      </c>
      <c r="I158" s="330" t="s">
        <v>644</v>
      </c>
      <c r="J158" s="330">
        <v>50</v>
      </c>
      <c r="K158" s="326"/>
    </row>
    <row r="159" s="1" customFormat="1" ht="15" customHeight="1">
      <c r="B159" s="303"/>
      <c r="C159" s="330" t="s">
        <v>80</v>
      </c>
      <c r="D159" s="278"/>
      <c r="E159" s="278"/>
      <c r="F159" s="331" t="s">
        <v>642</v>
      </c>
      <c r="G159" s="278"/>
      <c r="H159" s="330" t="s">
        <v>704</v>
      </c>
      <c r="I159" s="330" t="s">
        <v>644</v>
      </c>
      <c r="J159" s="330" t="s">
        <v>705</v>
      </c>
      <c r="K159" s="326"/>
    </row>
    <row r="160" s="1" customFormat="1" ht="15" customHeight="1">
      <c r="B160" s="303"/>
      <c r="C160" s="330" t="s">
        <v>706</v>
      </c>
      <c r="D160" s="278"/>
      <c r="E160" s="278"/>
      <c r="F160" s="331" t="s">
        <v>642</v>
      </c>
      <c r="G160" s="278"/>
      <c r="H160" s="330" t="s">
        <v>707</v>
      </c>
      <c r="I160" s="330" t="s">
        <v>677</v>
      </c>
      <c r="J160" s="330"/>
      <c r="K160" s="326"/>
    </row>
    <row r="161" s="1" customFormat="1" ht="15" customHeight="1">
      <c r="B161" s="332"/>
      <c r="C161" s="312"/>
      <c r="D161" s="312"/>
      <c r="E161" s="312"/>
      <c r="F161" s="312"/>
      <c r="G161" s="312"/>
      <c r="H161" s="312"/>
      <c r="I161" s="312"/>
      <c r="J161" s="312"/>
      <c r="K161" s="333"/>
    </row>
    <row r="162" s="1" customFormat="1" ht="18.75" customHeight="1">
      <c r="B162" s="314"/>
      <c r="C162" s="324"/>
      <c r="D162" s="324"/>
      <c r="E162" s="324"/>
      <c r="F162" s="334"/>
      <c r="G162" s="324"/>
      <c r="H162" s="324"/>
      <c r="I162" s="324"/>
      <c r="J162" s="324"/>
      <c r="K162" s="314"/>
    </row>
    <row r="163" s="1" customFormat="1" ht="18.75" customHeight="1">
      <c r="B163" s="286"/>
      <c r="C163" s="286"/>
      <c r="D163" s="286"/>
      <c r="E163" s="286"/>
      <c r="F163" s="286"/>
      <c r="G163" s="286"/>
      <c r="H163" s="286"/>
      <c r="I163" s="286"/>
      <c r="J163" s="286"/>
      <c r="K163" s="286"/>
    </row>
    <row r="164" s="1" customFormat="1" ht="7.5" customHeight="1">
      <c r="B164" s="265"/>
      <c r="C164" s="266"/>
      <c r="D164" s="266"/>
      <c r="E164" s="266"/>
      <c r="F164" s="266"/>
      <c r="G164" s="266"/>
      <c r="H164" s="266"/>
      <c r="I164" s="266"/>
      <c r="J164" s="266"/>
      <c r="K164" s="267"/>
    </row>
    <row r="165" s="1" customFormat="1" ht="45" customHeight="1">
      <c r="B165" s="268"/>
      <c r="C165" s="269" t="s">
        <v>708</v>
      </c>
      <c r="D165" s="269"/>
      <c r="E165" s="269"/>
      <c r="F165" s="269"/>
      <c r="G165" s="269"/>
      <c r="H165" s="269"/>
      <c r="I165" s="269"/>
      <c r="J165" s="269"/>
      <c r="K165" s="270"/>
    </row>
    <row r="166" s="1" customFormat="1" ht="17.25" customHeight="1">
      <c r="B166" s="268"/>
      <c r="C166" s="293" t="s">
        <v>636</v>
      </c>
      <c r="D166" s="293"/>
      <c r="E166" s="293"/>
      <c r="F166" s="293" t="s">
        <v>637</v>
      </c>
      <c r="G166" s="335"/>
      <c r="H166" s="336" t="s">
        <v>51</v>
      </c>
      <c r="I166" s="336" t="s">
        <v>54</v>
      </c>
      <c r="J166" s="293" t="s">
        <v>638</v>
      </c>
      <c r="K166" s="270"/>
    </row>
    <row r="167" s="1" customFormat="1" ht="17.25" customHeight="1">
      <c r="B167" s="271"/>
      <c r="C167" s="295" t="s">
        <v>639</v>
      </c>
      <c r="D167" s="295"/>
      <c r="E167" s="295"/>
      <c r="F167" s="296" t="s">
        <v>640</v>
      </c>
      <c r="G167" s="337"/>
      <c r="H167" s="338"/>
      <c r="I167" s="338"/>
      <c r="J167" s="295" t="s">
        <v>641</v>
      </c>
      <c r="K167" s="273"/>
    </row>
    <row r="168" s="1" customFormat="1" ht="5.25" customHeight="1">
      <c r="B168" s="303"/>
      <c r="C168" s="298"/>
      <c r="D168" s="298"/>
      <c r="E168" s="298"/>
      <c r="F168" s="298"/>
      <c r="G168" s="299"/>
      <c r="H168" s="298"/>
      <c r="I168" s="298"/>
      <c r="J168" s="298"/>
      <c r="K168" s="326"/>
    </row>
    <row r="169" s="1" customFormat="1" ht="15" customHeight="1">
      <c r="B169" s="303"/>
      <c r="C169" s="278" t="s">
        <v>645</v>
      </c>
      <c r="D169" s="278"/>
      <c r="E169" s="278"/>
      <c r="F169" s="301" t="s">
        <v>642</v>
      </c>
      <c r="G169" s="278"/>
      <c r="H169" s="278" t="s">
        <v>682</v>
      </c>
      <c r="I169" s="278" t="s">
        <v>644</v>
      </c>
      <c r="J169" s="278">
        <v>120</v>
      </c>
      <c r="K169" s="326"/>
    </row>
    <row r="170" s="1" customFormat="1" ht="15" customHeight="1">
      <c r="B170" s="303"/>
      <c r="C170" s="278" t="s">
        <v>691</v>
      </c>
      <c r="D170" s="278"/>
      <c r="E170" s="278"/>
      <c r="F170" s="301" t="s">
        <v>642</v>
      </c>
      <c r="G170" s="278"/>
      <c r="H170" s="278" t="s">
        <v>692</v>
      </c>
      <c r="I170" s="278" t="s">
        <v>644</v>
      </c>
      <c r="J170" s="278" t="s">
        <v>693</v>
      </c>
      <c r="K170" s="326"/>
    </row>
    <row r="171" s="1" customFormat="1" ht="15" customHeight="1">
      <c r="B171" s="303"/>
      <c r="C171" s="278" t="s">
        <v>590</v>
      </c>
      <c r="D171" s="278"/>
      <c r="E171" s="278"/>
      <c r="F171" s="301" t="s">
        <v>642</v>
      </c>
      <c r="G171" s="278"/>
      <c r="H171" s="278" t="s">
        <v>709</v>
      </c>
      <c r="I171" s="278" t="s">
        <v>644</v>
      </c>
      <c r="J171" s="278" t="s">
        <v>693</v>
      </c>
      <c r="K171" s="326"/>
    </row>
    <row r="172" s="1" customFormat="1" ht="15" customHeight="1">
      <c r="B172" s="303"/>
      <c r="C172" s="278" t="s">
        <v>647</v>
      </c>
      <c r="D172" s="278"/>
      <c r="E172" s="278"/>
      <c r="F172" s="301" t="s">
        <v>648</v>
      </c>
      <c r="G172" s="278"/>
      <c r="H172" s="278" t="s">
        <v>709</v>
      </c>
      <c r="I172" s="278" t="s">
        <v>644</v>
      </c>
      <c r="J172" s="278">
        <v>50</v>
      </c>
      <c r="K172" s="326"/>
    </row>
    <row r="173" s="1" customFormat="1" ht="15" customHeight="1">
      <c r="B173" s="303"/>
      <c r="C173" s="278" t="s">
        <v>650</v>
      </c>
      <c r="D173" s="278"/>
      <c r="E173" s="278"/>
      <c r="F173" s="301" t="s">
        <v>642</v>
      </c>
      <c r="G173" s="278"/>
      <c r="H173" s="278" t="s">
        <v>709</v>
      </c>
      <c r="I173" s="278" t="s">
        <v>652</v>
      </c>
      <c r="J173" s="278"/>
      <c r="K173" s="326"/>
    </row>
    <row r="174" s="1" customFormat="1" ht="15" customHeight="1">
      <c r="B174" s="303"/>
      <c r="C174" s="278" t="s">
        <v>661</v>
      </c>
      <c r="D174" s="278"/>
      <c r="E174" s="278"/>
      <c r="F174" s="301" t="s">
        <v>648</v>
      </c>
      <c r="G174" s="278"/>
      <c r="H174" s="278" t="s">
        <v>709</v>
      </c>
      <c r="I174" s="278" t="s">
        <v>644</v>
      </c>
      <c r="J174" s="278">
        <v>50</v>
      </c>
      <c r="K174" s="326"/>
    </row>
    <row r="175" s="1" customFormat="1" ht="15" customHeight="1">
      <c r="B175" s="303"/>
      <c r="C175" s="278" t="s">
        <v>669</v>
      </c>
      <c r="D175" s="278"/>
      <c r="E175" s="278"/>
      <c r="F175" s="301" t="s">
        <v>648</v>
      </c>
      <c r="G175" s="278"/>
      <c r="H175" s="278" t="s">
        <v>709</v>
      </c>
      <c r="I175" s="278" t="s">
        <v>644</v>
      </c>
      <c r="J175" s="278">
        <v>50</v>
      </c>
      <c r="K175" s="326"/>
    </row>
    <row r="176" s="1" customFormat="1" ht="15" customHeight="1">
      <c r="B176" s="303"/>
      <c r="C176" s="278" t="s">
        <v>667</v>
      </c>
      <c r="D176" s="278"/>
      <c r="E176" s="278"/>
      <c r="F176" s="301" t="s">
        <v>648</v>
      </c>
      <c r="G176" s="278"/>
      <c r="H176" s="278" t="s">
        <v>709</v>
      </c>
      <c r="I176" s="278" t="s">
        <v>644</v>
      </c>
      <c r="J176" s="278">
        <v>50</v>
      </c>
      <c r="K176" s="326"/>
    </row>
    <row r="177" s="1" customFormat="1" ht="15" customHeight="1">
      <c r="B177" s="303"/>
      <c r="C177" s="278" t="s">
        <v>97</v>
      </c>
      <c r="D177" s="278"/>
      <c r="E177" s="278"/>
      <c r="F177" s="301" t="s">
        <v>642</v>
      </c>
      <c r="G177" s="278"/>
      <c r="H177" s="278" t="s">
        <v>710</v>
      </c>
      <c r="I177" s="278" t="s">
        <v>711</v>
      </c>
      <c r="J177" s="278"/>
      <c r="K177" s="326"/>
    </row>
    <row r="178" s="1" customFormat="1" ht="15" customHeight="1">
      <c r="B178" s="303"/>
      <c r="C178" s="278" t="s">
        <v>54</v>
      </c>
      <c r="D178" s="278"/>
      <c r="E178" s="278"/>
      <c r="F178" s="301" t="s">
        <v>642</v>
      </c>
      <c r="G178" s="278"/>
      <c r="H178" s="278" t="s">
        <v>712</v>
      </c>
      <c r="I178" s="278" t="s">
        <v>713</v>
      </c>
      <c r="J178" s="278">
        <v>1</v>
      </c>
      <c r="K178" s="326"/>
    </row>
    <row r="179" s="1" customFormat="1" ht="15" customHeight="1">
      <c r="B179" s="303"/>
      <c r="C179" s="278" t="s">
        <v>50</v>
      </c>
      <c r="D179" s="278"/>
      <c r="E179" s="278"/>
      <c r="F179" s="301" t="s">
        <v>642</v>
      </c>
      <c r="G179" s="278"/>
      <c r="H179" s="278" t="s">
        <v>714</v>
      </c>
      <c r="I179" s="278" t="s">
        <v>644</v>
      </c>
      <c r="J179" s="278">
        <v>20</v>
      </c>
      <c r="K179" s="326"/>
    </row>
    <row r="180" s="1" customFormat="1" ht="15" customHeight="1">
      <c r="B180" s="303"/>
      <c r="C180" s="278" t="s">
        <v>51</v>
      </c>
      <c r="D180" s="278"/>
      <c r="E180" s="278"/>
      <c r="F180" s="301" t="s">
        <v>642</v>
      </c>
      <c r="G180" s="278"/>
      <c r="H180" s="278" t="s">
        <v>715</v>
      </c>
      <c r="I180" s="278" t="s">
        <v>644</v>
      </c>
      <c r="J180" s="278">
        <v>255</v>
      </c>
      <c r="K180" s="326"/>
    </row>
    <row r="181" s="1" customFormat="1" ht="15" customHeight="1">
      <c r="B181" s="303"/>
      <c r="C181" s="278" t="s">
        <v>98</v>
      </c>
      <c r="D181" s="278"/>
      <c r="E181" s="278"/>
      <c r="F181" s="301" t="s">
        <v>642</v>
      </c>
      <c r="G181" s="278"/>
      <c r="H181" s="278" t="s">
        <v>606</v>
      </c>
      <c r="I181" s="278" t="s">
        <v>644</v>
      </c>
      <c r="J181" s="278">
        <v>10</v>
      </c>
      <c r="K181" s="326"/>
    </row>
    <row r="182" s="1" customFormat="1" ht="15" customHeight="1">
      <c r="B182" s="303"/>
      <c r="C182" s="278" t="s">
        <v>99</v>
      </c>
      <c r="D182" s="278"/>
      <c r="E182" s="278"/>
      <c r="F182" s="301" t="s">
        <v>642</v>
      </c>
      <c r="G182" s="278"/>
      <c r="H182" s="278" t="s">
        <v>716</v>
      </c>
      <c r="I182" s="278" t="s">
        <v>677</v>
      </c>
      <c r="J182" s="278"/>
      <c r="K182" s="326"/>
    </row>
    <row r="183" s="1" customFormat="1" ht="15" customHeight="1">
      <c r="B183" s="303"/>
      <c r="C183" s="278" t="s">
        <v>717</v>
      </c>
      <c r="D183" s="278"/>
      <c r="E183" s="278"/>
      <c r="F183" s="301" t="s">
        <v>642</v>
      </c>
      <c r="G183" s="278"/>
      <c r="H183" s="278" t="s">
        <v>718</v>
      </c>
      <c r="I183" s="278" t="s">
        <v>677</v>
      </c>
      <c r="J183" s="278"/>
      <c r="K183" s="326"/>
    </row>
    <row r="184" s="1" customFormat="1" ht="15" customHeight="1">
      <c r="B184" s="303"/>
      <c r="C184" s="278" t="s">
        <v>706</v>
      </c>
      <c r="D184" s="278"/>
      <c r="E184" s="278"/>
      <c r="F184" s="301" t="s">
        <v>642</v>
      </c>
      <c r="G184" s="278"/>
      <c r="H184" s="278" t="s">
        <v>719</v>
      </c>
      <c r="I184" s="278" t="s">
        <v>677</v>
      </c>
      <c r="J184" s="278"/>
      <c r="K184" s="326"/>
    </row>
    <row r="185" s="1" customFormat="1" ht="15" customHeight="1">
      <c r="B185" s="303"/>
      <c r="C185" s="278" t="s">
        <v>101</v>
      </c>
      <c r="D185" s="278"/>
      <c r="E185" s="278"/>
      <c r="F185" s="301" t="s">
        <v>648</v>
      </c>
      <c r="G185" s="278"/>
      <c r="H185" s="278" t="s">
        <v>720</v>
      </c>
      <c r="I185" s="278" t="s">
        <v>644</v>
      </c>
      <c r="J185" s="278">
        <v>50</v>
      </c>
      <c r="K185" s="326"/>
    </row>
    <row r="186" s="1" customFormat="1" ht="15" customHeight="1">
      <c r="B186" s="303"/>
      <c r="C186" s="278" t="s">
        <v>721</v>
      </c>
      <c r="D186" s="278"/>
      <c r="E186" s="278"/>
      <c r="F186" s="301" t="s">
        <v>648</v>
      </c>
      <c r="G186" s="278"/>
      <c r="H186" s="278" t="s">
        <v>722</v>
      </c>
      <c r="I186" s="278" t="s">
        <v>723</v>
      </c>
      <c r="J186" s="278"/>
      <c r="K186" s="326"/>
    </row>
    <row r="187" s="1" customFormat="1" ht="15" customHeight="1">
      <c r="B187" s="303"/>
      <c r="C187" s="278" t="s">
        <v>724</v>
      </c>
      <c r="D187" s="278"/>
      <c r="E187" s="278"/>
      <c r="F187" s="301" t="s">
        <v>648</v>
      </c>
      <c r="G187" s="278"/>
      <c r="H187" s="278" t="s">
        <v>725</v>
      </c>
      <c r="I187" s="278" t="s">
        <v>723</v>
      </c>
      <c r="J187" s="278"/>
      <c r="K187" s="326"/>
    </row>
    <row r="188" s="1" customFormat="1" ht="15" customHeight="1">
      <c r="B188" s="303"/>
      <c r="C188" s="278" t="s">
        <v>726</v>
      </c>
      <c r="D188" s="278"/>
      <c r="E188" s="278"/>
      <c r="F188" s="301" t="s">
        <v>648</v>
      </c>
      <c r="G188" s="278"/>
      <c r="H188" s="278" t="s">
        <v>727</v>
      </c>
      <c r="I188" s="278" t="s">
        <v>723</v>
      </c>
      <c r="J188" s="278"/>
      <c r="K188" s="326"/>
    </row>
    <row r="189" s="1" customFormat="1" ht="15" customHeight="1">
      <c r="B189" s="303"/>
      <c r="C189" s="339" t="s">
        <v>728</v>
      </c>
      <c r="D189" s="278"/>
      <c r="E189" s="278"/>
      <c r="F189" s="301" t="s">
        <v>648</v>
      </c>
      <c r="G189" s="278"/>
      <c r="H189" s="278" t="s">
        <v>729</v>
      </c>
      <c r="I189" s="278" t="s">
        <v>730</v>
      </c>
      <c r="J189" s="340" t="s">
        <v>731</v>
      </c>
      <c r="K189" s="326"/>
    </row>
    <row r="190" s="17" customFormat="1" ht="15" customHeight="1">
      <c r="B190" s="341"/>
      <c r="C190" s="342" t="s">
        <v>732</v>
      </c>
      <c r="D190" s="343"/>
      <c r="E190" s="343"/>
      <c r="F190" s="344" t="s">
        <v>648</v>
      </c>
      <c r="G190" s="343"/>
      <c r="H190" s="343" t="s">
        <v>733</v>
      </c>
      <c r="I190" s="343" t="s">
        <v>730</v>
      </c>
      <c r="J190" s="345" t="s">
        <v>731</v>
      </c>
      <c r="K190" s="346"/>
    </row>
    <row r="191" s="1" customFormat="1" ht="15" customHeight="1">
      <c r="B191" s="303"/>
      <c r="C191" s="339" t="s">
        <v>39</v>
      </c>
      <c r="D191" s="278"/>
      <c r="E191" s="278"/>
      <c r="F191" s="301" t="s">
        <v>642</v>
      </c>
      <c r="G191" s="278"/>
      <c r="H191" s="275" t="s">
        <v>734</v>
      </c>
      <c r="I191" s="278" t="s">
        <v>735</v>
      </c>
      <c r="J191" s="278"/>
      <c r="K191" s="326"/>
    </row>
    <row r="192" s="1" customFormat="1" ht="15" customHeight="1">
      <c r="B192" s="303"/>
      <c r="C192" s="339" t="s">
        <v>736</v>
      </c>
      <c r="D192" s="278"/>
      <c r="E192" s="278"/>
      <c r="F192" s="301" t="s">
        <v>642</v>
      </c>
      <c r="G192" s="278"/>
      <c r="H192" s="278" t="s">
        <v>737</v>
      </c>
      <c r="I192" s="278" t="s">
        <v>677</v>
      </c>
      <c r="J192" s="278"/>
      <c r="K192" s="326"/>
    </row>
    <row r="193" s="1" customFormat="1" ht="15" customHeight="1">
      <c r="B193" s="303"/>
      <c r="C193" s="339" t="s">
        <v>738</v>
      </c>
      <c r="D193" s="278"/>
      <c r="E193" s="278"/>
      <c r="F193" s="301" t="s">
        <v>642</v>
      </c>
      <c r="G193" s="278"/>
      <c r="H193" s="278" t="s">
        <v>739</v>
      </c>
      <c r="I193" s="278" t="s">
        <v>677</v>
      </c>
      <c r="J193" s="278"/>
      <c r="K193" s="326"/>
    </row>
    <row r="194" s="1" customFormat="1" ht="15" customHeight="1">
      <c r="B194" s="303"/>
      <c r="C194" s="339" t="s">
        <v>740</v>
      </c>
      <c r="D194" s="278"/>
      <c r="E194" s="278"/>
      <c r="F194" s="301" t="s">
        <v>648</v>
      </c>
      <c r="G194" s="278"/>
      <c r="H194" s="278" t="s">
        <v>741</v>
      </c>
      <c r="I194" s="278" t="s">
        <v>677</v>
      </c>
      <c r="J194" s="278"/>
      <c r="K194" s="326"/>
    </row>
    <row r="195" s="1" customFormat="1" ht="15" customHeight="1">
      <c r="B195" s="332"/>
      <c r="C195" s="347"/>
      <c r="D195" s="312"/>
      <c r="E195" s="312"/>
      <c r="F195" s="312"/>
      <c r="G195" s="312"/>
      <c r="H195" s="312"/>
      <c r="I195" s="312"/>
      <c r="J195" s="312"/>
      <c r="K195" s="333"/>
    </row>
    <row r="196" s="1" customFormat="1" ht="18.75" customHeight="1">
      <c r="B196" s="314"/>
      <c r="C196" s="324"/>
      <c r="D196" s="324"/>
      <c r="E196" s="324"/>
      <c r="F196" s="334"/>
      <c r="G196" s="324"/>
      <c r="H196" s="324"/>
      <c r="I196" s="324"/>
      <c r="J196" s="324"/>
      <c r="K196" s="314"/>
    </row>
    <row r="197" s="1" customFormat="1" ht="18.75" customHeight="1">
      <c r="B197" s="314"/>
      <c r="C197" s="324"/>
      <c r="D197" s="324"/>
      <c r="E197" s="324"/>
      <c r="F197" s="334"/>
      <c r="G197" s="324"/>
      <c r="H197" s="324"/>
      <c r="I197" s="324"/>
      <c r="J197" s="324"/>
      <c r="K197" s="314"/>
    </row>
    <row r="198" s="1" customFormat="1" ht="18.75" customHeight="1">
      <c r="B198" s="286"/>
      <c r="C198" s="286"/>
      <c r="D198" s="286"/>
      <c r="E198" s="286"/>
      <c r="F198" s="286"/>
      <c r="G198" s="286"/>
      <c r="H198" s="286"/>
      <c r="I198" s="286"/>
      <c r="J198" s="286"/>
      <c r="K198" s="286"/>
    </row>
    <row r="199" s="1" customFormat="1" ht="13.5">
      <c r="B199" s="265"/>
      <c r="C199" s="266"/>
      <c r="D199" s="266"/>
      <c r="E199" s="266"/>
      <c r="F199" s="266"/>
      <c r="G199" s="266"/>
      <c r="H199" s="266"/>
      <c r="I199" s="266"/>
      <c r="J199" s="266"/>
      <c r="K199" s="267"/>
    </row>
    <row r="200" s="1" customFormat="1" ht="21">
      <c r="B200" s="268"/>
      <c r="C200" s="269" t="s">
        <v>742</v>
      </c>
      <c r="D200" s="269"/>
      <c r="E200" s="269"/>
      <c r="F200" s="269"/>
      <c r="G200" s="269"/>
      <c r="H200" s="269"/>
      <c r="I200" s="269"/>
      <c r="J200" s="269"/>
      <c r="K200" s="270"/>
    </row>
    <row r="201" s="1" customFormat="1" ht="25.5" customHeight="1">
      <c r="B201" s="268"/>
      <c r="C201" s="348" t="s">
        <v>743</v>
      </c>
      <c r="D201" s="348"/>
      <c r="E201" s="348"/>
      <c r="F201" s="348" t="s">
        <v>744</v>
      </c>
      <c r="G201" s="349"/>
      <c r="H201" s="348" t="s">
        <v>745</v>
      </c>
      <c r="I201" s="348"/>
      <c r="J201" s="348"/>
      <c r="K201" s="270"/>
    </row>
    <row r="202" s="1" customFormat="1" ht="5.25" customHeight="1">
      <c r="B202" s="303"/>
      <c r="C202" s="298"/>
      <c r="D202" s="298"/>
      <c r="E202" s="298"/>
      <c r="F202" s="298"/>
      <c r="G202" s="324"/>
      <c r="H202" s="298"/>
      <c r="I202" s="298"/>
      <c r="J202" s="298"/>
      <c r="K202" s="326"/>
    </row>
    <row r="203" s="1" customFormat="1" ht="15" customHeight="1">
      <c r="B203" s="303"/>
      <c r="C203" s="278" t="s">
        <v>735</v>
      </c>
      <c r="D203" s="278"/>
      <c r="E203" s="278"/>
      <c r="F203" s="301" t="s">
        <v>40</v>
      </c>
      <c r="G203" s="278"/>
      <c r="H203" s="278" t="s">
        <v>746</v>
      </c>
      <c r="I203" s="278"/>
      <c r="J203" s="278"/>
      <c r="K203" s="326"/>
    </row>
    <row r="204" s="1" customFormat="1" ht="15" customHeight="1">
      <c r="B204" s="303"/>
      <c r="C204" s="278"/>
      <c r="D204" s="278"/>
      <c r="E204" s="278"/>
      <c r="F204" s="301" t="s">
        <v>41</v>
      </c>
      <c r="G204" s="278"/>
      <c r="H204" s="278" t="s">
        <v>747</v>
      </c>
      <c r="I204" s="278"/>
      <c r="J204" s="278"/>
      <c r="K204" s="326"/>
    </row>
    <row r="205" s="1" customFormat="1" ht="15" customHeight="1">
      <c r="B205" s="303"/>
      <c r="C205" s="278"/>
      <c r="D205" s="278"/>
      <c r="E205" s="278"/>
      <c r="F205" s="301" t="s">
        <v>44</v>
      </c>
      <c r="G205" s="278"/>
      <c r="H205" s="278" t="s">
        <v>748</v>
      </c>
      <c r="I205" s="278"/>
      <c r="J205" s="278"/>
      <c r="K205" s="326"/>
    </row>
    <row r="206" s="1" customFormat="1" ht="15" customHeight="1">
      <c r="B206" s="303"/>
      <c r="C206" s="278"/>
      <c r="D206" s="278"/>
      <c r="E206" s="278"/>
      <c r="F206" s="301" t="s">
        <v>42</v>
      </c>
      <c r="G206" s="278"/>
      <c r="H206" s="278" t="s">
        <v>749</v>
      </c>
      <c r="I206" s="278"/>
      <c r="J206" s="278"/>
      <c r="K206" s="326"/>
    </row>
    <row r="207" s="1" customFormat="1" ht="15" customHeight="1">
      <c r="B207" s="303"/>
      <c r="C207" s="278"/>
      <c r="D207" s="278"/>
      <c r="E207" s="278"/>
      <c r="F207" s="301" t="s">
        <v>43</v>
      </c>
      <c r="G207" s="278"/>
      <c r="H207" s="278" t="s">
        <v>750</v>
      </c>
      <c r="I207" s="278"/>
      <c r="J207" s="278"/>
      <c r="K207" s="326"/>
    </row>
    <row r="208" s="1" customFormat="1" ht="15" customHeight="1">
      <c r="B208" s="303"/>
      <c r="C208" s="278"/>
      <c r="D208" s="278"/>
      <c r="E208" s="278"/>
      <c r="F208" s="301"/>
      <c r="G208" s="278"/>
      <c r="H208" s="278"/>
      <c r="I208" s="278"/>
      <c r="J208" s="278"/>
      <c r="K208" s="326"/>
    </row>
    <row r="209" s="1" customFormat="1" ht="15" customHeight="1">
      <c r="B209" s="303"/>
      <c r="C209" s="278" t="s">
        <v>689</v>
      </c>
      <c r="D209" s="278"/>
      <c r="E209" s="278"/>
      <c r="F209" s="301" t="s">
        <v>73</v>
      </c>
      <c r="G209" s="278"/>
      <c r="H209" s="278" t="s">
        <v>751</v>
      </c>
      <c r="I209" s="278"/>
      <c r="J209" s="278"/>
      <c r="K209" s="326"/>
    </row>
    <row r="210" s="1" customFormat="1" ht="15" customHeight="1">
      <c r="B210" s="303"/>
      <c r="C210" s="278"/>
      <c r="D210" s="278"/>
      <c r="E210" s="278"/>
      <c r="F210" s="301" t="s">
        <v>584</v>
      </c>
      <c r="G210" s="278"/>
      <c r="H210" s="278" t="s">
        <v>585</v>
      </c>
      <c r="I210" s="278"/>
      <c r="J210" s="278"/>
      <c r="K210" s="326"/>
    </row>
    <row r="211" s="1" customFormat="1" ht="15" customHeight="1">
      <c r="B211" s="303"/>
      <c r="C211" s="278"/>
      <c r="D211" s="278"/>
      <c r="E211" s="278"/>
      <c r="F211" s="301" t="s">
        <v>582</v>
      </c>
      <c r="G211" s="278"/>
      <c r="H211" s="278" t="s">
        <v>752</v>
      </c>
      <c r="I211" s="278"/>
      <c r="J211" s="278"/>
      <c r="K211" s="326"/>
    </row>
    <row r="212" s="1" customFormat="1" ht="15" customHeight="1">
      <c r="B212" s="350"/>
      <c r="C212" s="278"/>
      <c r="D212" s="278"/>
      <c r="E212" s="278"/>
      <c r="F212" s="301" t="s">
        <v>586</v>
      </c>
      <c r="G212" s="339"/>
      <c r="H212" s="330" t="s">
        <v>587</v>
      </c>
      <c r="I212" s="330"/>
      <c r="J212" s="330"/>
      <c r="K212" s="351"/>
    </row>
    <row r="213" s="1" customFormat="1" ht="15" customHeight="1">
      <c r="B213" s="350"/>
      <c r="C213" s="278"/>
      <c r="D213" s="278"/>
      <c r="E213" s="278"/>
      <c r="F213" s="301" t="s">
        <v>588</v>
      </c>
      <c r="G213" s="339"/>
      <c r="H213" s="330" t="s">
        <v>753</v>
      </c>
      <c r="I213" s="330"/>
      <c r="J213" s="330"/>
      <c r="K213" s="351"/>
    </row>
    <row r="214" s="1" customFormat="1" ht="15" customHeight="1">
      <c r="B214" s="350"/>
      <c r="C214" s="278"/>
      <c r="D214" s="278"/>
      <c r="E214" s="278"/>
      <c r="F214" s="301"/>
      <c r="G214" s="339"/>
      <c r="H214" s="330"/>
      <c r="I214" s="330"/>
      <c r="J214" s="330"/>
      <c r="K214" s="351"/>
    </row>
    <row r="215" s="1" customFormat="1" ht="15" customHeight="1">
      <c r="B215" s="350"/>
      <c r="C215" s="278" t="s">
        <v>713</v>
      </c>
      <c r="D215" s="278"/>
      <c r="E215" s="278"/>
      <c r="F215" s="301">
        <v>1</v>
      </c>
      <c r="G215" s="339"/>
      <c r="H215" s="330" t="s">
        <v>754</v>
      </c>
      <c r="I215" s="330"/>
      <c r="J215" s="330"/>
      <c r="K215" s="351"/>
    </row>
    <row r="216" s="1" customFormat="1" ht="15" customHeight="1">
      <c r="B216" s="350"/>
      <c r="C216" s="278"/>
      <c r="D216" s="278"/>
      <c r="E216" s="278"/>
      <c r="F216" s="301">
        <v>2</v>
      </c>
      <c r="G216" s="339"/>
      <c r="H216" s="330" t="s">
        <v>755</v>
      </c>
      <c r="I216" s="330"/>
      <c r="J216" s="330"/>
      <c r="K216" s="351"/>
    </row>
    <row r="217" s="1" customFormat="1" ht="15" customHeight="1">
      <c r="B217" s="350"/>
      <c r="C217" s="278"/>
      <c r="D217" s="278"/>
      <c r="E217" s="278"/>
      <c r="F217" s="301">
        <v>3</v>
      </c>
      <c r="G217" s="339"/>
      <c r="H217" s="330" t="s">
        <v>756</v>
      </c>
      <c r="I217" s="330"/>
      <c r="J217" s="330"/>
      <c r="K217" s="351"/>
    </row>
    <row r="218" s="1" customFormat="1" ht="15" customHeight="1">
      <c r="B218" s="350"/>
      <c r="C218" s="278"/>
      <c r="D218" s="278"/>
      <c r="E218" s="278"/>
      <c r="F218" s="301">
        <v>4</v>
      </c>
      <c r="G218" s="339"/>
      <c r="H218" s="330" t="s">
        <v>757</v>
      </c>
      <c r="I218" s="330"/>
      <c r="J218" s="330"/>
      <c r="K218" s="351"/>
    </row>
    <row r="219" s="1" customFormat="1" ht="12.75" customHeight="1">
      <c r="B219" s="352"/>
      <c r="C219" s="353"/>
      <c r="D219" s="353"/>
      <c r="E219" s="353"/>
      <c r="F219" s="353"/>
      <c r="G219" s="353"/>
      <c r="H219" s="353"/>
      <c r="I219" s="353"/>
      <c r="J219" s="353"/>
      <c r="K219" s="354"/>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DESKTOP-9FC8ANO\Comfor</dc:creator>
  <cp:lastModifiedBy>DESKTOP-9FC8ANO\Comfor</cp:lastModifiedBy>
  <dcterms:created xsi:type="dcterms:W3CDTF">2025-05-28T06:58:37Z</dcterms:created>
  <dcterms:modified xsi:type="dcterms:W3CDTF">2025-05-28T06:58:40Z</dcterms:modified>
</cp:coreProperties>
</file>