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andobrovolny/Desktop/Oprava Lávky L-07 Chrudim 2025 LITE_posláno na SU/Rozpočet/"/>
    </mc:Choice>
  </mc:AlternateContent>
  <xr:revisionPtr revIDLastSave="0" documentId="13_ncr:1_{714A0596-1558-214F-8C2B-2C51F9E57C2C}" xr6:coauthVersionLast="47" xr6:coauthVersionMax="47" xr10:uidLastSave="{00000000-0000-0000-0000-000000000000}"/>
  <bookViews>
    <workbookView xWindow="0" yWindow="500" windowWidth="76800" windowHeight="29440" xr2:uid="{00000000-000D-0000-FFFF-FFFF00000000}"/>
  </bookViews>
  <sheets>
    <sheet name="Rekapitulace" sheetId="3" r:id="rId1"/>
    <sheet name="SO 201 ak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2" l="1"/>
  <c r="I193" i="2"/>
  <c r="O193" i="2" s="1"/>
  <c r="O189" i="2"/>
  <c r="I189" i="2"/>
  <c r="I185" i="2"/>
  <c r="O185" i="2" s="1"/>
  <c r="I181" i="2"/>
  <c r="O181" i="2" s="1"/>
  <c r="O177" i="2"/>
  <c r="I177" i="2"/>
  <c r="O173" i="2"/>
  <c r="I173" i="2"/>
  <c r="I169" i="2"/>
  <c r="O169" i="2" s="1"/>
  <c r="I165" i="2"/>
  <c r="O165" i="2" s="1"/>
  <c r="O161" i="2"/>
  <c r="I161" i="2"/>
  <c r="O157" i="2"/>
  <c r="I157" i="2"/>
  <c r="I153" i="2"/>
  <c r="O153" i="2" s="1"/>
  <c r="I149" i="2"/>
  <c r="O149" i="2" s="1"/>
  <c r="O145" i="2"/>
  <c r="I145" i="2"/>
  <c r="O141" i="2"/>
  <c r="I141" i="2"/>
  <c r="I137" i="2"/>
  <c r="O137" i="2" s="1"/>
  <c r="I133" i="2"/>
  <c r="O133" i="2" s="1"/>
  <c r="I128" i="2"/>
  <c r="O128" i="2" s="1"/>
  <c r="O124" i="2"/>
  <c r="I124" i="2"/>
  <c r="I120" i="2"/>
  <c r="O120" i="2" s="1"/>
  <c r="I102" i="2"/>
  <c r="O115" i="2"/>
  <c r="I115" i="2"/>
  <c r="O111" i="2"/>
  <c r="I111" i="2"/>
  <c r="O107" i="2"/>
  <c r="I107" i="2"/>
  <c r="I103" i="2"/>
  <c r="O103" i="2" s="1"/>
  <c r="I98" i="2"/>
  <c r="O98" i="2" s="1"/>
  <c r="O94" i="2"/>
  <c r="I94" i="2"/>
  <c r="I84" i="2"/>
  <c r="I89" i="2"/>
  <c r="O89" i="2" s="1"/>
  <c r="O85" i="2"/>
  <c r="I85" i="2"/>
  <c r="I75" i="2"/>
  <c r="O80" i="2"/>
  <c r="I80" i="2"/>
  <c r="I76" i="2"/>
  <c r="O76" i="2" s="1"/>
  <c r="I70" i="2"/>
  <c r="O71" i="2"/>
  <c r="I71" i="2"/>
  <c r="I57" i="2"/>
  <c r="O66" i="2"/>
  <c r="I66" i="2"/>
  <c r="I62" i="2"/>
  <c r="O62" i="2" s="1"/>
  <c r="O58" i="2"/>
  <c r="I58" i="2"/>
  <c r="I8" i="2"/>
  <c r="O53" i="2"/>
  <c r="I53" i="2"/>
  <c r="I49" i="2"/>
  <c r="O49" i="2" s="1"/>
  <c r="I45" i="2"/>
  <c r="O45" i="2" s="1"/>
  <c r="I41" i="2"/>
  <c r="O41" i="2" s="1"/>
  <c r="O37" i="2"/>
  <c r="I37" i="2"/>
  <c r="I33" i="2"/>
  <c r="O33" i="2" s="1"/>
  <c r="I29" i="2"/>
  <c r="O29" i="2" s="1"/>
  <c r="I25" i="2"/>
  <c r="O25" i="2" s="1"/>
  <c r="O21" i="2"/>
  <c r="I21" i="2"/>
  <c r="I17" i="2"/>
  <c r="O17" i="2" s="1"/>
  <c r="I13" i="2"/>
  <c r="O13" i="2" s="1"/>
  <c r="I9" i="2"/>
  <c r="O9" i="2" s="1"/>
  <c r="D10" i="3" s="1"/>
  <c r="I93" i="2" l="1"/>
  <c r="I3" i="2" s="1"/>
  <c r="C10" i="3" s="1"/>
  <c r="I119" i="2"/>
  <c r="E10" i="3" l="1"/>
  <c r="C7" i="3" s="1"/>
  <c r="C6" i="3"/>
</calcChain>
</file>

<file path=xl/sharedStrings.xml><?xml version="1.0" encoding="utf-8"?>
<sst xmlns="http://schemas.openxmlformats.org/spreadsheetml/2006/main" count="602" uniqueCount="247">
  <si>
    <t>EstiCon</t>
  </si>
  <si>
    <t xml:space="preserve">Firma: </t>
  </si>
  <si>
    <t>Rekapitulace ceny</t>
  </si>
  <si>
    <t>Stavba: 03/2025 - Oprava lávky L-07 v ul. Široká Chrudim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</si>
  <si>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</si>
  <si>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</si>
  <si>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</si>
  <si>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</si>
  <si>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</si>
  <si>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</si>
  <si>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</si>
  <si>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201 akt</t>
  </si>
  <si>
    <t>Lávka L-07</t>
  </si>
  <si>
    <t>Soupis prací objektu</t>
  </si>
  <si>
    <t>S</t>
  </si>
  <si>
    <t>Stavba:</t>
  </si>
  <si>
    <t>03/2025</t>
  </si>
  <si>
    <t>Oprava lávky L-07 v ul. Široká Chrudim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</si>
  <si>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</si>
  <si>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</si>
  <si>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</si>
  <si>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</si>
  <si>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</si>
  <si>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</si>
  <si>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</si>
  <si>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</si>
  <si>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</si>
  <si>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</si>
  <si>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</si>
  <si>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</si>
  <si>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</si>
  <si>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</si>
  <si>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</si>
  <si>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</si>
  <si>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</si>
  <si>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014101</t>
  </si>
  <si>
    <t/>
  </si>
  <si>
    <t>POPLATKY ZA SKLÁDKU</t>
  </si>
  <si>
    <t>M3</t>
  </si>
  <si>
    <t>OTSKP ~ 2025</t>
  </si>
  <si>
    <t>PP</t>
  </si>
  <si>
    <t>Poplatky za uložení zemin a přebytků výkopku - skládka dle zadávacích podmínek v režii dodavatele s poplatkem a evidencí</t>
  </si>
  <si>
    <t>VV</t>
  </si>
  <si>
    <t>Položka 13173: 2,7 = 2,700 [A]_x000D_
Celkové množství = 2,700</t>
  </si>
  <si>
    <t>TS</t>
  </si>
  <si>
    <t>Položka zahrnuje:
- veškeré poplatky provozovateli skládky související s uložením odpadu na skládce.
Položka nezahrnuje:
- x</t>
  </si>
  <si>
    <t>014122</t>
  </si>
  <si>
    <t>a</t>
  </si>
  <si>
    <t>POPLATKY ZA SKLÁDKU TYP S-OO (OSTATNÍ ODPAD)</t>
  </si>
  <si>
    <t>T</t>
  </si>
  <si>
    <t>Poplatky za uložení stavebních sutí (kamen,beton, železobeton) - skládka dle zadávacích podmínek v režii dodavatele s poplatkem a evidencí.</t>
  </si>
  <si>
    <t>Položka 96616: 5,145*2,5 = 12,863 [A]_x000D_
Položka 11351: 3*0,2*0,05*2,3+3*0,01*2,3 = 0,138 [B]_x000D_
Celkové množství = 13,001</t>
  </si>
  <si>
    <t>b</t>
  </si>
  <si>
    <t>Poplatky za uložení stavebních sutí (cihly) - skládka dle zadávacích podmínek v režii dodavatele s poplatkem a evidencí.</t>
  </si>
  <si>
    <t>Položka 96614: 0,81*1,8 = 1,458 [A]_x000D_
Celkové množství = 1,458</t>
  </si>
  <si>
    <t>02720</t>
  </si>
  <si>
    <t>POMOC PRÁCE ZŘÍZ NEBO ZAJIŠŤ REGULACI A OCHRANU DOPRAVY</t>
  </si>
  <si>
    <t>KPL</t>
  </si>
  <si>
    <t>Položka v souladu se SOD a Obchodními podmínkami.
Aktualizace projektu DIO, povolení zvláštní užív. kom., Stanovení DIO atp. komplet soubor činností k povolení DIO na této akci a jeho provozování. Podrobný návrh přechodné úpravy provozu na pozemní komunikaci bude vyhotoven zhotovitelem stavby. Přechodná úprava provozu bude před zahájením stavby odsouhlasena příslušným dopravním inspektorátem PČR.</t>
  </si>
  <si>
    <t>1 = 1,000 [A]_x000D_
Celkové množství = 1,000</t>
  </si>
  <si>
    <t>Dopravně inženýrská opatření zahrnují: 
- Přechodné dočasné svislé i vodorovné značení, dopravní zařízení a světelné signály, dočasná (mobilní) svodidla úrovně zadržení min. T3 pro oddělení pracovních míst, jejich dodávku, montáž, demontáž, kontrolu, údržbu, servis, přemísťování, pronájem, přeznačování, manipulaci s nimi apod.  
- Oplocení staveniště.
- Operativní zajištění dopravy a regulace dopravy  během stavby (v pracovní době) zaměstnanci zhotovitele.  
- Dočasnou úpravu stávajícího dopravního značení, zakrytí, demontáž či zneplatnění zakrývací páskou.  
- Zpracování podrobné dokumentace jednotlivých dopravně-inženýrských opatření v návaznosti na konkrétní harmonogram prací a projednání DIO před stanovením přechodné úpravy provozu. 
- Zajištění inženýrské činnosti pro projednání DIO včetně stanovení přechodné úpravy provozu na pozemních komunikacích, rozhodnutí o uzavírce a dalších správních rozhodnutí nutných pro realizaci.</t>
  </si>
  <si>
    <t>02730</t>
  </si>
  <si>
    <t>POMOC PRÁCE ZŘÍZ NEBO ZAJIŠŤ OCHRANU INŽENÝRSKÝCH SÍTÍ</t>
  </si>
  <si>
    <t>Položka v souladu se SOD a Obchodními podmínkami. Zahrnuje náklady na veškeré nutné ochrany a oprávněně požadovaná opatření vlastníkem dotčené inženýrské sítě, případné další související práce na obnažených nebo jiným způsobem dotčených inženýrských sítí a práce související s přemístěním inženýrských sítí. Opětovné prověření existence inženýrských sítí.
Případné zajištění stávajících inženýrských sítí stávající, el VN a NN vedení, Sdělovací vedení, el. nn VO vedení, stávající vodovod, kanalizace a STL plynovod atp. vytyčení, případné sondy, zajištění před stavebními pracemi po dobu výstavby, provozu a bourání dle výkresu D.8:</t>
  </si>
  <si>
    <t>Položka zahrnuje:
- veškeré náklady spojené s ochranou inženýrských sítí
Položka nezahrnuje:
- x</t>
  </si>
  <si>
    <t>02750</t>
  </si>
  <si>
    <t>POMOC PRÁCE ZŘÍZ NEBO ZAJIŠŤ LEŠENÍ</t>
  </si>
  <si>
    <t>KONSTRUKCE LEŠENÍ A ZAKRYTÍ NOSNÉ KONSTRUKCE V PRŮBĚHU JEJÍ OPRAVY ALTERNATIVNĚ LZE LEŠENÍ ZAVĚSIT POD NK, SYSTÉMEM ZDVOJENÝCH KOTEV PRO_x000D_
POSTUPNÉ OTRYSKÁNÍ A NANÁŠENÍ NOVÉ PKO - PO DOHODĚ S TDI</t>
  </si>
  <si>
    <t>Položka zahrnuje:
- veškeré náklady spojené s objednatelem požadovanými zařízeními
Položka nezahrnuje:
- x</t>
  </si>
  <si>
    <t>02910</t>
  </si>
  <si>
    <t>OSTATNÍ POŽADAVKY - ZEMĚMĚŘIČSKÁ MĚŘENÍ</t>
  </si>
  <si>
    <t>Vvytyčovací práce + cena za vytyčení prostorové polohy stavby před jejím zahájením odborně způsobilými osobami. Kompletní geodetické práce na vytyčení vytyčovaných bodů definovaného objektu v rozsahu PD a TKP. 
Vytyčení inženýrských sítí.
Celkem včetně geoetického sledování konstrukce v průběhu výstavby a po dokončení stavby.
Cena za zaměření skutečného provedení stavby výškopisné i polohopisné.   
Celkem včetně ochrany vytyčovacích bodů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</si>
  <si>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</si>
  <si>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029412</t>
  </si>
  <si>
    <t>OSTATNÍ POŽADAVKY - VYPRACOVÁNÍ MOSTNÍHO LISTU</t>
  </si>
  <si>
    <t>KUS</t>
  </si>
  <si>
    <t>Položka zahrnuje:
- veškeré náklady spojené s objednatelem požadovanými pracemi
Položka nezahrnuje:
- x</t>
  </si>
  <si>
    <t>02943</t>
  </si>
  <si>
    <t>OSTATNÍ POŽADAVKY - VYPRACOVÁNÍ RDS</t>
  </si>
  <si>
    <t>Dokumentace bude požadovaná  (počet výtisků, paré a CD v el. podobě dle SOD) objednatelem včetně dokumentace v elektronické podobě 1x CD  cena za vypracování - RDS (realizační dokumentace stavby), VTD (výrobně technické dokumentace) včetně havarijního a povodňového plánu a  plánu údržby mostu.</t>
  </si>
  <si>
    <t>02944</t>
  </si>
  <si>
    <t>OSTAT POŽADAVKY - DOKUMENTACE SKUTEČ PROVEDENÍ V DIGIT FORMĚ</t>
  </si>
  <si>
    <t>Dokumentace bude požadovaná v (počet výtisků, paré a CD v el. podobě dle SOD) objednatelem včetně dokumentace v elektronické podobě  cena za zpracování - DSPS (dokumentace skutečného provedení stavby)  - dokumentace bude vypracována dle požadavku objednatele v aktualizovaném znění.</t>
  </si>
  <si>
    <t>02950</t>
  </si>
  <si>
    <t>OSTATNÍ POŽADAVKY - POSUDKY, KONTROLY, REVIZNÍ ZPRÁVY</t>
  </si>
  <si>
    <t>Pasportizace sousedních nemovitostí před zahájením stavby</t>
  </si>
  <si>
    <t>02953</t>
  </si>
  <si>
    <t>OSTATNÍ POŽADAVKY - HLAVNÍ MOSTNÍ PROHLÍDKA</t>
  </si>
  <si>
    <t>1. HMP včetně zadání do evidence mostů objednatele dle SOD  (vše dle ČSN 73 6220, 736221 a 736222), projednání a odsouhlasení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</si>
  <si>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</si>
  <si>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1</t>
  </si>
  <si>
    <t>Zemní práce</t>
  </si>
  <si>
    <t>11351</t>
  </si>
  <si>
    <t>ODSTRANĚNÍ ZÁHONOVÝCH OBRUBNÍKŮ</t>
  </si>
  <si>
    <t>M</t>
  </si>
  <si>
    <t>Včetně dopravy a uložení na skládku.</t>
  </si>
  <si>
    <t>3 = 3,000 [A]_x000D_
Celkové množství = 3,000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</si>
  <si>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</si>
  <si>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13173</t>
  </si>
  <si>
    <t>HLOUBENÍ JAM ZAPAŽ I NEPAŽ TŘ. I</t>
  </si>
  <si>
    <t>Odvoz na skládku dle dodavatelem určené vzdálenosti.</t>
  </si>
  <si>
    <t>Přechodová oblast 2,25*0,6*2 = 2,700 [A]_x000D_
Celkové množství = 2,700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</si>
  <si>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</si>
  <si>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17120</t>
  </si>
  <si>
    <t>ULOŽENÍ SYPANINY DO NÁSYPŮ A NA SKLÁDKY BEZ ZHUTNĚNÍ</t>
  </si>
  <si>
    <t>Pol. 13173: 2,7 = 2,700 [A]_x000D_
Celkové množství = 2,700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</si>
  <si>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</si>
  <si>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2</t>
  </si>
  <si>
    <t>Základy</t>
  </si>
  <si>
    <t>285393</t>
  </si>
  <si>
    <t>DODATEČNÉ KOTVENÍ VLEPENÍM BETONÁŘSKÉ VÝZTUŽE D DO 20MM DO VRTŮ</t>
  </si>
  <si>
    <t>Kotvení závěrné zídky 8*2 = 16,000 [A]_x000D_
Celkové množství = 16,000</t>
  </si>
  <si>
    <t>Položka zahrnuje:
- dodání výztuže předepsaného profilu a předepsané délky (do 600mm)
- provedení vrtu předepsaného profilu a předepsané délky (do 300mm)
- vsunutí výztuže do vyvrtaného profilu a její zalepení předepsaným pojivem
- případně nutné lešení
Položka nezahrnuje:
- x</t>
  </si>
  <si>
    <t>3</t>
  </si>
  <si>
    <t>Svislé konstrukce</t>
  </si>
  <si>
    <t>333325</t>
  </si>
  <si>
    <t>MOSTNÍ OPĚRY A KŘÍDLA ZE ŽELEZOVÉHO BETONU DO C30/37</t>
  </si>
  <si>
    <t>C30/37-XF4,XD3</t>
  </si>
  <si>
    <t>Závěrná zídka 2,25*2*0,6*0,2 = 0,540 [A]_x000D_
Celkové množství = 0,540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</si>
  <si>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</si>
  <si>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333365</t>
  </si>
  <si>
    <t>VÝZTUŽ MOSTNÍCH OPĚR A KŘÍDEL Z OCELI 10505, B500B</t>
  </si>
  <si>
    <t>předpoklad 200 kg/m3: 0,54*0,2 = 0,108 [A]_x000D_
Celkové množství = 0,108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</si>
  <si>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</si>
  <si>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4</t>
  </si>
  <si>
    <t>Vodorovné konstrukce</t>
  </si>
  <si>
    <t>42417</t>
  </si>
  <si>
    <t>MOSTNÍ NOSNÍKY Z OCELI</t>
  </si>
  <si>
    <t>HEB 120 příčníky 2,04*17*26,7/1000 = 0,926 [A]_x000D_
HEB 120 podélníky 19,6*3*26,7/1000 = 1,570 [B]_x000D_
HEB 120 konzoly pro inž.sítě 0,425*6*26,7/1000 = 0,068 [C]_x000D_
Lokální oprava hl.nosníků, 3% plochy 50*0,03*0,02*7,85 = 0,236 [D]_x000D_
Celkové množství = 2,800</t>
  </si>
  <si>
    <t>Položka zahrnuje:
- dílenskou dokumentaci,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
Položka nezahrnuje:
- x</t>
  </si>
  <si>
    <t>45860</t>
  </si>
  <si>
    <t>VÝPLŇ ZA OPĚRAMI A ZDMI Z MEZEROVITÉHO BETONU</t>
  </si>
  <si>
    <t>Zásyp za opěrou 2,25*0,6*2 = 2,700 [A]_x000D_
Celkové množství = 2,700</t>
  </si>
  <si>
    <t>položka zahrnuje:
- dodávku mezerovitého betonu předepsané kvality a zásyp se zhutněním včetně mimostaveništní a vnitrostaveništní dopravy</t>
  </si>
  <si>
    <t>5</t>
  </si>
  <si>
    <t>Komunikace</t>
  </si>
  <si>
    <t>587203</t>
  </si>
  <si>
    <t>PŘEDLÁŽDĚNÍ KRYTU Z MOZAIKOVÝCH KOSTEK</t>
  </si>
  <si>
    <t>M2</t>
  </si>
  <si>
    <t>ROZEBRÁNÍ A ZNOVUOSAZENÍ STÁVAJÍCÍ ŽULOVÉ DLAŽBY, VČ. VÝŠKOVÉ ÚPRAVY V NAPOJENÍ NA NOVOU MOSTOVKU LÁVKY, 9,0m2</t>
  </si>
  <si>
    <t>9 = 9,000 [A]_x000D_
Celkové množství = 9,000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</si>
  <si>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</si>
  <si>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587205</t>
  </si>
  <si>
    <t>PŘEDLÁŽDĚNÍ KRYTU Z BETONOVÝCH DLAŽDIC</t>
  </si>
  <si>
    <t>ROZEBRÁNÍ A ZNOVUOSAZENÍ STÁVAJÍCÍ BETONOVÉ ZÁMKOVÉ DLAŽBY, VČ.VÝŠKOVÉ ÚPRAVY V NAPOJENÍ NA NOVOU MOSTOVKU LÁVKY, 8,1m2</t>
  </si>
  <si>
    <t>8,1 = 8,100 [A]_x000D_
Celkové množství = 8,100</t>
  </si>
  <si>
    <t>7</t>
  </si>
  <si>
    <t>Přidružená stavební výroba</t>
  </si>
  <si>
    <t>711111</t>
  </si>
  <si>
    <t>IZOLACE BĚŽNÝCH KONSTRUKCÍ PROTI ZEMNÍ VLHKOSTI ASFALTOVÝMI NÁTĚRY</t>
  </si>
  <si>
    <t>Závěrná zídka 2,25*0,85*2 = 3,825 [A]_x000D_
Celkové množství = 3,825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</si>
  <si>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</si>
  <si>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711112</t>
  </si>
  <si>
    <t>IZOLACE BĚŽNÝCH KONSTRUKCÍ PROTI ZEMNÍ VLHKOSTI ASFALTOVÝMI PÁSY</t>
  </si>
  <si>
    <t>Pás šířky 0,5 m 2,25*0,5*2 = 2,250 [A]_x000D_
Celkové množství = 2,250</t>
  </si>
  <si>
    <t>711509</t>
  </si>
  <si>
    <t>OCHRANA IZOLACE NA POVRCHU TEXTILIÍ</t>
  </si>
  <si>
    <t>geotextílie min 500 g/m2</t>
  </si>
  <si>
    <t>položka zahrnuje:
- dodání  předepsaného ochranného materiálu
- zřízení ochrany izolace</t>
  </si>
  <si>
    <t>783121</t>
  </si>
  <si>
    <t>PROTIKOROZ OCHR OK NÁTĚREM VÍCEVRST SE ZÁKL S VYS OBSAHEM ZN</t>
  </si>
  <si>
    <t>Hlavní nosník plocha viz pol 938852: 100,32 = 100,320 [A]_x000D_
Platle konzol 0,2*0,2*2*6 = 0,480 [B]_x000D_
Úložné konstrukce inž.sítí na konzolách 0,425*0,12*6*2 = 0,612 [C]_x000D_
Krycí stříšky (0,35+0,6+0,35)*19,6*2 = 50,960 [D]_x000D_
Stávající chránička voda 0,377*3,14*19,6 = 23,202 [E]_x000D_
Stávající chránička plyn 0,273*3,14*19,6 = 16,802 [F]_x000D_
Konzola vodovod 0,37*5*0,97 = 1,795 [G]_x000D_
Konzola plyn 0,75*0,07*5*2+0,35*0,05*5*2 = 0,700 [H]_x000D_
Celkové množství = 194,871</t>
  </si>
  <si>
    <t>Položka zahrnuje:
- kompletní povlaky (i různobarevné)
- úpravy podkladu (odmaštění, odrezivění,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</si>
  <si>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</si>
  <si>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</si>
  <si>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86633</t>
  </si>
  <si>
    <t>CHRÁNIČKY Z TRUB OCELOVÝCH DN DO 150MM</t>
  </si>
  <si>
    <t>Chránička prům.114 mm Vodafone 19,6 = 19,600 [A]_x000D_
Celkové množství = 19,600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</si>
  <si>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- opláštění dle dokumentace a nutné opravy opláštění při jeho poškození
Položka nezahrnuje:
- x</t>
  </si>
  <si>
    <t>86733</t>
  </si>
  <si>
    <t>CHRÁNIČKY Z TRUB OCEL PODÉL PŮLENÝCH DN DO 150MM</t>
  </si>
  <si>
    <t>Chránička prům.114 mm OMEGA PLUS CHRUDIM, s.r.o. 19,6 = 19,600 [A]_x000D_
Celkové množství = 19,600</t>
  </si>
  <si>
    <t>Položka zahrnuje:
- výrobní dokumentaci (včetně technologického předpisu)
- dodání veškerého trubního a pomocného materiálu  (trouby včetně podélného rozpůlení,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- opláštění dle dokumentace a nutné opravy opláštění při jeho poškození
Položka nezahrnuje:
- x</t>
  </si>
  <si>
    <t>86744</t>
  </si>
  <si>
    <t>CHRÁNIČKY Z TRUB OCELOVÝCH PODÉLNĚ PŮLENÝCH DN DO 250MM</t>
  </si>
  <si>
    <t>VE VÝKOPECH PŘED A ZA LÁVKOU BUDE NA STÁVAJÍCÍ PLYNOVOD NTL DN 200 OSAZENA OCHRANNÁ DĚLENÁ TRUBKA S PŘESAHEM VÝKOPU MINIMÁLNĚ 1 M. PROVEDENÍ A MATERIÁL OCHRANNÉ TRUBKY UPŘESNÍ SPRÁVCE SÍTĚ PŘED REALIZACÍ</t>
  </si>
  <si>
    <t>2+2 = 4,000 [A]_x000D_
Celkové množství = 4,000</t>
  </si>
  <si>
    <t>9</t>
  </si>
  <si>
    <t>Ostatní konstrukce a práce</t>
  </si>
  <si>
    <t>9112A3</t>
  </si>
  <si>
    <t>ZÁBRADLÍ MOSTNÍ S VODOR MADLY - DEMONTÁŽ S PŘESUNEM</t>
  </si>
  <si>
    <t>Zahrnuje demontáž, odstranění vč. odvozu na skládku a poplatku za skládku.</t>
  </si>
  <si>
    <t>Stávající zábradlí na předpolí O1 a O2: 1+1 = 2,000 [A]_x000D_
Celkové množství = 2,000</t>
  </si>
  <si>
    <t>položka zahrnuje:
- demontáž a odstranění zařízení
- jeho odvoz na předepsané místo</t>
  </si>
  <si>
    <t>9112B1</t>
  </si>
  <si>
    <t>ZÁBRADLÍ MOSTNÍ SE SVISLOU VÝPLNÍ - DODÁVKA A MONTÁŽ</t>
  </si>
  <si>
    <t>Zábradlí na lávce 18,7*2 = 37,400 [A]_x000D_
Zábradlí na předpolí O1 a O2: 1+1 = 2,000 [B]_x000D_
Celkové množství = 39,400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</si>
  <si>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</si>
  <si>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9112B3</t>
  </si>
  <si>
    <t>ZÁBRADLÍ MOSTNÍ SE SVISLOU VÝPLNÍ - DEMONTÁŽ S PŘESUNEM</t>
  </si>
  <si>
    <t>Zábradlí na lávce 18,7*2 = 37,400 [A]_x000D_
Celkové množství = 37,400</t>
  </si>
  <si>
    <t>Položka zahrnuje:
- demontáž a odstranění zařízení
- jeho odvoz na předepsané místo
Položka nezahrnuje:
- x</t>
  </si>
  <si>
    <t>91355</t>
  </si>
  <si>
    <t>EVIDENČNÍ ČÍSLO MOSTU</t>
  </si>
  <si>
    <t>Demnontáž a zpětná montáž.</t>
  </si>
  <si>
    <t>2 = 2,000 [A]_x000D_
Celkové množství = 2,000</t>
  </si>
  <si>
    <t>Položka zahrnuje:
- štítek s evidenčním číslem mostu
- sloupek dopravní značky včetně osazení a nutných zemních prací a zabetonování
Položka nezahrnuje:
- x</t>
  </si>
  <si>
    <t>914122</t>
  </si>
  <si>
    <t>DOPRAVNÍ ZNAČKY ZÁKLADNÍ VELIKOSTI OCELOVÉ FÓLIE TŘ 1 - MONTÁŽ S PŘEMÍSTĚNÍM</t>
  </si>
  <si>
    <t>PO DOBU VÝSTAVBY UMÍSTĚNO NA DOČASNÝ STOJAN SLOUPKU NA ZRCADLO MEZI MOSTEM A LÁVKOU, POTÉ NAVRÁCENO NA LÁVKU</t>
  </si>
  <si>
    <t>4 = 4,000 [A]_x000D_
Celkové množství = 4,000</t>
  </si>
  <si>
    <t>Položka zahrnuje:
- dopravu demontované značky z dočasné skládky
- osazení a montáž značky na místě určeném projektem
- nutnou opravu poškozených částí
Položka nezahrnuje:
- dodávku značky</t>
  </si>
  <si>
    <t>914123</t>
  </si>
  <si>
    <t>DOPRAVNÍ ZNAČKY ZÁKLADNÍ VELIKOSTI OCELOVÉ FÓLIE TŘ 1 - DEMONTÁŽ</t>
  </si>
  <si>
    <t>Položka zahrnuje:
- odstranění, demontáž a odklizení materiálu s odvozem na předepsané místo
Položka nezahrnuje:
- x</t>
  </si>
  <si>
    <t>917211</t>
  </si>
  <si>
    <t>ZÁHONOVÉ OBRUBY Z BETONOVÝCH OBRUBNÍKŮ ŠÍŘ 50MM</t>
  </si>
  <si>
    <t>Opěra 2: 3 = 3,000 [A]_x000D_
Celkové množství = 3,000</t>
  </si>
  <si>
    <t>Položka zahrnuje:
- dodání a pokládku betonových obrubníků o rozměrech předepsaných zadávací dokumentací
- betonové lože i boční betonovou opěrku
Položka nezahrnuje:
- x</t>
  </si>
  <si>
    <t>919173</t>
  </si>
  <si>
    <t>ŘEZÁNÍ OCELOVÝCH KONSTRUKCÍ TL. DO 20MM</t>
  </si>
  <si>
    <t>Odřezání ocel.konstrukcí od hlavních nosníků 17*2*0,25 = 8,500 [A]_x000D_
Celkové množství = 8,500</t>
  </si>
  <si>
    <t>Položka zahrnuje:
- řezání ocelových konstrukcí v předepsané tloušťce bez ohledu na způsob provedení
Položka nezahrnuje:
- x</t>
  </si>
  <si>
    <t>93262</t>
  </si>
  <si>
    <t>POCHOZÍ ROŠT Z KOVU</t>
  </si>
  <si>
    <t>OCELOVÝ POROROŠT TL. 30mm, OKA 33*15mm S PROTISKLUZOVOU ÚPRAVOU 19,6*2 = 39,200 [A]_x000D_
Celkové množství = 39,200</t>
  </si>
  <si>
    <t>Položka zahrnuje:
- dodání a uložení předepsané konstrukce z předepsaného materiálu
- vnitrostaveništní a mimostaveništní dopravy
- předepsanou povrchovou úpravu
- veškeré potřebné pomocné práce
- veškerý pomocný a upevňovací materiál
Položka nezahrnuje:
- x</t>
  </si>
  <si>
    <t>936501</t>
  </si>
  <si>
    <t>DROBNÉ DOPLŇK KONSTR KOVOVÉ NEREZ</t>
  </si>
  <si>
    <t>KG</t>
  </si>
  <si>
    <t>Zakončení dlažby L nerezovým profilem např. L90/90: 2,25*2*8,28 = 37,260 [A]_x000D_
Celkové množství = 37,260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</si>
  <si>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</si>
  <si>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936502</t>
  </si>
  <si>
    <t>DROBNÉ DOPLŇK KONSTR KOVOVÉ POZINK</t>
  </si>
  <si>
    <t>Platle konzol 0,2*0,2*0,01*6*7850 = 18,840 [A]_x000D_
Úložné konstrukce inž.sítí na konzolách 0,425*0,12*0,01*6*7850 = 24,021 [B]_x000D_
Krycí stříšky tl. do 3 mm (0,35+0,6+0,35)*19,6*0,003*7850 = 600,054 [C]_x000D_
Celkové množství = 642,915</t>
  </si>
  <si>
    <t>938652</t>
  </si>
  <si>
    <t>OČIŠTĚNÍ OCEL KONSTR OTRYSKÁNÍM NA SUCHO KŘEMIČ PÍSKEM</t>
  </si>
  <si>
    <t>Očištění hlavních nosníků 12,992*4+0,25*4*19,6*2+0,76*0,1*2*2*2*10+0,59*0,1*2*2*2*2+0,52*0,1*2*2*2*2+0,42*0,1*2*2*2*2+0,39*0,1*2*2*2*2 = 100,320 [A]_x000D_
Stávající chránička voda 0,377*3,14*19,6 = 23,202 [B]_x000D_
Stávající chránička plyn 0,273*3,14*19,6 = 16,802 [C]_x000D_
Kontola vodovodu 0,37*5*0,97 = 1,795 [D]_x000D_
Konrola plyn 0,75*0,07*5*2+0,35*0,05*5*2 = 0,700 [E]_x000D_
Celkové množství = 142,819</t>
  </si>
  <si>
    <t>Položka zahrnuje:
- očištění předepsaným způsobem
- odklizení vzniklého odpadu
- odvoz na skládku včetně poplatku za skládku
Položka nezahrnuje:
- x</t>
  </si>
  <si>
    <t>94590</t>
  </si>
  <si>
    <t>ZAVĚŠENÉ PRACOVNÍ LEŠENÍ</t>
  </si>
  <si>
    <t>18,7*2,5 = 46,750 [A]_x000D_
Celkové množství = 46,750</t>
  </si>
  <si>
    <t>Položka zahrnuje:
- dovoz, montáž, údržbu, opotřebení (nájemné), demontáž, konzervaci, odvoz
Položka nezahrnuje:
- x</t>
  </si>
  <si>
    <t>96614</t>
  </si>
  <si>
    <t>BOURÁNÍ KONSTRUKCÍ Z CIHEL A TVÁRNIC</t>
  </si>
  <si>
    <t>Včetně zabezpečení proti pádu nečistot do koryta.
Včetně dopravy a uložení na skládku.</t>
  </si>
  <si>
    <t>Závěrná zídka 2,25*0,6*0,3*2 = 0,810 [A]_x000D_
Celkové množství = 0,810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</si>
  <si>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</si>
  <si>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</si>
  <si>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</si>
  <si>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Betonové prefabrikáty 19,6*2,1*0,125 = 5,145 [A]_x000D_
Celkové množství = 5,145</t>
  </si>
  <si>
    <t>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</si>
  <si>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96718</t>
  </si>
  <si>
    <t>VYBOURÁNÍ ČÁSTÍ KONSTRUKCÍ KOVOVÝCH</t>
  </si>
  <si>
    <t>Zahrnuje demontáž, odstranění vč. odvozu na skládku a poplatku za skládku</t>
  </si>
  <si>
    <t>Pororošt 2,1*(19,6+0,715+0,715)*35/1000 = 1,546 [A]_x000D_
Ocelové příčníky I 100: 2,1*17*8,34/1000 = 0,298 [B]_x000D_
Celkové množství = 1,844</t>
  </si>
  <si>
    <t>Položka zahrnuje:
- veškerou manipulaci s vybouranou sutí a hmotami včetně uložení na skládku,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</si>
</sst>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/>
  </sheetViews>
  <sheetFormatPr baseColWidth="10" defaultColWidth="8.83203125" defaultRowHeight="15" x14ac:dyDescent="0.2"/>
  <cols>
    <col min="1" max="2" width="32.5" customWidth="1"/>
    <col min="3" max="5" width="19.5" customWidth="1"/>
  </cols>
  <sheetData>
    <row r="1" spans="1:5" x14ac:dyDescent="0.2">
      <c r="A1" s="1" t="s">
        <v>0</v>
      </c>
      <c r="B1" s="2" t="s">
        <v>1</v>
      </c>
      <c r="C1" s="3"/>
      <c r="D1" s="3"/>
      <c r="E1" s="3"/>
    </row>
    <row r="2" spans="1:5" x14ac:dyDescent="0.2">
      <c r="A2" s="1"/>
      <c r="B2" s="45" t="s">
        <v>2</v>
      </c>
      <c r="C2" s="3"/>
      <c r="D2" s="3"/>
      <c r="E2" s="3"/>
    </row>
    <row r="3" spans="1:5" x14ac:dyDescent="0.2">
      <c r="A3" s="3"/>
      <c r="B3" s="46"/>
      <c r="C3" s="3"/>
      <c r="D3" s="3"/>
      <c r="E3" s="3"/>
    </row>
    <row r="4" spans="1:5" x14ac:dyDescent="0.2">
      <c r="A4" s="3"/>
      <c r="B4" s="45" t="s">
        <v>3</v>
      </c>
      <c r="C4" s="46"/>
      <c r="D4" s="46"/>
      <c r="E4" s="46"/>
    </row>
    <row r="5" spans="1:5" x14ac:dyDescent="0.2">
      <c r="A5" s="3"/>
      <c r="B5" s="3"/>
      <c r="C5" s="3"/>
      <c r="D5" s="3"/>
      <c r="E5" s="3"/>
    </row>
    <row r="6" spans="1:5" x14ac:dyDescent="0.2">
      <c r="A6" s="3"/>
      <c r="B6" s="5" t="s">
        <v>4</v>
      </c>
      <c r="C6" s="6">
        <f>SUM(C10)</f>
        <v>0</v>
      </c>
      <c r="D6" s="3"/>
      <c r="E6" s="3"/>
    </row>
    <row r="7" spans="1:5" x14ac:dyDescent="0.2">
      <c r="A7" s="3"/>
      <c r="B7" s="5" t="s">
        <v>5</v>
      </c>
      <c r="C7" s="6">
        <f>SUM(E10)</f>
        <v>0</v>
      </c>
      <c r="D7" s="3"/>
      <c r="E7" s="3"/>
    </row>
    <row r="8" spans="1:5" x14ac:dyDescent="0.2">
      <c r="A8" s="3"/>
      <c r="B8" s="3"/>
      <c r="C8" s="3"/>
      <c r="D8" s="3"/>
      <c r="E8" s="3"/>
    </row>
    <row r="9" spans="1:5" x14ac:dyDescent="0.2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">
      <c r="A10" s="8" t="s">
        <v>11</v>
      </c>
      <c r="B10" s="9" t="s">
        <v>12</v>
      </c>
      <c r="C10" s="10">
        <f>'SO 201 akt'!I3</f>
        <v>0</v>
      </c>
      <c r="D10" s="10">
        <f>SUMIFS('SO 201 akt'!O:O,'SO 201 akt'!A:A,"P")</f>
        <v>0</v>
      </c>
      <c r="E10" s="10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96"/>
  <sheetViews>
    <sheetView topLeftCell="B1" workbookViewId="0"/>
  </sheetViews>
  <sheetFormatPr baseColWidth="10" defaultColWidth="8.83203125" defaultRowHeight="15" x14ac:dyDescent="0.2"/>
  <cols>
    <col min="1" max="1" width="9.1640625" hidden="1"/>
    <col min="2" max="2" width="16.1640625" customWidth="1"/>
    <col min="3" max="3" width="9.6640625" customWidth="1"/>
    <col min="4" max="4" width="13" customWidth="1"/>
    <col min="5" max="5" width="64.83203125" customWidth="1"/>
    <col min="6" max="6" width="13" customWidth="1"/>
    <col min="7" max="9" width="16.1640625" customWidth="1"/>
    <col min="10" max="10" width="14.83203125" bestFit="1" customWidth="1"/>
    <col min="15" max="16" width="9.1640625" hidden="1"/>
  </cols>
  <sheetData>
    <row r="1" spans="1:16" x14ac:dyDescent="0.2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1" x14ac:dyDescent="0.2">
      <c r="A2" s="1"/>
      <c r="B2" s="15"/>
      <c r="C2" s="3"/>
      <c r="D2" s="3"/>
      <c r="E2" s="4" t="s">
        <v>13</v>
      </c>
      <c r="F2" s="3"/>
      <c r="G2" s="3"/>
      <c r="H2" s="3"/>
      <c r="I2" s="3"/>
      <c r="J2" s="16"/>
    </row>
    <row r="3" spans="1:16" x14ac:dyDescent="0.2">
      <c r="A3" s="3" t="s">
        <v>14</v>
      </c>
      <c r="B3" s="17" t="s">
        <v>15</v>
      </c>
      <c r="C3" s="47" t="s">
        <v>16</v>
      </c>
      <c r="D3" s="48"/>
      <c r="E3" s="18" t="s">
        <v>17</v>
      </c>
      <c r="F3" s="3"/>
      <c r="G3" s="3"/>
      <c r="H3" s="19" t="s">
        <v>11</v>
      </c>
      <c r="I3" s="20">
        <f>SUMIFS(I8:I196,A8:A196,"SD")</f>
        <v>0</v>
      </c>
      <c r="J3" s="16"/>
      <c r="O3">
        <v>0</v>
      </c>
      <c r="P3">
        <v>2</v>
      </c>
    </row>
    <row r="4" spans="1:16" x14ac:dyDescent="0.2">
      <c r="A4" s="3" t="s">
        <v>18</v>
      </c>
      <c r="B4" s="17" t="s">
        <v>19</v>
      </c>
      <c r="C4" s="47" t="s">
        <v>11</v>
      </c>
      <c r="D4" s="48"/>
      <c r="E4" s="18" t="s">
        <v>12</v>
      </c>
      <c r="F4" s="3"/>
      <c r="G4" s="3"/>
      <c r="H4" s="3"/>
      <c r="I4" s="3"/>
      <c r="J4" s="16"/>
      <c r="O4">
        <v>0.15</v>
      </c>
      <c r="P4">
        <v>2</v>
      </c>
    </row>
    <row r="5" spans="1:16" x14ac:dyDescent="0.2">
      <c r="A5" s="49" t="s">
        <v>20</v>
      </c>
      <c r="B5" s="50" t="s">
        <v>21</v>
      </c>
      <c r="C5" s="51" t="s">
        <v>22</v>
      </c>
      <c r="D5" s="51" t="s">
        <v>23</v>
      </c>
      <c r="E5" s="51" t="s">
        <v>24</v>
      </c>
      <c r="F5" s="51" t="s">
        <v>25</v>
      </c>
      <c r="G5" s="51" t="s">
        <v>26</v>
      </c>
      <c r="H5" s="51" t="s">
        <v>27</v>
      </c>
      <c r="I5" s="51"/>
      <c r="J5" s="52" t="s">
        <v>28</v>
      </c>
      <c r="O5">
        <v>0.21</v>
      </c>
    </row>
    <row r="6" spans="1:16" x14ac:dyDescent="0.2">
      <c r="A6" s="49"/>
      <c r="B6" s="50"/>
      <c r="C6" s="51"/>
      <c r="D6" s="51"/>
      <c r="E6" s="51"/>
      <c r="F6" s="51"/>
      <c r="G6" s="51"/>
      <c r="H6" s="7" t="s">
        <v>29</v>
      </c>
      <c r="I6" s="7" t="s">
        <v>30</v>
      </c>
      <c r="J6" s="52"/>
    </row>
    <row r="7" spans="1:16" x14ac:dyDescent="0.2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">
      <c r="A8" s="25" t="s">
        <v>31</v>
      </c>
      <c r="B8" s="26"/>
      <c r="C8" s="27" t="s">
        <v>32</v>
      </c>
      <c r="D8" s="28"/>
      <c r="E8" s="25" t="s">
        <v>33</v>
      </c>
      <c r="F8" s="28"/>
      <c r="G8" s="28"/>
      <c r="H8" s="28"/>
      <c r="I8" s="29">
        <f>SUMIFS(I9:I56,A9:A56,"P")</f>
        <v>0</v>
      </c>
      <c r="J8" s="30"/>
    </row>
    <row r="9" spans="1:16" ht="16" x14ac:dyDescent="0.2">
      <c r="A9" s="31" t="s">
        <v>34</v>
      </c>
      <c r="B9" s="31">
        <v>1</v>
      </c>
      <c r="C9" s="32" t="s">
        <v>35</v>
      </c>
      <c r="D9" s="31" t="s">
        <v>36</v>
      </c>
      <c r="E9" s="33" t="s">
        <v>37</v>
      </c>
      <c r="F9" s="34" t="s">
        <v>38</v>
      </c>
      <c r="G9" s="35">
        <v>2.7</v>
      </c>
      <c r="H9" s="36">
        <v>0</v>
      </c>
      <c r="I9" s="36">
        <f>ROUND(G9*H9,P4)</f>
        <v>0</v>
      </c>
      <c r="J9" s="34" t="s">
        <v>39</v>
      </c>
      <c r="O9" s="37">
        <f>I9*0.21</f>
        <v>0</v>
      </c>
      <c r="P9">
        <v>3</v>
      </c>
    </row>
    <row r="10" spans="1:16" ht="32" x14ac:dyDescent="0.2">
      <c r="A10" s="31" t="s">
        <v>40</v>
      </c>
      <c r="B10" s="38"/>
      <c r="E10" s="33" t="s">
        <v>41</v>
      </c>
      <c r="J10" s="39"/>
    </row>
    <row r="11" spans="1:16" ht="32" x14ac:dyDescent="0.2">
      <c r="A11" s="31" t="s">
        <v>42</v>
      </c>
      <c r="B11" s="38"/>
      <c r="E11" s="40" t="s">
        <v>43</v>
      </c>
      <c r="J11" s="39"/>
    </row>
    <row r="12" spans="1:16" ht="64" x14ac:dyDescent="0.2">
      <c r="A12" s="31" t="s">
        <v>44</v>
      </c>
      <c r="B12" s="38"/>
      <c r="E12" s="33" t="s">
        <v>45</v>
      </c>
      <c r="J12" s="39"/>
    </row>
    <row r="13" spans="1:16" ht="16" x14ac:dyDescent="0.2">
      <c r="A13" s="31" t="s">
        <v>34</v>
      </c>
      <c r="B13" s="31">
        <v>2</v>
      </c>
      <c r="C13" s="32" t="s">
        <v>46</v>
      </c>
      <c r="D13" s="31" t="s">
        <v>47</v>
      </c>
      <c r="E13" s="33" t="s">
        <v>48</v>
      </c>
      <c r="F13" s="34" t="s">
        <v>49</v>
      </c>
      <c r="G13" s="35">
        <v>13.000999999999999</v>
      </c>
      <c r="H13" s="36">
        <v>0</v>
      </c>
      <c r="I13" s="36">
        <f>ROUND(G13*H13,P4)</f>
        <v>0</v>
      </c>
      <c r="J13" s="34" t="s">
        <v>39</v>
      </c>
      <c r="O13" s="37">
        <f>I13*0.21</f>
        <v>0</v>
      </c>
      <c r="P13">
        <v>3</v>
      </c>
    </row>
    <row r="14" spans="1:16" ht="32" x14ac:dyDescent="0.2">
      <c r="A14" s="31" t="s">
        <v>40</v>
      </c>
      <c r="B14" s="38"/>
      <c r="E14" s="33" t="s">
        <v>50</v>
      </c>
      <c r="J14" s="39"/>
    </row>
    <row r="15" spans="1:16" ht="48" x14ac:dyDescent="0.2">
      <c r="A15" s="31" t="s">
        <v>42</v>
      </c>
      <c r="B15" s="38"/>
      <c r="E15" s="40" t="s">
        <v>51</v>
      </c>
      <c r="J15" s="39"/>
    </row>
    <row r="16" spans="1:16" ht="64" x14ac:dyDescent="0.2">
      <c r="A16" s="31" t="s">
        <v>44</v>
      </c>
      <c r="B16" s="38"/>
      <c r="E16" s="33" t="s">
        <v>45</v>
      </c>
      <c r="J16" s="39"/>
    </row>
    <row r="17" spans="1:16" ht="16" x14ac:dyDescent="0.2">
      <c r="A17" s="31" t="s">
        <v>34</v>
      </c>
      <c r="B17" s="31">
        <v>3</v>
      </c>
      <c r="C17" s="32" t="s">
        <v>46</v>
      </c>
      <c r="D17" s="31" t="s">
        <v>52</v>
      </c>
      <c r="E17" s="33" t="s">
        <v>48</v>
      </c>
      <c r="F17" s="34" t="s">
        <v>49</v>
      </c>
      <c r="G17" s="35">
        <v>1.458</v>
      </c>
      <c r="H17" s="36">
        <v>0</v>
      </c>
      <c r="I17" s="36">
        <f>ROUND(G17*H17,P4)</f>
        <v>0</v>
      </c>
      <c r="J17" s="34" t="s">
        <v>39</v>
      </c>
      <c r="O17" s="37">
        <f>I17*0.21</f>
        <v>0</v>
      </c>
      <c r="P17">
        <v>3</v>
      </c>
    </row>
    <row r="18" spans="1:16" ht="32" x14ac:dyDescent="0.2">
      <c r="A18" s="31" t="s">
        <v>40</v>
      </c>
      <c r="B18" s="38"/>
      <c r="E18" s="33" t="s">
        <v>53</v>
      </c>
      <c r="J18" s="39"/>
    </row>
    <row r="19" spans="1:16" ht="32" x14ac:dyDescent="0.2">
      <c r="A19" s="31" t="s">
        <v>42</v>
      </c>
      <c r="B19" s="38"/>
      <c r="E19" s="40" t="s">
        <v>54</v>
      </c>
      <c r="J19" s="39"/>
    </row>
    <row r="20" spans="1:16" ht="64" x14ac:dyDescent="0.2">
      <c r="A20" s="31" t="s">
        <v>44</v>
      </c>
      <c r="B20" s="38"/>
      <c r="E20" s="33" t="s">
        <v>45</v>
      </c>
      <c r="J20" s="39"/>
    </row>
    <row r="21" spans="1:16" ht="16" x14ac:dyDescent="0.2">
      <c r="A21" s="31" t="s">
        <v>34</v>
      </c>
      <c r="B21" s="31">
        <v>4</v>
      </c>
      <c r="C21" s="32" t="s">
        <v>55</v>
      </c>
      <c r="D21" s="31" t="s">
        <v>36</v>
      </c>
      <c r="E21" s="33" t="s">
        <v>56</v>
      </c>
      <c r="F21" s="34" t="s">
        <v>57</v>
      </c>
      <c r="G21" s="35">
        <v>1</v>
      </c>
      <c r="H21" s="36">
        <v>0</v>
      </c>
      <c r="I21" s="36">
        <f>ROUND(G21*H21,P4)</f>
        <v>0</v>
      </c>
      <c r="J21" s="34" t="s">
        <v>39</v>
      </c>
      <c r="O21" s="37">
        <f>I21*0.21</f>
        <v>0</v>
      </c>
      <c r="P21">
        <v>3</v>
      </c>
    </row>
    <row r="22" spans="1:16" ht="96" x14ac:dyDescent="0.2">
      <c r="A22" s="31" t="s">
        <v>40</v>
      </c>
      <c r="B22" s="38"/>
      <c r="E22" s="33" t="s">
        <v>58</v>
      </c>
      <c r="J22" s="39"/>
    </row>
    <row r="23" spans="1:16" ht="32" x14ac:dyDescent="0.2">
      <c r="A23" s="31" t="s">
        <v>42</v>
      </c>
      <c r="B23" s="38"/>
      <c r="E23" s="40" t="s">
        <v>59</v>
      </c>
      <c r="J23" s="39"/>
    </row>
    <row r="24" spans="1:16" ht="256" x14ac:dyDescent="0.2">
      <c r="A24" s="31" t="s">
        <v>44</v>
      </c>
      <c r="B24" s="38"/>
      <c r="E24" s="33" t="s">
        <v>60</v>
      </c>
      <c r="J24" s="39"/>
    </row>
    <row r="25" spans="1:16" ht="16" x14ac:dyDescent="0.2">
      <c r="A25" s="31" t="s">
        <v>34</v>
      </c>
      <c r="B25" s="31">
        <v>5</v>
      </c>
      <c r="C25" s="32" t="s">
        <v>61</v>
      </c>
      <c r="D25" s="31" t="s">
        <v>36</v>
      </c>
      <c r="E25" s="33" t="s">
        <v>62</v>
      </c>
      <c r="F25" s="34" t="s">
        <v>57</v>
      </c>
      <c r="G25" s="35">
        <v>1</v>
      </c>
      <c r="H25" s="36">
        <v>0</v>
      </c>
      <c r="I25" s="36">
        <f>ROUND(G25*H25,P4)</f>
        <v>0</v>
      </c>
      <c r="J25" s="34" t="s">
        <v>39</v>
      </c>
      <c r="O25" s="37">
        <f>I25*0.21</f>
        <v>0</v>
      </c>
      <c r="P25">
        <v>3</v>
      </c>
    </row>
    <row r="26" spans="1:16" ht="144" x14ac:dyDescent="0.2">
      <c r="A26" s="31" t="s">
        <v>40</v>
      </c>
      <c r="B26" s="38"/>
      <c r="E26" s="33" t="s">
        <v>63</v>
      </c>
      <c r="J26" s="39"/>
    </row>
    <row r="27" spans="1:16" ht="32" x14ac:dyDescent="0.2">
      <c r="A27" s="31" t="s">
        <v>42</v>
      </c>
      <c r="B27" s="38"/>
      <c r="E27" s="40" t="s">
        <v>59</v>
      </c>
      <c r="J27" s="39"/>
    </row>
    <row r="28" spans="1:16" ht="64" x14ac:dyDescent="0.2">
      <c r="A28" s="31" t="s">
        <v>44</v>
      </c>
      <c r="B28" s="38"/>
      <c r="E28" s="33" t="s">
        <v>64</v>
      </c>
      <c r="J28" s="39"/>
    </row>
    <row r="29" spans="1:16" ht="16" x14ac:dyDescent="0.2">
      <c r="A29" s="31" t="s">
        <v>34</v>
      </c>
      <c r="B29" s="31">
        <v>6</v>
      </c>
      <c r="C29" s="32" t="s">
        <v>65</v>
      </c>
      <c r="D29" s="31" t="s">
        <v>36</v>
      </c>
      <c r="E29" s="33" t="s">
        <v>66</v>
      </c>
      <c r="F29" s="34" t="s">
        <v>57</v>
      </c>
      <c r="G29" s="35">
        <v>1</v>
      </c>
      <c r="H29" s="36">
        <v>0</v>
      </c>
      <c r="I29" s="36">
        <f>ROUND(G29*H29,P4)</f>
        <v>0</v>
      </c>
      <c r="J29" s="34" t="s">
        <v>39</v>
      </c>
      <c r="O29" s="37">
        <f>I29*0.21</f>
        <v>0</v>
      </c>
      <c r="P29">
        <v>3</v>
      </c>
    </row>
    <row r="30" spans="1:16" ht="48" x14ac:dyDescent="0.2">
      <c r="A30" s="31" t="s">
        <v>40</v>
      </c>
      <c r="B30" s="38"/>
      <c r="E30" s="33" t="s">
        <v>67</v>
      </c>
      <c r="J30" s="39"/>
    </row>
    <row r="31" spans="1:16" ht="32" x14ac:dyDescent="0.2">
      <c r="A31" s="31" t="s">
        <v>42</v>
      </c>
      <c r="B31" s="38"/>
      <c r="E31" s="40" t="s">
        <v>59</v>
      </c>
      <c r="J31" s="39"/>
    </row>
    <row r="32" spans="1:16" ht="64" x14ac:dyDescent="0.2">
      <c r="A32" s="31" t="s">
        <v>44</v>
      </c>
      <c r="B32" s="38"/>
      <c r="E32" s="33" t="s">
        <v>68</v>
      </c>
      <c r="J32" s="39"/>
    </row>
    <row r="33" spans="1:16" ht="16" x14ac:dyDescent="0.2">
      <c r="A33" s="31" t="s">
        <v>34</v>
      </c>
      <c r="B33" s="31">
        <v>7</v>
      </c>
      <c r="C33" s="32" t="s">
        <v>69</v>
      </c>
      <c r="D33" s="31" t="s">
        <v>36</v>
      </c>
      <c r="E33" s="33" t="s">
        <v>70</v>
      </c>
      <c r="F33" s="34" t="s">
        <v>57</v>
      </c>
      <c r="G33" s="35">
        <v>1</v>
      </c>
      <c r="H33" s="36">
        <v>0</v>
      </c>
      <c r="I33" s="36">
        <f>ROUND(G33*H33,P4)</f>
        <v>0</v>
      </c>
      <c r="J33" s="34" t="s">
        <v>39</v>
      </c>
      <c r="O33" s="37">
        <f>I33*0.21</f>
        <v>0</v>
      </c>
      <c r="P33">
        <v>3</v>
      </c>
    </row>
    <row r="34" spans="1:16" ht="128" x14ac:dyDescent="0.2">
      <c r="A34" s="31" t="s">
        <v>40</v>
      </c>
      <c r="B34" s="38"/>
      <c r="E34" s="33" t="s">
        <v>71</v>
      </c>
      <c r="J34" s="39"/>
    </row>
    <row r="35" spans="1:16" ht="32" x14ac:dyDescent="0.2">
      <c r="A35" s="31" t="s">
        <v>42</v>
      </c>
      <c r="B35" s="38"/>
      <c r="E35" s="40" t="s">
        <v>59</v>
      </c>
      <c r="J35" s="39"/>
    </row>
    <row r="36" spans="1:16" ht="112" x14ac:dyDescent="0.2">
      <c r="A36" s="31" t="s">
        <v>44</v>
      </c>
      <c r="B36" s="38"/>
      <c r="E36" s="33" t="s">
        <v>72</v>
      </c>
      <c r="J36" s="39"/>
    </row>
    <row r="37" spans="1:16" ht="16" x14ac:dyDescent="0.2">
      <c r="A37" s="31" t="s">
        <v>34</v>
      </c>
      <c r="B37" s="31">
        <v>8</v>
      </c>
      <c r="C37" s="32" t="s">
        <v>73</v>
      </c>
      <c r="D37" s="31" t="s">
        <v>36</v>
      </c>
      <c r="E37" s="33" t="s">
        <v>74</v>
      </c>
      <c r="F37" s="34" t="s">
        <v>75</v>
      </c>
      <c r="G37" s="35">
        <v>1</v>
      </c>
      <c r="H37" s="36">
        <v>0</v>
      </c>
      <c r="I37" s="36">
        <f>ROUND(G37*H37,P4)</f>
        <v>0</v>
      </c>
      <c r="J37" s="34" t="s">
        <v>39</v>
      </c>
      <c r="O37" s="37">
        <f>I37*0.21</f>
        <v>0</v>
      </c>
      <c r="P37">
        <v>3</v>
      </c>
    </row>
    <row r="38" spans="1:16" ht="16" x14ac:dyDescent="0.2">
      <c r="A38" s="31" t="s">
        <v>40</v>
      </c>
      <c r="B38" s="38"/>
      <c r="E38" s="41" t="s">
        <v>36</v>
      </c>
      <c r="J38" s="39"/>
    </row>
    <row r="39" spans="1:16" ht="32" x14ac:dyDescent="0.2">
      <c r="A39" s="31" t="s">
        <v>42</v>
      </c>
      <c r="B39" s="38"/>
      <c r="E39" s="40" t="s">
        <v>59</v>
      </c>
      <c r="J39" s="39"/>
    </row>
    <row r="40" spans="1:16" ht="64" x14ac:dyDescent="0.2">
      <c r="A40" s="31" t="s">
        <v>44</v>
      </c>
      <c r="B40" s="38"/>
      <c r="E40" s="33" t="s">
        <v>76</v>
      </c>
      <c r="J40" s="39"/>
    </row>
    <row r="41" spans="1:16" ht="16" x14ac:dyDescent="0.2">
      <c r="A41" s="31" t="s">
        <v>34</v>
      </c>
      <c r="B41" s="31">
        <v>9</v>
      </c>
      <c r="C41" s="32" t="s">
        <v>77</v>
      </c>
      <c r="D41" s="31" t="s">
        <v>36</v>
      </c>
      <c r="E41" s="33" t="s">
        <v>78</v>
      </c>
      <c r="F41" s="34" t="s">
        <v>57</v>
      </c>
      <c r="G41" s="35">
        <v>1</v>
      </c>
      <c r="H41" s="36">
        <v>0</v>
      </c>
      <c r="I41" s="36">
        <f>ROUND(G41*H41,P4)</f>
        <v>0</v>
      </c>
      <c r="J41" s="34" t="s">
        <v>39</v>
      </c>
      <c r="O41" s="37">
        <f>I41*0.21</f>
        <v>0</v>
      </c>
      <c r="P41">
        <v>3</v>
      </c>
    </row>
    <row r="42" spans="1:16" ht="64" x14ac:dyDescent="0.2">
      <c r="A42" s="31" t="s">
        <v>40</v>
      </c>
      <c r="B42" s="38"/>
      <c r="E42" s="33" t="s">
        <v>79</v>
      </c>
      <c r="J42" s="39"/>
    </row>
    <row r="43" spans="1:16" ht="32" x14ac:dyDescent="0.2">
      <c r="A43" s="31" t="s">
        <v>42</v>
      </c>
      <c r="B43" s="38"/>
      <c r="E43" s="40" t="s">
        <v>59</v>
      </c>
      <c r="J43" s="39"/>
    </row>
    <row r="44" spans="1:16" ht="64" x14ac:dyDescent="0.2">
      <c r="A44" s="31" t="s">
        <v>44</v>
      </c>
      <c r="B44" s="38"/>
      <c r="E44" s="33" t="s">
        <v>76</v>
      </c>
      <c r="J44" s="39"/>
    </row>
    <row r="45" spans="1:16" ht="16" x14ac:dyDescent="0.2">
      <c r="A45" s="31" t="s">
        <v>34</v>
      </c>
      <c r="B45" s="31">
        <v>10</v>
      </c>
      <c r="C45" s="32" t="s">
        <v>80</v>
      </c>
      <c r="D45" s="31" t="s">
        <v>36</v>
      </c>
      <c r="E45" s="33" t="s">
        <v>81</v>
      </c>
      <c r="F45" s="34" t="s">
        <v>57</v>
      </c>
      <c r="G45" s="35">
        <v>1</v>
      </c>
      <c r="H45" s="36">
        <v>0</v>
      </c>
      <c r="I45" s="36">
        <f>ROUND(G45*H45,P4)</f>
        <v>0</v>
      </c>
      <c r="J45" s="34" t="s">
        <v>39</v>
      </c>
      <c r="O45" s="37">
        <f>I45*0.21</f>
        <v>0</v>
      </c>
      <c r="P45">
        <v>3</v>
      </c>
    </row>
    <row r="46" spans="1:16" ht="64" x14ac:dyDescent="0.2">
      <c r="A46" s="31" t="s">
        <v>40</v>
      </c>
      <c r="B46" s="38"/>
      <c r="E46" s="33" t="s">
        <v>82</v>
      </c>
      <c r="J46" s="39"/>
    </row>
    <row r="47" spans="1:16" ht="32" x14ac:dyDescent="0.2">
      <c r="A47" s="31" t="s">
        <v>42</v>
      </c>
      <c r="B47" s="38"/>
      <c r="E47" s="40" t="s">
        <v>59</v>
      </c>
      <c r="J47" s="39"/>
    </row>
    <row r="48" spans="1:16" ht="64" x14ac:dyDescent="0.2">
      <c r="A48" s="31" t="s">
        <v>44</v>
      </c>
      <c r="B48" s="38"/>
      <c r="E48" s="33" t="s">
        <v>76</v>
      </c>
      <c r="J48" s="39"/>
    </row>
    <row r="49" spans="1:16" ht="16" x14ac:dyDescent="0.2">
      <c r="A49" s="31" t="s">
        <v>34</v>
      </c>
      <c r="B49" s="31">
        <v>11</v>
      </c>
      <c r="C49" s="32" t="s">
        <v>83</v>
      </c>
      <c r="D49" s="31" t="s">
        <v>36</v>
      </c>
      <c r="E49" s="33" t="s">
        <v>84</v>
      </c>
      <c r="F49" s="34" t="s">
        <v>57</v>
      </c>
      <c r="G49" s="35">
        <v>1</v>
      </c>
      <c r="H49" s="36">
        <v>0</v>
      </c>
      <c r="I49" s="36">
        <f>ROUND(G49*H49,P4)</f>
        <v>0</v>
      </c>
      <c r="J49" s="34" t="s">
        <v>39</v>
      </c>
      <c r="O49" s="37">
        <f>I49*0.21</f>
        <v>0</v>
      </c>
      <c r="P49">
        <v>3</v>
      </c>
    </row>
    <row r="50" spans="1:16" ht="16" x14ac:dyDescent="0.2">
      <c r="A50" s="31" t="s">
        <v>40</v>
      </c>
      <c r="B50" s="38"/>
      <c r="E50" s="33" t="s">
        <v>85</v>
      </c>
      <c r="J50" s="39"/>
    </row>
    <row r="51" spans="1:16" ht="32" x14ac:dyDescent="0.2">
      <c r="A51" s="31" t="s">
        <v>42</v>
      </c>
      <c r="B51" s="38"/>
      <c r="E51" s="40" t="s">
        <v>59</v>
      </c>
      <c r="J51" s="39"/>
    </row>
    <row r="52" spans="1:16" ht="64" x14ac:dyDescent="0.2">
      <c r="A52" s="31" t="s">
        <v>44</v>
      </c>
      <c r="B52" s="38"/>
      <c r="E52" s="33" t="s">
        <v>76</v>
      </c>
      <c r="J52" s="39"/>
    </row>
    <row r="53" spans="1:16" ht="16" x14ac:dyDescent="0.2">
      <c r="A53" s="31" t="s">
        <v>34</v>
      </c>
      <c r="B53" s="31">
        <v>12</v>
      </c>
      <c r="C53" s="32" t="s">
        <v>86</v>
      </c>
      <c r="D53" s="31" t="s">
        <v>36</v>
      </c>
      <c r="E53" s="33" t="s">
        <v>87</v>
      </c>
      <c r="F53" s="34" t="s">
        <v>75</v>
      </c>
      <c r="G53" s="35">
        <v>1</v>
      </c>
      <c r="H53" s="36">
        <v>0</v>
      </c>
      <c r="I53" s="36">
        <f>ROUND(G53*H53,P4)</f>
        <v>0</v>
      </c>
      <c r="J53" s="34" t="s">
        <v>39</v>
      </c>
      <c r="O53" s="37">
        <f>I53*0.21</f>
        <v>0</v>
      </c>
      <c r="P53">
        <v>3</v>
      </c>
    </row>
    <row r="54" spans="1:16" ht="32" x14ac:dyDescent="0.2">
      <c r="A54" s="31" t="s">
        <v>40</v>
      </c>
      <c r="B54" s="38"/>
      <c r="E54" s="33" t="s">
        <v>88</v>
      </c>
      <c r="J54" s="39"/>
    </row>
    <row r="55" spans="1:16" ht="32" x14ac:dyDescent="0.2">
      <c r="A55" s="31" t="s">
        <v>42</v>
      </c>
      <c r="B55" s="38"/>
      <c r="E55" s="40" t="s">
        <v>59</v>
      </c>
      <c r="J55" s="39"/>
    </row>
    <row r="56" spans="1:16" ht="96" x14ac:dyDescent="0.2">
      <c r="A56" s="31" t="s">
        <v>44</v>
      </c>
      <c r="B56" s="38"/>
      <c r="E56" s="33" t="s">
        <v>89</v>
      </c>
      <c r="J56" s="39"/>
    </row>
    <row r="57" spans="1:16" x14ac:dyDescent="0.2">
      <c r="A57" s="25" t="s">
        <v>31</v>
      </c>
      <c r="B57" s="26"/>
      <c r="C57" s="27" t="s">
        <v>90</v>
      </c>
      <c r="D57" s="28"/>
      <c r="E57" s="25" t="s">
        <v>91</v>
      </c>
      <c r="F57" s="28"/>
      <c r="G57" s="28"/>
      <c r="H57" s="28"/>
      <c r="I57" s="29">
        <f>SUMIFS(I58:I69,A58:A69,"P")</f>
        <v>0</v>
      </c>
      <c r="J57" s="30"/>
    </row>
    <row r="58" spans="1:16" ht="16" x14ac:dyDescent="0.2">
      <c r="A58" s="31" t="s">
        <v>34</v>
      </c>
      <c r="B58" s="31">
        <v>13</v>
      </c>
      <c r="C58" s="32" t="s">
        <v>92</v>
      </c>
      <c r="D58" s="31" t="s">
        <v>36</v>
      </c>
      <c r="E58" s="33" t="s">
        <v>93</v>
      </c>
      <c r="F58" s="34" t="s">
        <v>94</v>
      </c>
      <c r="G58" s="35">
        <v>3</v>
      </c>
      <c r="H58" s="36">
        <v>0</v>
      </c>
      <c r="I58" s="36">
        <f>ROUND(G58*H58,P4)</f>
        <v>0</v>
      </c>
      <c r="J58" s="34" t="s">
        <v>39</v>
      </c>
      <c r="O58" s="37">
        <f>I58*0.21</f>
        <v>0</v>
      </c>
      <c r="P58">
        <v>3</v>
      </c>
    </row>
    <row r="59" spans="1:16" ht="16" x14ac:dyDescent="0.2">
      <c r="A59" s="31" t="s">
        <v>40</v>
      </c>
      <c r="B59" s="38"/>
      <c r="E59" s="33" t="s">
        <v>95</v>
      </c>
      <c r="J59" s="39"/>
    </row>
    <row r="60" spans="1:16" ht="32" x14ac:dyDescent="0.2">
      <c r="A60" s="31" t="s">
        <v>42</v>
      </c>
      <c r="B60" s="38"/>
      <c r="E60" s="40" t="s">
        <v>96</v>
      </c>
      <c r="J60" s="39"/>
    </row>
    <row r="61" spans="1:16" ht="112" x14ac:dyDescent="0.2">
      <c r="A61" s="31" t="s">
        <v>44</v>
      </c>
      <c r="B61" s="38"/>
      <c r="E61" s="33" t="s">
        <v>97</v>
      </c>
      <c r="J61" s="39"/>
    </row>
    <row r="62" spans="1:16" ht="16" x14ac:dyDescent="0.2">
      <c r="A62" s="31" t="s">
        <v>34</v>
      </c>
      <c r="B62" s="31">
        <v>14</v>
      </c>
      <c r="C62" s="32" t="s">
        <v>98</v>
      </c>
      <c r="D62" s="31" t="s">
        <v>36</v>
      </c>
      <c r="E62" s="33" t="s">
        <v>99</v>
      </c>
      <c r="F62" s="34" t="s">
        <v>38</v>
      </c>
      <c r="G62" s="35">
        <v>2.7</v>
      </c>
      <c r="H62" s="36">
        <v>0</v>
      </c>
      <c r="I62" s="36">
        <f>ROUND(G62*H62,P4)</f>
        <v>0</v>
      </c>
      <c r="J62" s="34" t="s">
        <v>39</v>
      </c>
      <c r="O62" s="37">
        <f>I62*0.21</f>
        <v>0</v>
      </c>
      <c r="P62">
        <v>3</v>
      </c>
    </row>
    <row r="63" spans="1:16" ht="16" x14ac:dyDescent="0.2">
      <c r="A63" s="31" t="s">
        <v>40</v>
      </c>
      <c r="B63" s="38"/>
      <c r="E63" s="33" t="s">
        <v>100</v>
      </c>
      <c r="J63" s="39"/>
    </row>
    <row r="64" spans="1:16" ht="32" x14ac:dyDescent="0.2">
      <c r="A64" s="31" t="s">
        <v>42</v>
      </c>
      <c r="B64" s="38"/>
      <c r="E64" s="40" t="s">
        <v>101</v>
      </c>
      <c r="J64" s="39"/>
    </row>
    <row r="65" spans="1:16" ht="395" x14ac:dyDescent="0.2">
      <c r="A65" s="31" t="s">
        <v>44</v>
      </c>
      <c r="B65" s="38"/>
      <c r="E65" s="33" t="s">
        <v>102</v>
      </c>
      <c r="J65" s="39"/>
    </row>
    <row r="66" spans="1:16" ht="16" x14ac:dyDescent="0.2">
      <c r="A66" s="31" t="s">
        <v>34</v>
      </c>
      <c r="B66" s="31">
        <v>15</v>
      </c>
      <c r="C66" s="32" t="s">
        <v>103</v>
      </c>
      <c r="D66" s="31" t="s">
        <v>36</v>
      </c>
      <c r="E66" s="33" t="s">
        <v>104</v>
      </c>
      <c r="F66" s="34" t="s">
        <v>38</v>
      </c>
      <c r="G66" s="35">
        <v>2.7</v>
      </c>
      <c r="H66" s="36">
        <v>0</v>
      </c>
      <c r="I66" s="36">
        <f>ROUND(G66*H66,P4)</f>
        <v>0</v>
      </c>
      <c r="J66" s="34" t="s">
        <v>39</v>
      </c>
      <c r="O66" s="37">
        <f>I66*0.21</f>
        <v>0</v>
      </c>
      <c r="P66">
        <v>3</v>
      </c>
    </row>
    <row r="67" spans="1:16" ht="16" x14ac:dyDescent="0.2">
      <c r="A67" s="31" t="s">
        <v>40</v>
      </c>
      <c r="B67" s="38"/>
      <c r="E67" s="41" t="s">
        <v>36</v>
      </c>
      <c r="J67" s="39"/>
    </row>
    <row r="68" spans="1:16" ht="32" x14ac:dyDescent="0.2">
      <c r="A68" s="31" t="s">
        <v>42</v>
      </c>
      <c r="B68" s="38"/>
      <c r="E68" s="40" t="s">
        <v>105</v>
      </c>
      <c r="J68" s="39"/>
    </row>
    <row r="69" spans="1:16" ht="240" x14ac:dyDescent="0.2">
      <c r="A69" s="31" t="s">
        <v>44</v>
      </c>
      <c r="B69" s="38"/>
      <c r="E69" s="33" t="s">
        <v>106</v>
      </c>
      <c r="J69" s="39"/>
    </row>
    <row r="70" spans="1:16" x14ac:dyDescent="0.2">
      <c r="A70" s="25" t="s">
        <v>31</v>
      </c>
      <c r="B70" s="26"/>
      <c r="C70" s="27" t="s">
        <v>107</v>
      </c>
      <c r="D70" s="28"/>
      <c r="E70" s="25" t="s">
        <v>108</v>
      </c>
      <c r="F70" s="28"/>
      <c r="G70" s="28"/>
      <c r="H70" s="28"/>
      <c r="I70" s="29">
        <f>SUMIFS(I71:I74,A71:A74,"P")</f>
        <v>0</v>
      </c>
      <c r="J70" s="30"/>
    </row>
    <row r="71" spans="1:16" ht="16" x14ac:dyDescent="0.2">
      <c r="A71" s="31" t="s">
        <v>34</v>
      </c>
      <c r="B71" s="31">
        <v>16</v>
      </c>
      <c r="C71" s="32" t="s">
        <v>109</v>
      </c>
      <c r="D71" s="31" t="s">
        <v>36</v>
      </c>
      <c r="E71" s="33" t="s">
        <v>110</v>
      </c>
      <c r="F71" s="34" t="s">
        <v>75</v>
      </c>
      <c r="G71" s="35">
        <v>16</v>
      </c>
      <c r="H71" s="36">
        <v>0</v>
      </c>
      <c r="I71" s="36">
        <f>ROUND(G71*H71,P4)</f>
        <v>0</v>
      </c>
      <c r="J71" s="34" t="s">
        <v>39</v>
      </c>
      <c r="O71" s="37">
        <f>I71*0.21</f>
        <v>0</v>
      </c>
      <c r="P71">
        <v>3</v>
      </c>
    </row>
    <row r="72" spans="1:16" ht="16" x14ac:dyDescent="0.2">
      <c r="A72" s="31" t="s">
        <v>40</v>
      </c>
      <c r="B72" s="38"/>
      <c r="E72" s="41" t="s">
        <v>36</v>
      </c>
      <c r="J72" s="39"/>
    </row>
    <row r="73" spans="1:16" ht="32" x14ac:dyDescent="0.2">
      <c r="A73" s="31" t="s">
        <v>42</v>
      </c>
      <c r="B73" s="38"/>
      <c r="E73" s="40" t="s">
        <v>111</v>
      </c>
      <c r="J73" s="39"/>
    </row>
    <row r="74" spans="1:16" ht="112" x14ac:dyDescent="0.2">
      <c r="A74" s="31" t="s">
        <v>44</v>
      </c>
      <c r="B74" s="38"/>
      <c r="E74" s="33" t="s">
        <v>112</v>
      </c>
      <c r="J74" s="39"/>
    </row>
    <row r="75" spans="1:16" x14ac:dyDescent="0.2">
      <c r="A75" s="25" t="s">
        <v>31</v>
      </c>
      <c r="B75" s="26"/>
      <c r="C75" s="27" t="s">
        <v>113</v>
      </c>
      <c r="D75" s="28"/>
      <c r="E75" s="25" t="s">
        <v>114</v>
      </c>
      <c r="F75" s="28"/>
      <c r="G75" s="28"/>
      <c r="H75" s="28"/>
      <c r="I75" s="29">
        <f>SUMIFS(I76:I83,A76:A83,"P")</f>
        <v>0</v>
      </c>
      <c r="J75" s="30"/>
    </row>
    <row r="76" spans="1:16" ht="16" x14ac:dyDescent="0.2">
      <c r="A76" s="31" t="s">
        <v>34</v>
      </c>
      <c r="B76" s="31">
        <v>17</v>
      </c>
      <c r="C76" s="32" t="s">
        <v>115</v>
      </c>
      <c r="D76" s="31" t="s">
        <v>36</v>
      </c>
      <c r="E76" s="33" t="s">
        <v>116</v>
      </c>
      <c r="F76" s="34" t="s">
        <v>38</v>
      </c>
      <c r="G76" s="35">
        <v>0.54</v>
      </c>
      <c r="H76" s="36">
        <v>0</v>
      </c>
      <c r="I76" s="36">
        <f>ROUND(G76*H76,P4)</f>
        <v>0</v>
      </c>
      <c r="J76" s="34" t="s">
        <v>39</v>
      </c>
      <c r="O76" s="37">
        <f>I76*0.21</f>
        <v>0</v>
      </c>
      <c r="P76">
        <v>3</v>
      </c>
    </row>
    <row r="77" spans="1:16" ht="16" x14ac:dyDescent="0.2">
      <c r="A77" s="31" t="s">
        <v>40</v>
      </c>
      <c r="B77" s="38"/>
      <c r="E77" s="33" t="s">
        <v>117</v>
      </c>
      <c r="J77" s="39"/>
    </row>
    <row r="78" spans="1:16" ht="32" x14ac:dyDescent="0.2">
      <c r="A78" s="31" t="s">
        <v>42</v>
      </c>
      <c r="B78" s="38"/>
      <c r="E78" s="40" t="s">
        <v>118</v>
      </c>
      <c r="J78" s="39"/>
    </row>
    <row r="79" spans="1:16" ht="409.6" x14ac:dyDescent="0.2">
      <c r="A79" s="31" t="s">
        <v>44</v>
      </c>
      <c r="B79" s="38"/>
      <c r="E79" s="33" t="s">
        <v>119</v>
      </c>
      <c r="J79" s="39"/>
    </row>
    <row r="80" spans="1:16" ht="16" x14ac:dyDescent="0.2">
      <c r="A80" s="31" t="s">
        <v>34</v>
      </c>
      <c r="B80" s="31">
        <v>18</v>
      </c>
      <c r="C80" s="32" t="s">
        <v>120</v>
      </c>
      <c r="D80" s="31" t="s">
        <v>36</v>
      </c>
      <c r="E80" s="33" t="s">
        <v>121</v>
      </c>
      <c r="F80" s="34" t="s">
        <v>49</v>
      </c>
      <c r="G80" s="35">
        <v>0.108</v>
      </c>
      <c r="H80" s="36">
        <v>0</v>
      </c>
      <c r="I80" s="36">
        <f>ROUND(G80*H80,P4)</f>
        <v>0</v>
      </c>
      <c r="J80" s="34" t="s">
        <v>39</v>
      </c>
      <c r="O80" s="37">
        <f>I80*0.21</f>
        <v>0</v>
      </c>
      <c r="P80">
        <v>3</v>
      </c>
    </row>
    <row r="81" spans="1:16" ht="16" x14ac:dyDescent="0.2">
      <c r="A81" s="31" t="s">
        <v>40</v>
      </c>
      <c r="B81" s="38"/>
      <c r="E81" s="41" t="s">
        <v>36</v>
      </c>
      <c r="J81" s="39"/>
    </row>
    <row r="82" spans="1:16" ht="32" x14ac:dyDescent="0.2">
      <c r="A82" s="31" t="s">
        <v>42</v>
      </c>
      <c r="B82" s="38"/>
      <c r="E82" s="40" t="s">
        <v>122</v>
      </c>
      <c r="J82" s="39"/>
    </row>
    <row r="83" spans="1:16" ht="380" x14ac:dyDescent="0.2">
      <c r="A83" s="31" t="s">
        <v>44</v>
      </c>
      <c r="B83" s="38"/>
      <c r="E83" s="33" t="s">
        <v>123</v>
      </c>
      <c r="J83" s="39"/>
    </row>
    <row r="84" spans="1:16" x14ac:dyDescent="0.2">
      <c r="A84" s="25" t="s">
        <v>31</v>
      </c>
      <c r="B84" s="26"/>
      <c r="C84" s="27" t="s">
        <v>124</v>
      </c>
      <c r="D84" s="28"/>
      <c r="E84" s="25" t="s">
        <v>125</v>
      </c>
      <c r="F84" s="28"/>
      <c r="G84" s="28"/>
      <c r="H84" s="28"/>
      <c r="I84" s="29">
        <f>SUMIFS(I85:I92,A85:A92,"P")</f>
        <v>0</v>
      </c>
      <c r="J84" s="30"/>
    </row>
    <row r="85" spans="1:16" ht="16" x14ac:dyDescent="0.2">
      <c r="A85" s="31" t="s">
        <v>34</v>
      </c>
      <c r="B85" s="31">
        <v>19</v>
      </c>
      <c r="C85" s="32" t="s">
        <v>126</v>
      </c>
      <c r="D85" s="31" t="s">
        <v>36</v>
      </c>
      <c r="E85" s="33" t="s">
        <v>127</v>
      </c>
      <c r="F85" s="34" t="s">
        <v>49</v>
      </c>
      <c r="G85" s="35">
        <v>2.8</v>
      </c>
      <c r="H85" s="36">
        <v>0</v>
      </c>
      <c r="I85" s="36">
        <f>ROUND(G85*H85,P4)</f>
        <v>0</v>
      </c>
      <c r="J85" s="34" t="s">
        <v>39</v>
      </c>
      <c r="O85" s="37">
        <f>I85*0.21</f>
        <v>0</v>
      </c>
      <c r="P85">
        <v>3</v>
      </c>
    </row>
    <row r="86" spans="1:16" ht="16" x14ac:dyDescent="0.2">
      <c r="A86" s="31" t="s">
        <v>40</v>
      </c>
      <c r="B86" s="38"/>
      <c r="E86" s="41" t="s">
        <v>36</v>
      </c>
      <c r="J86" s="39"/>
    </row>
    <row r="87" spans="1:16" ht="80" x14ac:dyDescent="0.2">
      <c r="A87" s="31" t="s">
        <v>42</v>
      </c>
      <c r="B87" s="38"/>
      <c r="E87" s="40" t="s">
        <v>128</v>
      </c>
      <c r="J87" s="39"/>
    </row>
    <row r="88" spans="1:16" ht="409.6" x14ac:dyDescent="0.2">
      <c r="A88" s="31" t="s">
        <v>44</v>
      </c>
      <c r="B88" s="38"/>
      <c r="E88" s="33" t="s">
        <v>129</v>
      </c>
      <c r="J88" s="39"/>
    </row>
    <row r="89" spans="1:16" ht="16" x14ac:dyDescent="0.2">
      <c r="A89" s="31" t="s">
        <v>34</v>
      </c>
      <c r="B89" s="31">
        <v>20</v>
      </c>
      <c r="C89" s="32" t="s">
        <v>130</v>
      </c>
      <c r="D89" s="31" t="s">
        <v>36</v>
      </c>
      <c r="E89" s="33" t="s">
        <v>131</v>
      </c>
      <c r="F89" s="34" t="s">
        <v>38</v>
      </c>
      <c r="G89" s="35">
        <v>2.7</v>
      </c>
      <c r="H89" s="36">
        <v>0</v>
      </c>
      <c r="I89" s="36">
        <f>ROUND(G89*H89,P4)</f>
        <v>0</v>
      </c>
      <c r="J89" s="34" t="s">
        <v>39</v>
      </c>
      <c r="O89" s="37">
        <f>I89*0.21</f>
        <v>0</v>
      </c>
      <c r="P89">
        <v>3</v>
      </c>
    </row>
    <row r="90" spans="1:16" ht="16" x14ac:dyDescent="0.2">
      <c r="A90" s="31" t="s">
        <v>40</v>
      </c>
      <c r="B90" s="38"/>
      <c r="E90" s="41" t="s">
        <v>36</v>
      </c>
      <c r="J90" s="39"/>
    </row>
    <row r="91" spans="1:16" ht="32" x14ac:dyDescent="0.2">
      <c r="A91" s="31" t="s">
        <v>42</v>
      </c>
      <c r="B91" s="38"/>
      <c r="E91" s="40" t="s">
        <v>132</v>
      </c>
      <c r="J91" s="39"/>
    </row>
    <row r="92" spans="1:16" ht="48" x14ac:dyDescent="0.2">
      <c r="A92" s="31" t="s">
        <v>44</v>
      </c>
      <c r="B92" s="38"/>
      <c r="E92" s="33" t="s">
        <v>133</v>
      </c>
      <c r="J92" s="39"/>
    </row>
    <row r="93" spans="1:16" x14ac:dyDescent="0.2">
      <c r="A93" s="25" t="s">
        <v>31</v>
      </c>
      <c r="B93" s="26"/>
      <c r="C93" s="27" t="s">
        <v>134</v>
      </c>
      <c r="D93" s="28"/>
      <c r="E93" s="25" t="s">
        <v>135</v>
      </c>
      <c r="F93" s="28"/>
      <c r="G93" s="28"/>
      <c r="H93" s="28"/>
      <c r="I93" s="29">
        <f>SUMIFS(I94:I101,A94:A101,"P")</f>
        <v>0</v>
      </c>
      <c r="J93" s="30"/>
    </row>
    <row r="94" spans="1:16" ht="16" x14ac:dyDescent="0.2">
      <c r="A94" s="31" t="s">
        <v>34</v>
      </c>
      <c r="B94" s="31">
        <v>21</v>
      </c>
      <c r="C94" s="32" t="s">
        <v>136</v>
      </c>
      <c r="D94" s="31" t="s">
        <v>36</v>
      </c>
      <c r="E94" s="33" t="s">
        <v>137</v>
      </c>
      <c r="F94" s="34" t="s">
        <v>138</v>
      </c>
      <c r="G94" s="35">
        <v>9</v>
      </c>
      <c r="H94" s="36">
        <v>0</v>
      </c>
      <c r="I94" s="36">
        <f>ROUND(G94*H94,P4)</f>
        <v>0</v>
      </c>
      <c r="J94" s="34" t="s">
        <v>39</v>
      </c>
      <c r="O94" s="37">
        <f>I94*0.21</f>
        <v>0</v>
      </c>
      <c r="P94">
        <v>3</v>
      </c>
    </row>
    <row r="95" spans="1:16" ht="32" x14ac:dyDescent="0.2">
      <c r="A95" s="31" t="s">
        <v>40</v>
      </c>
      <c r="B95" s="38"/>
      <c r="E95" s="33" t="s">
        <v>139</v>
      </c>
      <c r="J95" s="39"/>
    </row>
    <row r="96" spans="1:16" ht="32" x14ac:dyDescent="0.2">
      <c r="A96" s="31" t="s">
        <v>42</v>
      </c>
      <c r="B96" s="38"/>
      <c r="E96" s="40" t="s">
        <v>140</v>
      </c>
      <c r="J96" s="39"/>
    </row>
    <row r="97" spans="1:16" ht="128" x14ac:dyDescent="0.2">
      <c r="A97" s="31" t="s">
        <v>44</v>
      </c>
      <c r="B97" s="38"/>
      <c r="E97" s="33" t="s">
        <v>141</v>
      </c>
      <c r="J97" s="39"/>
    </row>
    <row r="98" spans="1:16" ht="16" x14ac:dyDescent="0.2">
      <c r="A98" s="31" t="s">
        <v>34</v>
      </c>
      <c r="B98" s="31">
        <v>22</v>
      </c>
      <c r="C98" s="32" t="s">
        <v>142</v>
      </c>
      <c r="D98" s="31" t="s">
        <v>36</v>
      </c>
      <c r="E98" s="33" t="s">
        <v>143</v>
      </c>
      <c r="F98" s="34" t="s">
        <v>138</v>
      </c>
      <c r="G98" s="35">
        <v>8.1</v>
      </c>
      <c r="H98" s="36">
        <v>0</v>
      </c>
      <c r="I98" s="36">
        <f>ROUND(G98*H98,P4)</f>
        <v>0</v>
      </c>
      <c r="J98" s="34" t="s">
        <v>39</v>
      </c>
      <c r="O98" s="37">
        <f>I98*0.21</f>
        <v>0</v>
      </c>
      <c r="P98">
        <v>3</v>
      </c>
    </row>
    <row r="99" spans="1:16" ht="32" x14ac:dyDescent="0.2">
      <c r="A99" s="31" t="s">
        <v>40</v>
      </c>
      <c r="B99" s="38"/>
      <c r="E99" s="33" t="s">
        <v>144</v>
      </c>
      <c r="J99" s="39"/>
    </row>
    <row r="100" spans="1:16" ht="32" x14ac:dyDescent="0.2">
      <c r="A100" s="31" t="s">
        <v>42</v>
      </c>
      <c r="B100" s="38"/>
      <c r="E100" s="40" t="s">
        <v>145</v>
      </c>
      <c r="J100" s="39"/>
    </row>
    <row r="101" spans="1:16" ht="128" x14ac:dyDescent="0.2">
      <c r="A101" s="31" t="s">
        <v>44</v>
      </c>
      <c r="B101" s="38"/>
      <c r="E101" s="33" t="s">
        <v>141</v>
      </c>
      <c r="J101" s="39"/>
    </row>
    <row r="102" spans="1:16" x14ac:dyDescent="0.2">
      <c r="A102" s="25" t="s">
        <v>31</v>
      </c>
      <c r="B102" s="26"/>
      <c r="C102" s="27" t="s">
        <v>146</v>
      </c>
      <c r="D102" s="28"/>
      <c r="E102" s="25" t="s">
        <v>147</v>
      </c>
      <c r="F102" s="28"/>
      <c r="G102" s="28"/>
      <c r="H102" s="28"/>
      <c r="I102" s="29">
        <f>SUMIFS(I103:I118,A103:A118,"P")</f>
        <v>0</v>
      </c>
      <c r="J102" s="30"/>
    </row>
    <row r="103" spans="1:16" ht="16" x14ac:dyDescent="0.2">
      <c r="A103" s="31" t="s">
        <v>34</v>
      </c>
      <c r="B103" s="31">
        <v>23</v>
      </c>
      <c r="C103" s="32" t="s">
        <v>148</v>
      </c>
      <c r="D103" s="31" t="s">
        <v>36</v>
      </c>
      <c r="E103" s="33" t="s">
        <v>149</v>
      </c>
      <c r="F103" s="34" t="s">
        <v>138</v>
      </c>
      <c r="G103" s="35">
        <v>3.8250000000000002</v>
      </c>
      <c r="H103" s="36">
        <v>0</v>
      </c>
      <c r="I103" s="36">
        <f>ROUND(G103*H103,P4)</f>
        <v>0</v>
      </c>
      <c r="J103" s="34" t="s">
        <v>39</v>
      </c>
      <c r="O103" s="37">
        <f>I103*0.21</f>
        <v>0</v>
      </c>
      <c r="P103">
        <v>3</v>
      </c>
    </row>
    <row r="104" spans="1:16" ht="16" x14ac:dyDescent="0.2">
      <c r="A104" s="31" t="s">
        <v>40</v>
      </c>
      <c r="B104" s="38"/>
      <c r="E104" s="41" t="s">
        <v>36</v>
      </c>
      <c r="J104" s="39"/>
    </row>
    <row r="105" spans="1:16" ht="32" x14ac:dyDescent="0.2">
      <c r="A105" s="31" t="s">
        <v>42</v>
      </c>
      <c r="B105" s="38"/>
      <c r="E105" s="40" t="s">
        <v>150</v>
      </c>
      <c r="J105" s="39"/>
    </row>
    <row r="106" spans="1:16" ht="240" x14ac:dyDescent="0.2">
      <c r="A106" s="31" t="s">
        <v>44</v>
      </c>
      <c r="B106" s="38"/>
      <c r="E106" s="33" t="s">
        <v>151</v>
      </c>
      <c r="J106" s="39"/>
    </row>
    <row r="107" spans="1:16" ht="16" x14ac:dyDescent="0.2">
      <c r="A107" s="31" t="s">
        <v>34</v>
      </c>
      <c r="B107" s="31">
        <v>24</v>
      </c>
      <c r="C107" s="32" t="s">
        <v>152</v>
      </c>
      <c r="D107" s="31" t="s">
        <v>36</v>
      </c>
      <c r="E107" s="33" t="s">
        <v>153</v>
      </c>
      <c r="F107" s="34" t="s">
        <v>138</v>
      </c>
      <c r="G107" s="35">
        <v>2.25</v>
      </c>
      <c r="H107" s="36">
        <v>0</v>
      </c>
      <c r="I107" s="36">
        <f>ROUND(G107*H107,P4)</f>
        <v>0</v>
      </c>
      <c r="J107" s="34" t="s">
        <v>39</v>
      </c>
      <c r="O107" s="37">
        <f>I107*0.21</f>
        <v>0</v>
      </c>
      <c r="P107">
        <v>3</v>
      </c>
    </row>
    <row r="108" spans="1:16" ht="16" x14ac:dyDescent="0.2">
      <c r="A108" s="31" t="s">
        <v>40</v>
      </c>
      <c r="B108" s="38"/>
      <c r="E108" s="41" t="s">
        <v>36</v>
      </c>
      <c r="J108" s="39"/>
    </row>
    <row r="109" spans="1:16" ht="32" x14ac:dyDescent="0.2">
      <c r="A109" s="31" t="s">
        <v>42</v>
      </c>
      <c r="B109" s="38"/>
      <c r="E109" s="40" t="s">
        <v>154</v>
      </c>
      <c r="J109" s="39"/>
    </row>
    <row r="110" spans="1:16" ht="240" x14ac:dyDescent="0.2">
      <c r="A110" s="31" t="s">
        <v>44</v>
      </c>
      <c r="B110" s="38"/>
      <c r="E110" s="33" t="s">
        <v>151</v>
      </c>
      <c r="J110" s="39"/>
    </row>
    <row r="111" spans="1:16" ht="16" x14ac:dyDescent="0.2">
      <c r="A111" s="31" t="s">
        <v>34</v>
      </c>
      <c r="B111" s="31">
        <v>25</v>
      </c>
      <c r="C111" s="32" t="s">
        <v>155</v>
      </c>
      <c r="D111" s="31" t="s">
        <v>36</v>
      </c>
      <c r="E111" s="33" t="s">
        <v>156</v>
      </c>
      <c r="F111" s="34" t="s">
        <v>138</v>
      </c>
      <c r="G111" s="35">
        <v>3.8250000000000002</v>
      </c>
      <c r="H111" s="36">
        <v>0</v>
      </c>
      <c r="I111" s="36">
        <f>ROUND(G111*H111,P4)</f>
        <v>0</v>
      </c>
      <c r="J111" s="34" t="s">
        <v>39</v>
      </c>
      <c r="O111" s="37">
        <f>I111*0.21</f>
        <v>0</v>
      </c>
      <c r="P111">
        <v>3</v>
      </c>
    </row>
    <row r="112" spans="1:16" ht="16" x14ac:dyDescent="0.2">
      <c r="A112" s="31" t="s">
        <v>40</v>
      </c>
      <c r="B112" s="38"/>
      <c r="E112" s="33" t="s">
        <v>157</v>
      </c>
      <c r="J112" s="39"/>
    </row>
    <row r="113" spans="1:16" ht="32" x14ac:dyDescent="0.2">
      <c r="A113" s="31" t="s">
        <v>42</v>
      </c>
      <c r="B113" s="38"/>
      <c r="E113" s="40" t="s">
        <v>150</v>
      </c>
      <c r="J113" s="39"/>
    </row>
    <row r="114" spans="1:16" ht="48" x14ac:dyDescent="0.2">
      <c r="A114" s="31" t="s">
        <v>44</v>
      </c>
      <c r="B114" s="38"/>
      <c r="E114" s="33" t="s">
        <v>158</v>
      </c>
      <c r="J114" s="39"/>
    </row>
    <row r="115" spans="1:16" ht="16" x14ac:dyDescent="0.2">
      <c r="A115" s="31" t="s">
        <v>34</v>
      </c>
      <c r="B115" s="31">
        <v>26</v>
      </c>
      <c r="C115" s="32" t="s">
        <v>159</v>
      </c>
      <c r="D115" s="31" t="s">
        <v>36</v>
      </c>
      <c r="E115" s="33" t="s">
        <v>160</v>
      </c>
      <c r="F115" s="34" t="s">
        <v>138</v>
      </c>
      <c r="G115" s="35">
        <v>194.87100000000001</v>
      </c>
      <c r="H115" s="36">
        <v>0</v>
      </c>
      <c r="I115" s="36">
        <f>ROUND(G115*H115,P4)</f>
        <v>0</v>
      </c>
      <c r="J115" s="34" t="s">
        <v>39</v>
      </c>
      <c r="O115" s="37">
        <f>I115*0.21</f>
        <v>0</v>
      </c>
      <c r="P115">
        <v>3</v>
      </c>
    </row>
    <row r="116" spans="1:16" ht="16" x14ac:dyDescent="0.2">
      <c r="A116" s="31" t="s">
        <v>40</v>
      </c>
      <c r="B116" s="38"/>
      <c r="E116" s="41" t="s">
        <v>36</v>
      </c>
      <c r="J116" s="39"/>
    </row>
    <row r="117" spans="1:16" ht="144" x14ac:dyDescent="0.2">
      <c r="A117" s="31" t="s">
        <v>42</v>
      </c>
      <c r="B117" s="38"/>
      <c r="E117" s="40" t="s">
        <v>161</v>
      </c>
      <c r="J117" s="39"/>
    </row>
    <row r="118" spans="1:16" ht="128" x14ac:dyDescent="0.2">
      <c r="A118" s="31" t="s">
        <v>44</v>
      </c>
      <c r="B118" s="38"/>
      <c r="E118" s="33" t="s">
        <v>162</v>
      </c>
      <c r="J118" s="39"/>
    </row>
    <row r="119" spans="1:16" x14ac:dyDescent="0.2">
      <c r="A119" s="25" t="s">
        <v>31</v>
      </c>
      <c r="B119" s="26"/>
      <c r="C119" s="27" t="s">
        <v>163</v>
      </c>
      <c r="D119" s="28"/>
      <c r="E119" s="25" t="s">
        <v>164</v>
      </c>
      <c r="F119" s="28"/>
      <c r="G119" s="28"/>
      <c r="H119" s="28"/>
      <c r="I119" s="29">
        <f>SUMIFS(I120:I131,A120:A131,"P")</f>
        <v>0</v>
      </c>
      <c r="J119" s="30"/>
    </row>
    <row r="120" spans="1:16" ht="16" x14ac:dyDescent="0.2">
      <c r="A120" s="31" t="s">
        <v>34</v>
      </c>
      <c r="B120" s="31">
        <v>27</v>
      </c>
      <c r="C120" s="32" t="s">
        <v>165</v>
      </c>
      <c r="D120" s="31" t="s">
        <v>36</v>
      </c>
      <c r="E120" s="33" t="s">
        <v>166</v>
      </c>
      <c r="F120" s="34" t="s">
        <v>94</v>
      </c>
      <c r="G120" s="35">
        <v>19.600000000000001</v>
      </c>
      <c r="H120" s="36">
        <v>0</v>
      </c>
      <c r="I120" s="36">
        <f>ROUND(G120*H120,P4)</f>
        <v>0</v>
      </c>
      <c r="J120" s="34" t="s">
        <v>39</v>
      </c>
      <c r="O120" s="37">
        <f>I120*0.21</f>
        <v>0</v>
      </c>
      <c r="P120">
        <v>3</v>
      </c>
    </row>
    <row r="121" spans="1:16" ht="16" x14ac:dyDescent="0.2">
      <c r="A121" s="31" t="s">
        <v>40</v>
      </c>
      <c r="B121" s="38"/>
      <c r="E121" s="41" t="s">
        <v>36</v>
      </c>
      <c r="J121" s="39"/>
    </row>
    <row r="122" spans="1:16" ht="32" x14ac:dyDescent="0.2">
      <c r="A122" s="31" t="s">
        <v>42</v>
      </c>
      <c r="B122" s="38"/>
      <c r="E122" s="40" t="s">
        <v>167</v>
      </c>
      <c r="J122" s="39"/>
    </row>
    <row r="123" spans="1:16" ht="335" x14ac:dyDescent="0.2">
      <c r="A123" s="31" t="s">
        <v>44</v>
      </c>
      <c r="B123" s="38"/>
      <c r="E123" s="33" t="s">
        <v>168</v>
      </c>
      <c r="J123" s="39"/>
    </row>
    <row r="124" spans="1:16" ht="16" x14ac:dyDescent="0.2">
      <c r="A124" s="31" t="s">
        <v>34</v>
      </c>
      <c r="B124" s="31">
        <v>28</v>
      </c>
      <c r="C124" s="32" t="s">
        <v>169</v>
      </c>
      <c r="D124" s="31" t="s">
        <v>36</v>
      </c>
      <c r="E124" s="33" t="s">
        <v>170</v>
      </c>
      <c r="F124" s="34" t="s">
        <v>94</v>
      </c>
      <c r="G124" s="35">
        <v>19.600000000000001</v>
      </c>
      <c r="H124" s="36">
        <v>0</v>
      </c>
      <c r="I124" s="36">
        <f>ROUND(G124*H124,P4)</f>
        <v>0</v>
      </c>
      <c r="J124" s="34" t="s">
        <v>39</v>
      </c>
      <c r="O124" s="37">
        <f>I124*0.21</f>
        <v>0</v>
      </c>
      <c r="P124">
        <v>3</v>
      </c>
    </row>
    <row r="125" spans="1:16" ht="16" x14ac:dyDescent="0.2">
      <c r="A125" s="31" t="s">
        <v>40</v>
      </c>
      <c r="B125" s="38"/>
      <c r="E125" s="41" t="s">
        <v>36</v>
      </c>
      <c r="J125" s="39"/>
    </row>
    <row r="126" spans="1:16" ht="32" x14ac:dyDescent="0.2">
      <c r="A126" s="31" t="s">
        <v>42</v>
      </c>
      <c r="B126" s="38"/>
      <c r="E126" s="40" t="s">
        <v>171</v>
      </c>
      <c r="J126" s="39"/>
    </row>
    <row r="127" spans="1:16" ht="335" x14ac:dyDescent="0.2">
      <c r="A127" s="31" t="s">
        <v>44</v>
      </c>
      <c r="B127" s="38"/>
      <c r="E127" s="33" t="s">
        <v>172</v>
      </c>
      <c r="J127" s="39"/>
    </row>
    <row r="128" spans="1:16" ht="16" x14ac:dyDescent="0.2">
      <c r="A128" s="31" t="s">
        <v>34</v>
      </c>
      <c r="B128" s="31">
        <v>29</v>
      </c>
      <c r="C128" s="32" t="s">
        <v>173</v>
      </c>
      <c r="D128" s="31" t="s">
        <v>36</v>
      </c>
      <c r="E128" s="33" t="s">
        <v>174</v>
      </c>
      <c r="F128" s="34" t="s">
        <v>94</v>
      </c>
      <c r="G128" s="35">
        <v>4</v>
      </c>
      <c r="H128" s="36">
        <v>0</v>
      </c>
      <c r="I128" s="36">
        <f>ROUND(G128*H128,P4)</f>
        <v>0</v>
      </c>
      <c r="J128" s="34" t="s">
        <v>39</v>
      </c>
      <c r="O128" s="37">
        <f>I128*0.21</f>
        <v>0</v>
      </c>
      <c r="P128">
        <v>3</v>
      </c>
    </row>
    <row r="129" spans="1:16" ht="64" x14ac:dyDescent="0.2">
      <c r="A129" s="31" t="s">
        <v>40</v>
      </c>
      <c r="B129" s="38"/>
      <c r="E129" s="33" t="s">
        <v>175</v>
      </c>
      <c r="J129" s="39"/>
    </row>
    <row r="130" spans="1:16" ht="32" x14ac:dyDescent="0.2">
      <c r="A130" s="31" t="s">
        <v>42</v>
      </c>
      <c r="B130" s="38"/>
      <c r="E130" s="40" t="s">
        <v>176</v>
      </c>
      <c r="J130" s="39"/>
    </row>
    <row r="131" spans="1:16" ht="335" x14ac:dyDescent="0.2">
      <c r="A131" s="31" t="s">
        <v>44</v>
      </c>
      <c r="B131" s="38"/>
      <c r="E131" s="33" t="s">
        <v>172</v>
      </c>
      <c r="J131" s="39"/>
    </row>
    <row r="132" spans="1:16" x14ac:dyDescent="0.2">
      <c r="A132" s="25" t="s">
        <v>31</v>
      </c>
      <c r="B132" s="26"/>
      <c r="C132" s="27" t="s">
        <v>177</v>
      </c>
      <c r="D132" s="28"/>
      <c r="E132" s="25" t="s">
        <v>178</v>
      </c>
      <c r="F132" s="28"/>
      <c r="G132" s="28"/>
      <c r="H132" s="28"/>
      <c r="I132" s="29">
        <f>SUMIFS(I133:I196,A133:A196,"P")</f>
        <v>0</v>
      </c>
      <c r="J132" s="30"/>
    </row>
    <row r="133" spans="1:16" ht="16" x14ac:dyDescent="0.2">
      <c r="A133" s="31" t="s">
        <v>34</v>
      </c>
      <c r="B133" s="31">
        <v>30</v>
      </c>
      <c r="C133" s="32" t="s">
        <v>179</v>
      </c>
      <c r="D133" s="31" t="s">
        <v>36</v>
      </c>
      <c r="E133" s="33" t="s">
        <v>180</v>
      </c>
      <c r="F133" s="34" t="s">
        <v>94</v>
      </c>
      <c r="G133" s="35">
        <v>2</v>
      </c>
      <c r="H133" s="36">
        <v>0</v>
      </c>
      <c r="I133" s="36">
        <f>ROUND(G133*H133,P4)</f>
        <v>0</v>
      </c>
      <c r="J133" s="34" t="s">
        <v>39</v>
      </c>
      <c r="O133" s="37">
        <f>I133*0.21</f>
        <v>0</v>
      </c>
      <c r="P133">
        <v>3</v>
      </c>
    </row>
    <row r="134" spans="1:16" ht="16" x14ac:dyDescent="0.2">
      <c r="A134" s="31" t="s">
        <v>40</v>
      </c>
      <c r="B134" s="38"/>
      <c r="E134" s="33" t="s">
        <v>181</v>
      </c>
      <c r="J134" s="39"/>
    </row>
    <row r="135" spans="1:16" ht="32" x14ac:dyDescent="0.2">
      <c r="A135" s="31" t="s">
        <v>42</v>
      </c>
      <c r="B135" s="38"/>
      <c r="E135" s="40" t="s">
        <v>182</v>
      </c>
      <c r="J135" s="39"/>
    </row>
    <row r="136" spans="1:16" ht="48" x14ac:dyDescent="0.2">
      <c r="A136" s="31" t="s">
        <v>44</v>
      </c>
      <c r="B136" s="38"/>
      <c r="E136" s="33" t="s">
        <v>183</v>
      </c>
      <c r="J136" s="39"/>
    </row>
    <row r="137" spans="1:16" ht="16" x14ac:dyDescent="0.2">
      <c r="A137" s="31" t="s">
        <v>34</v>
      </c>
      <c r="B137" s="31">
        <v>31</v>
      </c>
      <c r="C137" s="32" t="s">
        <v>184</v>
      </c>
      <c r="D137" s="31" t="s">
        <v>36</v>
      </c>
      <c r="E137" s="33" t="s">
        <v>185</v>
      </c>
      <c r="F137" s="34" t="s">
        <v>94</v>
      </c>
      <c r="G137" s="35">
        <v>39.4</v>
      </c>
      <c r="H137" s="36">
        <v>0</v>
      </c>
      <c r="I137" s="36">
        <f>ROUND(G137*H137,P4)</f>
        <v>0</v>
      </c>
      <c r="J137" s="34" t="s">
        <v>39</v>
      </c>
      <c r="O137" s="37">
        <f>I137*0.21</f>
        <v>0</v>
      </c>
      <c r="P137">
        <v>3</v>
      </c>
    </row>
    <row r="138" spans="1:16" ht="16" x14ac:dyDescent="0.2">
      <c r="A138" s="31" t="s">
        <v>40</v>
      </c>
      <c r="B138" s="38"/>
      <c r="E138" s="41" t="s">
        <v>36</v>
      </c>
      <c r="J138" s="39"/>
    </row>
    <row r="139" spans="1:16" ht="48" x14ac:dyDescent="0.2">
      <c r="A139" s="31" t="s">
        <v>42</v>
      </c>
      <c r="B139" s="38"/>
      <c r="E139" s="40" t="s">
        <v>186</v>
      </c>
      <c r="J139" s="39"/>
    </row>
    <row r="140" spans="1:16" ht="80" x14ac:dyDescent="0.2">
      <c r="A140" s="31" t="s">
        <v>44</v>
      </c>
      <c r="B140" s="38"/>
      <c r="E140" s="33" t="s">
        <v>187</v>
      </c>
      <c r="J140" s="39"/>
    </row>
    <row r="141" spans="1:16" ht="16" x14ac:dyDescent="0.2">
      <c r="A141" s="31" t="s">
        <v>34</v>
      </c>
      <c r="B141" s="31">
        <v>32</v>
      </c>
      <c r="C141" s="32" t="s">
        <v>188</v>
      </c>
      <c r="D141" s="31" t="s">
        <v>36</v>
      </c>
      <c r="E141" s="33" t="s">
        <v>189</v>
      </c>
      <c r="F141" s="34" t="s">
        <v>94</v>
      </c>
      <c r="G141" s="35">
        <v>37.4</v>
      </c>
      <c r="H141" s="36">
        <v>0</v>
      </c>
      <c r="I141" s="36">
        <f>ROUND(G141*H141,P4)</f>
        <v>0</v>
      </c>
      <c r="J141" s="34" t="s">
        <v>39</v>
      </c>
      <c r="O141" s="37">
        <f>I141*0.21</f>
        <v>0</v>
      </c>
      <c r="P141">
        <v>3</v>
      </c>
    </row>
    <row r="142" spans="1:16" ht="16" x14ac:dyDescent="0.2">
      <c r="A142" s="31" t="s">
        <v>40</v>
      </c>
      <c r="B142" s="38"/>
      <c r="E142" s="33" t="s">
        <v>181</v>
      </c>
      <c r="J142" s="39"/>
    </row>
    <row r="143" spans="1:16" ht="32" x14ac:dyDescent="0.2">
      <c r="A143" s="31" t="s">
        <v>42</v>
      </c>
      <c r="B143" s="38"/>
      <c r="E143" s="40" t="s">
        <v>190</v>
      </c>
      <c r="J143" s="39"/>
    </row>
    <row r="144" spans="1:16" ht="80" x14ac:dyDescent="0.2">
      <c r="A144" s="31" t="s">
        <v>44</v>
      </c>
      <c r="B144" s="38"/>
      <c r="E144" s="33" t="s">
        <v>191</v>
      </c>
      <c r="J144" s="39"/>
    </row>
    <row r="145" spans="1:16" ht="16" x14ac:dyDescent="0.2">
      <c r="A145" s="31" t="s">
        <v>34</v>
      </c>
      <c r="B145" s="31">
        <v>33</v>
      </c>
      <c r="C145" s="32" t="s">
        <v>192</v>
      </c>
      <c r="D145" s="31" t="s">
        <v>36</v>
      </c>
      <c r="E145" s="33" t="s">
        <v>193</v>
      </c>
      <c r="F145" s="34" t="s">
        <v>75</v>
      </c>
      <c r="G145" s="35">
        <v>2</v>
      </c>
      <c r="H145" s="36">
        <v>0</v>
      </c>
      <c r="I145" s="36">
        <f>ROUND(G145*H145,P4)</f>
        <v>0</v>
      </c>
      <c r="J145" s="34" t="s">
        <v>39</v>
      </c>
      <c r="O145" s="37">
        <f>I145*0.21</f>
        <v>0</v>
      </c>
      <c r="P145">
        <v>3</v>
      </c>
    </row>
    <row r="146" spans="1:16" ht="16" x14ac:dyDescent="0.2">
      <c r="A146" s="31" t="s">
        <v>40</v>
      </c>
      <c r="B146" s="38"/>
      <c r="E146" s="33" t="s">
        <v>194</v>
      </c>
      <c r="J146" s="39"/>
    </row>
    <row r="147" spans="1:16" ht="32" x14ac:dyDescent="0.2">
      <c r="A147" s="31" t="s">
        <v>42</v>
      </c>
      <c r="B147" s="38"/>
      <c r="E147" s="40" t="s">
        <v>195</v>
      </c>
      <c r="J147" s="39"/>
    </row>
    <row r="148" spans="1:16" ht="80" x14ac:dyDescent="0.2">
      <c r="A148" s="31" t="s">
        <v>44</v>
      </c>
      <c r="B148" s="38"/>
      <c r="E148" s="33" t="s">
        <v>196</v>
      </c>
      <c r="J148" s="39"/>
    </row>
    <row r="149" spans="1:16" ht="32" x14ac:dyDescent="0.2">
      <c r="A149" s="31" t="s">
        <v>34</v>
      </c>
      <c r="B149" s="31">
        <v>34</v>
      </c>
      <c r="C149" s="32" t="s">
        <v>197</v>
      </c>
      <c r="D149" s="31" t="s">
        <v>36</v>
      </c>
      <c r="E149" s="33" t="s">
        <v>198</v>
      </c>
      <c r="F149" s="34" t="s">
        <v>75</v>
      </c>
      <c r="G149" s="35">
        <v>4</v>
      </c>
      <c r="H149" s="36">
        <v>0</v>
      </c>
      <c r="I149" s="36">
        <f>ROUND(G149*H149,P4)</f>
        <v>0</v>
      </c>
      <c r="J149" s="34" t="s">
        <v>39</v>
      </c>
      <c r="O149" s="37">
        <f>I149*0.21</f>
        <v>0</v>
      </c>
      <c r="P149">
        <v>3</v>
      </c>
    </row>
    <row r="150" spans="1:16" ht="32" x14ac:dyDescent="0.2">
      <c r="A150" s="31" t="s">
        <v>40</v>
      </c>
      <c r="B150" s="38"/>
      <c r="E150" s="33" t="s">
        <v>199</v>
      </c>
      <c r="J150" s="39"/>
    </row>
    <row r="151" spans="1:16" ht="32" x14ac:dyDescent="0.2">
      <c r="A151" s="31" t="s">
        <v>42</v>
      </c>
      <c r="B151" s="38"/>
      <c r="E151" s="40" t="s">
        <v>200</v>
      </c>
      <c r="J151" s="39"/>
    </row>
    <row r="152" spans="1:16" ht="96" x14ac:dyDescent="0.2">
      <c r="A152" s="31" t="s">
        <v>44</v>
      </c>
      <c r="B152" s="38"/>
      <c r="E152" s="33" t="s">
        <v>201</v>
      </c>
      <c r="J152" s="39"/>
    </row>
    <row r="153" spans="1:16" ht="16" x14ac:dyDescent="0.2">
      <c r="A153" s="31" t="s">
        <v>34</v>
      </c>
      <c r="B153" s="31">
        <v>35</v>
      </c>
      <c r="C153" s="32" t="s">
        <v>202</v>
      </c>
      <c r="D153" s="31" t="s">
        <v>36</v>
      </c>
      <c r="E153" s="33" t="s">
        <v>203</v>
      </c>
      <c r="F153" s="34" t="s">
        <v>75</v>
      </c>
      <c r="G153" s="35">
        <v>4</v>
      </c>
      <c r="H153" s="36">
        <v>0</v>
      </c>
      <c r="I153" s="36">
        <f>ROUND(G153*H153,P4)</f>
        <v>0</v>
      </c>
      <c r="J153" s="34" t="s">
        <v>39</v>
      </c>
      <c r="O153" s="37">
        <f>I153*0.21</f>
        <v>0</v>
      </c>
      <c r="P153">
        <v>3</v>
      </c>
    </row>
    <row r="154" spans="1:16" ht="32" x14ac:dyDescent="0.2">
      <c r="A154" s="31" t="s">
        <v>40</v>
      </c>
      <c r="B154" s="38"/>
      <c r="E154" s="33" t="s">
        <v>199</v>
      </c>
      <c r="J154" s="39"/>
    </row>
    <row r="155" spans="1:16" ht="32" x14ac:dyDescent="0.2">
      <c r="A155" s="31" t="s">
        <v>42</v>
      </c>
      <c r="B155" s="38"/>
      <c r="E155" s="40" t="s">
        <v>200</v>
      </c>
      <c r="J155" s="39"/>
    </row>
    <row r="156" spans="1:16" ht="64" x14ac:dyDescent="0.2">
      <c r="A156" s="31" t="s">
        <v>44</v>
      </c>
      <c r="B156" s="38"/>
      <c r="E156" s="33" t="s">
        <v>204</v>
      </c>
      <c r="J156" s="39"/>
    </row>
    <row r="157" spans="1:16" ht="16" x14ac:dyDescent="0.2">
      <c r="A157" s="31" t="s">
        <v>34</v>
      </c>
      <c r="B157" s="31">
        <v>36</v>
      </c>
      <c r="C157" s="32" t="s">
        <v>205</v>
      </c>
      <c r="D157" s="31" t="s">
        <v>36</v>
      </c>
      <c r="E157" s="33" t="s">
        <v>206</v>
      </c>
      <c r="F157" s="34" t="s">
        <v>94</v>
      </c>
      <c r="G157" s="35">
        <v>3</v>
      </c>
      <c r="H157" s="36">
        <v>0</v>
      </c>
      <c r="I157" s="36">
        <f>ROUND(G157*H157,P4)</f>
        <v>0</v>
      </c>
      <c r="J157" s="34" t="s">
        <v>39</v>
      </c>
      <c r="O157" s="37">
        <f>I157*0.21</f>
        <v>0</v>
      </c>
      <c r="P157">
        <v>3</v>
      </c>
    </row>
    <row r="158" spans="1:16" ht="16" x14ac:dyDescent="0.2">
      <c r="A158" s="31" t="s">
        <v>40</v>
      </c>
      <c r="B158" s="38"/>
      <c r="E158" s="41" t="s">
        <v>36</v>
      </c>
      <c r="J158" s="39"/>
    </row>
    <row r="159" spans="1:16" ht="32" x14ac:dyDescent="0.2">
      <c r="A159" s="31" t="s">
        <v>42</v>
      </c>
      <c r="B159" s="38"/>
      <c r="E159" s="40" t="s">
        <v>207</v>
      </c>
      <c r="J159" s="39"/>
    </row>
    <row r="160" spans="1:16" ht="96" x14ac:dyDescent="0.2">
      <c r="A160" s="31" t="s">
        <v>44</v>
      </c>
      <c r="B160" s="38"/>
      <c r="E160" s="33" t="s">
        <v>208</v>
      </c>
      <c r="J160" s="39"/>
    </row>
    <row r="161" spans="1:16" ht="16" x14ac:dyDescent="0.2">
      <c r="A161" s="31" t="s">
        <v>34</v>
      </c>
      <c r="B161" s="31">
        <v>37</v>
      </c>
      <c r="C161" s="32" t="s">
        <v>209</v>
      </c>
      <c r="D161" s="31" t="s">
        <v>36</v>
      </c>
      <c r="E161" s="33" t="s">
        <v>210</v>
      </c>
      <c r="F161" s="34" t="s">
        <v>94</v>
      </c>
      <c r="G161" s="35">
        <v>8.5</v>
      </c>
      <c r="H161" s="36">
        <v>0</v>
      </c>
      <c r="I161" s="36">
        <f>ROUND(G161*H161,P4)</f>
        <v>0</v>
      </c>
      <c r="J161" s="34" t="s">
        <v>39</v>
      </c>
      <c r="O161" s="37">
        <f>I161*0.21</f>
        <v>0</v>
      </c>
      <c r="P161">
        <v>3</v>
      </c>
    </row>
    <row r="162" spans="1:16" ht="16" x14ac:dyDescent="0.2">
      <c r="A162" s="31" t="s">
        <v>40</v>
      </c>
      <c r="B162" s="38"/>
      <c r="E162" s="41" t="s">
        <v>36</v>
      </c>
      <c r="J162" s="39"/>
    </row>
    <row r="163" spans="1:16" ht="32" x14ac:dyDescent="0.2">
      <c r="A163" s="31" t="s">
        <v>42</v>
      </c>
      <c r="B163" s="38"/>
      <c r="E163" s="40" t="s">
        <v>211</v>
      </c>
      <c r="J163" s="39"/>
    </row>
    <row r="164" spans="1:16" ht="80" x14ac:dyDescent="0.2">
      <c r="A164" s="31" t="s">
        <v>44</v>
      </c>
      <c r="B164" s="38"/>
      <c r="E164" s="33" t="s">
        <v>212</v>
      </c>
      <c r="J164" s="39"/>
    </row>
    <row r="165" spans="1:16" ht="16" x14ac:dyDescent="0.2">
      <c r="A165" s="31" t="s">
        <v>34</v>
      </c>
      <c r="B165" s="31">
        <v>38</v>
      </c>
      <c r="C165" s="32" t="s">
        <v>213</v>
      </c>
      <c r="D165" s="31" t="s">
        <v>36</v>
      </c>
      <c r="E165" s="33" t="s">
        <v>214</v>
      </c>
      <c r="F165" s="34" t="s">
        <v>138</v>
      </c>
      <c r="G165" s="35">
        <v>39.200000000000003</v>
      </c>
      <c r="H165" s="36">
        <v>0</v>
      </c>
      <c r="I165" s="36">
        <f>ROUND(G165*H165,P4)</f>
        <v>0</v>
      </c>
      <c r="J165" s="34" t="s">
        <v>39</v>
      </c>
      <c r="O165" s="37">
        <f>I165*0.21</f>
        <v>0</v>
      </c>
      <c r="P165">
        <v>3</v>
      </c>
    </row>
    <row r="166" spans="1:16" ht="16" x14ac:dyDescent="0.2">
      <c r="A166" s="31" t="s">
        <v>40</v>
      </c>
      <c r="B166" s="38"/>
      <c r="E166" s="41" t="s">
        <v>36</v>
      </c>
      <c r="J166" s="39"/>
    </row>
    <row r="167" spans="1:16" ht="48" x14ac:dyDescent="0.2">
      <c r="A167" s="31" t="s">
        <v>42</v>
      </c>
      <c r="B167" s="38"/>
      <c r="E167" s="40" t="s">
        <v>215</v>
      </c>
      <c r="J167" s="39"/>
    </row>
    <row r="168" spans="1:16" ht="128" x14ac:dyDescent="0.2">
      <c r="A168" s="31" t="s">
        <v>44</v>
      </c>
      <c r="B168" s="38"/>
      <c r="E168" s="33" t="s">
        <v>216</v>
      </c>
      <c r="J168" s="39"/>
    </row>
    <row r="169" spans="1:16" ht="16" x14ac:dyDescent="0.2">
      <c r="A169" s="31" t="s">
        <v>34</v>
      </c>
      <c r="B169" s="31">
        <v>39</v>
      </c>
      <c r="C169" s="32" t="s">
        <v>217</v>
      </c>
      <c r="D169" s="31" t="s">
        <v>36</v>
      </c>
      <c r="E169" s="33" t="s">
        <v>218</v>
      </c>
      <c r="F169" s="34" t="s">
        <v>219</v>
      </c>
      <c r="G169" s="35">
        <v>37.26</v>
      </c>
      <c r="H169" s="36">
        <v>0</v>
      </c>
      <c r="I169" s="36">
        <f>ROUND(G169*H169,P4)</f>
        <v>0</v>
      </c>
      <c r="J169" s="34" t="s">
        <v>39</v>
      </c>
      <c r="O169" s="37">
        <f>I169*0.21</f>
        <v>0</v>
      </c>
      <c r="P169">
        <v>3</v>
      </c>
    </row>
    <row r="170" spans="1:16" ht="16" x14ac:dyDescent="0.2">
      <c r="A170" s="31" t="s">
        <v>40</v>
      </c>
      <c r="B170" s="38"/>
      <c r="E170" s="41" t="s">
        <v>36</v>
      </c>
      <c r="J170" s="39"/>
    </row>
    <row r="171" spans="1:16" ht="32" x14ac:dyDescent="0.2">
      <c r="A171" s="31" t="s">
        <v>42</v>
      </c>
      <c r="B171" s="38"/>
      <c r="E171" s="40" t="s">
        <v>220</v>
      </c>
      <c r="J171" s="39"/>
    </row>
    <row r="172" spans="1:16" ht="409.6" x14ac:dyDescent="0.2">
      <c r="A172" s="31" t="s">
        <v>44</v>
      </c>
      <c r="B172" s="38"/>
      <c r="E172" s="33" t="s">
        <v>221</v>
      </c>
      <c r="J172" s="39"/>
    </row>
    <row r="173" spans="1:16" ht="16" x14ac:dyDescent="0.2">
      <c r="A173" s="31" t="s">
        <v>34</v>
      </c>
      <c r="B173" s="31">
        <v>40</v>
      </c>
      <c r="C173" s="32" t="s">
        <v>222</v>
      </c>
      <c r="D173" s="31" t="s">
        <v>36</v>
      </c>
      <c r="E173" s="33" t="s">
        <v>223</v>
      </c>
      <c r="F173" s="34" t="s">
        <v>219</v>
      </c>
      <c r="G173" s="35">
        <v>642.91499999999996</v>
      </c>
      <c r="H173" s="36">
        <v>0</v>
      </c>
      <c r="I173" s="36">
        <f>ROUND(G173*H173,P4)</f>
        <v>0</v>
      </c>
      <c r="J173" s="34" t="s">
        <v>39</v>
      </c>
      <c r="O173" s="37">
        <f>I173*0.21</f>
        <v>0</v>
      </c>
      <c r="P173">
        <v>3</v>
      </c>
    </row>
    <row r="174" spans="1:16" ht="16" x14ac:dyDescent="0.2">
      <c r="A174" s="31" t="s">
        <v>40</v>
      </c>
      <c r="B174" s="38"/>
      <c r="E174" s="41" t="s">
        <v>36</v>
      </c>
      <c r="J174" s="39"/>
    </row>
    <row r="175" spans="1:16" ht="64" x14ac:dyDescent="0.2">
      <c r="A175" s="31" t="s">
        <v>42</v>
      </c>
      <c r="B175" s="38"/>
      <c r="E175" s="40" t="s">
        <v>224</v>
      </c>
      <c r="J175" s="39"/>
    </row>
    <row r="176" spans="1:16" ht="409.6" x14ac:dyDescent="0.2">
      <c r="A176" s="31" t="s">
        <v>44</v>
      </c>
      <c r="B176" s="38"/>
      <c r="E176" s="33" t="s">
        <v>221</v>
      </c>
      <c r="J176" s="39"/>
    </row>
    <row r="177" spans="1:16" ht="16" x14ac:dyDescent="0.2">
      <c r="A177" s="31" t="s">
        <v>34</v>
      </c>
      <c r="B177" s="31">
        <v>41</v>
      </c>
      <c r="C177" s="32" t="s">
        <v>225</v>
      </c>
      <c r="D177" s="31" t="s">
        <v>36</v>
      </c>
      <c r="E177" s="33" t="s">
        <v>226</v>
      </c>
      <c r="F177" s="34" t="s">
        <v>138</v>
      </c>
      <c r="G177" s="35">
        <v>142.81899999999999</v>
      </c>
      <c r="H177" s="36">
        <v>0</v>
      </c>
      <c r="I177" s="36">
        <f>ROUND(G177*H177,P4)</f>
        <v>0</v>
      </c>
      <c r="J177" s="34" t="s">
        <v>39</v>
      </c>
      <c r="O177" s="37">
        <f>I177*0.21</f>
        <v>0</v>
      </c>
      <c r="P177">
        <v>3</v>
      </c>
    </row>
    <row r="178" spans="1:16" x14ac:dyDescent="0.2">
      <c r="A178" s="31" t="s">
        <v>40</v>
      </c>
      <c r="B178" s="38"/>
      <c r="E178" s="41"/>
      <c r="J178" s="39"/>
    </row>
    <row r="179" spans="1:16" ht="128" x14ac:dyDescent="0.2">
      <c r="A179" s="31" t="s">
        <v>42</v>
      </c>
      <c r="B179" s="38"/>
      <c r="E179" s="40" t="s">
        <v>227</v>
      </c>
      <c r="J179" s="39"/>
    </row>
    <row r="180" spans="1:16" ht="96" x14ac:dyDescent="0.2">
      <c r="A180" s="31" t="s">
        <v>44</v>
      </c>
      <c r="B180" s="38"/>
      <c r="E180" s="33" t="s">
        <v>228</v>
      </c>
      <c r="J180" s="39"/>
    </row>
    <row r="181" spans="1:16" ht="16" x14ac:dyDescent="0.2">
      <c r="A181" s="31" t="s">
        <v>34</v>
      </c>
      <c r="B181" s="31">
        <v>42</v>
      </c>
      <c r="C181" s="32" t="s">
        <v>229</v>
      </c>
      <c r="D181" s="31" t="s">
        <v>36</v>
      </c>
      <c r="E181" s="33" t="s">
        <v>230</v>
      </c>
      <c r="F181" s="34" t="s">
        <v>138</v>
      </c>
      <c r="G181" s="35">
        <v>46.75</v>
      </c>
      <c r="H181" s="36">
        <v>0</v>
      </c>
      <c r="I181" s="36">
        <f>ROUND(G181*H181,P4)</f>
        <v>0</v>
      </c>
      <c r="J181" s="34" t="s">
        <v>39</v>
      </c>
      <c r="O181" s="37">
        <f>I181*0.21</f>
        <v>0</v>
      </c>
      <c r="P181">
        <v>3</v>
      </c>
    </row>
    <row r="182" spans="1:16" ht="16" x14ac:dyDescent="0.2">
      <c r="A182" s="31" t="s">
        <v>40</v>
      </c>
      <c r="B182" s="38"/>
      <c r="E182" s="41" t="s">
        <v>36</v>
      </c>
      <c r="J182" s="39"/>
    </row>
    <row r="183" spans="1:16" ht="32" x14ac:dyDescent="0.2">
      <c r="A183" s="31" t="s">
        <v>42</v>
      </c>
      <c r="B183" s="38"/>
      <c r="E183" s="40" t="s">
        <v>231</v>
      </c>
      <c r="J183" s="39"/>
    </row>
    <row r="184" spans="1:16" ht="64" x14ac:dyDescent="0.2">
      <c r="A184" s="31" t="s">
        <v>44</v>
      </c>
      <c r="B184" s="38"/>
      <c r="E184" s="33" t="s">
        <v>232</v>
      </c>
      <c r="J184" s="39"/>
    </row>
    <row r="185" spans="1:16" ht="16" x14ac:dyDescent="0.2">
      <c r="A185" s="31" t="s">
        <v>34</v>
      </c>
      <c r="B185" s="31">
        <v>43</v>
      </c>
      <c r="C185" s="32" t="s">
        <v>233</v>
      </c>
      <c r="D185" s="31" t="s">
        <v>36</v>
      </c>
      <c r="E185" s="33" t="s">
        <v>234</v>
      </c>
      <c r="F185" s="34" t="s">
        <v>38</v>
      </c>
      <c r="G185" s="35">
        <v>0.81</v>
      </c>
      <c r="H185" s="36">
        <v>0</v>
      </c>
      <c r="I185" s="36">
        <f>ROUND(G185*H185,P4)</f>
        <v>0</v>
      </c>
      <c r="J185" s="34" t="s">
        <v>39</v>
      </c>
      <c r="O185" s="37">
        <f>I185*0.21</f>
        <v>0</v>
      </c>
      <c r="P185">
        <v>3</v>
      </c>
    </row>
    <row r="186" spans="1:16" ht="32" x14ac:dyDescent="0.2">
      <c r="A186" s="31" t="s">
        <v>40</v>
      </c>
      <c r="B186" s="38"/>
      <c r="E186" s="33" t="s">
        <v>235</v>
      </c>
      <c r="J186" s="39"/>
    </row>
    <row r="187" spans="1:16" ht="32" x14ac:dyDescent="0.2">
      <c r="A187" s="31" t="s">
        <v>42</v>
      </c>
      <c r="B187" s="38"/>
      <c r="E187" s="40" t="s">
        <v>236</v>
      </c>
      <c r="J187" s="39"/>
    </row>
    <row r="188" spans="1:16" ht="144" x14ac:dyDescent="0.2">
      <c r="A188" s="31" t="s">
        <v>44</v>
      </c>
      <c r="B188" s="38"/>
      <c r="E188" s="33" t="s">
        <v>237</v>
      </c>
      <c r="J188" s="39"/>
    </row>
    <row r="189" spans="1:16" ht="16" x14ac:dyDescent="0.2">
      <c r="A189" s="31" t="s">
        <v>34</v>
      </c>
      <c r="B189" s="31">
        <v>44</v>
      </c>
      <c r="C189" s="32" t="s">
        <v>238</v>
      </c>
      <c r="D189" s="31" t="s">
        <v>36</v>
      </c>
      <c r="E189" s="33" t="s">
        <v>239</v>
      </c>
      <c r="F189" s="34" t="s">
        <v>38</v>
      </c>
      <c r="G189" s="35">
        <v>5.1449999999999996</v>
      </c>
      <c r="H189" s="36">
        <v>0</v>
      </c>
      <c r="I189" s="36">
        <f>ROUND(G189*H189,P4)</f>
        <v>0</v>
      </c>
      <c r="J189" s="34" t="s">
        <v>39</v>
      </c>
      <c r="O189" s="37">
        <f>I189*0.21</f>
        <v>0</v>
      </c>
      <c r="P189">
        <v>3</v>
      </c>
    </row>
    <row r="190" spans="1:16" ht="32" x14ac:dyDescent="0.2">
      <c r="A190" s="31" t="s">
        <v>40</v>
      </c>
      <c r="B190" s="38"/>
      <c r="E190" s="33" t="s">
        <v>235</v>
      </c>
      <c r="J190" s="39"/>
    </row>
    <row r="191" spans="1:16" ht="32" x14ac:dyDescent="0.2">
      <c r="A191" s="31" t="s">
        <v>42</v>
      </c>
      <c r="B191" s="38"/>
      <c r="E191" s="40" t="s">
        <v>240</v>
      </c>
      <c r="J191" s="39"/>
    </row>
    <row r="192" spans="1:16" ht="144" x14ac:dyDescent="0.2">
      <c r="A192" s="31" t="s">
        <v>44</v>
      </c>
      <c r="B192" s="38"/>
      <c r="E192" s="33" t="s">
        <v>241</v>
      </c>
      <c r="J192" s="39"/>
    </row>
    <row r="193" spans="1:16" ht="16" x14ac:dyDescent="0.2">
      <c r="A193" s="31" t="s">
        <v>34</v>
      </c>
      <c r="B193" s="31">
        <v>45</v>
      </c>
      <c r="C193" s="32" t="s">
        <v>242</v>
      </c>
      <c r="D193" s="31" t="s">
        <v>36</v>
      </c>
      <c r="E193" s="33" t="s">
        <v>243</v>
      </c>
      <c r="F193" s="34" t="s">
        <v>49</v>
      </c>
      <c r="G193" s="35">
        <v>1.8440000000000001</v>
      </c>
      <c r="H193" s="36">
        <v>0</v>
      </c>
      <c r="I193" s="36">
        <f>ROUND(G193*H193,P4)</f>
        <v>0</v>
      </c>
      <c r="J193" s="34" t="s">
        <v>39</v>
      </c>
      <c r="O193" s="37">
        <f>I193*0.21</f>
        <v>0</v>
      </c>
      <c r="P193">
        <v>3</v>
      </c>
    </row>
    <row r="194" spans="1:16" ht="16" x14ac:dyDescent="0.2">
      <c r="A194" s="31" t="s">
        <v>40</v>
      </c>
      <c r="B194" s="38"/>
      <c r="E194" s="33" t="s">
        <v>244</v>
      </c>
      <c r="J194" s="39"/>
    </row>
    <row r="195" spans="1:16" ht="48" x14ac:dyDescent="0.2">
      <c r="A195" s="31" t="s">
        <v>42</v>
      </c>
      <c r="B195" s="38"/>
      <c r="E195" s="40" t="s">
        <v>245</v>
      </c>
      <c r="J195" s="39"/>
    </row>
    <row r="196" spans="1:16" ht="112" x14ac:dyDescent="0.2">
      <c r="A196" s="31" t="s">
        <v>44</v>
      </c>
      <c r="B196" s="42"/>
      <c r="C196" s="43"/>
      <c r="D196" s="43"/>
      <c r="E196" s="33" t="s">
        <v>246</v>
      </c>
      <c r="F196" s="43"/>
      <c r="G196" s="43"/>
      <c r="H196" s="43"/>
      <c r="I196" s="43"/>
      <c r="J196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201 akt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Mostařská s.r.o.</dc:creator>
  <cp:keywords/>
  <dc:description/>
  <cp:lastModifiedBy>Jan Dobrovolný</cp:lastModifiedBy>
  <dcterms:created xsi:type="dcterms:W3CDTF">2025-07-08T11:50:57Z</dcterms:created>
  <dcterms:modified xsi:type="dcterms:W3CDTF">2025-07-08T14:18:52Z</dcterms:modified>
  <cp:category/>
</cp:coreProperties>
</file>