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6705" activeTab="0"/>
  </bookViews>
  <sheets>
    <sheet name="Rekapitulace stavby" sheetId="1" r:id="rId1"/>
    <sheet name="1a - Stavební část" sheetId="2" r:id="rId2"/>
    <sheet name="2a - Stavební část" sheetId="3" r:id="rId3"/>
    <sheet name="2b - Zařízení silnoproudé..." sheetId="4" r:id="rId4"/>
    <sheet name="2c - Vedlejší rozpočtové ..." sheetId="5" r:id="rId5"/>
    <sheet name="Pokyny pro vyplnění" sheetId="6" r:id="rId6"/>
  </sheets>
  <definedNames>
    <definedName name="_xlnm._FilterDatabase" localSheetId="1" hidden="1">'1a - Stavební část'!$C$97:$K$97</definedName>
    <definedName name="_xlnm._FilterDatabase" localSheetId="2" hidden="1">'2a - Stavební část'!$C$84:$K$84</definedName>
    <definedName name="_xlnm._FilterDatabase" localSheetId="3" hidden="1">'2b - Zařízení silnoproudé...'!$C$83:$K$83</definedName>
    <definedName name="_xlnm._FilterDatabase" localSheetId="4" hidden="1">'2c - Vedlejší rozpočtové ...'!$C$88:$K$88</definedName>
    <definedName name="_xlnm.Print_Area" localSheetId="1">'1a - Stavební část'!$C$4:$J$38,'1a - Stavební část'!$C$44:$J$77,'1a - Stavební část'!$C$83:$K$401</definedName>
    <definedName name="_xlnm.Print_Area" localSheetId="2">'2a - Stavební část'!$C$4:$J$38,'2a - Stavební část'!$C$44:$J$64,'2a - Stavební část'!$C$70:$K$104</definedName>
    <definedName name="_xlnm.Print_Area" localSheetId="3">'2b - Zařízení silnoproudé...'!$C$4:$J$38,'2b - Zařízení silnoproudé...'!$C$44:$J$63,'2b - Zařízení silnoproudé...'!$C$69:$K$87</definedName>
    <definedName name="_xlnm.Print_Area" localSheetId="4">'2c - Vedlejší rozpočtové ...'!$C$4:$J$38,'2c - Vedlejší rozpočtové ...'!$C$44:$J$68,'2c - Vedlejší rozpočtové ...'!$C$74:$K$114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'1a - Stavební část'!$97:$97</definedName>
    <definedName name="_xlnm.Print_Titles" localSheetId="2">'2a - Stavební část'!$84:$84</definedName>
    <definedName name="_xlnm.Print_Titles" localSheetId="3">'2b - Zařízení silnoproudé...'!$83:$83</definedName>
    <definedName name="_xlnm.Print_Titles" localSheetId="4">'2c - Vedlejší rozpočtové ...'!$88:$88</definedName>
  </definedNames>
  <calcPr calcId="152511"/>
</workbook>
</file>

<file path=xl/sharedStrings.xml><?xml version="1.0" encoding="utf-8"?>
<sst xmlns="http://schemas.openxmlformats.org/spreadsheetml/2006/main" count="4896" uniqueCount="899">
  <si>
    <t>Export VZ</t>
  </si>
  <si>
    <t>List obsahuje:</t>
  </si>
  <si>
    <t>3.0</t>
  </si>
  <si>
    <t>ZAMOK</t>
  </si>
  <si>
    <t>False</t>
  </si>
  <si>
    <t>{def77b68-c044-4d39-8fd7-e1c883136cec}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</si>
  <si>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</si>
  <si>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</si>
  <si>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</si>
  <si>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</si>
  <si>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</si>
  <si>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</si>
  <si>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</si>
  <si>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</si>
  <si>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xx99d92c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</si>
  <si>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</si>
  <si>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</si>
  <si>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Chrudimská beseda 85 - oprava fasády Chrudim II.etapa</t>
  </si>
  <si>
    <t>KSO:</t>
  </si>
  <si>
    <t/>
  </si>
  <si>
    <t>CC-CZ:</t>
  </si>
  <si>
    <t>Místo:</t>
  </si>
  <si>
    <t>Chrudim</t>
  </si>
  <si>
    <t>Datum:</t>
  </si>
  <si>
    <t>29.9.2016</t>
  </si>
  <si>
    <t>Zadavatel:</t>
  </si>
  <si>
    <t>IČ:</t>
  </si>
  <si>
    <t>0,1</t>
  </si>
  <si>
    <t>MÚ Chrudim,Resselovo nám.77,Chrudim</t>
  </si>
  <si>
    <t>DIČ:</t>
  </si>
  <si>
    <t>Uchazeč:</t>
  </si>
  <si>
    <t>Vyplň údaj</t>
  </si>
  <si>
    <t>Projektant:</t>
  </si>
  <si>
    <t>CODE s.r.o.,Na Vrtálně 84,Pardubice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</si>
  <si>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</si>
  <si>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</si>
  <si>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</si>
  <si>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</si>
  <si>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</si>
  <si>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</si>
  <si>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</si>
  <si>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</si>
  <si>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</si>
  <si>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</si>
  <si>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</si>
  <si>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</si>
  <si>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</si>
  <si>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</si>
  <si>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</si>
  <si>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</si>
  <si>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</si>
  <si>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</si>
  <si>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</si>
  <si>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</si>
  <si>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</si>
  <si>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</si>
  <si>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</si>
  <si>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</si>
  <si>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</si>
  <si>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</si>
  <si>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</si>
  <si>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</si>
  <si>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</si>
  <si>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</si>
  <si>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</si>
  <si>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</si>
  <si>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</si>
  <si>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</si>
  <si>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</si>
  <si>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</si>
  <si>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</si>
  <si>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</si>
  <si>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</si>
  <si>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</si>
  <si>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</si>
  <si>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Uznatelné položky</t>
  </si>
  <si>
    <t>STA</t>
  </si>
  <si>
    <t>{239c7c18-a99c-44e1-a315-3db28acae833}</t>
  </si>
  <si>
    <t>1a</t>
  </si>
  <si>
    <t>Stavební část</t>
  </si>
  <si>
    <t>Soupis</t>
  </si>
  <si>
    <t>2</t>
  </si>
  <si>
    <t>{66e7e135-afba-48f3-8fec-383817b48e0f}</t>
  </si>
  <si>
    <t>Neuznatelné položky</t>
  </si>
  <si>
    <t>{bdf55b8e-9558-447a-9b11-3979a1e762e6}</t>
  </si>
  <si>
    <t>2a</t>
  </si>
  <si>
    <t>{77fca08a-d31f-46d5-8423-e6e3dc4816bb}</t>
  </si>
  <si>
    <t>2b</t>
  </si>
  <si>
    <t>Zařízení silnoproudé elektrotechniky a hromosvodu</t>
  </si>
  <si>
    <t>{12049209-bd0b-4bab-8e4b-e485ba849696}</t>
  </si>
  <si>
    <t>2c</t>
  </si>
  <si>
    <t>Vedlejší rozpočtové náklady</t>
  </si>
  <si>
    <t>{3eb048ef-c797-44bc-baa3-e5bc1f56d622}</t>
  </si>
  <si>
    <t>Zpět na list:</t>
  </si>
  <si>
    <t>KRYCÍ LIST SOUPISU</t>
  </si>
  <si>
    <t>Objekt:</t>
  </si>
  <si>
    <t>1 - Uznatelné položky</t>
  </si>
  <si>
    <t>Soupis:</t>
  </si>
  <si>
    <t>1a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</si>
  <si>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</si>
  <si>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</si>
  <si>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</si>
  <si>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</si>
  <si>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</si>
  <si>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</si>
  <si>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</si>
  <si>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3 - Svislé a kompletní konstrukce</t>
  </si>
  <si>
    <t xml:space="preserve">    6 -  Úpravy povrchů, podlahy a osazování výplní</t>
  </si>
  <si>
    <t xml:space="preserve">    8 - Trubní vedení</t>
  </si>
  <si>
    <t xml:space="preserve">    9 -  Ostatní konstrukce a práce, bourání</t>
  </si>
  <si>
    <t xml:space="preserve">    997 -  Přesun sutě</t>
  </si>
  <si>
    <t>PSV -  Práce a dodávky PSV</t>
  </si>
  <si>
    <t xml:space="preserve">    998 -  Přesun hmot</t>
  </si>
  <si>
    <t xml:space="preserve">    751 -  Vzduchotechnika</t>
  </si>
  <si>
    <t xml:space="preserve">    764 -  Konstrukce klempířské</t>
  </si>
  <si>
    <t xml:space="preserve">    766 -  Konstrukce truhlářské</t>
  </si>
  <si>
    <t xml:space="preserve">    767 - Konstrukce zámečnické</t>
  </si>
  <si>
    <t xml:space="preserve">    782 -  Dokončovací práce</t>
  </si>
  <si>
    <t xml:space="preserve">    783 -  Dokončovací práce</t>
  </si>
  <si>
    <t>721 -  Zdravotechnika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</si>
  <si>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</si>
  <si>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</si>
  <si>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</si>
  <si>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</si>
  <si>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</si>
  <si>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</si>
  <si>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</si>
  <si>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</si>
  <si>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</si>
  <si>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</si>
  <si>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</si>
  <si>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</si>
  <si>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</si>
  <si>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</si>
  <si>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</si>
  <si>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</si>
  <si>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</si>
  <si>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</si>
  <si>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</si>
  <si>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111201101R</t>
  </si>
  <si>
    <t>Odstranění popínavých rostlin na fasádě u řeky</t>
  </si>
  <si>
    <t>m2</t>
  </si>
  <si>
    <t>4</t>
  </si>
  <si>
    <t>1166507833</t>
  </si>
  <si>
    <t>VV</t>
  </si>
  <si>
    <t>Foto,TZ</t>
  </si>
  <si>
    <t>50</t>
  </si>
  <si>
    <t>3</t>
  </si>
  <si>
    <t>Svislé a kompletní konstrukce</t>
  </si>
  <si>
    <t>359901212</t>
  </si>
  <si>
    <t>Monitoring stoky jakékoli výšky na stávající kanalizaci</t>
  </si>
  <si>
    <t>m</t>
  </si>
  <si>
    <t>CS ÚRS 2014 01</t>
  </si>
  <si>
    <t>687426948</t>
  </si>
  <si>
    <t>TZ</t>
  </si>
  <si>
    <t>8*10</t>
  </si>
  <si>
    <t>6</t>
  </si>
  <si>
    <t xml:space="preserve"> Úpravy povrchů, podlahy a osazování výplní</t>
  </si>
  <si>
    <t>622331141</t>
  </si>
  <si>
    <t>Cementová omítka štuková dvouvrstvá vnějších stěn nanášená ručně</t>
  </si>
  <si>
    <t>-625832446</t>
  </si>
  <si>
    <t>viz pol.č.22</t>
  </si>
  <si>
    <t>622335112</t>
  </si>
  <si>
    <t>Oprava cementové štukové omítky vnějších stěn v rozsahu do 30%</t>
  </si>
  <si>
    <t>1956259480</t>
  </si>
  <si>
    <t>5</t>
  </si>
  <si>
    <t>629135102R</t>
  </si>
  <si>
    <t>Vyrovnávací vrstva pod klempířské prvky z MC š do 650 mm</t>
  </si>
  <si>
    <t>-1763373662</t>
  </si>
  <si>
    <t>"pod parapety"166,1</t>
  </si>
  <si>
    <t>"pod římsy"255,9</t>
  </si>
  <si>
    <t>Součet</t>
  </si>
  <si>
    <t>62991R</t>
  </si>
  <si>
    <t>Čištění fasády - šetrné odstranění mikrobiologického napadení (prach,extrementy,...)</t>
  </si>
  <si>
    <t>684354903</t>
  </si>
  <si>
    <t>viz pol.č.14</t>
  </si>
  <si>
    <t>1332,375</t>
  </si>
  <si>
    <t>7</t>
  </si>
  <si>
    <t>62992R</t>
  </si>
  <si>
    <t>Konsolidace - aplikace hloubkově zpevňujícího roztoku na bázi organo-křemičitanů v celé ploše fasády, na místech zasažených výraznou korozí je potřeba přípravek použít opakovaně a ve vyšší intenzitě</t>
  </si>
  <si>
    <t>1214908629</t>
  </si>
  <si>
    <t>8</t>
  </si>
  <si>
    <t>62993R</t>
  </si>
  <si>
    <t>Existující trhliny budou zpevněny injektáží pomocí směsi na základě směsného hydraulického vápenného pojiva. Směs je složena z bílého, objemově stálého hydrátu vápenatého, latentně hydraulicky působícího přídavku páleného jílu, mikromleté vápencové moučky</t>
  </si>
  <si>
    <t>-830541752</t>
  </si>
  <si>
    <t>9</t>
  </si>
  <si>
    <t>62994R</t>
  </si>
  <si>
    <t>V případě, že hrozí odpadnutí částí omítky nebo štukatérské výzdoby, budou tyto přilepeny jemnou hydraulickou maltou.U těžších uvolněných prvků budou tyto mechanicky zajištěny vložením nerezové armatury do vrtu vedoucího napříč.</t>
  </si>
  <si>
    <t>-44883252</t>
  </si>
  <si>
    <t>10</t>
  </si>
  <si>
    <t>62995R</t>
  </si>
  <si>
    <t>Plastická retuš a tvarové konstrukce (poškozené partie fasády budou citlivě doplněny vápennou maltou,štukové prvky budou opraveny pomocí tzv. románského cementu)</t>
  </si>
  <si>
    <t>957683194</t>
  </si>
  <si>
    <t>11</t>
  </si>
  <si>
    <t>62996R</t>
  </si>
  <si>
    <t>Nanesení silikátové barvy pro exteriéry (2 vrstvy) s nízkým difúzním odporem požadavek na deklarovanou hodnotu faktoru difúzního odporu m = 40-50. Barevný odstín bude navazovat na původní barevnost a na provedení již realizované rekonstrukce části fasády.</t>
  </si>
  <si>
    <t>-1365680764</t>
  </si>
  <si>
    <t>12</t>
  </si>
  <si>
    <t>62997R</t>
  </si>
  <si>
    <t>Provedení odborných resturátorských prací na ozdobných prvcích kolem výplní otvorů</t>
  </si>
  <si>
    <t>kpl</t>
  </si>
  <si>
    <t>-792035879</t>
  </si>
  <si>
    <t>Pohledy</t>
  </si>
  <si>
    <t>"jihovýchodní 2"6</t>
  </si>
  <si>
    <t>"severovýchodní"3*9+2*2</t>
  </si>
  <si>
    <t>"severozápadní 1"5+6*2+9</t>
  </si>
  <si>
    <t>"severozápadní 2"6</t>
  </si>
  <si>
    <t>13</t>
  </si>
  <si>
    <t>629991011</t>
  </si>
  <si>
    <t>Zakrytí výplní otvorů a svislých ploch fólií přilepenou lepící páskou s odolností proti UV záření</t>
  </si>
  <si>
    <t>-976688995</t>
  </si>
  <si>
    <t>Podlehy :</t>
  </si>
  <si>
    <t>"okna"1,33*1,57*2+0,68*0,62+1,58*2,38*5+1,64*2,4*14+1,62*2,45*7+1,28*2,9*2</t>
  </si>
  <si>
    <t>1,6*2,7*4+2,5*1,9*6+1,91*2,5*3+1,64*2,7*14+1,83*2,5*9+1,64*2,32*6</t>
  </si>
  <si>
    <t>"dveře-pasportizace"2*3,3</t>
  </si>
  <si>
    <t>14</t>
  </si>
  <si>
    <t>629995101</t>
  </si>
  <si>
    <t>Očištění vnějších ploch teplou vodou pomocí wap</t>
  </si>
  <si>
    <t>1610376265</t>
  </si>
  <si>
    <t>"jihovýchodní 2"12,05*9,95*1,05+8</t>
  </si>
  <si>
    <t>"severozápadní 1"12,05*9,95*1,05+7+19,7*15,25*1,05+11,8*9,95*1,05+7</t>
  </si>
  <si>
    <t>"severozápadní 2"12,05*9,95*1,05+8</t>
  </si>
  <si>
    <t>"severovýchodní"2*10,34*9,95*1,05+2*8+(31,95+0,84)*15,25*1,05+2*1,6*10,5*1,05</t>
  </si>
  <si>
    <t>"odečet oken-výplně otvorů"-(1,33*1,57*2+0,68*0,62+1,58*2,38*5+1,64*2,4*14+1,62*2,45*7+1,28*2,9*2)</t>
  </si>
  <si>
    <t>-(1,6*2,7*4+2,5*1,9*6+1,91*2,5*3+1,64*2,7*14+1,83*2,5*9+1,64*2,32*6)</t>
  </si>
  <si>
    <t>"odečet dveří-pasportizace"-2*3,3</t>
  </si>
  <si>
    <t>Trubní vedení</t>
  </si>
  <si>
    <t>877265271R</t>
  </si>
  <si>
    <t>Montáž lapače střešních splavenin z litiny,vč.úpravy okolního terénu a výkopu</t>
  </si>
  <si>
    <t>kus</t>
  </si>
  <si>
    <t>-1360983490</t>
  </si>
  <si>
    <t>Tabulka zámečnických výrobků</t>
  </si>
  <si>
    <t>"Z05"8</t>
  </si>
  <si>
    <t>16</t>
  </si>
  <si>
    <t>M</t>
  </si>
  <si>
    <t>552441010</t>
  </si>
  <si>
    <t>lapač střešních splavenin - geiger DN 125 mm</t>
  </si>
  <si>
    <t>-986561435</t>
  </si>
  <si>
    <t xml:space="preserve"> Ostatní konstrukce a práce, bourání</t>
  </si>
  <si>
    <t>17</t>
  </si>
  <si>
    <t>941111132</t>
  </si>
  <si>
    <t>Montáž lešení řadového trubkového lehkého s podlahami zatížení do 200 kg/m2 š do 1,5 m v do 25 m,vč.dílenské dokumentace (projekt lešení ,kotevní plán,výtažné zkoušky, technologický postup montáže a demontáže lešení)</t>
  </si>
  <si>
    <t>-1154709133</t>
  </si>
  <si>
    <t>"jihovýchodní 2"12,05*(4,3+9,95-1,5)</t>
  </si>
  <si>
    <t>"severovýchodní "53,83*(5+15,25-1,5)</t>
  </si>
  <si>
    <t>"severozápadní 1 "2*12*(6+9,95-1,5)+19,7*(6+15,25-1,5)</t>
  </si>
  <si>
    <t>"severozápadní  2"12,05*(4,3+9,95-1,5)</t>
  </si>
  <si>
    <t>18</t>
  </si>
  <si>
    <t>941111832</t>
  </si>
  <si>
    <t>Demontáž lešení řadového trubkového lehkého s podlahami zatížení do 200 kg/m2 š do 1,5 m v do 25 m,vč.zapravení otvoru po kotvách lešení</t>
  </si>
  <si>
    <t>-1765722111</t>
  </si>
  <si>
    <t>viz pol.č.17</t>
  </si>
  <si>
    <t>2052,464</t>
  </si>
  <si>
    <t>19</t>
  </si>
  <si>
    <t>941991R</t>
  </si>
  <si>
    <t>D+M založení lešení v řece - betonové prahy, vč.dřevěného vlnolamu</t>
  </si>
  <si>
    <t>-386171866</t>
  </si>
  <si>
    <t>Technická zpráva</t>
  </si>
  <si>
    <t>20</t>
  </si>
  <si>
    <t>94991R</t>
  </si>
  <si>
    <t>Montáž a demontáž ochranných stříšek nad vstupy do budovy- budou provedeny jako součást lešení s využitím jeho prvků - viz. technická zpráva</t>
  </si>
  <si>
    <t>116512844</t>
  </si>
  <si>
    <t>2+3</t>
  </si>
  <si>
    <t>978023411R</t>
  </si>
  <si>
    <t>Mechanické odstranění nevhodných a vyžilých vysprávek, odlupujících se vrstev (zejména rovné plochy)</t>
  </si>
  <si>
    <t>-364813686</t>
  </si>
  <si>
    <t>22</t>
  </si>
  <si>
    <t>978036141</t>
  </si>
  <si>
    <t>Otlučení vnějších omítek břízolitových o rozsahu do 30 % - oprava fasády sousedních objektů</t>
  </si>
  <si>
    <t>-1968049665</t>
  </si>
  <si>
    <t>"Technická zpráva"30/2</t>
  </si>
  <si>
    <t>23</t>
  </si>
  <si>
    <t>9780991R</t>
  </si>
  <si>
    <t xml:space="preserve">Mechanická zábrana v úrovni terénu do 2 metrů výšky, montovaná na lešení k zamezení vstupu nepovolaných osob, např. svařované ocelové sítě pevně kotvené k lešení </t>
  </si>
  <si>
    <t>347971847</t>
  </si>
  <si>
    <t>997</t>
  </si>
  <si>
    <t xml:space="preserve"> Přesun sutě</t>
  </si>
  <si>
    <t>24</t>
  </si>
  <si>
    <t>997013118</t>
  </si>
  <si>
    <t>Vnitrostaveništní doprava suti a vybouraných hmot pro budovy v do 27 m s použitím mechanizace</t>
  </si>
  <si>
    <t>t</t>
  </si>
  <si>
    <t>-1335700035</t>
  </si>
  <si>
    <t>25</t>
  </si>
  <si>
    <t>997013501</t>
  </si>
  <si>
    <t>Odvoz suti na skládku a vybouraných hmot nebo meziskládku do 1 km se složením</t>
  </si>
  <si>
    <t>1014081635</t>
  </si>
  <si>
    <t>19,768</t>
  </si>
  <si>
    <t>26</t>
  </si>
  <si>
    <t>997013509</t>
  </si>
  <si>
    <t>Příplatek k odvozu suti a vybouraných hmot na skládku ZKD 1 km přes 1 km</t>
  </si>
  <si>
    <t>1553001239</t>
  </si>
  <si>
    <t>19,768*19</t>
  </si>
  <si>
    <t>27</t>
  </si>
  <si>
    <t>997013831</t>
  </si>
  <si>
    <t>Poplatek za uložení stavebního směsného odpadu na skládce (skládkovné)</t>
  </si>
  <si>
    <t>1046247345</t>
  </si>
  <si>
    <t>PSV</t>
  </si>
  <si>
    <t xml:space="preserve"> Práce a dodávky PSV</t>
  </si>
  <si>
    <t>998</t>
  </si>
  <si>
    <t xml:space="preserve"> Přesun hmot</t>
  </si>
  <si>
    <t>28</t>
  </si>
  <si>
    <t>998011004</t>
  </si>
  <si>
    <t>Přesun hmot pro budovy zděné v do 36 m</t>
  </si>
  <si>
    <t>-912481173</t>
  </si>
  <si>
    <t>751</t>
  </si>
  <si>
    <t xml:space="preserve"> Vzduchotechnika</t>
  </si>
  <si>
    <t>29</t>
  </si>
  <si>
    <t>751398022R</t>
  </si>
  <si>
    <t>Mtž větrací mřížky stěnové do 0,100 m2,vč.opravy a zapravení nové omítky</t>
  </si>
  <si>
    <t>301804784</t>
  </si>
  <si>
    <t>"Z01"1</t>
  </si>
  <si>
    <t>"Z03"1</t>
  </si>
  <si>
    <t>"Z04"1</t>
  </si>
  <si>
    <t>30</t>
  </si>
  <si>
    <t>553414250</t>
  </si>
  <si>
    <t>mřížka větrací ocelová NVM 300 x 300 se síťovinou</t>
  </si>
  <si>
    <t>32</t>
  </si>
  <si>
    <t>-1406157579</t>
  </si>
  <si>
    <t>31</t>
  </si>
  <si>
    <t>553414251R</t>
  </si>
  <si>
    <t>mřížka větrací ocelová NVM 200 x 200 se síťovinou</t>
  </si>
  <si>
    <t>-1136434355</t>
  </si>
  <si>
    <t>751398025R</t>
  </si>
  <si>
    <t>Mtž větrací mřížky stěnové přes 0,200 m2,vč.opravy a zapravení nové omítky</t>
  </si>
  <si>
    <t>715962682</t>
  </si>
  <si>
    <t>"Z02"1</t>
  </si>
  <si>
    <t>33</t>
  </si>
  <si>
    <t>553414252R</t>
  </si>
  <si>
    <t>mřížka větrací ocelová NVM 450 x 450 se síťovinou</t>
  </si>
  <si>
    <t>1934078259</t>
  </si>
  <si>
    <t>34</t>
  </si>
  <si>
    <t>751991R</t>
  </si>
  <si>
    <t>Demontáž větracích mřížek</t>
  </si>
  <si>
    <t>662398088</t>
  </si>
  <si>
    <t>35</t>
  </si>
  <si>
    <t>998751102</t>
  </si>
  <si>
    <t>Přesun hmot tonážní pro vzduchotechniku v objektech v do 24 m</t>
  </si>
  <si>
    <t>1234214111</t>
  </si>
  <si>
    <t>764</t>
  </si>
  <si>
    <t xml:space="preserve"> Konstrukce klempířské</t>
  </si>
  <si>
    <t>36</t>
  </si>
  <si>
    <t>764002851R</t>
  </si>
  <si>
    <t>Demontáž oplechování parapetů do suti -  opatrně,aby se nepoškodila omítka, s dohledem restaurátora !!!</t>
  </si>
  <si>
    <t>645361287</t>
  </si>
  <si>
    <t>viz pol.č.39</t>
  </si>
  <si>
    <t>166,1</t>
  </si>
  <si>
    <t>37</t>
  </si>
  <si>
    <t>764002861R</t>
  </si>
  <si>
    <t>Demontáž oplechování říms a ozdobných prvků do suti - opatrně,aby se nepoškodila omítka, s dohledem restaurátora !!!</t>
  </si>
  <si>
    <t>1777484251</t>
  </si>
  <si>
    <t>viz pol.č.40+41+42</t>
  </si>
  <si>
    <t>228,5+14,4+13</t>
  </si>
  <si>
    <t>38</t>
  </si>
  <si>
    <t>764004861R</t>
  </si>
  <si>
    <t>Demontáž svodu do suti - opatrně,aby se nepoškodila omítka, s dohledem restaurátora !!!</t>
  </si>
  <si>
    <t>-1929948305</t>
  </si>
  <si>
    <t>viz pol.č.43</t>
  </si>
  <si>
    <t>130,5</t>
  </si>
  <si>
    <t>39</t>
  </si>
  <si>
    <t>764237406R</t>
  </si>
  <si>
    <t>Oplechování rovných parapetů ze segmentů mechanicky kotvené z Cu plechu tl.0,6mm, rš 500 mm,ukončených okapničkou a pomocí těsnící šňůry a polyuretanového tmelu po celé délce klempířského prvku k zatmelení spáry ve fasádě</t>
  </si>
  <si>
    <t>2049990232</t>
  </si>
  <si>
    <t>Tabulka klempířských výrobků</t>
  </si>
  <si>
    <t>"K01"2,3*48+2,7*18+3,3*1+3,8*1</t>
  </si>
  <si>
    <t>40</t>
  </si>
  <si>
    <t>764238454</t>
  </si>
  <si>
    <t>Oplechování římsy oblé ze segmentů mechanicky kotvené z Cu plechu tl. rš 250 mm,vč.zakončení okapničkou a pomocí těsnící šňůry a polyuretanového tmelu po celé délce klempířského prvku k zatmelení spáry ve fasádě</t>
  </si>
  <si>
    <t>731062466</t>
  </si>
  <si>
    <t>Tabulka klempířských prvků</t>
  </si>
  <si>
    <t>"K04"8*1,8</t>
  </si>
  <si>
    <t>41</t>
  </si>
  <si>
    <t>764238456</t>
  </si>
  <si>
    <t>Oplechování oblé římsy ze segmentů mechanicky kotvené z Cu plechutl.0,6mm, rš 500 mm,vč.zakončení okapničkou a pomocí těsnící šňůry a polyuretanového tmelu po celé délce klempířského prvku k zatmelení spáry ve fasádě</t>
  </si>
  <si>
    <t>-2128733453</t>
  </si>
  <si>
    <t>"K02"105</t>
  </si>
  <si>
    <t>"K03"2,4*4+2,7*8+28*3+4,2*2</t>
  </si>
  <si>
    <t>42</t>
  </si>
  <si>
    <t>764238457</t>
  </si>
  <si>
    <t>Oplechování oblé římsy ze segmentů mechanicky kotvené z Cu plechu tl.0,6mm, rš 650 mm,vč.ukončení okapničkou a pomocí těsnící šňůry a polyuretanového tmelu po celé délce klempířského prvku k zatmelení spáry ve fasádě</t>
  </si>
  <si>
    <t>-1993522810</t>
  </si>
  <si>
    <t>"K02"13</t>
  </si>
  <si>
    <t>43</t>
  </si>
  <si>
    <t>764518623R</t>
  </si>
  <si>
    <t>Svody kruhové včetně objímek, kolen, odskoků z ocelového poplastovaného plechu průměru 125 mm,odstín hnědý, spatinovaná měď</t>
  </si>
  <si>
    <t>-1210343149</t>
  </si>
  <si>
    <t>"P01"8*2,5</t>
  </si>
  <si>
    <t>44</t>
  </si>
  <si>
    <t>764538423R</t>
  </si>
  <si>
    <t>Svody kruhové včetně objímek, kolen, odskoků z Cu plechu tl.0,6mm, průměru 125 mm</t>
  </si>
  <si>
    <t>732399261</t>
  </si>
  <si>
    <t>"K05"12,5*2+14,5+15+18*2+20*2</t>
  </si>
  <si>
    <t>45</t>
  </si>
  <si>
    <t>998764103</t>
  </si>
  <si>
    <t>Přesun hmot tonážní pro konstrukce klempířské v objektech v do 24 m</t>
  </si>
  <si>
    <t>-290086477</t>
  </si>
  <si>
    <t>766</t>
  </si>
  <si>
    <t xml:space="preserve"> Konstrukce truhlářské</t>
  </si>
  <si>
    <t>46</t>
  </si>
  <si>
    <t>766991R</t>
  </si>
  <si>
    <t>Repasse okna dřevěného zdvojeného dvoukřídlého novodobého r.1340 x 600mm,vč.okenice a venkovní mříže dle popisu "Výpně otvorů" (oprava,nový nátěr-1x základová barva, 2x vrchní nátěr- venkovní strana)</t>
  </si>
  <si>
    <t>-392744204</t>
  </si>
  <si>
    <t>Výplně otvorů</t>
  </si>
  <si>
    <t>"A"2+2</t>
  </si>
  <si>
    <t>47</t>
  </si>
  <si>
    <t>766992R</t>
  </si>
  <si>
    <t>Repasse okna dřevěného zdvojeného dvoukřídlého novodobého r.1460 x 1630mm,vč.okenice a mříže dle popisu "Výpně otvorů" (oprava,nový nátěr-1x základová barva, 2x vrchní nátěr- venkovní strana)</t>
  </si>
  <si>
    <t>369651352</t>
  </si>
  <si>
    <t>"B"9</t>
  </si>
  <si>
    <t>48</t>
  </si>
  <si>
    <t>766995R</t>
  </si>
  <si>
    <t>Repasse okna dřevěného špaletového čtyřkřídlého novodobého r.1440 x 2250mm,vč.okenice a venkovní mříže dle popisu "Výpně otvorů" (oprava,nový nátěr-1x základová barva, 2x vrchní nátěr- venkovní strana))</t>
  </si>
  <si>
    <t>512</t>
  </si>
  <si>
    <t>-507451646</t>
  </si>
  <si>
    <t>"E"1</t>
  </si>
  <si>
    <t>49</t>
  </si>
  <si>
    <t>766996R</t>
  </si>
  <si>
    <t>Repasse okna dřevěného špaletového dvoukřídlého původního r.1330 x 1570mm,vč.okenice a mříže dle popisu "Výpně otvorů" (oprava,nový nátěr-1x základová barva, 2x vrchní nátěr- venkovní strana)</t>
  </si>
  <si>
    <t>-359601442</t>
  </si>
  <si>
    <t>"F"2</t>
  </si>
  <si>
    <t>766997R</t>
  </si>
  <si>
    <t>Repasse okna dřevěného jednoduchého čtyřkřídlého původního r.1580 x 2380mm,vč.okenice dle popisu "Výplně otvorů" (oprava,nový nátěr-1x základová barva, 2x vrchní nátěr- venkovní strana)</t>
  </si>
  <si>
    <t>28874034</t>
  </si>
  <si>
    <t>"J"5</t>
  </si>
  <si>
    <t>51</t>
  </si>
  <si>
    <t>7669971R</t>
  </si>
  <si>
    <t>Repasse okna dřevěného jednoduchého jednokřídlého původního r.680 x 620mm,vč.okenice dle popisu "Výpně otvorů" (oprava,nový nátěr-1x základová barva, 2x vrchní nátěr- venkovní strana)</t>
  </si>
  <si>
    <t>-268846802</t>
  </si>
  <si>
    <t>"H"1</t>
  </si>
  <si>
    <t>52</t>
  </si>
  <si>
    <t>766998R</t>
  </si>
  <si>
    <t>Repasse okna dřevěného špaletového čtyřkřídlého původního r.1460 x 2400mm,vč.okenice dle popisu "Výplně otvorů" (oprava,nový nátěr-1x základová barva, 2x vrchní nátěr- venkovní strana)</t>
  </si>
  <si>
    <t>-572909627</t>
  </si>
  <si>
    <t>"K"4+10</t>
  </si>
  <si>
    <t>53</t>
  </si>
  <si>
    <t>7669993R</t>
  </si>
  <si>
    <t>Repasse okna dřevěného špaletového čtyřkřídlého původního r.1620 x 2450mm,vč.okenice dle popisu "Výplně otvorů" (oprava,nový nátěr-1x základová barva, 2x vrchní nátěr- venkovní strana)</t>
  </si>
  <si>
    <t>2079383095</t>
  </si>
  <si>
    <t>"N"3+4</t>
  </si>
  <si>
    <t>54</t>
  </si>
  <si>
    <t>7669994R</t>
  </si>
  <si>
    <t>Repasse okna dřevěného špaletového čtyřkřídlého původního r.1280 x 2200mm,vč.okenice dle popisu "Výplně otvorů" (oprava,nový nátěr-1x základová barva, 2x vrchní nátěr- venkovní strana)</t>
  </si>
  <si>
    <t>-1382100122</t>
  </si>
  <si>
    <t>"O"2</t>
  </si>
  <si>
    <t>55</t>
  </si>
  <si>
    <t>7669995R</t>
  </si>
  <si>
    <t>Repasse okna dřevěného špaletového čtyřkřídlého původního r.1360 x 2680mm,vč.okenice dle popisu "Výplně otvorů" (oprava,nový nátěr-1x základová barva, 2x vrchní nátěr- venkovní strana)</t>
  </si>
  <si>
    <t>-1909912899</t>
  </si>
  <si>
    <t>"R"14</t>
  </si>
  <si>
    <t>56</t>
  </si>
  <si>
    <t>7669996R</t>
  </si>
  <si>
    <t>Repasse okna dřevěného špaletového čtyřkřídlého původního r.1600 x 2700mm,vč.okenice dle popisu "Výplně otvorů" (oprava,nový nátěr-1x základová barva, 2x vrchní nátěr- venkovní strana)</t>
  </si>
  <si>
    <t>-1355684057</t>
  </si>
  <si>
    <t>"P"4</t>
  </si>
  <si>
    <t>57</t>
  </si>
  <si>
    <t>7669998R</t>
  </si>
  <si>
    <t>Repasse okna dřevěného špaletového šestikřídlého původního r.1910 x 2880mm,vč.okenice dle popisu "Výplně otvorů" (oprava,nový nátěr-1x základová barva, 2x vrchní nátěr- venkovní strana)</t>
  </si>
  <si>
    <t>1637434977</t>
  </si>
  <si>
    <t>"S"6</t>
  </si>
  <si>
    <t>"T"3</t>
  </si>
  <si>
    <t>58</t>
  </si>
  <si>
    <t>76699991R</t>
  </si>
  <si>
    <t>Repasse okna dřevěného špaletového čtyřkřídlého původního r.1340 x 2300mm,vč.okenice dle popisu "Výplně otvorů" (oprava,nový nátěr-1x základová barva, 2x vrchní nátěr- venkovní strana)</t>
  </si>
  <si>
    <t>2127877829</t>
  </si>
  <si>
    <t>"V"6</t>
  </si>
  <si>
    <t>59</t>
  </si>
  <si>
    <t>76699992R</t>
  </si>
  <si>
    <t>Restaurátorská oprava s odborným dohledem dřevěných dvoukřídlých kazetových dveří rámových s proskleným nadsvětlíkem,doplněno kovářskou mříží,r.1400x3000mm,vše dle popisu v pasportizaci PD</t>
  </si>
  <si>
    <t>-760902248</t>
  </si>
  <si>
    <t>rozsah a obsah prováděných restaurátorských prací bude vycházet ze závěrů a doporučení restaurátorského průzkumu dveří a bude odsouhlasen památkáři</t>
  </si>
  <si>
    <t xml:space="preserve">s předpokladem kompletní varianty restaurátorských prací pro každý prvek, rozsah restaurátorských prací u každého prvku bude prováděn dle pasportu </t>
  </si>
  <si>
    <t>a restaurátorské zprávy</t>
  </si>
  <si>
    <t>Pasportizace,TZ</t>
  </si>
  <si>
    <t>"P07"1</t>
  </si>
  <si>
    <t>60</t>
  </si>
  <si>
    <t>76699993R</t>
  </si>
  <si>
    <t>Restaurátorská oprava s odborným dohledem dřevěných dvoukřídlých dveří s nadsvětlíkem,částečně prosklených osazených do tesařské zárubně,původní,r.2000x3700mm,vše dle popisu v pasportizaci PD</t>
  </si>
  <si>
    <t>-2136298578</t>
  </si>
  <si>
    <t>"P04"1</t>
  </si>
  <si>
    <t>61</t>
  </si>
  <si>
    <t>76699994R</t>
  </si>
  <si>
    <t>Restaurátorská oprava s odborným dohledem dřevěných dvoukřídlých dveří s nadsvětlíkem,částečně prosklených osazených do tesařské zárubně,původní,r.1400x2700mm,vše dle popisu v pasportizaci PD</t>
  </si>
  <si>
    <t>-1049428593</t>
  </si>
  <si>
    <t>"P08"1</t>
  </si>
  <si>
    <t>62</t>
  </si>
  <si>
    <t>76699995R</t>
  </si>
  <si>
    <t>Restaurátorská oprava s odborným dohledem dřevěných kazetových dvoukřídlých dveří, osazených do tesařské zárubně,původní,r.1400x2700mm,vše dle popisu v pasportizaci PD</t>
  </si>
  <si>
    <t>1504401643</t>
  </si>
  <si>
    <t>"P09"1</t>
  </si>
  <si>
    <t>63</t>
  </si>
  <si>
    <t>766999992R</t>
  </si>
  <si>
    <t xml:space="preserve">Výměna dřevěné okapnice okenního rámu. Okapnice bude provedena jako přesná kopie stávající, včetně opatření prvku nátěrem 1x základová barva + 2x krycí email - nový truhlářský výrobek T/04 </t>
  </si>
  <si>
    <t>1049839132</t>
  </si>
  <si>
    <t>Tabulka truhlářských výrobků</t>
  </si>
  <si>
    <t>"T04"1,1*2+1,4*50+1,7*18</t>
  </si>
  <si>
    <t>64</t>
  </si>
  <si>
    <t>766999993R</t>
  </si>
  <si>
    <t>Demontáž stávající okenice okenního rámu</t>
  </si>
  <si>
    <t>-487672059</t>
  </si>
  <si>
    <t>102,8</t>
  </si>
  <si>
    <t>65</t>
  </si>
  <si>
    <t>7669999961R</t>
  </si>
  <si>
    <t xml:space="preserve">Náhrada chybějících okenních oliv - osazení a montáž nových mosazných oliv se zdobením, včetně předložení vzorků k odsouhlasení památkáři" </t>
  </si>
  <si>
    <t>-506008267</t>
  </si>
  <si>
    <t>30/2</t>
  </si>
  <si>
    <t>66</t>
  </si>
  <si>
    <t>766999997R</t>
  </si>
  <si>
    <t xml:space="preserve">Náhrada prasklých skleněných výplní dřevěných oken zasklením jednoduchým sklem včetně materiálu a zatmelení, rozměrů 1600x2400 mm </t>
  </si>
  <si>
    <t>-567301434</t>
  </si>
  <si>
    <t>20/2</t>
  </si>
  <si>
    <t>67</t>
  </si>
  <si>
    <t>7669999R</t>
  </si>
  <si>
    <t>Repasse okna dřevěného špaletového šestikřídlého původního r.1830 x 2500mm,vč.okenice dle popisu "Výplně otvorů" (oprava,nový nátěr apod.)</t>
  </si>
  <si>
    <t>-1929384028</t>
  </si>
  <si>
    <t>"U"9</t>
  </si>
  <si>
    <t>68</t>
  </si>
  <si>
    <t>766999R</t>
  </si>
  <si>
    <t>Repasse okna dřevěného špaletového čtyřkřídlého původního r.1650 x 2350mm,vč.okenice dle popisu "Výplně otvorů" (oprava,nový nátěr apod.)</t>
  </si>
  <si>
    <t>-626381176</t>
  </si>
  <si>
    <t>"W"6</t>
  </si>
  <si>
    <t>69</t>
  </si>
  <si>
    <t>766999996R</t>
  </si>
  <si>
    <t>Repase dřevěných dvoukřídlých vrat palubkových r.2400x2000mm,vč.ocelové zárubně (odstranění starého nátěru,nový nátěr,odrezivění ocel.zárubně a nový systémový nátěr zárubně)</t>
  </si>
  <si>
    <t>254647017</t>
  </si>
  <si>
    <t>"T01"1</t>
  </si>
  <si>
    <t>70</t>
  </si>
  <si>
    <t>998766103</t>
  </si>
  <si>
    <t>Přesun hmot tonážní pro konstrukce truhlářské v objektech v do 24 m</t>
  </si>
  <si>
    <t>-1442267915</t>
  </si>
  <si>
    <t>767</t>
  </si>
  <si>
    <t>Konstrukce zámečnické</t>
  </si>
  <si>
    <t>71</t>
  </si>
  <si>
    <t>7679991R</t>
  </si>
  <si>
    <t>Oprava větracích mřížek kovových,osazených ve fasádě r.300/300mm (nový nátěr,vč.odstranění starého nátěru a případné doplnění připevňovacích prvků)</t>
  </si>
  <si>
    <t>93475616</t>
  </si>
  <si>
    <t>Pohledy,pasportizace</t>
  </si>
  <si>
    <t>"P10"4</t>
  </si>
  <si>
    <t>72</t>
  </si>
  <si>
    <t>7679992R</t>
  </si>
  <si>
    <t>Oprava větracích mřížek kovových,osazených ve fasádě r.500/350mm (nový nátěr,vč.odstranění starého nátěru a případné doplnění připevňovacích prvků)</t>
  </si>
  <si>
    <t>536267835</t>
  </si>
  <si>
    <t>"P11"6</t>
  </si>
  <si>
    <t>73</t>
  </si>
  <si>
    <t>7679993R</t>
  </si>
  <si>
    <t>D+M jednořadé ochrana proti sedání holubů</t>
  </si>
  <si>
    <t>29787165</t>
  </si>
  <si>
    <t>Tabulka výrobků</t>
  </si>
  <si>
    <t>"O01"4*2,4+6*2,7+15*3+4,2</t>
  </si>
  <si>
    <t>74</t>
  </si>
  <si>
    <t>998767103R</t>
  </si>
  <si>
    <t>Přesun hmot tonážní pro zámečnické konstrukce v objektech v do 24 m</t>
  </si>
  <si>
    <t>-219969495</t>
  </si>
  <si>
    <t>782</t>
  </si>
  <si>
    <t xml:space="preserve"> Dokončovací práce</t>
  </si>
  <si>
    <t>75</t>
  </si>
  <si>
    <t>782991R</t>
  </si>
  <si>
    <t>Biocidní ošetření fasády z pískovcových bloků (Očištění povrchu kamene od nečistot,biologického napadení a krust a to zejména suchou metodou za pomocí kartáčků, skalpelů,apod.,případně nízkotlakým vyvíječem páry tak, aby nedošlo ke zvýšení vlhkosti zdiva</t>
  </si>
  <si>
    <t>1755923525</t>
  </si>
  <si>
    <t>"jihovýchodní 2"55,6</t>
  </si>
  <si>
    <t>"jihovýchodní 1"234,9</t>
  </si>
  <si>
    <t>"severovýchodní"252</t>
  </si>
  <si>
    <t>"severozápadní 1"274,4</t>
  </si>
  <si>
    <t>"severozápadní 2"55,6</t>
  </si>
  <si>
    <t>"odečet oken-výpně otvorů"-(4*1,34*0,6+1,46*1,63*11+1,44*2,25+2*1,33*1,57+0,68*0,62)</t>
  </si>
  <si>
    <t>"odečet dveří-pasportizace"-(1,4*2,7+1,4*3+2,4*2)</t>
  </si>
  <si>
    <t>Mezisoučet</t>
  </si>
  <si>
    <t>"ostění a sokl"822,488*1,1</t>
  </si>
  <si>
    <t>76</t>
  </si>
  <si>
    <t>782992R</t>
  </si>
  <si>
    <t>Odsolení spodních partií soklu (buničina a destilovaná voda) - cca 25% plochy</t>
  </si>
  <si>
    <t>1169836345</t>
  </si>
  <si>
    <t>viz pol.č.75</t>
  </si>
  <si>
    <t>904,737*0,25</t>
  </si>
  <si>
    <t>77</t>
  </si>
  <si>
    <t>782993R</t>
  </si>
  <si>
    <t>Revize spár a starých tmelů,dstranění nevhodných vysprávek a dožilého spárování.Přeosazení pískovcových bloků, které jsou staticky uvolněné</t>
  </si>
  <si>
    <t>-1936825806</t>
  </si>
  <si>
    <t>904,737</t>
  </si>
  <si>
    <t>78</t>
  </si>
  <si>
    <t>782994R</t>
  </si>
  <si>
    <t>Konsolidace kamene napouštěním organokřemičitanovým konsolidantem,injektáž prasklin</t>
  </si>
  <si>
    <t>-1273003497</t>
  </si>
  <si>
    <t>79</t>
  </si>
  <si>
    <t>782995R</t>
  </si>
  <si>
    <t>Doplnění chybějící hmoty bude provedeno pouze lokálně hloubkově probarvenou tvárnou směsí na minerální bázi. Přirozeně opotřebované a povrchově korodované plochy nebudou plošně převrstvovány. Spárování maltou s hydraulickými přísadami.</t>
  </si>
  <si>
    <t>605471993</t>
  </si>
  <si>
    <t>80</t>
  </si>
  <si>
    <t>782996R</t>
  </si>
  <si>
    <t>Injektáž, tmelení, spárování a tvarová rekonstrukce.Struktura tmelů bude odpovídat původnímu povrchu kamene, lokální barevná retuš nových tmelů a spár</t>
  </si>
  <si>
    <t>-756232597</t>
  </si>
  <si>
    <t>81</t>
  </si>
  <si>
    <t>782997R</t>
  </si>
  <si>
    <t>Hydrofobní ošetření pohledové plochy nové opěrné zdi z pískovcových bloků-bezbarvý hydrofobizační prostředek pro závěrečné ošetření na bázi siloxanu aplikovaný dle technického listu daného výrobku</t>
  </si>
  <si>
    <t>-256913936</t>
  </si>
  <si>
    <t>783</t>
  </si>
  <si>
    <t>82</t>
  </si>
  <si>
    <t>783801812</t>
  </si>
  <si>
    <t>Odstranění nátěrů z omítek stěn chemicky pomocí pastozní vodou emulgovatelné směsi rozpouštědel bez freonů, chlorovaných a aromatických uhlovodíků (zejména plastické prvky)</t>
  </si>
  <si>
    <t>-458380938</t>
  </si>
  <si>
    <t>721</t>
  </si>
  <si>
    <t xml:space="preserve"> Zdravotechnika</t>
  </si>
  <si>
    <t>83</t>
  </si>
  <si>
    <t>721242804</t>
  </si>
  <si>
    <t>Demontáž lapače střešních splavenin DN 125</t>
  </si>
  <si>
    <t>1858687314</t>
  </si>
  <si>
    <t>2 - Neuznatelné položky</t>
  </si>
  <si>
    <t>2a - Stavební část</t>
  </si>
  <si>
    <t>629996R</t>
  </si>
  <si>
    <t>Dodání 5 kusů vzorků 50x50cm na polystyrenovém podkladu pro finální výběr vnější omítky</t>
  </si>
  <si>
    <t>-845636279</t>
  </si>
  <si>
    <t>941111232</t>
  </si>
  <si>
    <t>Příplatek k lešení řadovému trubkovému lehkému s podlahami š 1,5 m v 25 m za první a ZKD den použití</t>
  </si>
  <si>
    <t>-2057831215</t>
  </si>
  <si>
    <t>Nezuznatelné položky - montáž lešení</t>
  </si>
  <si>
    <t>2052,464*8*30</t>
  </si>
  <si>
    <t>944511111</t>
  </si>
  <si>
    <t xml:space="preserve">Montáž ochranné sítě z textilie z umělých vláken </t>
  </si>
  <si>
    <t>-1441391184</t>
  </si>
  <si>
    <t>viz pol.č.2</t>
  </si>
  <si>
    <t>944511211</t>
  </si>
  <si>
    <t>Příplatek k ochranné síti za první a ZKD den použití</t>
  </si>
  <si>
    <t>727266574</t>
  </si>
  <si>
    <t>viz pol.č.3</t>
  </si>
  <si>
    <t>944511811</t>
  </si>
  <si>
    <t>Demontáž ochranné sítě z textilie z umělých vláken</t>
  </si>
  <si>
    <t>1363972937</t>
  </si>
  <si>
    <t>952902021</t>
  </si>
  <si>
    <t>Čištění budov zametení hladkých podlah</t>
  </si>
  <si>
    <t>-1106417341</t>
  </si>
  <si>
    <t>100*5</t>
  </si>
  <si>
    <t>Ochrana navazujících konstrukcí nespadajících do oprav - jejich zakrytím nebo zabedněním v předpokládaném rozsahu 30 m2/2</t>
  </si>
  <si>
    <t>-1451166446</t>
  </si>
  <si>
    <t>2b - Zařízení silnoproudé elektrotechniky a hromosvodu</t>
  </si>
  <si>
    <t>M -  Práce a dodávky M</t>
  </si>
  <si>
    <t xml:space="preserve">    21-M -  Elektromontáže</t>
  </si>
  <si>
    <t xml:space="preserve"> Práce a dodávky M</t>
  </si>
  <si>
    <t>21-M</t>
  </si>
  <si>
    <t xml:space="preserve"> Elektromontáže</t>
  </si>
  <si>
    <t>21991R</t>
  </si>
  <si>
    <t>Oprava hromosvodů a osvětlení venkovních vstupů</t>
  </si>
  <si>
    <t>1940995447</t>
  </si>
  <si>
    <t>2c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</si>
  <si>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</si>
  <si>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</si>
  <si>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</si>
  <si>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</si>
  <si>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</si>
  <si>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VRN7 -  Provozní vlivy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</si>
  <si>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</si>
  <si>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</si>
  <si>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</si>
  <si>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</si>
  <si>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</si>
  <si>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011514000</t>
  </si>
  <si>
    <t>Předložení technologického postupu opravy fasády,zpracování a předání technologického postupu opravy fasády, včetně technologického postupu začištění otvorů po kotvení lešení, včetně uvedení konkrétních materiálů a provedení typového vzorku k odsouhlasení</t>
  </si>
  <si>
    <t>Kpl</t>
  </si>
  <si>
    <t>1024</t>
  </si>
  <si>
    <t>-1904124527</t>
  </si>
  <si>
    <t>011514001R</t>
  </si>
  <si>
    <t>Zpracování a předání technologického postupu sanace a opravy soklové části fasády,zhotovené z pískovcových bloků, včetně provedení typového vzorku k odsouhlasení investorem a památkáři</t>
  </si>
  <si>
    <t>-2033318280</t>
  </si>
  <si>
    <t>013254000</t>
  </si>
  <si>
    <t>Dokumentace skutečného provedení stavby dle SOD vč.návodu na obsluhu a údržbu v českém jazyce stvrzeném uživatelem (3x tištěná dokumentace,1x CD,formát DWG a PDF)</t>
  </si>
  <si>
    <t>-1151351770</t>
  </si>
  <si>
    <t>013991R</t>
  </si>
  <si>
    <t>Dokumentace všech přilehlých objektů před zahájením prací (fotodokumentace - 3x CD)</t>
  </si>
  <si>
    <t>-606377131</t>
  </si>
  <si>
    <t>VRN3</t>
  </si>
  <si>
    <t xml:space="preserve"> Zařízení staveniště</t>
  </si>
  <si>
    <t>032103000R</t>
  </si>
  <si>
    <t>Zařízení staveniště -zřízení,provoz,odstranění</t>
  </si>
  <si>
    <t>302831878</t>
  </si>
  <si>
    <t>032103001R</t>
  </si>
  <si>
    <t xml:space="preserve">Ohraničení stavby pevnými zábranami podle požadavků PD, POV, ZOV a předpisů BOZP" </t>
  </si>
  <si>
    <t>-973865162</t>
  </si>
  <si>
    <t>034503000</t>
  </si>
  <si>
    <t>Informační cedule k provádění stavby odsouhlasená investorem velikosti min. 1,0 m * 2,0 m</t>
  </si>
  <si>
    <t>-1272570111</t>
  </si>
  <si>
    <t>VRN4</t>
  </si>
  <si>
    <t xml:space="preserve"> Inženýrská činnost</t>
  </si>
  <si>
    <t>041403000</t>
  </si>
  <si>
    <t>Předání rizik zhotovitele a subdodavatelů KooBOZP pro zpracování Plánu BOZP</t>
  </si>
  <si>
    <t>-369761990</t>
  </si>
  <si>
    <t>042903000</t>
  </si>
  <si>
    <t>Vytýčení inženýrkých sítí,včetně kopaných sond pro ověření polohy sítí, včetně zpětného protokolárního předání sítí správcům sítí, zajištění ochrany inženýrských sítí pro přejezd stavební techniky ocelovými plechy či panely</t>
  </si>
  <si>
    <t>82080823</t>
  </si>
  <si>
    <t>043134000</t>
  </si>
  <si>
    <t>Provedení zkoušek a měření akreditovanou zkušebnou zhotovitele dle KZP</t>
  </si>
  <si>
    <t>1325587103</t>
  </si>
  <si>
    <t>049103000</t>
  </si>
  <si>
    <t>Vypracování a předání KZP dle SOD</t>
  </si>
  <si>
    <t>-743012395</t>
  </si>
  <si>
    <t>VRN5</t>
  </si>
  <si>
    <t xml:space="preserve"> Finanční náklady</t>
  </si>
  <si>
    <t>053103000</t>
  </si>
  <si>
    <t>Místní poplatky - poplatek za zábor veřejného prostranství</t>
  </si>
  <si>
    <t>1837168525</t>
  </si>
  <si>
    <t>VRN7</t>
  </si>
  <si>
    <t xml:space="preserve"> Provozní vlivy</t>
  </si>
  <si>
    <t>071103000</t>
  </si>
  <si>
    <t xml:space="preserve">Provoz investora </t>
  </si>
  <si>
    <t>-1261862789</t>
  </si>
  <si>
    <t>VRN9</t>
  </si>
  <si>
    <t xml:space="preserve"> Ostatní náklady</t>
  </si>
  <si>
    <t>091404000</t>
  </si>
  <si>
    <t>Práce na památkovém objektu - restaurátorský průzkum,vč.podrobné fotodokumentace jednotlivých prvků dle PD "Pasportizace",vč.Restaurátorské zprávy (3x) oprávněnou osobou s osvědčením ministerstva kultury na tyto restaurátorské práce ve stupni "A"</t>
  </si>
  <si>
    <t>111878978</t>
  </si>
  <si>
    <t>včetně stanovení rozsahu restaurátorských oprav s technologickým postupem jejich provádění pro všechny umělecko-řemeslné práce</t>
  </si>
  <si>
    <t>091404001R</t>
  </si>
  <si>
    <t xml:space="preserve">Práce na památkovém objektu - pasport a restaurátorský průzkum dřevěných oken včetně stanovení rozsahu restaurátorských oprav s technologickým postupem jejich provádění </t>
  </si>
  <si>
    <t>-588441136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</si>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</sst>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7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7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29" t="s">
        <v>0</v>
      </c>
      <c r="B1" s="330"/>
      <c r="C1" s="330"/>
      <c r="D1" s="331" t="s">
        <v>1</v>
      </c>
      <c r="E1" s="330"/>
      <c r="F1" s="330"/>
      <c r="G1" s="330"/>
      <c r="H1" s="330"/>
      <c r="I1" s="330"/>
      <c r="J1" s="330"/>
      <c r="K1" s="332" t="s">
        <v>710</v>
      </c>
      <c r="L1" s="332"/>
      <c r="M1" s="332"/>
      <c r="N1" s="332"/>
      <c r="O1" s="332"/>
      <c r="P1" s="332"/>
      <c r="Q1" s="332"/>
      <c r="R1" s="332"/>
      <c r="S1" s="332"/>
      <c r="T1" s="330"/>
      <c r="U1" s="330"/>
      <c r="V1" s="330"/>
      <c r="W1" s="332" t="s">
        <v>711</v>
      </c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24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9" t="s">
        <v>6</v>
      </c>
      <c r="BT2" s="19" t="s">
        <v>7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4"/>
      <c r="AQ5" s="26"/>
      <c r="BE5" s="277" t="s">
        <v>15</v>
      </c>
      <c r="BS5" s="19" t="s">
        <v>6</v>
      </c>
    </row>
    <row r="6" spans="2:7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4"/>
      <c r="AQ6" s="26"/>
      <c r="BE6" s="278"/>
      <c r="BS6" s="19" t="s">
        <v>6</v>
      </c>
    </row>
    <row r="7" spans="2:71" ht="14.45" customHeight="1">
      <c r="B7" s="23"/>
      <c r="C7" s="24"/>
      <c r="D7" s="32" t="s">
        <v>18</v>
      </c>
      <c r="E7" s="24"/>
      <c r="F7" s="24"/>
      <c r="G7" s="24"/>
      <c r="H7" s="24"/>
      <c r="I7" s="24"/>
      <c r="J7" s="24"/>
      <c r="K7" s="30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20</v>
      </c>
      <c r="AL7" s="24"/>
      <c r="AM7" s="24"/>
      <c r="AN7" s="30" t="s">
        <v>19</v>
      </c>
      <c r="AO7" s="24"/>
      <c r="AP7" s="24"/>
      <c r="AQ7" s="26"/>
      <c r="BE7" s="278"/>
      <c r="BS7" s="19" t="s">
        <v>6</v>
      </c>
    </row>
    <row r="8" spans="2:71" ht="14.45" customHeight="1">
      <c r="B8" s="23"/>
      <c r="C8" s="24"/>
      <c r="D8" s="32" t="s">
        <v>21</v>
      </c>
      <c r="E8" s="24"/>
      <c r="F8" s="24"/>
      <c r="G8" s="24"/>
      <c r="H8" s="24"/>
      <c r="I8" s="24"/>
      <c r="J8" s="24"/>
      <c r="K8" s="30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23</v>
      </c>
      <c r="AL8" s="24"/>
      <c r="AM8" s="24"/>
      <c r="AN8" s="33" t="s">
        <v>24</v>
      </c>
      <c r="AO8" s="24"/>
      <c r="AP8" s="24"/>
      <c r="AQ8" s="26"/>
      <c r="BE8" s="278"/>
      <c r="BS8" s="19" t="s">
        <v>6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78"/>
      <c r="BS9" s="19" t="s">
        <v>6</v>
      </c>
    </row>
    <row r="10" spans="2:71" ht="14.45" customHeight="1">
      <c r="B10" s="23"/>
      <c r="C10" s="24"/>
      <c r="D10" s="32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26</v>
      </c>
      <c r="AL10" s="24"/>
      <c r="AM10" s="24"/>
      <c r="AN10" s="30" t="s">
        <v>19</v>
      </c>
      <c r="AO10" s="24"/>
      <c r="AP10" s="24"/>
      <c r="AQ10" s="26"/>
      <c r="BE10" s="278"/>
      <c r="BS10" s="19" t="s">
        <v>27</v>
      </c>
    </row>
    <row r="11" spans="2:71" ht="18.4" customHeight="1">
      <c r="B11" s="23"/>
      <c r="C11" s="24"/>
      <c r="D11" s="24"/>
      <c r="E11" s="30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29</v>
      </c>
      <c r="AL11" s="24"/>
      <c r="AM11" s="24"/>
      <c r="AN11" s="30" t="s">
        <v>19</v>
      </c>
      <c r="AO11" s="24"/>
      <c r="AP11" s="24"/>
      <c r="AQ11" s="26"/>
      <c r="BE11" s="278"/>
      <c r="BS11" s="19" t="s">
        <v>27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8"/>
      <c r="BS12" s="19" t="s">
        <v>27</v>
      </c>
    </row>
    <row r="13" spans="2:71" ht="14.45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26</v>
      </c>
      <c r="AL13" s="24"/>
      <c r="AM13" s="24"/>
      <c r="AN13" s="34" t="s">
        <v>31</v>
      </c>
      <c r="AO13" s="24"/>
      <c r="AP13" s="24"/>
      <c r="AQ13" s="26"/>
      <c r="BE13" s="278"/>
      <c r="BS13" s="19" t="s">
        <v>27</v>
      </c>
    </row>
    <row r="14" spans="2:71" ht="13.5">
      <c r="B14" s="23"/>
      <c r="C14" s="24"/>
      <c r="D14" s="24"/>
      <c r="E14" s="284" t="s">
        <v>31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2" t="s">
        <v>29</v>
      </c>
      <c r="AL14" s="24"/>
      <c r="AM14" s="24"/>
      <c r="AN14" s="34" t="s">
        <v>31</v>
      </c>
      <c r="AO14" s="24"/>
      <c r="AP14" s="24"/>
      <c r="AQ14" s="26"/>
      <c r="BE14" s="278"/>
      <c r="BS14" s="19" t="s">
        <v>27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8"/>
      <c r="BS15" s="19" t="s">
        <v>4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26</v>
      </c>
      <c r="AL16" s="24"/>
      <c r="AM16" s="24"/>
      <c r="AN16" s="30" t="s">
        <v>19</v>
      </c>
      <c r="AO16" s="24"/>
      <c r="AP16" s="24"/>
      <c r="AQ16" s="26"/>
      <c r="BE16" s="278"/>
      <c r="BS16" s="19" t="s">
        <v>4</v>
      </c>
    </row>
    <row r="17" spans="2:71" ht="18.4" customHeight="1">
      <c r="B17" s="23"/>
      <c r="C17" s="24"/>
      <c r="D17" s="24"/>
      <c r="E17" s="30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29</v>
      </c>
      <c r="AL17" s="24"/>
      <c r="AM17" s="24"/>
      <c r="AN17" s="30" t="s">
        <v>19</v>
      </c>
      <c r="AO17" s="24"/>
      <c r="AP17" s="24"/>
      <c r="AQ17" s="26"/>
      <c r="BE17" s="278"/>
      <c r="BS17" s="19" t="s">
        <v>34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8"/>
      <c r="BS18" s="19" t="s">
        <v>6</v>
      </c>
    </row>
    <row r="19" spans="2:71" ht="14.45" customHeight="1">
      <c r="B19" s="23"/>
      <c r="C19" s="24"/>
      <c r="D19" s="32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8"/>
      <c r="BS19" s="19" t="s">
        <v>6</v>
      </c>
    </row>
    <row r="20" spans="2:71" ht="22.5" customHeight="1">
      <c r="B20" s="23"/>
      <c r="C20" s="24"/>
      <c r="D20" s="24"/>
      <c r="E20" s="285" t="s">
        <v>19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4"/>
      <c r="AP20" s="24"/>
      <c r="AQ20" s="26"/>
      <c r="BE20" s="278"/>
      <c r="BS20" s="19" t="s">
        <v>34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8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78"/>
    </row>
    <row r="23" spans="2:57" s="1" customFormat="1" ht="25.9" customHeight="1">
      <c r="B23" s="36"/>
      <c r="C23" s="37"/>
      <c r="D23" s="38" t="s">
        <v>36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6">
        <f>ROUND(AG51,2)</f>
        <v>0</v>
      </c>
      <c r="AL23" s="287"/>
      <c r="AM23" s="287"/>
      <c r="AN23" s="287"/>
      <c r="AO23" s="287"/>
      <c r="AP23" s="37"/>
      <c r="AQ23" s="40"/>
      <c r="BE23" s="279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79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88" t="s">
        <v>37</v>
      </c>
      <c r="M25" s="289"/>
      <c r="N25" s="289"/>
      <c r="O25" s="289"/>
      <c r="P25" s="37"/>
      <c r="Q25" s="37"/>
      <c r="R25" s="37"/>
      <c r="S25" s="37"/>
      <c r="T25" s="37"/>
      <c r="U25" s="37"/>
      <c r="V25" s="37"/>
      <c r="W25" s="288" t="s">
        <v>38</v>
      </c>
      <c r="X25" s="289"/>
      <c r="Y25" s="289"/>
      <c r="Z25" s="289"/>
      <c r="AA25" s="289"/>
      <c r="AB25" s="289"/>
      <c r="AC25" s="289"/>
      <c r="AD25" s="289"/>
      <c r="AE25" s="289"/>
      <c r="AF25" s="37"/>
      <c r="AG25" s="37"/>
      <c r="AH25" s="37"/>
      <c r="AI25" s="37"/>
      <c r="AJ25" s="37"/>
      <c r="AK25" s="288" t="s">
        <v>39</v>
      </c>
      <c r="AL25" s="289"/>
      <c r="AM25" s="289"/>
      <c r="AN25" s="289"/>
      <c r="AO25" s="289"/>
      <c r="AP25" s="37"/>
      <c r="AQ25" s="40"/>
      <c r="BE25" s="279"/>
    </row>
    <row r="26" spans="2:57" s="2" customFormat="1" ht="14.45" customHeight="1">
      <c r="B26" s="42"/>
      <c r="C26" s="43"/>
      <c r="D26" s="44" t="s">
        <v>40</v>
      </c>
      <c r="E26" s="43"/>
      <c r="F26" s="44" t="s">
        <v>41</v>
      </c>
      <c r="G26" s="43"/>
      <c r="H26" s="43"/>
      <c r="I26" s="43"/>
      <c r="J26" s="43"/>
      <c r="K26" s="43"/>
      <c r="L26" s="290">
        <v>0.21</v>
      </c>
      <c r="M26" s="291"/>
      <c r="N26" s="291"/>
      <c r="O26" s="291"/>
      <c r="P26" s="43"/>
      <c r="Q26" s="43"/>
      <c r="R26" s="43"/>
      <c r="S26" s="43"/>
      <c r="T26" s="43"/>
      <c r="U26" s="43"/>
      <c r="V26" s="43"/>
      <c r="W26" s="292">
        <f>ROUND(AZ51,2)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43"/>
      <c r="AG26" s="43"/>
      <c r="AH26" s="43"/>
      <c r="AI26" s="43"/>
      <c r="AJ26" s="43"/>
      <c r="AK26" s="292">
        <f>ROUND(AV51,2)</f>
        <v>0</v>
      </c>
      <c r="AL26" s="291"/>
      <c r="AM26" s="291"/>
      <c r="AN26" s="291"/>
      <c r="AO26" s="291"/>
      <c r="AP26" s="43"/>
      <c r="AQ26" s="45"/>
      <c r="BE26" s="280"/>
    </row>
    <row r="27" spans="2:57" s="2" customFormat="1" ht="14.45" customHeight="1">
      <c r="B27" s="42"/>
      <c r="C27" s="43"/>
      <c r="D27" s="43"/>
      <c r="E27" s="43"/>
      <c r="F27" s="44" t="s">
        <v>42</v>
      </c>
      <c r="G27" s="43"/>
      <c r="H27" s="43"/>
      <c r="I27" s="43"/>
      <c r="J27" s="43"/>
      <c r="K27" s="43"/>
      <c r="L27" s="290">
        <v>0.15</v>
      </c>
      <c r="M27" s="291"/>
      <c r="N27" s="291"/>
      <c r="O27" s="291"/>
      <c r="P27" s="43"/>
      <c r="Q27" s="43"/>
      <c r="R27" s="43"/>
      <c r="S27" s="43"/>
      <c r="T27" s="43"/>
      <c r="U27" s="43"/>
      <c r="V27" s="43"/>
      <c r="W27" s="292">
        <f>ROUND(BA51,2)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43"/>
      <c r="AG27" s="43"/>
      <c r="AH27" s="43"/>
      <c r="AI27" s="43"/>
      <c r="AJ27" s="43"/>
      <c r="AK27" s="292">
        <f>ROUND(AW51,2)</f>
        <v>0</v>
      </c>
      <c r="AL27" s="291"/>
      <c r="AM27" s="291"/>
      <c r="AN27" s="291"/>
      <c r="AO27" s="291"/>
      <c r="AP27" s="43"/>
      <c r="AQ27" s="45"/>
      <c r="BE27" s="280"/>
    </row>
    <row r="28" spans="2:57" s="2" customFormat="1" ht="14.45" customHeight="1" hidden="1">
      <c r="B28" s="42"/>
      <c r="C28" s="43"/>
      <c r="D28" s="43"/>
      <c r="E28" s="43"/>
      <c r="F28" s="44" t="s">
        <v>43</v>
      </c>
      <c r="G28" s="43"/>
      <c r="H28" s="43"/>
      <c r="I28" s="43"/>
      <c r="J28" s="43"/>
      <c r="K28" s="43"/>
      <c r="L28" s="290">
        <v>0.21</v>
      </c>
      <c r="M28" s="291"/>
      <c r="N28" s="291"/>
      <c r="O28" s="291"/>
      <c r="P28" s="43"/>
      <c r="Q28" s="43"/>
      <c r="R28" s="43"/>
      <c r="S28" s="43"/>
      <c r="T28" s="43"/>
      <c r="U28" s="43"/>
      <c r="V28" s="43"/>
      <c r="W28" s="292">
        <f>ROUND(BB51,2)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43"/>
      <c r="AG28" s="43"/>
      <c r="AH28" s="43"/>
      <c r="AI28" s="43"/>
      <c r="AJ28" s="43"/>
      <c r="AK28" s="292">
        <v>0</v>
      </c>
      <c r="AL28" s="291"/>
      <c r="AM28" s="291"/>
      <c r="AN28" s="291"/>
      <c r="AO28" s="291"/>
      <c r="AP28" s="43"/>
      <c r="AQ28" s="45"/>
      <c r="BE28" s="280"/>
    </row>
    <row r="29" spans="2:57" s="2" customFormat="1" ht="14.45" customHeight="1" hidden="1">
      <c r="B29" s="42"/>
      <c r="C29" s="43"/>
      <c r="D29" s="43"/>
      <c r="E29" s="43"/>
      <c r="F29" s="44" t="s">
        <v>44</v>
      </c>
      <c r="G29" s="43"/>
      <c r="H29" s="43"/>
      <c r="I29" s="43"/>
      <c r="J29" s="43"/>
      <c r="K29" s="43"/>
      <c r="L29" s="290">
        <v>0.15</v>
      </c>
      <c r="M29" s="291"/>
      <c r="N29" s="291"/>
      <c r="O29" s="291"/>
      <c r="P29" s="43"/>
      <c r="Q29" s="43"/>
      <c r="R29" s="43"/>
      <c r="S29" s="43"/>
      <c r="T29" s="43"/>
      <c r="U29" s="43"/>
      <c r="V29" s="43"/>
      <c r="W29" s="292">
        <f>ROUND(BC51,2)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43"/>
      <c r="AG29" s="43"/>
      <c r="AH29" s="43"/>
      <c r="AI29" s="43"/>
      <c r="AJ29" s="43"/>
      <c r="AK29" s="292">
        <v>0</v>
      </c>
      <c r="AL29" s="291"/>
      <c r="AM29" s="291"/>
      <c r="AN29" s="291"/>
      <c r="AO29" s="291"/>
      <c r="AP29" s="43"/>
      <c r="AQ29" s="45"/>
      <c r="BE29" s="280"/>
    </row>
    <row r="30" spans="2:57" s="2" customFormat="1" ht="14.45" customHeight="1" hidden="1">
      <c r="B30" s="42"/>
      <c r="C30" s="43"/>
      <c r="D30" s="43"/>
      <c r="E30" s="43"/>
      <c r="F30" s="44" t="s">
        <v>45</v>
      </c>
      <c r="G30" s="43"/>
      <c r="H30" s="43"/>
      <c r="I30" s="43"/>
      <c r="J30" s="43"/>
      <c r="K30" s="43"/>
      <c r="L30" s="290">
        <v>0</v>
      </c>
      <c r="M30" s="291"/>
      <c r="N30" s="291"/>
      <c r="O30" s="291"/>
      <c r="P30" s="43"/>
      <c r="Q30" s="43"/>
      <c r="R30" s="43"/>
      <c r="S30" s="43"/>
      <c r="T30" s="43"/>
      <c r="U30" s="43"/>
      <c r="V30" s="43"/>
      <c r="W30" s="292">
        <f>ROUND(BD51,2)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43"/>
      <c r="AG30" s="43"/>
      <c r="AH30" s="43"/>
      <c r="AI30" s="43"/>
      <c r="AJ30" s="43"/>
      <c r="AK30" s="292">
        <v>0</v>
      </c>
      <c r="AL30" s="291"/>
      <c r="AM30" s="291"/>
      <c r="AN30" s="291"/>
      <c r="AO30" s="291"/>
      <c r="AP30" s="43"/>
      <c r="AQ30" s="45"/>
      <c r="BE30" s="280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79"/>
    </row>
    <row r="32" spans="2:57" s="1" customFormat="1" ht="25.9" customHeight="1">
      <c r="B32" s="36"/>
      <c r="C32" s="46"/>
      <c r="D32" s="47" t="s">
        <v>46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47</v>
      </c>
      <c r="U32" s="48"/>
      <c r="V32" s="48"/>
      <c r="W32" s="48"/>
      <c r="X32" s="293" t="s">
        <v>48</v>
      </c>
      <c r="Y32" s="294"/>
      <c r="Z32" s="294"/>
      <c r="AA32" s="294"/>
      <c r="AB32" s="294"/>
      <c r="AC32" s="48"/>
      <c r="AD32" s="48"/>
      <c r="AE32" s="48"/>
      <c r="AF32" s="48"/>
      <c r="AG32" s="48"/>
      <c r="AH32" s="48"/>
      <c r="AI32" s="48"/>
      <c r="AJ32" s="48"/>
      <c r="AK32" s="295">
        <f>SUM(AK23:AK30)</f>
        <v>0</v>
      </c>
      <c r="AL32" s="294"/>
      <c r="AM32" s="294"/>
      <c r="AN32" s="294"/>
      <c r="AO32" s="296"/>
      <c r="AP32" s="46"/>
      <c r="AQ32" s="50"/>
      <c r="BE32" s="279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49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13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xx99d92c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297" t="str">
        <f>K6</f>
        <v>Chrudimská beseda 85 - oprava fasády Chrudim II.etapa</v>
      </c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21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Chrudim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23</v>
      </c>
      <c r="AJ44" s="58"/>
      <c r="AK44" s="58"/>
      <c r="AL44" s="58"/>
      <c r="AM44" s="299" t="str">
        <f>IF(AN8="","",AN8)</f>
        <v>29.9.2016</v>
      </c>
      <c r="AN44" s="300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25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MÚ Chrudim,Resselovo nám.77,Chrudim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32</v>
      </c>
      <c r="AJ46" s="58"/>
      <c r="AK46" s="58"/>
      <c r="AL46" s="58"/>
      <c r="AM46" s="301" t="str">
        <f>IF(E17="","",E17)</f>
        <v>CODE s.r.o.,Na Vrtálně 84,Pardubice</v>
      </c>
      <c r="AN46" s="300"/>
      <c r="AO46" s="300"/>
      <c r="AP46" s="300"/>
      <c r="AQ46" s="58"/>
      <c r="AR46" s="56"/>
      <c r="AS46" s="302" t="s">
        <v>50</v>
      </c>
      <c r="AT46" s="303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30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04"/>
      <c r="AT47" s="305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06"/>
      <c r="AT48" s="289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307" t="s">
        <v>51</v>
      </c>
      <c r="D49" s="308"/>
      <c r="E49" s="308"/>
      <c r="F49" s="308"/>
      <c r="G49" s="308"/>
      <c r="H49" s="74"/>
      <c r="I49" s="309" t="s">
        <v>52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53</v>
      </c>
      <c r="AH49" s="308"/>
      <c r="AI49" s="308"/>
      <c r="AJ49" s="308"/>
      <c r="AK49" s="308"/>
      <c r="AL49" s="308"/>
      <c r="AM49" s="308"/>
      <c r="AN49" s="309" t="s">
        <v>54</v>
      </c>
      <c r="AO49" s="308"/>
      <c r="AP49" s="308"/>
      <c r="AQ49" s="75" t="s">
        <v>55</v>
      </c>
      <c r="AR49" s="56"/>
      <c r="AS49" s="76" t="s">
        <v>56</v>
      </c>
      <c r="AT49" s="77" t="s">
        <v>57</v>
      </c>
      <c r="AU49" s="77" t="s">
        <v>58</v>
      </c>
      <c r="AV49" s="77" t="s">
        <v>59</v>
      </c>
      <c r="AW49" s="77" t="s">
        <v>60</v>
      </c>
      <c r="AX49" s="77" t="s">
        <v>61</v>
      </c>
      <c r="AY49" s="77" t="s">
        <v>62</v>
      </c>
      <c r="AZ49" s="77" t="s">
        <v>63</v>
      </c>
      <c r="BA49" s="77" t="s">
        <v>64</v>
      </c>
      <c r="BB49" s="77" t="s">
        <v>65</v>
      </c>
      <c r="BC49" s="77" t="s">
        <v>66</v>
      </c>
      <c r="BD49" s="78" t="s">
        <v>67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68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8">
        <f>ROUND(AG52+AG54,2)</f>
        <v>0</v>
      </c>
      <c r="AH51" s="318"/>
      <c r="AI51" s="318"/>
      <c r="AJ51" s="318"/>
      <c r="AK51" s="318"/>
      <c r="AL51" s="318"/>
      <c r="AM51" s="318"/>
      <c r="AN51" s="319">
        <f aca="true" t="shared" si="0" ref="AN51:AN57">SUM(AG51,AT51)</f>
        <v>0</v>
      </c>
      <c r="AO51" s="319"/>
      <c r="AP51" s="319"/>
      <c r="AQ51" s="84" t="s">
        <v>19</v>
      </c>
      <c r="AR51" s="66"/>
      <c r="AS51" s="85">
        <f>ROUND(AS52+AS54,2)</f>
        <v>0</v>
      </c>
      <c r="AT51" s="86">
        <f aca="true" t="shared" si="1" ref="AT51:AT57">ROUND(SUM(AV51:AW51),2)</f>
        <v>0</v>
      </c>
      <c r="AU51" s="87">
        <f>ROUND(AU52+AU54,5)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ROUND(AZ52+AZ54,2)</f>
        <v>0</v>
      </c>
      <c r="BA51" s="86">
        <f>ROUND(BA52+BA54,2)</f>
        <v>0</v>
      </c>
      <c r="BB51" s="86">
        <f>ROUND(BB52+BB54,2)</f>
        <v>0</v>
      </c>
      <c r="BC51" s="86">
        <f>ROUND(BC52+BC54,2)</f>
        <v>0</v>
      </c>
      <c r="BD51" s="88">
        <f>ROUND(BD52+BD54,2)</f>
        <v>0</v>
      </c>
      <c r="BS51" s="89" t="s">
        <v>69</v>
      </c>
      <c r="BT51" s="89" t="s">
        <v>70</v>
      </c>
      <c r="BU51" s="90" t="s">
        <v>71</v>
      </c>
      <c r="BV51" s="89" t="s">
        <v>72</v>
      </c>
      <c r="BW51" s="89" t="s">
        <v>5</v>
      </c>
      <c r="BX51" s="89" t="s">
        <v>73</v>
      </c>
      <c r="CL51" s="89" t="s">
        <v>19</v>
      </c>
    </row>
    <row r="52" spans="2:91" s="5" customFormat="1" ht="22.5" customHeight="1">
      <c r="B52" s="91"/>
      <c r="C52" s="92"/>
      <c r="D52" s="314" t="s">
        <v>74</v>
      </c>
      <c r="E52" s="312"/>
      <c r="F52" s="312"/>
      <c r="G52" s="312"/>
      <c r="H52" s="312"/>
      <c r="I52" s="93"/>
      <c r="J52" s="314" t="s">
        <v>75</v>
      </c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>
        <f>ROUND(AG53,2)</f>
        <v>0</v>
      </c>
      <c r="AH52" s="312"/>
      <c r="AI52" s="312"/>
      <c r="AJ52" s="312"/>
      <c r="AK52" s="312"/>
      <c r="AL52" s="312"/>
      <c r="AM52" s="312"/>
      <c r="AN52" s="311">
        <f t="shared" si="0"/>
        <v>0</v>
      </c>
      <c r="AO52" s="312"/>
      <c r="AP52" s="312"/>
      <c r="AQ52" s="94" t="s">
        <v>76</v>
      </c>
      <c r="AR52" s="95"/>
      <c r="AS52" s="96">
        <f>ROUND(AS53,2)</f>
        <v>0</v>
      </c>
      <c r="AT52" s="97">
        <f t="shared" si="1"/>
        <v>0</v>
      </c>
      <c r="AU52" s="98">
        <f>ROUND(AU53,5)</f>
        <v>0</v>
      </c>
      <c r="AV52" s="97">
        <f>ROUND(AZ52*L26,2)</f>
        <v>0</v>
      </c>
      <c r="AW52" s="97">
        <f>ROUND(BA52*L27,2)</f>
        <v>0</v>
      </c>
      <c r="AX52" s="97">
        <f>ROUND(BB52*L26,2)</f>
        <v>0</v>
      </c>
      <c r="AY52" s="97">
        <f>ROUND(BC52*L27,2)</f>
        <v>0</v>
      </c>
      <c r="AZ52" s="97">
        <f>ROUND(AZ53,2)</f>
        <v>0</v>
      </c>
      <c r="BA52" s="97">
        <f>ROUND(BA53,2)</f>
        <v>0</v>
      </c>
      <c r="BB52" s="97">
        <f>ROUND(BB53,2)</f>
        <v>0</v>
      </c>
      <c r="BC52" s="97">
        <f>ROUND(BC53,2)</f>
        <v>0</v>
      </c>
      <c r="BD52" s="99">
        <f>ROUND(BD53,2)</f>
        <v>0</v>
      </c>
      <c r="BS52" s="100" t="s">
        <v>69</v>
      </c>
      <c r="BT52" s="100" t="s">
        <v>74</v>
      </c>
      <c r="BU52" s="100" t="s">
        <v>71</v>
      </c>
      <c r="BV52" s="100" t="s">
        <v>72</v>
      </c>
      <c r="BW52" s="100" t="s">
        <v>77</v>
      </c>
      <c r="BX52" s="100" t="s">
        <v>5</v>
      </c>
      <c r="CL52" s="100" t="s">
        <v>19</v>
      </c>
      <c r="CM52" s="100" t="s">
        <v>70</v>
      </c>
    </row>
    <row r="53" spans="1:90" s="6" customFormat="1" ht="22.5" customHeight="1">
      <c r="A53" s="325" t="s">
        <v>712</v>
      </c>
      <c r="B53" s="101"/>
      <c r="C53" s="102"/>
      <c r="D53" s="102"/>
      <c r="E53" s="317" t="s">
        <v>78</v>
      </c>
      <c r="F53" s="316"/>
      <c r="G53" s="316"/>
      <c r="H53" s="316"/>
      <c r="I53" s="316"/>
      <c r="J53" s="102"/>
      <c r="K53" s="317" t="s">
        <v>79</v>
      </c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5">
        <f>'1a - Stavební část'!J29</f>
        <v>0</v>
      </c>
      <c r="AH53" s="316"/>
      <c r="AI53" s="316"/>
      <c r="AJ53" s="316"/>
      <c r="AK53" s="316"/>
      <c r="AL53" s="316"/>
      <c r="AM53" s="316"/>
      <c r="AN53" s="315">
        <f t="shared" si="0"/>
        <v>0</v>
      </c>
      <c r="AO53" s="316"/>
      <c r="AP53" s="316"/>
      <c r="AQ53" s="103" t="s">
        <v>80</v>
      </c>
      <c r="AR53" s="104"/>
      <c r="AS53" s="105">
        <v>0</v>
      </c>
      <c r="AT53" s="106">
        <f t="shared" si="1"/>
        <v>0</v>
      </c>
      <c r="AU53" s="107">
        <f>'1a - Stavební část'!P98</f>
        <v>0</v>
      </c>
      <c r="AV53" s="106">
        <f>'1a - Stavební část'!J32</f>
        <v>0</v>
      </c>
      <c r="AW53" s="106">
        <f>'1a - Stavební část'!J33</f>
        <v>0</v>
      </c>
      <c r="AX53" s="106">
        <f>'1a - Stavební část'!J34</f>
        <v>0</v>
      </c>
      <c r="AY53" s="106">
        <f>'1a - Stavební část'!J35</f>
        <v>0</v>
      </c>
      <c r="AZ53" s="106">
        <f>'1a - Stavební část'!F32</f>
        <v>0</v>
      </c>
      <c r="BA53" s="106">
        <f>'1a - Stavební část'!F33</f>
        <v>0</v>
      </c>
      <c r="BB53" s="106">
        <f>'1a - Stavební část'!F34</f>
        <v>0</v>
      </c>
      <c r="BC53" s="106">
        <f>'1a - Stavební část'!F35</f>
        <v>0</v>
      </c>
      <c r="BD53" s="108">
        <f>'1a - Stavební část'!F36</f>
        <v>0</v>
      </c>
      <c r="BT53" s="109" t="s">
        <v>81</v>
      </c>
      <c r="BV53" s="109" t="s">
        <v>72</v>
      </c>
      <c r="BW53" s="109" t="s">
        <v>82</v>
      </c>
      <c r="BX53" s="109" t="s">
        <v>77</v>
      </c>
      <c r="CL53" s="109" t="s">
        <v>19</v>
      </c>
    </row>
    <row r="54" spans="2:91" s="5" customFormat="1" ht="22.5" customHeight="1">
      <c r="B54" s="91"/>
      <c r="C54" s="92"/>
      <c r="D54" s="314" t="s">
        <v>81</v>
      </c>
      <c r="E54" s="312"/>
      <c r="F54" s="312"/>
      <c r="G54" s="312"/>
      <c r="H54" s="312"/>
      <c r="I54" s="93"/>
      <c r="J54" s="314" t="s">
        <v>83</v>
      </c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3">
        <f>ROUND(SUM(AG55:AG57),2)</f>
        <v>0</v>
      </c>
      <c r="AH54" s="312"/>
      <c r="AI54" s="312"/>
      <c r="AJ54" s="312"/>
      <c r="AK54" s="312"/>
      <c r="AL54" s="312"/>
      <c r="AM54" s="312"/>
      <c r="AN54" s="311">
        <f t="shared" si="0"/>
        <v>0</v>
      </c>
      <c r="AO54" s="312"/>
      <c r="AP54" s="312"/>
      <c r="AQ54" s="94" t="s">
        <v>76</v>
      </c>
      <c r="AR54" s="95"/>
      <c r="AS54" s="96">
        <f>ROUND(SUM(AS55:AS57),2)</f>
        <v>0</v>
      </c>
      <c r="AT54" s="97">
        <f t="shared" si="1"/>
        <v>0</v>
      </c>
      <c r="AU54" s="98">
        <f>ROUND(SUM(AU55:AU57),5)</f>
        <v>0</v>
      </c>
      <c r="AV54" s="97">
        <f>ROUND(AZ54*L26,2)</f>
        <v>0</v>
      </c>
      <c r="AW54" s="97">
        <f>ROUND(BA54*L27,2)</f>
        <v>0</v>
      </c>
      <c r="AX54" s="97">
        <f>ROUND(BB54*L26,2)</f>
        <v>0</v>
      </c>
      <c r="AY54" s="97">
        <f>ROUND(BC54*L27,2)</f>
        <v>0</v>
      </c>
      <c r="AZ54" s="97">
        <f>ROUND(SUM(AZ55:AZ57),2)</f>
        <v>0</v>
      </c>
      <c r="BA54" s="97">
        <f>ROUND(SUM(BA55:BA57),2)</f>
        <v>0</v>
      </c>
      <c r="BB54" s="97">
        <f>ROUND(SUM(BB55:BB57),2)</f>
        <v>0</v>
      </c>
      <c r="BC54" s="97">
        <f>ROUND(SUM(BC55:BC57),2)</f>
        <v>0</v>
      </c>
      <c r="BD54" s="99">
        <f>ROUND(SUM(BD55:BD57),2)</f>
        <v>0</v>
      </c>
      <c r="BS54" s="100" t="s">
        <v>69</v>
      </c>
      <c r="BT54" s="100" t="s">
        <v>74</v>
      </c>
      <c r="BU54" s="100" t="s">
        <v>71</v>
      </c>
      <c r="BV54" s="100" t="s">
        <v>72</v>
      </c>
      <c r="BW54" s="100" t="s">
        <v>84</v>
      </c>
      <c r="BX54" s="100" t="s">
        <v>5</v>
      </c>
      <c r="CL54" s="100" t="s">
        <v>19</v>
      </c>
      <c r="CM54" s="100" t="s">
        <v>70</v>
      </c>
    </row>
    <row r="55" spans="1:90" s="6" customFormat="1" ht="22.5" customHeight="1">
      <c r="A55" s="325" t="s">
        <v>712</v>
      </c>
      <c r="B55" s="101"/>
      <c r="C55" s="102"/>
      <c r="D55" s="102"/>
      <c r="E55" s="317" t="s">
        <v>85</v>
      </c>
      <c r="F55" s="316"/>
      <c r="G55" s="316"/>
      <c r="H55" s="316"/>
      <c r="I55" s="316"/>
      <c r="J55" s="102"/>
      <c r="K55" s="317" t="s">
        <v>79</v>
      </c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5">
        <f>'2a - Stavební část'!J29</f>
        <v>0</v>
      </c>
      <c r="AH55" s="316"/>
      <c r="AI55" s="316"/>
      <c r="AJ55" s="316"/>
      <c r="AK55" s="316"/>
      <c r="AL55" s="316"/>
      <c r="AM55" s="316"/>
      <c r="AN55" s="315">
        <f t="shared" si="0"/>
        <v>0</v>
      </c>
      <c r="AO55" s="316"/>
      <c r="AP55" s="316"/>
      <c r="AQ55" s="103" t="s">
        <v>80</v>
      </c>
      <c r="AR55" s="104"/>
      <c r="AS55" s="105">
        <v>0</v>
      </c>
      <c r="AT55" s="106">
        <f t="shared" si="1"/>
        <v>0</v>
      </c>
      <c r="AU55" s="107">
        <f>'2a - Stavební část'!P85</f>
        <v>0</v>
      </c>
      <c r="AV55" s="106">
        <f>'2a - Stavební část'!J32</f>
        <v>0</v>
      </c>
      <c r="AW55" s="106">
        <f>'2a - Stavební část'!J33</f>
        <v>0</v>
      </c>
      <c r="AX55" s="106">
        <f>'2a - Stavební část'!J34</f>
        <v>0</v>
      </c>
      <c r="AY55" s="106">
        <f>'2a - Stavební část'!J35</f>
        <v>0</v>
      </c>
      <c r="AZ55" s="106">
        <f>'2a - Stavební část'!F32</f>
        <v>0</v>
      </c>
      <c r="BA55" s="106">
        <f>'2a - Stavební část'!F33</f>
        <v>0</v>
      </c>
      <c r="BB55" s="106">
        <f>'2a - Stavební část'!F34</f>
        <v>0</v>
      </c>
      <c r="BC55" s="106">
        <f>'2a - Stavební část'!F35</f>
        <v>0</v>
      </c>
      <c r="BD55" s="108">
        <f>'2a - Stavební část'!F36</f>
        <v>0</v>
      </c>
      <c r="BT55" s="109" t="s">
        <v>81</v>
      </c>
      <c r="BV55" s="109" t="s">
        <v>72</v>
      </c>
      <c r="BW55" s="109" t="s">
        <v>86</v>
      </c>
      <c r="BX55" s="109" t="s">
        <v>84</v>
      </c>
      <c r="CL55" s="109" t="s">
        <v>19</v>
      </c>
    </row>
    <row r="56" spans="1:90" s="6" customFormat="1" ht="34.5" customHeight="1">
      <c r="A56" s="325" t="s">
        <v>712</v>
      </c>
      <c r="B56" s="101"/>
      <c r="C56" s="102"/>
      <c r="D56" s="102"/>
      <c r="E56" s="317" t="s">
        <v>87</v>
      </c>
      <c r="F56" s="316"/>
      <c r="G56" s="316"/>
      <c r="H56" s="316"/>
      <c r="I56" s="316"/>
      <c r="J56" s="102"/>
      <c r="K56" s="317" t="s">
        <v>88</v>
      </c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5">
        <f>'2b - Zařízení silnoproudé...'!J29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103" t="s">
        <v>80</v>
      </c>
      <c r="AR56" s="104"/>
      <c r="AS56" s="105">
        <v>0</v>
      </c>
      <c r="AT56" s="106">
        <f t="shared" si="1"/>
        <v>0</v>
      </c>
      <c r="AU56" s="107">
        <f>'2b - Zařízení silnoproudé...'!P84</f>
        <v>0</v>
      </c>
      <c r="AV56" s="106">
        <f>'2b - Zařízení silnoproudé...'!J32</f>
        <v>0</v>
      </c>
      <c r="AW56" s="106">
        <f>'2b - Zařízení silnoproudé...'!J33</f>
        <v>0</v>
      </c>
      <c r="AX56" s="106">
        <f>'2b - Zařízení silnoproudé...'!J34</f>
        <v>0</v>
      </c>
      <c r="AY56" s="106">
        <f>'2b - Zařízení silnoproudé...'!J35</f>
        <v>0</v>
      </c>
      <c r="AZ56" s="106">
        <f>'2b - Zařízení silnoproudé...'!F32</f>
        <v>0</v>
      </c>
      <c r="BA56" s="106">
        <f>'2b - Zařízení silnoproudé...'!F33</f>
        <v>0</v>
      </c>
      <c r="BB56" s="106">
        <f>'2b - Zařízení silnoproudé...'!F34</f>
        <v>0</v>
      </c>
      <c r="BC56" s="106">
        <f>'2b - Zařízení silnoproudé...'!F35</f>
        <v>0</v>
      </c>
      <c r="BD56" s="108">
        <f>'2b - Zařízení silnoproudé...'!F36</f>
        <v>0</v>
      </c>
      <c r="BT56" s="109" t="s">
        <v>81</v>
      </c>
      <c r="BV56" s="109" t="s">
        <v>72</v>
      </c>
      <c r="BW56" s="109" t="s">
        <v>89</v>
      </c>
      <c r="BX56" s="109" t="s">
        <v>84</v>
      </c>
      <c r="CL56" s="109" t="s">
        <v>19</v>
      </c>
    </row>
    <row r="57" spans="1:90" s="6" customFormat="1" ht="22.5" customHeight="1">
      <c r="A57" s="325" t="s">
        <v>712</v>
      </c>
      <c r="B57" s="101"/>
      <c r="C57" s="102"/>
      <c r="D57" s="102"/>
      <c r="E57" s="317" t="s">
        <v>90</v>
      </c>
      <c r="F57" s="316"/>
      <c r="G57" s="316"/>
      <c r="H57" s="316"/>
      <c r="I57" s="316"/>
      <c r="J57" s="102"/>
      <c r="K57" s="317" t="s">
        <v>91</v>
      </c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5">
        <f>'2c - Vedlejší rozpočtové ...'!J29</f>
        <v>0</v>
      </c>
      <c r="AH57" s="316"/>
      <c r="AI57" s="316"/>
      <c r="AJ57" s="316"/>
      <c r="AK57" s="316"/>
      <c r="AL57" s="316"/>
      <c r="AM57" s="316"/>
      <c r="AN57" s="315">
        <f t="shared" si="0"/>
        <v>0</v>
      </c>
      <c r="AO57" s="316"/>
      <c r="AP57" s="316"/>
      <c r="AQ57" s="103" t="s">
        <v>80</v>
      </c>
      <c r="AR57" s="104"/>
      <c r="AS57" s="110">
        <v>0</v>
      </c>
      <c r="AT57" s="111">
        <f t="shared" si="1"/>
        <v>0</v>
      </c>
      <c r="AU57" s="112">
        <f>'2c - Vedlejší rozpočtové ...'!P89</f>
        <v>0</v>
      </c>
      <c r="AV57" s="111">
        <f>'2c - Vedlejší rozpočtové ...'!J32</f>
        <v>0</v>
      </c>
      <c r="AW57" s="111">
        <f>'2c - Vedlejší rozpočtové ...'!J33</f>
        <v>0</v>
      </c>
      <c r="AX57" s="111">
        <f>'2c - Vedlejší rozpočtové ...'!J34</f>
        <v>0</v>
      </c>
      <c r="AY57" s="111">
        <f>'2c - Vedlejší rozpočtové ...'!J35</f>
        <v>0</v>
      </c>
      <c r="AZ57" s="111">
        <f>'2c - Vedlejší rozpočtové ...'!F32</f>
        <v>0</v>
      </c>
      <c r="BA57" s="111">
        <f>'2c - Vedlejší rozpočtové ...'!F33</f>
        <v>0</v>
      </c>
      <c r="BB57" s="111">
        <f>'2c - Vedlejší rozpočtové ...'!F34</f>
        <v>0</v>
      </c>
      <c r="BC57" s="111">
        <f>'2c - Vedlejší rozpočtové ...'!F35</f>
        <v>0</v>
      </c>
      <c r="BD57" s="113">
        <f>'2c - Vedlejší rozpočtové ...'!F36</f>
        <v>0</v>
      </c>
      <c r="BT57" s="109" t="s">
        <v>81</v>
      </c>
      <c r="BV57" s="109" t="s">
        <v>72</v>
      </c>
      <c r="BW57" s="109" t="s">
        <v>92</v>
      </c>
      <c r="BX57" s="109" t="s">
        <v>84</v>
      </c>
      <c r="CL57" s="109" t="s">
        <v>19</v>
      </c>
    </row>
    <row r="58" spans="2:44" s="1" customFormat="1" ht="30" customHeight="1">
      <c r="B58" s="3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6"/>
    </row>
    <row r="59" spans="2:44" s="1" customFormat="1" ht="6.95" customHeight="1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6"/>
    </row>
  </sheetData>
  <sheetProtection algorithmName="SHA-512" hashValue="GiA5JTZ9Es5XZCyzb9nPR+NCjVO4JIf2MxgueQUYFQg2LEro7b44uzWm7T/c17Dc5G59Dw5d4voQi5r//bGzkA==" saltValue="q0uXYE60H19sM2pDT4xOxQ==" spinCount="100000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a - Stavební část'!C2" tooltip="1a - Stavební část" display="/"/>
    <hyperlink ref="A55" location="'2a - Stavební část'!C2" tooltip="2a - Stavební část" display="/"/>
    <hyperlink ref="A56" location="'2b - Zařízení silnoproudé...'!C2" tooltip="2b - Zařízení silnoproudé..." display="/"/>
    <hyperlink ref="A57" location="'2c - Vedlejší rozpočtové ...'!C2" tooltip="2c - Vedlejší rozpočtové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7"/>
      <c r="C1" s="327"/>
      <c r="D1" s="326" t="s">
        <v>1</v>
      </c>
      <c r="E1" s="327"/>
      <c r="F1" s="328" t="s">
        <v>713</v>
      </c>
      <c r="G1" s="333" t="s">
        <v>714</v>
      </c>
      <c r="H1" s="333"/>
      <c r="I1" s="334"/>
      <c r="J1" s="328" t="s">
        <v>715</v>
      </c>
      <c r="K1" s="326" t="s">
        <v>93</v>
      </c>
      <c r="L1" s="328" t="s">
        <v>716</v>
      </c>
      <c r="M1" s="328"/>
      <c r="N1" s="328"/>
      <c r="O1" s="328"/>
      <c r="P1" s="328"/>
      <c r="Q1" s="328"/>
      <c r="R1" s="328"/>
      <c r="S1" s="328"/>
      <c r="T1" s="328"/>
      <c r="U1" s="324"/>
      <c r="V1" s="32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82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5"/>
      <c r="J3" s="21"/>
      <c r="K3" s="22"/>
      <c r="AT3" s="19" t="s">
        <v>81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16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6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6"/>
      <c r="J6" s="24"/>
      <c r="K6" s="26"/>
    </row>
    <row r="7" spans="2:11" ht="22.5" customHeight="1">
      <c r="B7" s="23"/>
      <c r="C7" s="24"/>
      <c r="D7" s="24"/>
      <c r="E7" s="320" t="str">
        <f>'Rekapitulace stavby'!K6</f>
        <v>Chrudimská beseda 85 - oprava fasády Chrudim II.etapa</v>
      </c>
      <c r="F7" s="282"/>
      <c r="G7" s="282"/>
      <c r="H7" s="282"/>
      <c r="I7" s="116"/>
      <c r="J7" s="24"/>
      <c r="K7" s="26"/>
    </row>
    <row r="8" spans="2:11" ht="13.5">
      <c r="B8" s="23"/>
      <c r="C8" s="24"/>
      <c r="D8" s="32" t="s">
        <v>95</v>
      </c>
      <c r="E8" s="24"/>
      <c r="F8" s="24"/>
      <c r="G8" s="24"/>
      <c r="H8" s="24"/>
      <c r="I8" s="116"/>
      <c r="J8" s="24"/>
      <c r="K8" s="26"/>
    </row>
    <row r="9" spans="2:11" s="1" customFormat="1" ht="22.5" customHeight="1">
      <c r="B9" s="36"/>
      <c r="C9" s="37"/>
      <c r="D9" s="37"/>
      <c r="E9" s="320" t="s">
        <v>96</v>
      </c>
      <c r="F9" s="289"/>
      <c r="G9" s="289"/>
      <c r="H9" s="289"/>
      <c r="I9" s="117"/>
      <c r="J9" s="37"/>
      <c r="K9" s="40"/>
    </row>
    <row r="10" spans="2:11" s="1" customFormat="1" ht="13.5">
      <c r="B10" s="36"/>
      <c r="C10" s="37"/>
      <c r="D10" s="32" t="s">
        <v>97</v>
      </c>
      <c r="E10" s="37"/>
      <c r="F10" s="37"/>
      <c r="G10" s="37"/>
      <c r="H10" s="37"/>
      <c r="I10" s="117"/>
      <c r="J10" s="37"/>
      <c r="K10" s="40"/>
    </row>
    <row r="11" spans="2:11" s="1" customFormat="1" ht="36.95" customHeight="1">
      <c r="B11" s="36"/>
      <c r="C11" s="37"/>
      <c r="D11" s="37"/>
      <c r="E11" s="321" t="s">
        <v>98</v>
      </c>
      <c r="F11" s="289"/>
      <c r="G11" s="289"/>
      <c r="H11" s="289"/>
      <c r="I11" s="117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7"/>
      <c r="J12" s="37"/>
      <c r="K12" s="40"/>
    </row>
    <row r="13" spans="2:11" s="1" customFormat="1" ht="14.45" customHeight="1">
      <c r="B13" s="36"/>
      <c r="C13" s="37"/>
      <c r="D13" s="32" t="s">
        <v>18</v>
      </c>
      <c r="E13" s="37"/>
      <c r="F13" s="30" t="s">
        <v>19</v>
      </c>
      <c r="G13" s="37"/>
      <c r="H13" s="37"/>
      <c r="I13" s="118" t="s">
        <v>20</v>
      </c>
      <c r="J13" s="30" t="s">
        <v>19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18" t="s">
        <v>23</v>
      </c>
      <c r="J14" s="119" t="str">
        <f>'Rekapitulace stavby'!AN8</f>
        <v>29.9.2016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7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18" t="s">
        <v>26</v>
      </c>
      <c r="J16" s="30" t="s">
        <v>19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8" t="s">
        <v>29</v>
      </c>
      <c r="J17" s="30" t="s">
        <v>19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7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8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7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8" t="s">
        <v>26</v>
      </c>
      <c r="J22" s="30" t="s">
        <v>19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8" t="s">
        <v>29</v>
      </c>
      <c r="J23" s="30" t="s">
        <v>19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7"/>
      <c r="J24" s="37"/>
      <c r="K24" s="40"/>
    </row>
    <row r="25" spans="2:11" s="1" customFormat="1" ht="14.45" customHeight="1">
      <c r="B25" s="36"/>
      <c r="C25" s="37"/>
      <c r="D25" s="32" t="s">
        <v>35</v>
      </c>
      <c r="E25" s="37"/>
      <c r="F25" s="37"/>
      <c r="G25" s="37"/>
      <c r="H25" s="37"/>
      <c r="I25" s="117"/>
      <c r="J25" s="37"/>
      <c r="K25" s="40"/>
    </row>
    <row r="26" spans="2:11" s="7" customFormat="1" ht="22.5" customHeight="1">
      <c r="B26" s="120"/>
      <c r="C26" s="121"/>
      <c r="D26" s="121"/>
      <c r="E26" s="285" t="s">
        <v>19</v>
      </c>
      <c r="F26" s="322"/>
      <c r="G26" s="322"/>
      <c r="H26" s="322"/>
      <c r="I26" s="122"/>
      <c r="J26" s="121"/>
      <c r="K26" s="123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7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6"/>
      <c r="C29" s="37"/>
      <c r="D29" s="126" t="s">
        <v>36</v>
      </c>
      <c r="E29" s="37"/>
      <c r="F29" s="37"/>
      <c r="G29" s="37"/>
      <c r="H29" s="37"/>
      <c r="I29" s="117"/>
      <c r="J29" s="127">
        <f>ROUND(J98,2)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28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29">
        <f>ROUND(SUM(BE98:BE401),2)</f>
        <v>0</v>
      </c>
      <c r="G32" s="37"/>
      <c r="H32" s="37"/>
      <c r="I32" s="130">
        <v>0.21</v>
      </c>
      <c r="J32" s="129">
        <f>ROUND(ROUND((SUM(BE98:BE401)),2)*I32,2)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29">
        <f>ROUND(SUM(BF98:BF401),2)</f>
        <v>0</v>
      </c>
      <c r="G33" s="37"/>
      <c r="H33" s="37"/>
      <c r="I33" s="130">
        <v>0.15</v>
      </c>
      <c r="J33" s="129">
        <f>ROUND(ROUND((SUM(BF98:BF401)),2)*I33,2)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29">
        <f>ROUND(SUM(BG98:BG401),2)</f>
        <v>0</v>
      </c>
      <c r="G34" s="37"/>
      <c r="H34" s="37"/>
      <c r="I34" s="130">
        <v>0.21</v>
      </c>
      <c r="J34" s="129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29">
        <f>ROUND(SUM(BH98:BH401),2)</f>
        <v>0</v>
      </c>
      <c r="G35" s="37"/>
      <c r="H35" s="37"/>
      <c r="I35" s="130">
        <v>0.15</v>
      </c>
      <c r="J35" s="129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29">
        <f>ROUND(SUM(BI98:BI401),2)</f>
        <v>0</v>
      </c>
      <c r="G36" s="37"/>
      <c r="H36" s="37"/>
      <c r="I36" s="130">
        <v>0</v>
      </c>
      <c r="J36" s="129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7"/>
      <c r="J37" s="37"/>
      <c r="K37" s="40"/>
    </row>
    <row r="38" spans="2:11" s="1" customFormat="1" ht="25.35" customHeight="1">
      <c r="B38" s="36"/>
      <c r="C38" s="131"/>
      <c r="D38" s="132" t="s">
        <v>46</v>
      </c>
      <c r="E38" s="74"/>
      <c r="F38" s="74"/>
      <c r="G38" s="133" t="s">
        <v>47</v>
      </c>
      <c r="H38" s="134" t="s">
        <v>48</v>
      </c>
      <c r="I38" s="135"/>
      <c r="J38" s="136">
        <f>SUM(J29:J36)</f>
        <v>0</v>
      </c>
      <c r="K38" s="137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8"/>
      <c r="J39" s="52"/>
      <c r="K39" s="53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6"/>
      <c r="C44" s="25" t="s">
        <v>99</v>
      </c>
      <c r="D44" s="37"/>
      <c r="E44" s="37"/>
      <c r="F44" s="37"/>
      <c r="G44" s="37"/>
      <c r="H44" s="37"/>
      <c r="I44" s="117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7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7"/>
      <c r="J46" s="37"/>
      <c r="K46" s="40"/>
    </row>
    <row r="47" spans="2:11" s="1" customFormat="1" ht="22.5" customHeight="1">
      <c r="B47" s="36"/>
      <c r="C47" s="37"/>
      <c r="D47" s="37"/>
      <c r="E47" s="320" t="str">
        <f>E7</f>
        <v>Chrudimská beseda 85 - oprava fasády Chrudim II.etapa</v>
      </c>
      <c r="F47" s="289"/>
      <c r="G47" s="289"/>
      <c r="H47" s="289"/>
      <c r="I47" s="117"/>
      <c r="J47" s="37"/>
      <c r="K47" s="40"/>
    </row>
    <row r="48" spans="2:11" ht="13.5">
      <c r="B48" s="23"/>
      <c r="C48" s="32" t="s">
        <v>95</v>
      </c>
      <c r="D48" s="24"/>
      <c r="E48" s="24"/>
      <c r="F48" s="24"/>
      <c r="G48" s="24"/>
      <c r="H48" s="24"/>
      <c r="I48" s="116"/>
      <c r="J48" s="24"/>
      <c r="K48" s="26"/>
    </row>
    <row r="49" spans="2:11" s="1" customFormat="1" ht="22.5" customHeight="1">
      <c r="B49" s="36"/>
      <c r="C49" s="37"/>
      <c r="D49" s="37"/>
      <c r="E49" s="320" t="s">
        <v>96</v>
      </c>
      <c r="F49" s="289"/>
      <c r="G49" s="289"/>
      <c r="H49" s="289"/>
      <c r="I49" s="117"/>
      <c r="J49" s="37"/>
      <c r="K49" s="40"/>
    </row>
    <row r="50" spans="2:11" s="1" customFormat="1" ht="14.45" customHeight="1">
      <c r="B50" s="36"/>
      <c r="C50" s="32" t="s">
        <v>97</v>
      </c>
      <c r="D50" s="37"/>
      <c r="E50" s="37"/>
      <c r="F50" s="37"/>
      <c r="G50" s="37"/>
      <c r="H50" s="37"/>
      <c r="I50" s="117"/>
      <c r="J50" s="37"/>
      <c r="K50" s="40"/>
    </row>
    <row r="51" spans="2:11" s="1" customFormat="1" ht="23.25" customHeight="1">
      <c r="B51" s="36"/>
      <c r="C51" s="37"/>
      <c r="D51" s="37"/>
      <c r="E51" s="321" t="str">
        <f>E11</f>
        <v>1a - Stavební část</v>
      </c>
      <c r="F51" s="289"/>
      <c r="G51" s="289"/>
      <c r="H51" s="289"/>
      <c r="I51" s="117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7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Chrudim</v>
      </c>
      <c r="G53" s="37"/>
      <c r="H53" s="37"/>
      <c r="I53" s="118" t="s">
        <v>23</v>
      </c>
      <c r="J53" s="119" t="str">
        <f>IF(J14="","",J14)</f>
        <v>29.9.2016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7"/>
      <c r="J54" s="37"/>
      <c r="K54" s="40"/>
    </row>
    <row r="55" spans="2:11" s="1" customFormat="1" ht="13.5">
      <c r="B55" s="36"/>
      <c r="C55" s="32" t="s">
        <v>25</v>
      </c>
      <c r="D55" s="37"/>
      <c r="E55" s="37"/>
      <c r="F55" s="30" t="str">
        <f>E17</f>
        <v>MÚ Chrudim,Resselovo nám.77,Chrudim</v>
      </c>
      <c r="G55" s="37"/>
      <c r="H55" s="37"/>
      <c r="I55" s="118" t="s">
        <v>32</v>
      </c>
      <c r="J55" s="30" t="str">
        <f>E23</f>
        <v>CODE s.r.o.,Na Vrtálně 84,Pardubice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7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7"/>
      <c r="J57" s="37"/>
      <c r="K57" s="40"/>
    </row>
    <row r="58" spans="2:11" s="1" customFormat="1" ht="29.25" customHeight="1">
      <c r="B58" s="36"/>
      <c r="C58" s="143" t="s">
        <v>100</v>
      </c>
      <c r="D58" s="131"/>
      <c r="E58" s="131"/>
      <c r="F58" s="131"/>
      <c r="G58" s="131"/>
      <c r="H58" s="131"/>
      <c r="I58" s="144"/>
      <c r="J58" s="145" t="s">
        <v>101</v>
      </c>
      <c r="K58" s="146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7"/>
      <c r="J59" s="37"/>
      <c r="K59" s="40"/>
    </row>
    <row r="60" spans="2:47" s="1" customFormat="1" ht="29.25" customHeight="1">
      <c r="B60" s="36"/>
      <c r="C60" s="147" t="s">
        <v>102</v>
      </c>
      <c r="D60" s="37"/>
      <c r="E60" s="37"/>
      <c r="F60" s="37"/>
      <c r="G60" s="37"/>
      <c r="H60" s="37"/>
      <c r="I60" s="117"/>
      <c r="J60" s="127">
        <f>J98</f>
        <v>0</v>
      </c>
      <c r="K60" s="40"/>
      <c r="AU60" s="19" t="s">
        <v>103</v>
      </c>
    </row>
    <row r="61" spans="2:11" s="8" customFormat="1" ht="24.95" customHeight="1">
      <c r="B61" s="148"/>
      <c r="C61" s="149"/>
      <c r="D61" s="150" t="s">
        <v>104</v>
      </c>
      <c r="E61" s="151"/>
      <c r="F61" s="151"/>
      <c r="G61" s="151"/>
      <c r="H61" s="151"/>
      <c r="I61" s="152"/>
      <c r="J61" s="153">
        <f>J99</f>
        <v>0</v>
      </c>
      <c r="K61" s="154"/>
    </row>
    <row r="62" spans="2:11" s="9" customFormat="1" ht="19.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J100</f>
        <v>0</v>
      </c>
      <c r="K62" s="161"/>
    </row>
    <row r="63" spans="2:11" s="9" customFormat="1" ht="19.9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J104</f>
        <v>0</v>
      </c>
      <c r="K63" s="161"/>
    </row>
    <row r="64" spans="2:11" s="9" customFormat="1" ht="19.9" customHeight="1">
      <c r="B64" s="155"/>
      <c r="C64" s="156"/>
      <c r="D64" s="157" t="s">
        <v>107</v>
      </c>
      <c r="E64" s="158"/>
      <c r="F64" s="158"/>
      <c r="G64" s="158"/>
      <c r="H64" s="158"/>
      <c r="I64" s="159"/>
      <c r="J64" s="160">
        <f>J108</f>
        <v>0</v>
      </c>
      <c r="K64" s="161"/>
    </row>
    <row r="65" spans="2:11" s="9" customFormat="1" ht="19.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J160</f>
        <v>0</v>
      </c>
      <c r="K65" s="161"/>
    </row>
    <row r="66" spans="2:11" s="9" customFormat="1" ht="19.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J166</f>
        <v>0</v>
      </c>
      <c r="K66" s="161"/>
    </row>
    <row r="67" spans="2:11" s="9" customFormat="1" ht="19.9" customHeight="1">
      <c r="B67" s="155"/>
      <c r="C67" s="156"/>
      <c r="D67" s="157" t="s">
        <v>110</v>
      </c>
      <c r="E67" s="158"/>
      <c r="F67" s="158"/>
      <c r="G67" s="158"/>
      <c r="H67" s="158"/>
      <c r="I67" s="159"/>
      <c r="J67" s="160">
        <f>J188</f>
        <v>0</v>
      </c>
      <c r="K67" s="161"/>
    </row>
    <row r="68" spans="2:11" s="8" customFormat="1" ht="24.95" customHeight="1">
      <c r="B68" s="148"/>
      <c r="C68" s="149"/>
      <c r="D68" s="150" t="s">
        <v>111</v>
      </c>
      <c r="E68" s="151"/>
      <c r="F68" s="151"/>
      <c r="G68" s="151"/>
      <c r="H68" s="151"/>
      <c r="I68" s="152"/>
      <c r="J68" s="153">
        <f>J196</f>
        <v>0</v>
      </c>
      <c r="K68" s="154"/>
    </row>
    <row r="69" spans="2:11" s="9" customFormat="1" ht="19.9" customHeight="1">
      <c r="B69" s="155"/>
      <c r="C69" s="156"/>
      <c r="D69" s="157" t="s">
        <v>112</v>
      </c>
      <c r="E69" s="158"/>
      <c r="F69" s="158"/>
      <c r="G69" s="158"/>
      <c r="H69" s="158"/>
      <c r="I69" s="159"/>
      <c r="J69" s="160">
        <f>J197</f>
        <v>0</v>
      </c>
      <c r="K69" s="161"/>
    </row>
    <row r="70" spans="2:11" s="9" customFormat="1" ht="19.9" customHeight="1">
      <c r="B70" s="155"/>
      <c r="C70" s="156"/>
      <c r="D70" s="157" t="s">
        <v>113</v>
      </c>
      <c r="E70" s="158"/>
      <c r="F70" s="158"/>
      <c r="G70" s="158"/>
      <c r="H70" s="158"/>
      <c r="I70" s="159"/>
      <c r="J70" s="160">
        <f>J199</f>
        <v>0</v>
      </c>
      <c r="K70" s="161"/>
    </row>
    <row r="71" spans="2:11" s="9" customFormat="1" ht="19.9" customHeight="1">
      <c r="B71" s="155"/>
      <c r="C71" s="156"/>
      <c r="D71" s="157" t="s">
        <v>114</v>
      </c>
      <c r="E71" s="158"/>
      <c r="F71" s="158"/>
      <c r="G71" s="158"/>
      <c r="H71" s="158"/>
      <c r="I71" s="159"/>
      <c r="J71" s="160">
        <f>J222</f>
        <v>0</v>
      </c>
      <c r="K71" s="161"/>
    </row>
    <row r="72" spans="2:11" s="9" customFormat="1" ht="19.9" customHeight="1">
      <c r="B72" s="155"/>
      <c r="C72" s="156"/>
      <c r="D72" s="157" t="s">
        <v>115</v>
      </c>
      <c r="E72" s="158"/>
      <c r="F72" s="158"/>
      <c r="G72" s="158"/>
      <c r="H72" s="158"/>
      <c r="I72" s="159"/>
      <c r="J72" s="160">
        <f>J253</f>
        <v>0</v>
      </c>
      <c r="K72" s="161"/>
    </row>
    <row r="73" spans="2:11" s="9" customFormat="1" ht="19.9" customHeight="1">
      <c r="B73" s="155"/>
      <c r="C73" s="156"/>
      <c r="D73" s="157" t="s">
        <v>116</v>
      </c>
      <c r="E73" s="158"/>
      <c r="F73" s="158"/>
      <c r="G73" s="158"/>
      <c r="H73" s="158"/>
      <c r="I73" s="159"/>
      <c r="J73" s="160">
        <f>J354</f>
        <v>0</v>
      </c>
      <c r="K73" s="161"/>
    </row>
    <row r="74" spans="2:11" s="9" customFormat="1" ht="19.9" customHeight="1">
      <c r="B74" s="155"/>
      <c r="C74" s="156"/>
      <c r="D74" s="157" t="s">
        <v>117</v>
      </c>
      <c r="E74" s="158"/>
      <c r="F74" s="158"/>
      <c r="G74" s="158"/>
      <c r="H74" s="158"/>
      <c r="I74" s="159"/>
      <c r="J74" s="160">
        <f>J365</f>
        <v>0</v>
      </c>
      <c r="K74" s="161"/>
    </row>
    <row r="75" spans="2:11" s="9" customFormat="1" ht="19.9" customHeight="1">
      <c r="B75" s="155"/>
      <c r="C75" s="156"/>
      <c r="D75" s="157" t="s">
        <v>118</v>
      </c>
      <c r="E75" s="158"/>
      <c r="F75" s="158"/>
      <c r="G75" s="158"/>
      <c r="H75" s="158"/>
      <c r="I75" s="159"/>
      <c r="J75" s="160">
        <f>J395</f>
        <v>0</v>
      </c>
      <c r="K75" s="161"/>
    </row>
    <row r="76" spans="2:11" s="8" customFormat="1" ht="24.95" customHeight="1">
      <c r="B76" s="148"/>
      <c r="C76" s="149"/>
      <c r="D76" s="150" t="s">
        <v>119</v>
      </c>
      <c r="E76" s="151"/>
      <c r="F76" s="151"/>
      <c r="G76" s="151"/>
      <c r="H76" s="151"/>
      <c r="I76" s="152"/>
      <c r="J76" s="153">
        <f>J399</f>
        <v>0</v>
      </c>
      <c r="K76" s="154"/>
    </row>
    <row r="77" spans="2:11" s="1" customFormat="1" ht="21.75" customHeight="1">
      <c r="B77" s="36"/>
      <c r="C77" s="37"/>
      <c r="D77" s="37"/>
      <c r="E77" s="37"/>
      <c r="F77" s="37"/>
      <c r="G77" s="37"/>
      <c r="H77" s="37"/>
      <c r="I77" s="117"/>
      <c r="J77" s="37"/>
      <c r="K77" s="40"/>
    </row>
    <row r="78" spans="2:11" s="1" customFormat="1" ht="6.95" customHeight="1">
      <c r="B78" s="51"/>
      <c r="C78" s="52"/>
      <c r="D78" s="52"/>
      <c r="E78" s="52"/>
      <c r="F78" s="52"/>
      <c r="G78" s="52"/>
      <c r="H78" s="52"/>
      <c r="I78" s="138"/>
      <c r="J78" s="52"/>
      <c r="K78" s="53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41"/>
      <c r="J82" s="55"/>
      <c r="K82" s="55"/>
      <c r="L82" s="56"/>
    </row>
    <row r="83" spans="2:12" s="1" customFormat="1" ht="36.95" customHeight="1">
      <c r="B83" s="36"/>
      <c r="C83" s="57" t="s">
        <v>120</v>
      </c>
      <c r="D83" s="58"/>
      <c r="E83" s="58"/>
      <c r="F83" s="58"/>
      <c r="G83" s="58"/>
      <c r="H83" s="58"/>
      <c r="I83" s="162"/>
      <c r="J83" s="58"/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62"/>
      <c r="J84" s="58"/>
      <c r="K84" s="58"/>
      <c r="L84" s="56"/>
    </row>
    <row r="85" spans="2:12" s="1" customFormat="1" ht="14.45" customHeight="1">
      <c r="B85" s="36"/>
      <c r="C85" s="60" t="s">
        <v>16</v>
      </c>
      <c r="D85" s="58"/>
      <c r="E85" s="58"/>
      <c r="F85" s="58"/>
      <c r="G85" s="58"/>
      <c r="H85" s="58"/>
      <c r="I85" s="162"/>
      <c r="J85" s="58"/>
      <c r="K85" s="58"/>
      <c r="L85" s="56"/>
    </row>
    <row r="86" spans="2:12" s="1" customFormat="1" ht="22.5" customHeight="1">
      <c r="B86" s="36"/>
      <c r="C86" s="58"/>
      <c r="D86" s="58"/>
      <c r="E86" s="323" t="str">
        <f>E7</f>
        <v>Chrudimská beseda 85 - oprava fasády Chrudim II.etapa</v>
      </c>
      <c r="F86" s="300"/>
      <c r="G86" s="300"/>
      <c r="H86" s="300"/>
      <c r="I86" s="162"/>
      <c r="J86" s="58"/>
      <c r="K86" s="58"/>
      <c r="L86" s="56"/>
    </row>
    <row r="87" spans="2:12" ht="13.5">
      <c r="B87" s="23"/>
      <c r="C87" s="60" t="s">
        <v>95</v>
      </c>
      <c r="D87" s="163"/>
      <c r="E87" s="163"/>
      <c r="F87" s="163"/>
      <c r="G87" s="163"/>
      <c r="H87" s="163"/>
      <c r="J87" s="163"/>
      <c r="K87" s="163"/>
      <c r="L87" s="164"/>
    </row>
    <row r="88" spans="2:12" s="1" customFormat="1" ht="22.5" customHeight="1">
      <c r="B88" s="36"/>
      <c r="C88" s="58"/>
      <c r="D88" s="58"/>
      <c r="E88" s="323" t="s">
        <v>96</v>
      </c>
      <c r="F88" s="300"/>
      <c r="G88" s="300"/>
      <c r="H88" s="300"/>
      <c r="I88" s="162"/>
      <c r="J88" s="58"/>
      <c r="K88" s="58"/>
      <c r="L88" s="56"/>
    </row>
    <row r="89" spans="2:12" s="1" customFormat="1" ht="14.45" customHeight="1">
      <c r="B89" s="36"/>
      <c r="C89" s="60" t="s">
        <v>97</v>
      </c>
      <c r="D89" s="58"/>
      <c r="E89" s="58"/>
      <c r="F89" s="58"/>
      <c r="G89" s="58"/>
      <c r="H89" s="58"/>
      <c r="I89" s="162"/>
      <c r="J89" s="58"/>
      <c r="K89" s="58"/>
      <c r="L89" s="56"/>
    </row>
    <row r="90" spans="2:12" s="1" customFormat="1" ht="23.25" customHeight="1">
      <c r="B90" s="36"/>
      <c r="C90" s="58"/>
      <c r="D90" s="58"/>
      <c r="E90" s="297" t="str">
        <f>E11</f>
        <v>1a - Stavební část</v>
      </c>
      <c r="F90" s="300"/>
      <c r="G90" s="300"/>
      <c r="H90" s="300"/>
      <c r="I90" s="162"/>
      <c r="J90" s="58"/>
      <c r="K90" s="58"/>
      <c r="L90" s="56"/>
    </row>
    <row r="91" spans="2:12" s="1" customFormat="1" ht="6.95" customHeight="1">
      <c r="B91" s="36"/>
      <c r="C91" s="58"/>
      <c r="D91" s="58"/>
      <c r="E91" s="58"/>
      <c r="F91" s="58"/>
      <c r="G91" s="58"/>
      <c r="H91" s="58"/>
      <c r="I91" s="162"/>
      <c r="J91" s="58"/>
      <c r="K91" s="58"/>
      <c r="L91" s="56"/>
    </row>
    <row r="92" spans="2:12" s="1" customFormat="1" ht="18" customHeight="1">
      <c r="B92" s="36"/>
      <c r="C92" s="60" t="s">
        <v>21</v>
      </c>
      <c r="D92" s="58"/>
      <c r="E92" s="58"/>
      <c r="F92" s="165" t="str">
        <f>F14</f>
        <v>Chrudim</v>
      </c>
      <c r="G92" s="58"/>
      <c r="H92" s="58"/>
      <c r="I92" s="166" t="s">
        <v>23</v>
      </c>
      <c r="J92" s="68" t="str">
        <f>IF(J14="","",J14)</f>
        <v>29.9.2016</v>
      </c>
      <c r="K92" s="58"/>
      <c r="L92" s="56"/>
    </row>
    <row r="93" spans="2:12" s="1" customFormat="1" ht="6.95" customHeight="1">
      <c r="B93" s="36"/>
      <c r="C93" s="58"/>
      <c r="D93" s="58"/>
      <c r="E93" s="58"/>
      <c r="F93" s="58"/>
      <c r="G93" s="58"/>
      <c r="H93" s="58"/>
      <c r="I93" s="162"/>
      <c r="J93" s="58"/>
      <c r="K93" s="58"/>
      <c r="L93" s="56"/>
    </row>
    <row r="94" spans="2:12" s="1" customFormat="1" ht="13.5">
      <c r="B94" s="36"/>
      <c r="C94" s="60" t="s">
        <v>25</v>
      </c>
      <c r="D94" s="58"/>
      <c r="E94" s="58"/>
      <c r="F94" s="165" t="str">
        <f>E17</f>
        <v>MÚ Chrudim,Resselovo nám.77,Chrudim</v>
      </c>
      <c r="G94" s="58"/>
      <c r="H94" s="58"/>
      <c r="I94" s="166" t="s">
        <v>32</v>
      </c>
      <c r="J94" s="165" t="str">
        <f>E23</f>
        <v>CODE s.r.o.,Na Vrtálně 84,Pardubice</v>
      </c>
      <c r="K94" s="58"/>
      <c r="L94" s="56"/>
    </row>
    <row r="95" spans="2:12" s="1" customFormat="1" ht="14.45" customHeight="1">
      <c r="B95" s="36"/>
      <c r="C95" s="60" t="s">
        <v>30</v>
      </c>
      <c r="D95" s="58"/>
      <c r="E95" s="58"/>
      <c r="F95" s="165" t="str">
        <f>IF(E20="","",E20)</f>
        <v/>
      </c>
      <c r="G95" s="58"/>
      <c r="H95" s="58"/>
      <c r="I95" s="162"/>
      <c r="J95" s="58"/>
      <c r="K95" s="58"/>
      <c r="L95" s="56"/>
    </row>
    <row r="96" spans="2:12" s="1" customFormat="1" ht="10.35" customHeight="1">
      <c r="B96" s="36"/>
      <c r="C96" s="58"/>
      <c r="D96" s="58"/>
      <c r="E96" s="58"/>
      <c r="F96" s="58"/>
      <c r="G96" s="58"/>
      <c r="H96" s="58"/>
      <c r="I96" s="162"/>
      <c r="J96" s="58"/>
      <c r="K96" s="58"/>
      <c r="L96" s="56"/>
    </row>
    <row r="97" spans="2:20" s="10" customFormat="1" ht="29.25" customHeight="1">
      <c r="B97" s="167"/>
      <c r="C97" s="168" t="s">
        <v>121</v>
      </c>
      <c r="D97" s="169" t="s">
        <v>55</v>
      </c>
      <c r="E97" s="169" t="s">
        <v>51</v>
      </c>
      <c r="F97" s="169" t="s">
        <v>122</v>
      </c>
      <c r="G97" s="169" t="s">
        <v>123</v>
      </c>
      <c r="H97" s="169" t="s">
        <v>124</v>
      </c>
      <c r="I97" s="170" t="s">
        <v>125</v>
      </c>
      <c r="J97" s="169" t="s">
        <v>101</v>
      </c>
      <c r="K97" s="171" t="s">
        <v>126</v>
      </c>
      <c r="L97" s="172"/>
      <c r="M97" s="76" t="s">
        <v>127</v>
      </c>
      <c r="N97" s="77" t="s">
        <v>40</v>
      </c>
      <c r="O97" s="77" t="s">
        <v>128</v>
      </c>
      <c r="P97" s="77" t="s">
        <v>129</v>
      </c>
      <c r="Q97" s="77" t="s">
        <v>130</v>
      </c>
      <c r="R97" s="77" t="s">
        <v>131</v>
      </c>
      <c r="S97" s="77" t="s">
        <v>132</v>
      </c>
      <c r="T97" s="78" t="s">
        <v>133</v>
      </c>
    </row>
    <row r="98" spans="2:63" s="1" customFormat="1" ht="29.25" customHeight="1">
      <c r="B98" s="36"/>
      <c r="C98" s="82" t="s">
        <v>102</v>
      </c>
      <c r="D98" s="58"/>
      <c r="E98" s="58"/>
      <c r="F98" s="58"/>
      <c r="G98" s="58"/>
      <c r="H98" s="58"/>
      <c r="I98" s="162"/>
      <c r="J98" s="173">
        <f>BK98</f>
        <v>0</v>
      </c>
      <c r="K98" s="58"/>
      <c r="L98" s="56"/>
      <c r="M98" s="79"/>
      <c r="N98" s="80"/>
      <c r="O98" s="80"/>
      <c r="P98" s="174">
        <f>P99+P196+P399</f>
        <v>0</v>
      </c>
      <c r="Q98" s="80"/>
      <c r="R98" s="174">
        <f>R99+R196+R399</f>
        <v>11.578322190000003</v>
      </c>
      <c r="S98" s="80"/>
      <c r="T98" s="175">
        <f>T99+T196+T399</f>
        <v>20.456824</v>
      </c>
      <c r="AT98" s="19" t="s">
        <v>69</v>
      </c>
      <c r="AU98" s="19" t="s">
        <v>103</v>
      </c>
      <c r="BK98" s="176">
        <f>BK99+BK196+BK399</f>
        <v>0</v>
      </c>
    </row>
    <row r="99" spans="2:63" s="11" customFormat="1" ht="37.35" customHeight="1">
      <c r="B99" s="177"/>
      <c r="C99" s="178"/>
      <c r="D99" s="179" t="s">
        <v>69</v>
      </c>
      <c r="E99" s="180" t="s">
        <v>134</v>
      </c>
      <c r="F99" s="180" t="s">
        <v>135</v>
      </c>
      <c r="G99" s="178"/>
      <c r="H99" s="178"/>
      <c r="I99" s="181"/>
      <c r="J99" s="182">
        <f>BK99</f>
        <v>0</v>
      </c>
      <c r="K99" s="178"/>
      <c r="L99" s="183"/>
      <c r="M99" s="184"/>
      <c r="N99" s="185"/>
      <c r="O99" s="185"/>
      <c r="P99" s="186">
        <f>P100+P104+P108+P160+P166+P188</f>
        <v>0</v>
      </c>
      <c r="Q99" s="185"/>
      <c r="R99" s="186">
        <f>R100+R104+R108+R160+R166+R188</f>
        <v>9.722469440000003</v>
      </c>
      <c r="S99" s="185"/>
      <c r="T99" s="187">
        <f>T100+T104+T108+T160+T166+T188</f>
        <v>18.89325</v>
      </c>
      <c r="AR99" s="188" t="s">
        <v>74</v>
      </c>
      <c r="AT99" s="189" t="s">
        <v>69</v>
      </c>
      <c r="AU99" s="189" t="s">
        <v>70</v>
      </c>
      <c r="AY99" s="188" t="s">
        <v>136</v>
      </c>
      <c r="BK99" s="190">
        <f>BK100+BK104+BK108+BK160+BK166+BK188</f>
        <v>0</v>
      </c>
    </row>
    <row r="100" spans="2:63" s="11" customFormat="1" ht="19.9" customHeight="1">
      <c r="B100" s="177"/>
      <c r="C100" s="178"/>
      <c r="D100" s="191" t="s">
        <v>69</v>
      </c>
      <c r="E100" s="192" t="s">
        <v>74</v>
      </c>
      <c r="F100" s="192" t="s">
        <v>137</v>
      </c>
      <c r="G100" s="178"/>
      <c r="H100" s="178"/>
      <c r="I100" s="181"/>
      <c r="J100" s="193">
        <f>BK100</f>
        <v>0</v>
      </c>
      <c r="K100" s="178"/>
      <c r="L100" s="183"/>
      <c r="M100" s="184"/>
      <c r="N100" s="185"/>
      <c r="O100" s="185"/>
      <c r="P100" s="186">
        <f>SUM(P101:P103)</f>
        <v>0</v>
      </c>
      <c r="Q100" s="185"/>
      <c r="R100" s="186">
        <f>SUM(R101:R103)</f>
        <v>0</v>
      </c>
      <c r="S100" s="185"/>
      <c r="T100" s="187">
        <f>SUM(T101:T103)</f>
        <v>0</v>
      </c>
      <c r="AR100" s="188" t="s">
        <v>74</v>
      </c>
      <c r="AT100" s="189" t="s">
        <v>69</v>
      </c>
      <c r="AU100" s="189" t="s">
        <v>74</v>
      </c>
      <c r="AY100" s="188" t="s">
        <v>136</v>
      </c>
      <c r="BK100" s="190">
        <f>SUM(BK101:BK103)</f>
        <v>0</v>
      </c>
    </row>
    <row r="101" spans="2:65" s="1" customFormat="1" ht="22.5" customHeight="1">
      <c r="B101" s="36"/>
      <c r="C101" s="194" t="s">
        <v>74</v>
      </c>
      <c r="D101" s="194" t="s">
        <v>138</v>
      </c>
      <c r="E101" s="195" t="s">
        <v>139</v>
      </c>
      <c r="F101" s="196" t="s">
        <v>140</v>
      </c>
      <c r="G101" s="197" t="s">
        <v>141</v>
      </c>
      <c r="H101" s="198">
        <v>50</v>
      </c>
      <c r="I101" s="199"/>
      <c r="J101" s="200">
        <f>ROUND(I101*H101,2)</f>
        <v>0</v>
      </c>
      <c r="K101" s="196" t="s">
        <v>19</v>
      </c>
      <c r="L101" s="56"/>
      <c r="M101" s="201" t="s">
        <v>19</v>
      </c>
      <c r="N101" s="202" t="s">
        <v>41</v>
      </c>
      <c r="O101" s="37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9" t="s">
        <v>142</v>
      </c>
      <c r="AT101" s="19" t="s">
        <v>138</v>
      </c>
      <c r="AU101" s="19" t="s">
        <v>81</v>
      </c>
      <c r="AY101" s="19" t="s">
        <v>136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9" t="s">
        <v>74</v>
      </c>
      <c r="BK101" s="205">
        <f>ROUND(I101*H101,2)</f>
        <v>0</v>
      </c>
      <c r="BL101" s="19" t="s">
        <v>142</v>
      </c>
      <c r="BM101" s="19" t="s">
        <v>143</v>
      </c>
    </row>
    <row r="102" spans="2:51" s="12" customFormat="1" ht="13.5">
      <c r="B102" s="206"/>
      <c r="C102" s="207"/>
      <c r="D102" s="208" t="s">
        <v>144</v>
      </c>
      <c r="E102" s="209" t="s">
        <v>19</v>
      </c>
      <c r="F102" s="210" t="s">
        <v>145</v>
      </c>
      <c r="G102" s="207"/>
      <c r="H102" s="211" t="s">
        <v>19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144</v>
      </c>
      <c r="AU102" s="217" t="s">
        <v>81</v>
      </c>
      <c r="AV102" s="12" t="s">
        <v>74</v>
      </c>
      <c r="AW102" s="12" t="s">
        <v>34</v>
      </c>
      <c r="AX102" s="12" t="s">
        <v>70</v>
      </c>
      <c r="AY102" s="217" t="s">
        <v>136</v>
      </c>
    </row>
    <row r="103" spans="2:51" s="13" customFormat="1" ht="13.5">
      <c r="B103" s="218"/>
      <c r="C103" s="219"/>
      <c r="D103" s="208" t="s">
        <v>144</v>
      </c>
      <c r="E103" s="220" t="s">
        <v>19</v>
      </c>
      <c r="F103" s="221" t="s">
        <v>146</v>
      </c>
      <c r="G103" s="219"/>
      <c r="H103" s="222">
        <v>50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144</v>
      </c>
      <c r="AU103" s="228" t="s">
        <v>81</v>
      </c>
      <c r="AV103" s="13" t="s">
        <v>81</v>
      </c>
      <c r="AW103" s="13" t="s">
        <v>34</v>
      </c>
      <c r="AX103" s="13" t="s">
        <v>74</v>
      </c>
      <c r="AY103" s="228" t="s">
        <v>136</v>
      </c>
    </row>
    <row r="104" spans="2:63" s="11" customFormat="1" ht="29.85" customHeight="1">
      <c r="B104" s="177"/>
      <c r="C104" s="178"/>
      <c r="D104" s="191" t="s">
        <v>69</v>
      </c>
      <c r="E104" s="192" t="s">
        <v>147</v>
      </c>
      <c r="F104" s="192" t="s">
        <v>148</v>
      </c>
      <c r="G104" s="178"/>
      <c r="H104" s="178"/>
      <c r="I104" s="181"/>
      <c r="J104" s="193">
        <f>BK104</f>
        <v>0</v>
      </c>
      <c r="K104" s="178"/>
      <c r="L104" s="183"/>
      <c r="M104" s="184"/>
      <c r="N104" s="185"/>
      <c r="O104" s="185"/>
      <c r="P104" s="186">
        <f>SUM(P105:P107)</f>
        <v>0</v>
      </c>
      <c r="Q104" s="185"/>
      <c r="R104" s="186">
        <f>SUM(R105:R107)</f>
        <v>0</v>
      </c>
      <c r="S104" s="185"/>
      <c r="T104" s="187">
        <f>SUM(T105:T107)</f>
        <v>0</v>
      </c>
      <c r="AR104" s="188" t="s">
        <v>74</v>
      </c>
      <c r="AT104" s="189" t="s">
        <v>69</v>
      </c>
      <c r="AU104" s="189" t="s">
        <v>74</v>
      </c>
      <c r="AY104" s="188" t="s">
        <v>136</v>
      </c>
      <c r="BK104" s="190">
        <f>SUM(BK105:BK107)</f>
        <v>0</v>
      </c>
    </row>
    <row r="105" spans="2:65" s="1" customFormat="1" ht="22.5" customHeight="1">
      <c r="B105" s="36"/>
      <c r="C105" s="194" t="s">
        <v>81</v>
      </c>
      <c r="D105" s="194" t="s">
        <v>138</v>
      </c>
      <c r="E105" s="195" t="s">
        <v>149</v>
      </c>
      <c r="F105" s="196" t="s">
        <v>150</v>
      </c>
      <c r="G105" s="197" t="s">
        <v>151</v>
      </c>
      <c r="H105" s="198">
        <v>80</v>
      </c>
      <c r="I105" s="199"/>
      <c r="J105" s="200">
        <f>ROUND(I105*H105,2)</f>
        <v>0</v>
      </c>
      <c r="K105" s="196" t="s">
        <v>152</v>
      </c>
      <c r="L105" s="56"/>
      <c r="M105" s="201" t="s">
        <v>19</v>
      </c>
      <c r="N105" s="202" t="s">
        <v>41</v>
      </c>
      <c r="O105" s="37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9" t="s">
        <v>142</v>
      </c>
      <c r="AT105" s="19" t="s">
        <v>138</v>
      </c>
      <c r="AU105" s="19" t="s">
        <v>81</v>
      </c>
      <c r="AY105" s="19" t="s">
        <v>136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9" t="s">
        <v>74</v>
      </c>
      <c r="BK105" s="205">
        <f>ROUND(I105*H105,2)</f>
        <v>0</v>
      </c>
      <c r="BL105" s="19" t="s">
        <v>142</v>
      </c>
      <c r="BM105" s="19" t="s">
        <v>153</v>
      </c>
    </row>
    <row r="106" spans="2:51" s="12" customFormat="1" ht="13.5">
      <c r="B106" s="206"/>
      <c r="C106" s="207"/>
      <c r="D106" s="208" t="s">
        <v>144</v>
      </c>
      <c r="E106" s="209" t="s">
        <v>19</v>
      </c>
      <c r="F106" s="210" t="s">
        <v>154</v>
      </c>
      <c r="G106" s="207"/>
      <c r="H106" s="211" t="s">
        <v>19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144</v>
      </c>
      <c r="AU106" s="217" t="s">
        <v>81</v>
      </c>
      <c r="AV106" s="12" t="s">
        <v>74</v>
      </c>
      <c r="AW106" s="12" t="s">
        <v>34</v>
      </c>
      <c r="AX106" s="12" t="s">
        <v>70</v>
      </c>
      <c r="AY106" s="217" t="s">
        <v>136</v>
      </c>
    </row>
    <row r="107" spans="2:51" s="13" customFormat="1" ht="13.5">
      <c r="B107" s="218"/>
      <c r="C107" s="219"/>
      <c r="D107" s="208" t="s">
        <v>144</v>
      </c>
      <c r="E107" s="220" t="s">
        <v>19</v>
      </c>
      <c r="F107" s="221" t="s">
        <v>155</v>
      </c>
      <c r="G107" s="219"/>
      <c r="H107" s="222">
        <v>80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144</v>
      </c>
      <c r="AU107" s="228" t="s">
        <v>81</v>
      </c>
      <c r="AV107" s="13" t="s">
        <v>81</v>
      </c>
      <c r="AW107" s="13" t="s">
        <v>34</v>
      </c>
      <c r="AX107" s="13" t="s">
        <v>74</v>
      </c>
      <c r="AY107" s="228" t="s">
        <v>136</v>
      </c>
    </row>
    <row r="108" spans="2:63" s="11" customFormat="1" ht="29.85" customHeight="1">
      <c r="B108" s="177"/>
      <c r="C108" s="178"/>
      <c r="D108" s="191" t="s">
        <v>69</v>
      </c>
      <c r="E108" s="192" t="s">
        <v>156</v>
      </c>
      <c r="F108" s="192" t="s">
        <v>157</v>
      </c>
      <c r="G108" s="178"/>
      <c r="H108" s="178"/>
      <c r="I108" s="181"/>
      <c r="J108" s="193">
        <f>BK108</f>
        <v>0</v>
      </c>
      <c r="K108" s="178"/>
      <c r="L108" s="183"/>
      <c r="M108" s="184"/>
      <c r="N108" s="185"/>
      <c r="O108" s="185"/>
      <c r="P108" s="186">
        <f>SUM(P109:P159)</f>
        <v>0</v>
      </c>
      <c r="Q108" s="185"/>
      <c r="R108" s="186">
        <f>SUM(R109:R159)</f>
        <v>9.518469440000002</v>
      </c>
      <c r="S108" s="185"/>
      <c r="T108" s="187">
        <f>SUM(T109:T159)</f>
        <v>0</v>
      </c>
      <c r="AR108" s="188" t="s">
        <v>74</v>
      </c>
      <c r="AT108" s="189" t="s">
        <v>69</v>
      </c>
      <c r="AU108" s="189" t="s">
        <v>74</v>
      </c>
      <c r="AY108" s="188" t="s">
        <v>136</v>
      </c>
      <c r="BK108" s="190">
        <f>SUM(BK109:BK159)</f>
        <v>0</v>
      </c>
    </row>
    <row r="109" spans="2:65" s="1" customFormat="1" ht="22.5" customHeight="1">
      <c r="B109" s="36"/>
      <c r="C109" s="194" t="s">
        <v>147</v>
      </c>
      <c r="D109" s="194" t="s">
        <v>138</v>
      </c>
      <c r="E109" s="195" t="s">
        <v>158</v>
      </c>
      <c r="F109" s="196" t="s">
        <v>159</v>
      </c>
      <c r="G109" s="197" t="s">
        <v>141</v>
      </c>
      <c r="H109" s="198">
        <v>15</v>
      </c>
      <c r="I109" s="199"/>
      <c r="J109" s="200">
        <f>ROUND(I109*H109,2)</f>
        <v>0</v>
      </c>
      <c r="K109" s="196" t="s">
        <v>19</v>
      </c>
      <c r="L109" s="56"/>
      <c r="M109" s="201" t="s">
        <v>19</v>
      </c>
      <c r="N109" s="202" t="s">
        <v>41</v>
      </c>
      <c r="O109" s="37"/>
      <c r="P109" s="203">
        <f>O109*H109</f>
        <v>0</v>
      </c>
      <c r="Q109" s="203">
        <v>0.0352</v>
      </c>
      <c r="R109" s="203">
        <f>Q109*H109</f>
        <v>0.528</v>
      </c>
      <c r="S109" s="203">
        <v>0</v>
      </c>
      <c r="T109" s="204">
        <f>S109*H109</f>
        <v>0</v>
      </c>
      <c r="AR109" s="19" t="s">
        <v>142</v>
      </c>
      <c r="AT109" s="19" t="s">
        <v>138</v>
      </c>
      <c r="AU109" s="19" t="s">
        <v>81</v>
      </c>
      <c r="AY109" s="19" t="s">
        <v>136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9" t="s">
        <v>74</v>
      </c>
      <c r="BK109" s="205">
        <f>ROUND(I109*H109,2)</f>
        <v>0</v>
      </c>
      <c r="BL109" s="19" t="s">
        <v>142</v>
      </c>
      <c r="BM109" s="19" t="s">
        <v>160</v>
      </c>
    </row>
    <row r="110" spans="2:51" s="12" customFormat="1" ht="13.5">
      <c r="B110" s="206"/>
      <c r="C110" s="207"/>
      <c r="D110" s="208" t="s">
        <v>144</v>
      </c>
      <c r="E110" s="209" t="s">
        <v>19</v>
      </c>
      <c r="F110" s="210" t="s">
        <v>161</v>
      </c>
      <c r="G110" s="207"/>
      <c r="H110" s="211" t="s">
        <v>19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144</v>
      </c>
      <c r="AU110" s="217" t="s">
        <v>81</v>
      </c>
      <c r="AV110" s="12" t="s">
        <v>74</v>
      </c>
      <c r="AW110" s="12" t="s">
        <v>34</v>
      </c>
      <c r="AX110" s="12" t="s">
        <v>70</v>
      </c>
      <c r="AY110" s="217" t="s">
        <v>136</v>
      </c>
    </row>
    <row r="111" spans="2:51" s="13" customFormat="1" ht="13.5">
      <c r="B111" s="218"/>
      <c r="C111" s="219"/>
      <c r="D111" s="229" t="s">
        <v>144</v>
      </c>
      <c r="E111" s="230" t="s">
        <v>19</v>
      </c>
      <c r="F111" s="231" t="s">
        <v>8</v>
      </c>
      <c r="G111" s="219"/>
      <c r="H111" s="232">
        <v>15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144</v>
      </c>
      <c r="AU111" s="228" t="s">
        <v>81</v>
      </c>
      <c r="AV111" s="13" t="s">
        <v>81</v>
      </c>
      <c r="AW111" s="13" t="s">
        <v>34</v>
      </c>
      <c r="AX111" s="13" t="s">
        <v>74</v>
      </c>
      <c r="AY111" s="228" t="s">
        <v>136</v>
      </c>
    </row>
    <row r="112" spans="2:65" s="1" customFormat="1" ht="22.5" customHeight="1">
      <c r="B112" s="36"/>
      <c r="C112" s="194" t="s">
        <v>142</v>
      </c>
      <c r="D112" s="194" t="s">
        <v>138</v>
      </c>
      <c r="E112" s="195" t="s">
        <v>162</v>
      </c>
      <c r="F112" s="196" t="s">
        <v>163</v>
      </c>
      <c r="G112" s="197" t="s">
        <v>141</v>
      </c>
      <c r="H112" s="198">
        <v>15</v>
      </c>
      <c r="I112" s="199"/>
      <c r="J112" s="200">
        <f>ROUND(I112*H112,2)</f>
        <v>0</v>
      </c>
      <c r="K112" s="196" t="s">
        <v>19</v>
      </c>
      <c r="L112" s="56"/>
      <c r="M112" s="201" t="s">
        <v>19</v>
      </c>
      <c r="N112" s="202" t="s">
        <v>41</v>
      </c>
      <c r="O112" s="37"/>
      <c r="P112" s="203">
        <f>O112*H112</f>
        <v>0</v>
      </c>
      <c r="Q112" s="203">
        <v>0.01596</v>
      </c>
      <c r="R112" s="203">
        <f>Q112*H112</f>
        <v>0.23939999999999997</v>
      </c>
      <c r="S112" s="203">
        <v>0</v>
      </c>
      <c r="T112" s="204">
        <f>S112*H112</f>
        <v>0</v>
      </c>
      <c r="AR112" s="19" t="s">
        <v>142</v>
      </c>
      <c r="AT112" s="19" t="s">
        <v>138</v>
      </c>
      <c r="AU112" s="19" t="s">
        <v>81</v>
      </c>
      <c r="AY112" s="19" t="s">
        <v>136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9" t="s">
        <v>74</v>
      </c>
      <c r="BK112" s="205">
        <f>ROUND(I112*H112,2)</f>
        <v>0</v>
      </c>
      <c r="BL112" s="19" t="s">
        <v>142</v>
      </c>
      <c r="BM112" s="19" t="s">
        <v>164</v>
      </c>
    </row>
    <row r="113" spans="2:51" s="12" customFormat="1" ht="13.5">
      <c r="B113" s="206"/>
      <c r="C113" s="207"/>
      <c r="D113" s="208" t="s">
        <v>144</v>
      </c>
      <c r="E113" s="209" t="s">
        <v>19</v>
      </c>
      <c r="F113" s="210" t="s">
        <v>161</v>
      </c>
      <c r="G113" s="207"/>
      <c r="H113" s="211" t="s">
        <v>19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144</v>
      </c>
      <c r="AU113" s="217" t="s">
        <v>81</v>
      </c>
      <c r="AV113" s="12" t="s">
        <v>74</v>
      </c>
      <c r="AW113" s="12" t="s">
        <v>34</v>
      </c>
      <c r="AX113" s="12" t="s">
        <v>70</v>
      </c>
      <c r="AY113" s="217" t="s">
        <v>136</v>
      </c>
    </row>
    <row r="114" spans="2:51" s="13" customFormat="1" ht="13.5">
      <c r="B114" s="218"/>
      <c r="C114" s="219"/>
      <c r="D114" s="229" t="s">
        <v>144</v>
      </c>
      <c r="E114" s="230" t="s">
        <v>19</v>
      </c>
      <c r="F114" s="231" t="s">
        <v>8</v>
      </c>
      <c r="G114" s="219"/>
      <c r="H114" s="232">
        <v>15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144</v>
      </c>
      <c r="AU114" s="228" t="s">
        <v>81</v>
      </c>
      <c r="AV114" s="13" t="s">
        <v>81</v>
      </c>
      <c r="AW114" s="13" t="s">
        <v>34</v>
      </c>
      <c r="AX114" s="13" t="s">
        <v>74</v>
      </c>
      <c r="AY114" s="228" t="s">
        <v>136</v>
      </c>
    </row>
    <row r="115" spans="2:65" s="1" customFormat="1" ht="22.5" customHeight="1">
      <c r="B115" s="36"/>
      <c r="C115" s="194" t="s">
        <v>165</v>
      </c>
      <c r="D115" s="194" t="s">
        <v>138</v>
      </c>
      <c r="E115" s="195" t="s">
        <v>166</v>
      </c>
      <c r="F115" s="196" t="s">
        <v>167</v>
      </c>
      <c r="G115" s="197" t="s">
        <v>151</v>
      </c>
      <c r="H115" s="198">
        <v>422</v>
      </c>
      <c r="I115" s="199"/>
      <c r="J115" s="200">
        <f>ROUND(I115*H115,2)</f>
        <v>0</v>
      </c>
      <c r="K115" s="196" t="s">
        <v>19</v>
      </c>
      <c r="L115" s="56"/>
      <c r="M115" s="201" t="s">
        <v>19</v>
      </c>
      <c r="N115" s="202" t="s">
        <v>41</v>
      </c>
      <c r="O115" s="37"/>
      <c r="P115" s="203">
        <f>O115*H115</f>
        <v>0</v>
      </c>
      <c r="Q115" s="203">
        <v>0.02065</v>
      </c>
      <c r="R115" s="203">
        <f>Q115*H115</f>
        <v>8.714300000000001</v>
      </c>
      <c r="S115" s="203">
        <v>0</v>
      </c>
      <c r="T115" s="204">
        <f>S115*H115</f>
        <v>0</v>
      </c>
      <c r="AR115" s="19" t="s">
        <v>142</v>
      </c>
      <c r="AT115" s="19" t="s">
        <v>138</v>
      </c>
      <c r="AU115" s="19" t="s">
        <v>81</v>
      </c>
      <c r="AY115" s="19" t="s">
        <v>136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9" t="s">
        <v>74</v>
      </c>
      <c r="BK115" s="205">
        <f>ROUND(I115*H115,2)</f>
        <v>0</v>
      </c>
      <c r="BL115" s="19" t="s">
        <v>142</v>
      </c>
      <c r="BM115" s="19" t="s">
        <v>168</v>
      </c>
    </row>
    <row r="116" spans="2:51" s="13" customFormat="1" ht="13.5">
      <c r="B116" s="218"/>
      <c r="C116" s="219"/>
      <c r="D116" s="208" t="s">
        <v>144</v>
      </c>
      <c r="E116" s="220" t="s">
        <v>19</v>
      </c>
      <c r="F116" s="221" t="s">
        <v>169</v>
      </c>
      <c r="G116" s="219"/>
      <c r="H116" s="222">
        <v>166.1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144</v>
      </c>
      <c r="AU116" s="228" t="s">
        <v>81</v>
      </c>
      <c r="AV116" s="13" t="s">
        <v>81</v>
      </c>
      <c r="AW116" s="13" t="s">
        <v>34</v>
      </c>
      <c r="AX116" s="13" t="s">
        <v>70</v>
      </c>
      <c r="AY116" s="228" t="s">
        <v>136</v>
      </c>
    </row>
    <row r="117" spans="2:51" s="13" customFormat="1" ht="13.5">
      <c r="B117" s="218"/>
      <c r="C117" s="219"/>
      <c r="D117" s="208" t="s">
        <v>144</v>
      </c>
      <c r="E117" s="220" t="s">
        <v>19</v>
      </c>
      <c r="F117" s="221" t="s">
        <v>170</v>
      </c>
      <c r="G117" s="219"/>
      <c r="H117" s="222">
        <v>255.9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144</v>
      </c>
      <c r="AU117" s="228" t="s">
        <v>81</v>
      </c>
      <c r="AV117" s="13" t="s">
        <v>81</v>
      </c>
      <c r="AW117" s="13" t="s">
        <v>34</v>
      </c>
      <c r="AX117" s="13" t="s">
        <v>70</v>
      </c>
      <c r="AY117" s="228" t="s">
        <v>136</v>
      </c>
    </row>
    <row r="118" spans="2:51" s="14" customFormat="1" ht="13.5">
      <c r="B118" s="233"/>
      <c r="C118" s="234"/>
      <c r="D118" s="229" t="s">
        <v>144</v>
      </c>
      <c r="E118" s="235" t="s">
        <v>19</v>
      </c>
      <c r="F118" s="236" t="s">
        <v>171</v>
      </c>
      <c r="G118" s="234"/>
      <c r="H118" s="237">
        <v>422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144</v>
      </c>
      <c r="AU118" s="243" t="s">
        <v>81</v>
      </c>
      <c r="AV118" s="14" t="s">
        <v>142</v>
      </c>
      <c r="AW118" s="14" t="s">
        <v>34</v>
      </c>
      <c r="AX118" s="14" t="s">
        <v>74</v>
      </c>
      <c r="AY118" s="243" t="s">
        <v>136</v>
      </c>
    </row>
    <row r="119" spans="2:65" s="1" customFormat="1" ht="22.5" customHeight="1">
      <c r="B119" s="36"/>
      <c r="C119" s="194" t="s">
        <v>156</v>
      </c>
      <c r="D119" s="194" t="s">
        <v>138</v>
      </c>
      <c r="E119" s="195" t="s">
        <v>172</v>
      </c>
      <c r="F119" s="196" t="s">
        <v>173</v>
      </c>
      <c r="G119" s="197" t="s">
        <v>141</v>
      </c>
      <c r="H119" s="198">
        <v>1332.375</v>
      </c>
      <c r="I119" s="199"/>
      <c r="J119" s="200">
        <f>ROUND(I119*H119,2)</f>
        <v>0</v>
      </c>
      <c r="K119" s="196" t="s">
        <v>19</v>
      </c>
      <c r="L119" s="56"/>
      <c r="M119" s="201" t="s">
        <v>19</v>
      </c>
      <c r="N119" s="202" t="s">
        <v>41</v>
      </c>
      <c r="O119" s="37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19" t="s">
        <v>142</v>
      </c>
      <c r="AT119" s="19" t="s">
        <v>138</v>
      </c>
      <c r="AU119" s="19" t="s">
        <v>81</v>
      </c>
      <c r="AY119" s="19" t="s">
        <v>136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9" t="s">
        <v>74</v>
      </c>
      <c r="BK119" s="205">
        <f>ROUND(I119*H119,2)</f>
        <v>0</v>
      </c>
      <c r="BL119" s="19" t="s">
        <v>142</v>
      </c>
      <c r="BM119" s="19" t="s">
        <v>174</v>
      </c>
    </row>
    <row r="120" spans="2:51" s="12" customFormat="1" ht="13.5">
      <c r="B120" s="206"/>
      <c r="C120" s="207"/>
      <c r="D120" s="208" t="s">
        <v>144</v>
      </c>
      <c r="E120" s="209" t="s">
        <v>19</v>
      </c>
      <c r="F120" s="210" t="s">
        <v>175</v>
      </c>
      <c r="G120" s="207"/>
      <c r="H120" s="211" t="s">
        <v>19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144</v>
      </c>
      <c r="AU120" s="217" t="s">
        <v>81</v>
      </c>
      <c r="AV120" s="12" t="s">
        <v>74</v>
      </c>
      <c r="AW120" s="12" t="s">
        <v>34</v>
      </c>
      <c r="AX120" s="12" t="s">
        <v>70</v>
      </c>
      <c r="AY120" s="217" t="s">
        <v>136</v>
      </c>
    </row>
    <row r="121" spans="2:51" s="13" customFormat="1" ht="13.5">
      <c r="B121" s="218"/>
      <c r="C121" s="219"/>
      <c r="D121" s="229" t="s">
        <v>144</v>
      </c>
      <c r="E121" s="230" t="s">
        <v>19</v>
      </c>
      <c r="F121" s="231" t="s">
        <v>176</v>
      </c>
      <c r="G121" s="219"/>
      <c r="H121" s="232">
        <v>1332.375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144</v>
      </c>
      <c r="AU121" s="228" t="s">
        <v>81</v>
      </c>
      <c r="AV121" s="13" t="s">
        <v>81</v>
      </c>
      <c r="AW121" s="13" t="s">
        <v>34</v>
      </c>
      <c r="AX121" s="13" t="s">
        <v>74</v>
      </c>
      <c r="AY121" s="228" t="s">
        <v>136</v>
      </c>
    </row>
    <row r="122" spans="2:65" s="1" customFormat="1" ht="44.25" customHeight="1">
      <c r="B122" s="36"/>
      <c r="C122" s="194" t="s">
        <v>177</v>
      </c>
      <c r="D122" s="194" t="s">
        <v>138</v>
      </c>
      <c r="E122" s="195" t="s">
        <v>178</v>
      </c>
      <c r="F122" s="196" t="s">
        <v>179</v>
      </c>
      <c r="G122" s="197" t="s">
        <v>141</v>
      </c>
      <c r="H122" s="198">
        <v>1332.375</v>
      </c>
      <c r="I122" s="199"/>
      <c r="J122" s="200">
        <f>ROUND(I122*H122,2)</f>
        <v>0</v>
      </c>
      <c r="K122" s="196" t="s">
        <v>19</v>
      </c>
      <c r="L122" s="56"/>
      <c r="M122" s="201" t="s">
        <v>19</v>
      </c>
      <c r="N122" s="202" t="s">
        <v>41</v>
      </c>
      <c r="O122" s="37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19" t="s">
        <v>142</v>
      </c>
      <c r="AT122" s="19" t="s">
        <v>138</v>
      </c>
      <c r="AU122" s="19" t="s">
        <v>81</v>
      </c>
      <c r="AY122" s="19" t="s">
        <v>136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9" t="s">
        <v>74</v>
      </c>
      <c r="BK122" s="205">
        <f>ROUND(I122*H122,2)</f>
        <v>0</v>
      </c>
      <c r="BL122" s="19" t="s">
        <v>142</v>
      </c>
      <c r="BM122" s="19" t="s">
        <v>180</v>
      </c>
    </row>
    <row r="123" spans="2:51" s="12" customFormat="1" ht="13.5">
      <c r="B123" s="206"/>
      <c r="C123" s="207"/>
      <c r="D123" s="208" t="s">
        <v>144</v>
      </c>
      <c r="E123" s="209" t="s">
        <v>19</v>
      </c>
      <c r="F123" s="210" t="s">
        <v>175</v>
      </c>
      <c r="G123" s="207"/>
      <c r="H123" s="211" t="s">
        <v>19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144</v>
      </c>
      <c r="AU123" s="217" t="s">
        <v>81</v>
      </c>
      <c r="AV123" s="12" t="s">
        <v>74</v>
      </c>
      <c r="AW123" s="12" t="s">
        <v>34</v>
      </c>
      <c r="AX123" s="12" t="s">
        <v>70</v>
      </c>
      <c r="AY123" s="217" t="s">
        <v>136</v>
      </c>
    </row>
    <row r="124" spans="2:51" s="13" customFormat="1" ht="13.5">
      <c r="B124" s="218"/>
      <c r="C124" s="219"/>
      <c r="D124" s="229" t="s">
        <v>144</v>
      </c>
      <c r="E124" s="230" t="s">
        <v>19</v>
      </c>
      <c r="F124" s="231" t="s">
        <v>176</v>
      </c>
      <c r="G124" s="219"/>
      <c r="H124" s="232">
        <v>1332.375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144</v>
      </c>
      <c r="AU124" s="228" t="s">
        <v>81</v>
      </c>
      <c r="AV124" s="13" t="s">
        <v>81</v>
      </c>
      <c r="AW124" s="13" t="s">
        <v>34</v>
      </c>
      <c r="AX124" s="13" t="s">
        <v>74</v>
      </c>
      <c r="AY124" s="228" t="s">
        <v>136</v>
      </c>
    </row>
    <row r="125" spans="2:65" s="1" customFormat="1" ht="57" customHeight="1">
      <c r="B125" s="36"/>
      <c r="C125" s="194" t="s">
        <v>181</v>
      </c>
      <c r="D125" s="194" t="s">
        <v>138</v>
      </c>
      <c r="E125" s="195" t="s">
        <v>182</v>
      </c>
      <c r="F125" s="196" t="s">
        <v>183</v>
      </c>
      <c r="G125" s="197" t="s">
        <v>141</v>
      </c>
      <c r="H125" s="198">
        <v>1332.375</v>
      </c>
      <c r="I125" s="199"/>
      <c r="J125" s="200">
        <f>ROUND(I125*H125,2)</f>
        <v>0</v>
      </c>
      <c r="K125" s="196" t="s">
        <v>19</v>
      </c>
      <c r="L125" s="56"/>
      <c r="M125" s="201" t="s">
        <v>19</v>
      </c>
      <c r="N125" s="202" t="s">
        <v>41</v>
      </c>
      <c r="O125" s="37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19" t="s">
        <v>142</v>
      </c>
      <c r="AT125" s="19" t="s">
        <v>138</v>
      </c>
      <c r="AU125" s="19" t="s">
        <v>81</v>
      </c>
      <c r="AY125" s="19" t="s">
        <v>136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9" t="s">
        <v>74</v>
      </c>
      <c r="BK125" s="205">
        <f>ROUND(I125*H125,2)</f>
        <v>0</v>
      </c>
      <c r="BL125" s="19" t="s">
        <v>142</v>
      </c>
      <c r="BM125" s="19" t="s">
        <v>184</v>
      </c>
    </row>
    <row r="126" spans="2:51" s="12" customFormat="1" ht="13.5">
      <c r="B126" s="206"/>
      <c r="C126" s="207"/>
      <c r="D126" s="208" t="s">
        <v>144</v>
      </c>
      <c r="E126" s="209" t="s">
        <v>19</v>
      </c>
      <c r="F126" s="210" t="s">
        <v>175</v>
      </c>
      <c r="G126" s="207"/>
      <c r="H126" s="211" t="s">
        <v>19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144</v>
      </c>
      <c r="AU126" s="217" t="s">
        <v>81</v>
      </c>
      <c r="AV126" s="12" t="s">
        <v>74</v>
      </c>
      <c r="AW126" s="12" t="s">
        <v>34</v>
      </c>
      <c r="AX126" s="12" t="s">
        <v>70</v>
      </c>
      <c r="AY126" s="217" t="s">
        <v>136</v>
      </c>
    </row>
    <row r="127" spans="2:51" s="13" customFormat="1" ht="13.5">
      <c r="B127" s="218"/>
      <c r="C127" s="219"/>
      <c r="D127" s="229" t="s">
        <v>144</v>
      </c>
      <c r="E127" s="230" t="s">
        <v>19</v>
      </c>
      <c r="F127" s="231" t="s">
        <v>176</v>
      </c>
      <c r="G127" s="219"/>
      <c r="H127" s="232">
        <v>1332.375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144</v>
      </c>
      <c r="AU127" s="228" t="s">
        <v>81</v>
      </c>
      <c r="AV127" s="13" t="s">
        <v>81</v>
      </c>
      <c r="AW127" s="13" t="s">
        <v>34</v>
      </c>
      <c r="AX127" s="13" t="s">
        <v>74</v>
      </c>
      <c r="AY127" s="228" t="s">
        <v>136</v>
      </c>
    </row>
    <row r="128" spans="2:65" s="1" customFormat="1" ht="44.25" customHeight="1">
      <c r="B128" s="36"/>
      <c r="C128" s="194" t="s">
        <v>185</v>
      </c>
      <c r="D128" s="194" t="s">
        <v>138</v>
      </c>
      <c r="E128" s="195" t="s">
        <v>186</v>
      </c>
      <c r="F128" s="196" t="s">
        <v>187</v>
      </c>
      <c r="G128" s="197" t="s">
        <v>141</v>
      </c>
      <c r="H128" s="198">
        <v>1332.375</v>
      </c>
      <c r="I128" s="199"/>
      <c r="J128" s="200">
        <f>ROUND(I128*H128,2)</f>
        <v>0</v>
      </c>
      <c r="K128" s="196" t="s">
        <v>19</v>
      </c>
      <c r="L128" s="56"/>
      <c r="M128" s="201" t="s">
        <v>19</v>
      </c>
      <c r="N128" s="202" t="s">
        <v>41</v>
      </c>
      <c r="O128" s="37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19" t="s">
        <v>142</v>
      </c>
      <c r="AT128" s="19" t="s">
        <v>138</v>
      </c>
      <c r="AU128" s="19" t="s">
        <v>81</v>
      </c>
      <c r="AY128" s="19" t="s">
        <v>136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9" t="s">
        <v>74</v>
      </c>
      <c r="BK128" s="205">
        <f>ROUND(I128*H128,2)</f>
        <v>0</v>
      </c>
      <c r="BL128" s="19" t="s">
        <v>142</v>
      </c>
      <c r="BM128" s="19" t="s">
        <v>188</v>
      </c>
    </row>
    <row r="129" spans="2:51" s="12" customFormat="1" ht="13.5">
      <c r="B129" s="206"/>
      <c r="C129" s="207"/>
      <c r="D129" s="208" t="s">
        <v>144</v>
      </c>
      <c r="E129" s="209" t="s">
        <v>19</v>
      </c>
      <c r="F129" s="210" t="s">
        <v>175</v>
      </c>
      <c r="G129" s="207"/>
      <c r="H129" s="211" t="s">
        <v>19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144</v>
      </c>
      <c r="AU129" s="217" t="s">
        <v>81</v>
      </c>
      <c r="AV129" s="12" t="s">
        <v>74</v>
      </c>
      <c r="AW129" s="12" t="s">
        <v>34</v>
      </c>
      <c r="AX129" s="12" t="s">
        <v>70</v>
      </c>
      <c r="AY129" s="217" t="s">
        <v>136</v>
      </c>
    </row>
    <row r="130" spans="2:51" s="13" customFormat="1" ht="13.5">
      <c r="B130" s="218"/>
      <c r="C130" s="219"/>
      <c r="D130" s="229" t="s">
        <v>144</v>
      </c>
      <c r="E130" s="230" t="s">
        <v>19</v>
      </c>
      <c r="F130" s="231" t="s">
        <v>176</v>
      </c>
      <c r="G130" s="219"/>
      <c r="H130" s="232">
        <v>1332.375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144</v>
      </c>
      <c r="AU130" s="228" t="s">
        <v>81</v>
      </c>
      <c r="AV130" s="13" t="s">
        <v>81</v>
      </c>
      <c r="AW130" s="13" t="s">
        <v>34</v>
      </c>
      <c r="AX130" s="13" t="s">
        <v>74</v>
      </c>
      <c r="AY130" s="228" t="s">
        <v>136</v>
      </c>
    </row>
    <row r="131" spans="2:65" s="1" customFormat="1" ht="31.5" customHeight="1">
      <c r="B131" s="36"/>
      <c r="C131" s="194" t="s">
        <v>189</v>
      </c>
      <c r="D131" s="194" t="s">
        <v>138</v>
      </c>
      <c r="E131" s="195" t="s">
        <v>190</v>
      </c>
      <c r="F131" s="196" t="s">
        <v>191</v>
      </c>
      <c r="G131" s="197" t="s">
        <v>141</v>
      </c>
      <c r="H131" s="198">
        <v>1332.375</v>
      </c>
      <c r="I131" s="199"/>
      <c r="J131" s="200">
        <f>ROUND(I131*H131,2)</f>
        <v>0</v>
      </c>
      <c r="K131" s="196" t="s">
        <v>19</v>
      </c>
      <c r="L131" s="56"/>
      <c r="M131" s="201" t="s">
        <v>19</v>
      </c>
      <c r="N131" s="202" t="s">
        <v>41</v>
      </c>
      <c r="O131" s="37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9" t="s">
        <v>142</v>
      </c>
      <c r="AT131" s="19" t="s">
        <v>138</v>
      </c>
      <c r="AU131" s="19" t="s">
        <v>81</v>
      </c>
      <c r="AY131" s="19" t="s">
        <v>136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9" t="s">
        <v>74</v>
      </c>
      <c r="BK131" s="205">
        <f>ROUND(I131*H131,2)</f>
        <v>0</v>
      </c>
      <c r="BL131" s="19" t="s">
        <v>142</v>
      </c>
      <c r="BM131" s="19" t="s">
        <v>192</v>
      </c>
    </row>
    <row r="132" spans="2:51" s="12" customFormat="1" ht="13.5">
      <c r="B132" s="206"/>
      <c r="C132" s="207"/>
      <c r="D132" s="208" t="s">
        <v>144</v>
      </c>
      <c r="E132" s="209" t="s">
        <v>19</v>
      </c>
      <c r="F132" s="210" t="s">
        <v>175</v>
      </c>
      <c r="G132" s="207"/>
      <c r="H132" s="211" t="s">
        <v>19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144</v>
      </c>
      <c r="AU132" s="217" t="s">
        <v>81</v>
      </c>
      <c r="AV132" s="12" t="s">
        <v>74</v>
      </c>
      <c r="AW132" s="12" t="s">
        <v>34</v>
      </c>
      <c r="AX132" s="12" t="s">
        <v>70</v>
      </c>
      <c r="AY132" s="217" t="s">
        <v>136</v>
      </c>
    </row>
    <row r="133" spans="2:51" s="13" customFormat="1" ht="13.5">
      <c r="B133" s="218"/>
      <c r="C133" s="219"/>
      <c r="D133" s="229" t="s">
        <v>144</v>
      </c>
      <c r="E133" s="230" t="s">
        <v>19</v>
      </c>
      <c r="F133" s="231" t="s">
        <v>176</v>
      </c>
      <c r="G133" s="219"/>
      <c r="H133" s="232">
        <v>1332.375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144</v>
      </c>
      <c r="AU133" s="228" t="s">
        <v>81</v>
      </c>
      <c r="AV133" s="13" t="s">
        <v>81</v>
      </c>
      <c r="AW133" s="13" t="s">
        <v>34</v>
      </c>
      <c r="AX133" s="13" t="s">
        <v>74</v>
      </c>
      <c r="AY133" s="228" t="s">
        <v>136</v>
      </c>
    </row>
    <row r="134" spans="2:65" s="1" customFormat="1" ht="57" customHeight="1">
      <c r="B134" s="36"/>
      <c r="C134" s="194" t="s">
        <v>193</v>
      </c>
      <c r="D134" s="194" t="s">
        <v>138</v>
      </c>
      <c r="E134" s="195" t="s">
        <v>194</v>
      </c>
      <c r="F134" s="196" t="s">
        <v>195</v>
      </c>
      <c r="G134" s="197" t="s">
        <v>141</v>
      </c>
      <c r="H134" s="198">
        <v>1332.375</v>
      </c>
      <c r="I134" s="199"/>
      <c r="J134" s="200">
        <f>ROUND(I134*H134,2)</f>
        <v>0</v>
      </c>
      <c r="K134" s="196" t="s">
        <v>19</v>
      </c>
      <c r="L134" s="56"/>
      <c r="M134" s="201" t="s">
        <v>19</v>
      </c>
      <c r="N134" s="202" t="s">
        <v>41</v>
      </c>
      <c r="O134" s="37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AR134" s="19" t="s">
        <v>142</v>
      </c>
      <c r="AT134" s="19" t="s">
        <v>138</v>
      </c>
      <c r="AU134" s="19" t="s">
        <v>81</v>
      </c>
      <c r="AY134" s="19" t="s">
        <v>136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9" t="s">
        <v>74</v>
      </c>
      <c r="BK134" s="205">
        <f>ROUND(I134*H134,2)</f>
        <v>0</v>
      </c>
      <c r="BL134" s="19" t="s">
        <v>142</v>
      </c>
      <c r="BM134" s="19" t="s">
        <v>196</v>
      </c>
    </row>
    <row r="135" spans="2:51" s="12" customFormat="1" ht="13.5">
      <c r="B135" s="206"/>
      <c r="C135" s="207"/>
      <c r="D135" s="208" t="s">
        <v>144</v>
      </c>
      <c r="E135" s="209" t="s">
        <v>19</v>
      </c>
      <c r="F135" s="210" t="s">
        <v>175</v>
      </c>
      <c r="G135" s="207"/>
      <c r="H135" s="211" t="s">
        <v>19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144</v>
      </c>
      <c r="AU135" s="217" t="s">
        <v>81</v>
      </c>
      <c r="AV135" s="12" t="s">
        <v>74</v>
      </c>
      <c r="AW135" s="12" t="s">
        <v>34</v>
      </c>
      <c r="AX135" s="12" t="s">
        <v>70</v>
      </c>
      <c r="AY135" s="217" t="s">
        <v>136</v>
      </c>
    </row>
    <row r="136" spans="2:51" s="13" customFormat="1" ht="13.5">
      <c r="B136" s="218"/>
      <c r="C136" s="219"/>
      <c r="D136" s="229" t="s">
        <v>144</v>
      </c>
      <c r="E136" s="230" t="s">
        <v>19</v>
      </c>
      <c r="F136" s="231" t="s">
        <v>176</v>
      </c>
      <c r="G136" s="219"/>
      <c r="H136" s="232">
        <v>1332.375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144</v>
      </c>
      <c r="AU136" s="228" t="s">
        <v>81</v>
      </c>
      <c r="AV136" s="13" t="s">
        <v>81</v>
      </c>
      <c r="AW136" s="13" t="s">
        <v>34</v>
      </c>
      <c r="AX136" s="13" t="s">
        <v>74</v>
      </c>
      <c r="AY136" s="228" t="s">
        <v>136</v>
      </c>
    </row>
    <row r="137" spans="2:65" s="1" customFormat="1" ht="22.5" customHeight="1">
      <c r="B137" s="36"/>
      <c r="C137" s="194" t="s">
        <v>197</v>
      </c>
      <c r="D137" s="194" t="s">
        <v>138</v>
      </c>
      <c r="E137" s="195" t="s">
        <v>198</v>
      </c>
      <c r="F137" s="196" t="s">
        <v>199</v>
      </c>
      <c r="G137" s="197" t="s">
        <v>200</v>
      </c>
      <c r="H137" s="198">
        <v>69</v>
      </c>
      <c r="I137" s="199"/>
      <c r="J137" s="200">
        <f>ROUND(I137*H137,2)</f>
        <v>0</v>
      </c>
      <c r="K137" s="196" t="s">
        <v>19</v>
      </c>
      <c r="L137" s="56"/>
      <c r="M137" s="201" t="s">
        <v>19</v>
      </c>
      <c r="N137" s="202" t="s">
        <v>41</v>
      </c>
      <c r="O137" s="37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19" t="s">
        <v>142</v>
      </c>
      <c r="AT137" s="19" t="s">
        <v>138</v>
      </c>
      <c r="AU137" s="19" t="s">
        <v>81</v>
      </c>
      <c r="AY137" s="19" t="s">
        <v>136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9" t="s">
        <v>74</v>
      </c>
      <c r="BK137" s="205">
        <f>ROUND(I137*H137,2)</f>
        <v>0</v>
      </c>
      <c r="BL137" s="19" t="s">
        <v>142</v>
      </c>
      <c r="BM137" s="19" t="s">
        <v>201</v>
      </c>
    </row>
    <row r="138" spans="2:51" s="12" customFormat="1" ht="13.5">
      <c r="B138" s="206"/>
      <c r="C138" s="207"/>
      <c r="D138" s="208" t="s">
        <v>144</v>
      </c>
      <c r="E138" s="209" t="s">
        <v>19</v>
      </c>
      <c r="F138" s="210" t="s">
        <v>202</v>
      </c>
      <c r="G138" s="207"/>
      <c r="H138" s="211" t="s">
        <v>19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144</v>
      </c>
      <c r="AU138" s="217" t="s">
        <v>81</v>
      </c>
      <c r="AV138" s="12" t="s">
        <v>74</v>
      </c>
      <c r="AW138" s="12" t="s">
        <v>34</v>
      </c>
      <c r="AX138" s="12" t="s">
        <v>70</v>
      </c>
      <c r="AY138" s="217" t="s">
        <v>136</v>
      </c>
    </row>
    <row r="139" spans="2:51" s="13" customFormat="1" ht="13.5">
      <c r="B139" s="218"/>
      <c r="C139" s="219"/>
      <c r="D139" s="208" t="s">
        <v>144</v>
      </c>
      <c r="E139" s="220" t="s">
        <v>19</v>
      </c>
      <c r="F139" s="221" t="s">
        <v>203</v>
      </c>
      <c r="G139" s="219"/>
      <c r="H139" s="222">
        <v>6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144</v>
      </c>
      <c r="AU139" s="228" t="s">
        <v>81</v>
      </c>
      <c r="AV139" s="13" t="s">
        <v>81</v>
      </c>
      <c r="AW139" s="13" t="s">
        <v>34</v>
      </c>
      <c r="AX139" s="13" t="s">
        <v>70</v>
      </c>
      <c r="AY139" s="228" t="s">
        <v>136</v>
      </c>
    </row>
    <row r="140" spans="2:51" s="13" customFormat="1" ht="13.5">
      <c r="B140" s="218"/>
      <c r="C140" s="219"/>
      <c r="D140" s="208" t="s">
        <v>144</v>
      </c>
      <c r="E140" s="220" t="s">
        <v>19</v>
      </c>
      <c r="F140" s="221" t="s">
        <v>204</v>
      </c>
      <c r="G140" s="219"/>
      <c r="H140" s="222">
        <v>31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144</v>
      </c>
      <c r="AU140" s="228" t="s">
        <v>81</v>
      </c>
      <c r="AV140" s="13" t="s">
        <v>81</v>
      </c>
      <c r="AW140" s="13" t="s">
        <v>34</v>
      </c>
      <c r="AX140" s="13" t="s">
        <v>70</v>
      </c>
      <c r="AY140" s="228" t="s">
        <v>136</v>
      </c>
    </row>
    <row r="141" spans="2:51" s="13" customFormat="1" ht="13.5">
      <c r="B141" s="218"/>
      <c r="C141" s="219"/>
      <c r="D141" s="208" t="s">
        <v>144</v>
      </c>
      <c r="E141" s="220" t="s">
        <v>19</v>
      </c>
      <c r="F141" s="221" t="s">
        <v>205</v>
      </c>
      <c r="G141" s="219"/>
      <c r="H141" s="222">
        <v>26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144</v>
      </c>
      <c r="AU141" s="228" t="s">
        <v>81</v>
      </c>
      <c r="AV141" s="13" t="s">
        <v>81</v>
      </c>
      <c r="AW141" s="13" t="s">
        <v>34</v>
      </c>
      <c r="AX141" s="13" t="s">
        <v>70</v>
      </c>
      <c r="AY141" s="228" t="s">
        <v>136</v>
      </c>
    </row>
    <row r="142" spans="2:51" s="13" customFormat="1" ht="13.5">
      <c r="B142" s="218"/>
      <c r="C142" s="219"/>
      <c r="D142" s="208" t="s">
        <v>144</v>
      </c>
      <c r="E142" s="220" t="s">
        <v>19</v>
      </c>
      <c r="F142" s="221" t="s">
        <v>206</v>
      </c>
      <c r="G142" s="219"/>
      <c r="H142" s="222">
        <v>6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144</v>
      </c>
      <c r="AU142" s="228" t="s">
        <v>81</v>
      </c>
      <c r="AV142" s="13" t="s">
        <v>81</v>
      </c>
      <c r="AW142" s="13" t="s">
        <v>34</v>
      </c>
      <c r="AX142" s="13" t="s">
        <v>70</v>
      </c>
      <c r="AY142" s="228" t="s">
        <v>136</v>
      </c>
    </row>
    <row r="143" spans="2:51" s="14" customFormat="1" ht="13.5">
      <c r="B143" s="233"/>
      <c r="C143" s="234"/>
      <c r="D143" s="229" t="s">
        <v>144</v>
      </c>
      <c r="E143" s="235" t="s">
        <v>19</v>
      </c>
      <c r="F143" s="236" t="s">
        <v>171</v>
      </c>
      <c r="G143" s="234"/>
      <c r="H143" s="237">
        <v>69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144</v>
      </c>
      <c r="AU143" s="243" t="s">
        <v>81</v>
      </c>
      <c r="AV143" s="14" t="s">
        <v>142</v>
      </c>
      <c r="AW143" s="14" t="s">
        <v>34</v>
      </c>
      <c r="AX143" s="14" t="s">
        <v>74</v>
      </c>
      <c r="AY143" s="243" t="s">
        <v>136</v>
      </c>
    </row>
    <row r="144" spans="2:65" s="1" customFormat="1" ht="31.5" customHeight="1">
      <c r="B144" s="36"/>
      <c r="C144" s="194" t="s">
        <v>207</v>
      </c>
      <c r="D144" s="194" t="s">
        <v>138</v>
      </c>
      <c r="E144" s="195" t="s">
        <v>208</v>
      </c>
      <c r="F144" s="196" t="s">
        <v>209</v>
      </c>
      <c r="G144" s="197" t="s">
        <v>141</v>
      </c>
      <c r="H144" s="198">
        <v>306.412</v>
      </c>
      <c r="I144" s="199"/>
      <c r="J144" s="200">
        <f>ROUND(I144*H144,2)</f>
        <v>0</v>
      </c>
      <c r="K144" s="196" t="s">
        <v>152</v>
      </c>
      <c r="L144" s="56"/>
      <c r="M144" s="201" t="s">
        <v>19</v>
      </c>
      <c r="N144" s="202" t="s">
        <v>41</v>
      </c>
      <c r="O144" s="37"/>
      <c r="P144" s="203">
        <f>O144*H144</f>
        <v>0</v>
      </c>
      <c r="Q144" s="203">
        <v>0.00012</v>
      </c>
      <c r="R144" s="203">
        <f>Q144*H144</f>
        <v>0.03676944</v>
      </c>
      <c r="S144" s="203">
        <v>0</v>
      </c>
      <c r="T144" s="204">
        <f>S144*H144</f>
        <v>0</v>
      </c>
      <c r="AR144" s="19" t="s">
        <v>142</v>
      </c>
      <c r="AT144" s="19" t="s">
        <v>138</v>
      </c>
      <c r="AU144" s="19" t="s">
        <v>81</v>
      </c>
      <c r="AY144" s="19" t="s">
        <v>136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9" t="s">
        <v>74</v>
      </c>
      <c r="BK144" s="205">
        <f>ROUND(I144*H144,2)</f>
        <v>0</v>
      </c>
      <c r="BL144" s="19" t="s">
        <v>142</v>
      </c>
      <c r="BM144" s="19" t="s">
        <v>210</v>
      </c>
    </row>
    <row r="145" spans="2:51" s="12" customFormat="1" ht="13.5">
      <c r="B145" s="206"/>
      <c r="C145" s="207"/>
      <c r="D145" s="208" t="s">
        <v>144</v>
      </c>
      <c r="E145" s="209" t="s">
        <v>19</v>
      </c>
      <c r="F145" s="210" t="s">
        <v>211</v>
      </c>
      <c r="G145" s="207"/>
      <c r="H145" s="211" t="s">
        <v>19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144</v>
      </c>
      <c r="AU145" s="217" t="s">
        <v>81</v>
      </c>
      <c r="AV145" s="12" t="s">
        <v>74</v>
      </c>
      <c r="AW145" s="12" t="s">
        <v>34</v>
      </c>
      <c r="AX145" s="12" t="s">
        <v>70</v>
      </c>
      <c r="AY145" s="217" t="s">
        <v>136</v>
      </c>
    </row>
    <row r="146" spans="2:51" s="13" customFormat="1" ht="13.5">
      <c r="B146" s="218"/>
      <c r="C146" s="219"/>
      <c r="D146" s="208" t="s">
        <v>144</v>
      </c>
      <c r="E146" s="220" t="s">
        <v>19</v>
      </c>
      <c r="F146" s="221" t="s">
        <v>212</v>
      </c>
      <c r="G146" s="219"/>
      <c r="H146" s="222">
        <v>113.711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144</v>
      </c>
      <c r="AU146" s="228" t="s">
        <v>81</v>
      </c>
      <c r="AV146" s="13" t="s">
        <v>81</v>
      </c>
      <c r="AW146" s="13" t="s">
        <v>34</v>
      </c>
      <c r="AX146" s="13" t="s">
        <v>70</v>
      </c>
      <c r="AY146" s="228" t="s">
        <v>136</v>
      </c>
    </row>
    <row r="147" spans="2:51" s="13" customFormat="1" ht="13.5">
      <c r="B147" s="218"/>
      <c r="C147" s="219"/>
      <c r="D147" s="208" t="s">
        <v>144</v>
      </c>
      <c r="E147" s="220" t="s">
        <v>19</v>
      </c>
      <c r="F147" s="221" t="s">
        <v>213</v>
      </c>
      <c r="G147" s="219"/>
      <c r="H147" s="222">
        <v>186.101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144</v>
      </c>
      <c r="AU147" s="228" t="s">
        <v>81</v>
      </c>
      <c r="AV147" s="13" t="s">
        <v>81</v>
      </c>
      <c r="AW147" s="13" t="s">
        <v>34</v>
      </c>
      <c r="AX147" s="13" t="s">
        <v>70</v>
      </c>
      <c r="AY147" s="228" t="s">
        <v>136</v>
      </c>
    </row>
    <row r="148" spans="2:51" s="13" customFormat="1" ht="13.5">
      <c r="B148" s="218"/>
      <c r="C148" s="219"/>
      <c r="D148" s="208" t="s">
        <v>144</v>
      </c>
      <c r="E148" s="220" t="s">
        <v>19</v>
      </c>
      <c r="F148" s="221" t="s">
        <v>214</v>
      </c>
      <c r="G148" s="219"/>
      <c r="H148" s="222">
        <v>6.6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144</v>
      </c>
      <c r="AU148" s="228" t="s">
        <v>81</v>
      </c>
      <c r="AV148" s="13" t="s">
        <v>81</v>
      </c>
      <c r="AW148" s="13" t="s">
        <v>34</v>
      </c>
      <c r="AX148" s="13" t="s">
        <v>70</v>
      </c>
      <c r="AY148" s="228" t="s">
        <v>136</v>
      </c>
    </row>
    <row r="149" spans="2:51" s="14" customFormat="1" ht="13.5">
      <c r="B149" s="233"/>
      <c r="C149" s="234"/>
      <c r="D149" s="229" t="s">
        <v>144</v>
      </c>
      <c r="E149" s="235" t="s">
        <v>19</v>
      </c>
      <c r="F149" s="236" t="s">
        <v>171</v>
      </c>
      <c r="G149" s="234"/>
      <c r="H149" s="237">
        <v>306.412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144</v>
      </c>
      <c r="AU149" s="243" t="s">
        <v>81</v>
      </c>
      <c r="AV149" s="14" t="s">
        <v>142</v>
      </c>
      <c r="AW149" s="14" t="s">
        <v>34</v>
      </c>
      <c r="AX149" s="14" t="s">
        <v>74</v>
      </c>
      <c r="AY149" s="243" t="s">
        <v>136</v>
      </c>
    </row>
    <row r="150" spans="2:65" s="1" customFormat="1" ht="22.5" customHeight="1">
      <c r="B150" s="36"/>
      <c r="C150" s="194" t="s">
        <v>215</v>
      </c>
      <c r="D150" s="194" t="s">
        <v>138</v>
      </c>
      <c r="E150" s="195" t="s">
        <v>216</v>
      </c>
      <c r="F150" s="196" t="s">
        <v>217</v>
      </c>
      <c r="G150" s="197" t="s">
        <v>141</v>
      </c>
      <c r="H150" s="198">
        <v>1332.375</v>
      </c>
      <c r="I150" s="199"/>
      <c r="J150" s="200">
        <f>ROUND(I150*H150,2)</f>
        <v>0</v>
      </c>
      <c r="K150" s="196" t="s">
        <v>19</v>
      </c>
      <c r="L150" s="56"/>
      <c r="M150" s="201" t="s">
        <v>19</v>
      </c>
      <c r="N150" s="202" t="s">
        <v>41</v>
      </c>
      <c r="O150" s="37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AR150" s="19" t="s">
        <v>142</v>
      </c>
      <c r="AT150" s="19" t="s">
        <v>138</v>
      </c>
      <c r="AU150" s="19" t="s">
        <v>81</v>
      </c>
      <c r="AY150" s="19" t="s">
        <v>136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9" t="s">
        <v>74</v>
      </c>
      <c r="BK150" s="205">
        <f>ROUND(I150*H150,2)</f>
        <v>0</v>
      </c>
      <c r="BL150" s="19" t="s">
        <v>142</v>
      </c>
      <c r="BM150" s="19" t="s">
        <v>218</v>
      </c>
    </row>
    <row r="151" spans="2:51" s="12" customFormat="1" ht="13.5">
      <c r="B151" s="206"/>
      <c r="C151" s="207"/>
      <c r="D151" s="208" t="s">
        <v>144</v>
      </c>
      <c r="E151" s="209" t="s">
        <v>19</v>
      </c>
      <c r="F151" s="210" t="s">
        <v>211</v>
      </c>
      <c r="G151" s="207"/>
      <c r="H151" s="211" t="s">
        <v>19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144</v>
      </c>
      <c r="AU151" s="217" t="s">
        <v>81</v>
      </c>
      <c r="AV151" s="12" t="s">
        <v>74</v>
      </c>
      <c r="AW151" s="12" t="s">
        <v>34</v>
      </c>
      <c r="AX151" s="12" t="s">
        <v>70</v>
      </c>
      <c r="AY151" s="217" t="s">
        <v>136</v>
      </c>
    </row>
    <row r="152" spans="2:51" s="13" customFormat="1" ht="13.5">
      <c r="B152" s="218"/>
      <c r="C152" s="219"/>
      <c r="D152" s="208" t="s">
        <v>144</v>
      </c>
      <c r="E152" s="220" t="s">
        <v>19</v>
      </c>
      <c r="F152" s="221" t="s">
        <v>219</v>
      </c>
      <c r="G152" s="219"/>
      <c r="H152" s="222">
        <v>133.892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144</v>
      </c>
      <c r="AU152" s="228" t="s">
        <v>81</v>
      </c>
      <c r="AV152" s="13" t="s">
        <v>81</v>
      </c>
      <c r="AW152" s="13" t="s">
        <v>34</v>
      </c>
      <c r="AX152" s="13" t="s">
        <v>70</v>
      </c>
      <c r="AY152" s="228" t="s">
        <v>136</v>
      </c>
    </row>
    <row r="153" spans="2:51" s="13" customFormat="1" ht="13.5">
      <c r="B153" s="218"/>
      <c r="C153" s="219"/>
      <c r="D153" s="208" t="s">
        <v>144</v>
      </c>
      <c r="E153" s="220" t="s">
        <v>19</v>
      </c>
      <c r="F153" s="221" t="s">
        <v>220</v>
      </c>
      <c r="G153" s="219"/>
      <c r="H153" s="222">
        <v>578.619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144</v>
      </c>
      <c r="AU153" s="228" t="s">
        <v>81</v>
      </c>
      <c r="AV153" s="13" t="s">
        <v>81</v>
      </c>
      <c r="AW153" s="13" t="s">
        <v>34</v>
      </c>
      <c r="AX153" s="13" t="s">
        <v>70</v>
      </c>
      <c r="AY153" s="228" t="s">
        <v>136</v>
      </c>
    </row>
    <row r="154" spans="2:51" s="13" customFormat="1" ht="13.5">
      <c r="B154" s="218"/>
      <c r="C154" s="219"/>
      <c r="D154" s="208" t="s">
        <v>144</v>
      </c>
      <c r="E154" s="220" t="s">
        <v>19</v>
      </c>
      <c r="F154" s="221" t="s">
        <v>221</v>
      </c>
      <c r="G154" s="219"/>
      <c r="H154" s="222">
        <v>133.892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144</v>
      </c>
      <c r="AU154" s="228" t="s">
        <v>81</v>
      </c>
      <c r="AV154" s="13" t="s">
        <v>81</v>
      </c>
      <c r="AW154" s="13" t="s">
        <v>34</v>
      </c>
      <c r="AX154" s="13" t="s">
        <v>70</v>
      </c>
      <c r="AY154" s="228" t="s">
        <v>136</v>
      </c>
    </row>
    <row r="155" spans="2:51" s="13" customFormat="1" ht="13.5">
      <c r="B155" s="218"/>
      <c r="C155" s="219"/>
      <c r="D155" s="208" t="s">
        <v>144</v>
      </c>
      <c r="E155" s="220" t="s">
        <v>19</v>
      </c>
      <c r="F155" s="221" t="s">
        <v>222</v>
      </c>
      <c r="G155" s="219"/>
      <c r="H155" s="222">
        <v>792.384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144</v>
      </c>
      <c r="AU155" s="228" t="s">
        <v>81</v>
      </c>
      <c r="AV155" s="13" t="s">
        <v>81</v>
      </c>
      <c r="AW155" s="13" t="s">
        <v>34</v>
      </c>
      <c r="AX155" s="13" t="s">
        <v>70</v>
      </c>
      <c r="AY155" s="228" t="s">
        <v>136</v>
      </c>
    </row>
    <row r="156" spans="2:51" s="13" customFormat="1" ht="27">
      <c r="B156" s="218"/>
      <c r="C156" s="219"/>
      <c r="D156" s="208" t="s">
        <v>144</v>
      </c>
      <c r="E156" s="220" t="s">
        <v>19</v>
      </c>
      <c r="F156" s="221" t="s">
        <v>223</v>
      </c>
      <c r="G156" s="219"/>
      <c r="H156" s="222">
        <v>-113.711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144</v>
      </c>
      <c r="AU156" s="228" t="s">
        <v>81</v>
      </c>
      <c r="AV156" s="13" t="s">
        <v>81</v>
      </c>
      <c r="AW156" s="13" t="s">
        <v>34</v>
      </c>
      <c r="AX156" s="13" t="s">
        <v>70</v>
      </c>
      <c r="AY156" s="228" t="s">
        <v>136</v>
      </c>
    </row>
    <row r="157" spans="2:51" s="13" customFormat="1" ht="13.5">
      <c r="B157" s="218"/>
      <c r="C157" s="219"/>
      <c r="D157" s="208" t="s">
        <v>144</v>
      </c>
      <c r="E157" s="220" t="s">
        <v>19</v>
      </c>
      <c r="F157" s="221" t="s">
        <v>224</v>
      </c>
      <c r="G157" s="219"/>
      <c r="H157" s="222">
        <v>-186.101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144</v>
      </c>
      <c r="AU157" s="228" t="s">
        <v>81</v>
      </c>
      <c r="AV157" s="13" t="s">
        <v>81</v>
      </c>
      <c r="AW157" s="13" t="s">
        <v>34</v>
      </c>
      <c r="AX157" s="13" t="s">
        <v>70</v>
      </c>
      <c r="AY157" s="228" t="s">
        <v>136</v>
      </c>
    </row>
    <row r="158" spans="2:51" s="13" customFormat="1" ht="13.5">
      <c r="B158" s="218"/>
      <c r="C158" s="219"/>
      <c r="D158" s="208" t="s">
        <v>144</v>
      </c>
      <c r="E158" s="220" t="s">
        <v>19</v>
      </c>
      <c r="F158" s="221" t="s">
        <v>225</v>
      </c>
      <c r="G158" s="219"/>
      <c r="H158" s="222">
        <v>-6.6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144</v>
      </c>
      <c r="AU158" s="228" t="s">
        <v>81</v>
      </c>
      <c r="AV158" s="13" t="s">
        <v>81</v>
      </c>
      <c r="AW158" s="13" t="s">
        <v>34</v>
      </c>
      <c r="AX158" s="13" t="s">
        <v>70</v>
      </c>
      <c r="AY158" s="228" t="s">
        <v>136</v>
      </c>
    </row>
    <row r="159" spans="2:51" s="14" customFormat="1" ht="13.5">
      <c r="B159" s="233"/>
      <c r="C159" s="234"/>
      <c r="D159" s="208" t="s">
        <v>144</v>
      </c>
      <c r="E159" s="244" t="s">
        <v>19</v>
      </c>
      <c r="F159" s="245" t="s">
        <v>171</v>
      </c>
      <c r="G159" s="234"/>
      <c r="H159" s="246">
        <v>1332.375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144</v>
      </c>
      <c r="AU159" s="243" t="s">
        <v>81</v>
      </c>
      <c r="AV159" s="14" t="s">
        <v>142</v>
      </c>
      <c r="AW159" s="14" t="s">
        <v>34</v>
      </c>
      <c r="AX159" s="14" t="s">
        <v>74</v>
      </c>
      <c r="AY159" s="243" t="s">
        <v>136</v>
      </c>
    </row>
    <row r="160" spans="2:63" s="11" customFormat="1" ht="29.85" customHeight="1">
      <c r="B160" s="177"/>
      <c r="C160" s="178"/>
      <c r="D160" s="191" t="s">
        <v>69</v>
      </c>
      <c r="E160" s="192" t="s">
        <v>181</v>
      </c>
      <c r="F160" s="192" t="s">
        <v>226</v>
      </c>
      <c r="G160" s="178"/>
      <c r="H160" s="178"/>
      <c r="I160" s="181"/>
      <c r="J160" s="193">
        <f>BK160</f>
        <v>0</v>
      </c>
      <c r="K160" s="178"/>
      <c r="L160" s="183"/>
      <c r="M160" s="184"/>
      <c r="N160" s="185"/>
      <c r="O160" s="185"/>
      <c r="P160" s="186">
        <f>SUM(P161:P165)</f>
        <v>0</v>
      </c>
      <c r="Q160" s="185"/>
      <c r="R160" s="186">
        <f>SUM(R161:R165)</f>
        <v>0.204</v>
      </c>
      <c r="S160" s="185"/>
      <c r="T160" s="187">
        <f>SUM(T161:T165)</f>
        <v>0</v>
      </c>
      <c r="AR160" s="188" t="s">
        <v>74</v>
      </c>
      <c r="AT160" s="189" t="s">
        <v>69</v>
      </c>
      <c r="AU160" s="189" t="s">
        <v>74</v>
      </c>
      <c r="AY160" s="188" t="s">
        <v>136</v>
      </c>
      <c r="BK160" s="190">
        <f>SUM(BK161:BK165)</f>
        <v>0</v>
      </c>
    </row>
    <row r="161" spans="2:65" s="1" customFormat="1" ht="22.5" customHeight="1">
      <c r="B161" s="36"/>
      <c r="C161" s="194" t="s">
        <v>8</v>
      </c>
      <c r="D161" s="194" t="s">
        <v>138</v>
      </c>
      <c r="E161" s="195" t="s">
        <v>227</v>
      </c>
      <c r="F161" s="196" t="s">
        <v>228</v>
      </c>
      <c r="G161" s="197" t="s">
        <v>229</v>
      </c>
      <c r="H161" s="198">
        <v>8</v>
      </c>
      <c r="I161" s="199"/>
      <c r="J161" s="200">
        <f>ROUND(I161*H161,2)</f>
        <v>0</v>
      </c>
      <c r="K161" s="196" t="s">
        <v>19</v>
      </c>
      <c r="L161" s="56"/>
      <c r="M161" s="201" t="s">
        <v>19</v>
      </c>
      <c r="N161" s="202" t="s">
        <v>41</v>
      </c>
      <c r="O161" s="37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19" t="s">
        <v>142</v>
      </c>
      <c r="AT161" s="19" t="s">
        <v>138</v>
      </c>
      <c r="AU161" s="19" t="s">
        <v>81</v>
      </c>
      <c r="AY161" s="19" t="s">
        <v>136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9" t="s">
        <v>74</v>
      </c>
      <c r="BK161" s="205">
        <f>ROUND(I161*H161,2)</f>
        <v>0</v>
      </c>
      <c r="BL161" s="19" t="s">
        <v>142</v>
      </c>
      <c r="BM161" s="19" t="s">
        <v>230</v>
      </c>
    </row>
    <row r="162" spans="2:51" s="12" customFormat="1" ht="13.5">
      <c r="B162" s="206"/>
      <c r="C162" s="207"/>
      <c r="D162" s="208" t="s">
        <v>144</v>
      </c>
      <c r="E162" s="209" t="s">
        <v>19</v>
      </c>
      <c r="F162" s="210" t="s">
        <v>231</v>
      </c>
      <c r="G162" s="207"/>
      <c r="H162" s="211" t="s">
        <v>19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144</v>
      </c>
      <c r="AU162" s="217" t="s">
        <v>81</v>
      </c>
      <c r="AV162" s="12" t="s">
        <v>74</v>
      </c>
      <c r="AW162" s="12" t="s">
        <v>34</v>
      </c>
      <c r="AX162" s="12" t="s">
        <v>70</v>
      </c>
      <c r="AY162" s="217" t="s">
        <v>136</v>
      </c>
    </row>
    <row r="163" spans="2:51" s="13" customFormat="1" ht="13.5">
      <c r="B163" s="218"/>
      <c r="C163" s="219"/>
      <c r="D163" s="229" t="s">
        <v>144</v>
      </c>
      <c r="E163" s="230" t="s">
        <v>19</v>
      </c>
      <c r="F163" s="231" t="s">
        <v>232</v>
      </c>
      <c r="G163" s="219"/>
      <c r="H163" s="232">
        <v>8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144</v>
      </c>
      <c r="AU163" s="228" t="s">
        <v>81</v>
      </c>
      <c r="AV163" s="13" t="s">
        <v>81</v>
      </c>
      <c r="AW163" s="13" t="s">
        <v>34</v>
      </c>
      <c r="AX163" s="13" t="s">
        <v>74</v>
      </c>
      <c r="AY163" s="228" t="s">
        <v>136</v>
      </c>
    </row>
    <row r="164" spans="2:65" s="1" customFormat="1" ht="22.5" customHeight="1">
      <c r="B164" s="36"/>
      <c r="C164" s="247" t="s">
        <v>233</v>
      </c>
      <c r="D164" s="247" t="s">
        <v>234</v>
      </c>
      <c r="E164" s="248" t="s">
        <v>235</v>
      </c>
      <c r="F164" s="249" t="s">
        <v>236</v>
      </c>
      <c r="G164" s="250" t="s">
        <v>229</v>
      </c>
      <c r="H164" s="251">
        <v>8</v>
      </c>
      <c r="I164" s="252"/>
      <c r="J164" s="253">
        <f>ROUND(I164*H164,2)</f>
        <v>0</v>
      </c>
      <c r="K164" s="249" t="s">
        <v>152</v>
      </c>
      <c r="L164" s="254"/>
      <c r="M164" s="255" t="s">
        <v>19</v>
      </c>
      <c r="N164" s="256" t="s">
        <v>41</v>
      </c>
      <c r="O164" s="37"/>
      <c r="P164" s="203">
        <f>O164*H164</f>
        <v>0</v>
      </c>
      <c r="Q164" s="203">
        <v>0.0255</v>
      </c>
      <c r="R164" s="203">
        <f>Q164*H164</f>
        <v>0.204</v>
      </c>
      <c r="S164" s="203">
        <v>0</v>
      </c>
      <c r="T164" s="204">
        <f>S164*H164</f>
        <v>0</v>
      </c>
      <c r="AR164" s="19" t="s">
        <v>181</v>
      </c>
      <c r="AT164" s="19" t="s">
        <v>234</v>
      </c>
      <c r="AU164" s="19" t="s">
        <v>81</v>
      </c>
      <c r="AY164" s="19" t="s">
        <v>136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9" t="s">
        <v>74</v>
      </c>
      <c r="BK164" s="205">
        <f>ROUND(I164*H164,2)</f>
        <v>0</v>
      </c>
      <c r="BL164" s="19" t="s">
        <v>142</v>
      </c>
      <c r="BM164" s="19" t="s">
        <v>237</v>
      </c>
    </row>
    <row r="165" spans="2:51" s="13" customFormat="1" ht="13.5">
      <c r="B165" s="218"/>
      <c r="C165" s="219"/>
      <c r="D165" s="208" t="s">
        <v>144</v>
      </c>
      <c r="E165" s="220" t="s">
        <v>19</v>
      </c>
      <c r="F165" s="221" t="s">
        <v>181</v>
      </c>
      <c r="G165" s="219"/>
      <c r="H165" s="222">
        <v>8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144</v>
      </c>
      <c r="AU165" s="228" t="s">
        <v>81</v>
      </c>
      <c r="AV165" s="13" t="s">
        <v>81</v>
      </c>
      <c r="AW165" s="13" t="s">
        <v>34</v>
      </c>
      <c r="AX165" s="13" t="s">
        <v>74</v>
      </c>
      <c r="AY165" s="228" t="s">
        <v>136</v>
      </c>
    </row>
    <row r="166" spans="2:63" s="11" customFormat="1" ht="29.85" customHeight="1">
      <c r="B166" s="177"/>
      <c r="C166" s="178"/>
      <c r="D166" s="191" t="s">
        <v>69</v>
      </c>
      <c r="E166" s="192" t="s">
        <v>185</v>
      </c>
      <c r="F166" s="192" t="s">
        <v>238</v>
      </c>
      <c r="G166" s="178"/>
      <c r="H166" s="178"/>
      <c r="I166" s="181"/>
      <c r="J166" s="193">
        <f>BK166</f>
        <v>0</v>
      </c>
      <c r="K166" s="178"/>
      <c r="L166" s="183"/>
      <c r="M166" s="184"/>
      <c r="N166" s="185"/>
      <c r="O166" s="185"/>
      <c r="P166" s="186">
        <f>SUM(P167:P187)</f>
        <v>0</v>
      </c>
      <c r="Q166" s="185"/>
      <c r="R166" s="186">
        <f>SUM(R167:R187)</f>
        <v>0</v>
      </c>
      <c r="S166" s="185"/>
      <c r="T166" s="187">
        <f>SUM(T167:T187)</f>
        <v>18.89325</v>
      </c>
      <c r="AR166" s="188" t="s">
        <v>74</v>
      </c>
      <c r="AT166" s="189" t="s">
        <v>69</v>
      </c>
      <c r="AU166" s="189" t="s">
        <v>74</v>
      </c>
      <c r="AY166" s="188" t="s">
        <v>136</v>
      </c>
      <c r="BK166" s="190">
        <f>SUM(BK167:BK187)</f>
        <v>0</v>
      </c>
    </row>
    <row r="167" spans="2:65" s="1" customFormat="1" ht="44.25" customHeight="1">
      <c r="B167" s="36"/>
      <c r="C167" s="194" t="s">
        <v>239</v>
      </c>
      <c r="D167" s="194" t="s">
        <v>138</v>
      </c>
      <c r="E167" s="195" t="s">
        <v>240</v>
      </c>
      <c r="F167" s="196" t="s">
        <v>241</v>
      </c>
      <c r="G167" s="197" t="s">
        <v>141</v>
      </c>
      <c r="H167" s="198">
        <v>2052.464</v>
      </c>
      <c r="I167" s="199"/>
      <c r="J167" s="200">
        <f>ROUND(I167*H167,2)</f>
        <v>0</v>
      </c>
      <c r="K167" s="196" t="s">
        <v>19</v>
      </c>
      <c r="L167" s="56"/>
      <c r="M167" s="201" t="s">
        <v>19</v>
      </c>
      <c r="N167" s="202" t="s">
        <v>41</v>
      </c>
      <c r="O167" s="37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19" t="s">
        <v>142</v>
      </c>
      <c r="AT167" s="19" t="s">
        <v>138</v>
      </c>
      <c r="AU167" s="19" t="s">
        <v>81</v>
      </c>
      <c r="AY167" s="19" t="s">
        <v>136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9" t="s">
        <v>74</v>
      </c>
      <c r="BK167" s="205">
        <f>ROUND(I167*H167,2)</f>
        <v>0</v>
      </c>
      <c r="BL167" s="19" t="s">
        <v>142</v>
      </c>
      <c r="BM167" s="19" t="s">
        <v>242</v>
      </c>
    </row>
    <row r="168" spans="2:51" s="12" customFormat="1" ht="13.5">
      <c r="B168" s="206"/>
      <c r="C168" s="207"/>
      <c r="D168" s="208" t="s">
        <v>144</v>
      </c>
      <c r="E168" s="209" t="s">
        <v>19</v>
      </c>
      <c r="F168" s="210" t="s">
        <v>202</v>
      </c>
      <c r="G168" s="207"/>
      <c r="H168" s="211" t="s">
        <v>19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144</v>
      </c>
      <c r="AU168" s="217" t="s">
        <v>81</v>
      </c>
      <c r="AV168" s="12" t="s">
        <v>74</v>
      </c>
      <c r="AW168" s="12" t="s">
        <v>34</v>
      </c>
      <c r="AX168" s="12" t="s">
        <v>70</v>
      </c>
      <c r="AY168" s="217" t="s">
        <v>136</v>
      </c>
    </row>
    <row r="169" spans="2:51" s="13" customFormat="1" ht="13.5">
      <c r="B169" s="218"/>
      <c r="C169" s="219"/>
      <c r="D169" s="208" t="s">
        <v>144</v>
      </c>
      <c r="E169" s="220" t="s">
        <v>19</v>
      </c>
      <c r="F169" s="221" t="s">
        <v>243</v>
      </c>
      <c r="G169" s="219"/>
      <c r="H169" s="222">
        <v>153.638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144</v>
      </c>
      <c r="AU169" s="228" t="s">
        <v>81</v>
      </c>
      <c r="AV169" s="13" t="s">
        <v>81</v>
      </c>
      <c r="AW169" s="13" t="s">
        <v>34</v>
      </c>
      <c r="AX169" s="13" t="s">
        <v>70</v>
      </c>
      <c r="AY169" s="228" t="s">
        <v>136</v>
      </c>
    </row>
    <row r="170" spans="2:51" s="13" customFormat="1" ht="13.5">
      <c r="B170" s="218"/>
      <c r="C170" s="219"/>
      <c r="D170" s="208" t="s">
        <v>144</v>
      </c>
      <c r="E170" s="220" t="s">
        <v>19</v>
      </c>
      <c r="F170" s="221" t="s">
        <v>244</v>
      </c>
      <c r="G170" s="219"/>
      <c r="H170" s="222">
        <v>1009.313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144</v>
      </c>
      <c r="AU170" s="228" t="s">
        <v>81</v>
      </c>
      <c r="AV170" s="13" t="s">
        <v>81</v>
      </c>
      <c r="AW170" s="13" t="s">
        <v>34</v>
      </c>
      <c r="AX170" s="13" t="s">
        <v>70</v>
      </c>
      <c r="AY170" s="228" t="s">
        <v>136</v>
      </c>
    </row>
    <row r="171" spans="2:51" s="13" customFormat="1" ht="13.5">
      <c r="B171" s="218"/>
      <c r="C171" s="219"/>
      <c r="D171" s="208" t="s">
        <v>144</v>
      </c>
      <c r="E171" s="220" t="s">
        <v>19</v>
      </c>
      <c r="F171" s="221" t="s">
        <v>245</v>
      </c>
      <c r="G171" s="219"/>
      <c r="H171" s="222">
        <v>735.875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144</v>
      </c>
      <c r="AU171" s="228" t="s">
        <v>81</v>
      </c>
      <c r="AV171" s="13" t="s">
        <v>81</v>
      </c>
      <c r="AW171" s="13" t="s">
        <v>34</v>
      </c>
      <c r="AX171" s="13" t="s">
        <v>70</v>
      </c>
      <c r="AY171" s="228" t="s">
        <v>136</v>
      </c>
    </row>
    <row r="172" spans="2:51" s="13" customFormat="1" ht="13.5">
      <c r="B172" s="218"/>
      <c r="C172" s="219"/>
      <c r="D172" s="208" t="s">
        <v>144</v>
      </c>
      <c r="E172" s="220" t="s">
        <v>19</v>
      </c>
      <c r="F172" s="221" t="s">
        <v>246</v>
      </c>
      <c r="G172" s="219"/>
      <c r="H172" s="222">
        <v>153.638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144</v>
      </c>
      <c r="AU172" s="228" t="s">
        <v>81</v>
      </c>
      <c r="AV172" s="13" t="s">
        <v>81</v>
      </c>
      <c r="AW172" s="13" t="s">
        <v>34</v>
      </c>
      <c r="AX172" s="13" t="s">
        <v>70</v>
      </c>
      <c r="AY172" s="228" t="s">
        <v>136</v>
      </c>
    </row>
    <row r="173" spans="2:51" s="14" customFormat="1" ht="13.5">
      <c r="B173" s="233"/>
      <c r="C173" s="234"/>
      <c r="D173" s="229" t="s">
        <v>144</v>
      </c>
      <c r="E173" s="235" t="s">
        <v>19</v>
      </c>
      <c r="F173" s="236" t="s">
        <v>171</v>
      </c>
      <c r="G173" s="234"/>
      <c r="H173" s="237">
        <v>2052.464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144</v>
      </c>
      <c r="AU173" s="243" t="s">
        <v>81</v>
      </c>
      <c r="AV173" s="14" t="s">
        <v>142</v>
      </c>
      <c r="AW173" s="14" t="s">
        <v>34</v>
      </c>
      <c r="AX173" s="14" t="s">
        <v>74</v>
      </c>
      <c r="AY173" s="243" t="s">
        <v>136</v>
      </c>
    </row>
    <row r="174" spans="2:65" s="1" customFormat="1" ht="31.5" customHeight="1">
      <c r="B174" s="36"/>
      <c r="C174" s="194" t="s">
        <v>247</v>
      </c>
      <c r="D174" s="194" t="s">
        <v>138</v>
      </c>
      <c r="E174" s="195" t="s">
        <v>248</v>
      </c>
      <c r="F174" s="196" t="s">
        <v>249</v>
      </c>
      <c r="G174" s="197" t="s">
        <v>141</v>
      </c>
      <c r="H174" s="198">
        <v>2052.464</v>
      </c>
      <c r="I174" s="199"/>
      <c r="J174" s="200">
        <f>ROUND(I174*H174,2)</f>
        <v>0</v>
      </c>
      <c r="K174" s="196" t="s">
        <v>19</v>
      </c>
      <c r="L174" s="56"/>
      <c r="M174" s="201" t="s">
        <v>19</v>
      </c>
      <c r="N174" s="202" t="s">
        <v>41</v>
      </c>
      <c r="O174" s="37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AR174" s="19" t="s">
        <v>142</v>
      </c>
      <c r="AT174" s="19" t="s">
        <v>138</v>
      </c>
      <c r="AU174" s="19" t="s">
        <v>81</v>
      </c>
      <c r="AY174" s="19" t="s">
        <v>136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9" t="s">
        <v>74</v>
      </c>
      <c r="BK174" s="205">
        <f>ROUND(I174*H174,2)</f>
        <v>0</v>
      </c>
      <c r="BL174" s="19" t="s">
        <v>142</v>
      </c>
      <c r="BM174" s="19" t="s">
        <v>250</v>
      </c>
    </row>
    <row r="175" spans="2:51" s="12" customFormat="1" ht="13.5">
      <c r="B175" s="206"/>
      <c r="C175" s="207"/>
      <c r="D175" s="208" t="s">
        <v>144</v>
      </c>
      <c r="E175" s="209" t="s">
        <v>19</v>
      </c>
      <c r="F175" s="210" t="s">
        <v>251</v>
      </c>
      <c r="G175" s="207"/>
      <c r="H175" s="211" t="s">
        <v>19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144</v>
      </c>
      <c r="AU175" s="217" t="s">
        <v>81</v>
      </c>
      <c r="AV175" s="12" t="s">
        <v>74</v>
      </c>
      <c r="AW175" s="12" t="s">
        <v>34</v>
      </c>
      <c r="AX175" s="12" t="s">
        <v>70</v>
      </c>
      <c r="AY175" s="217" t="s">
        <v>136</v>
      </c>
    </row>
    <row r="176" spans="2:51" s="13" customFormat="1" ht="13.5">
      <c r="B176" s="218"/>
      <c r="C176" s="219"/>
      <c r="D176" s="229" t="s">
        <v>144</v>
      </c>
      <c r="E176" s="230" t="s">
        <v>19</v>
      </c>
      <c r="F176" s="231" t="s">
        <v>252</v>
      </c>
      <c r="G176" s="219"/>
      <c r="H176" s="232">
        <v>2052.464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144</v>
      </c>
      <c r="AU176" s="228" t="s">
        <v>81</v>
      </c>
      <c r="AV176" s="13" t="s">
        <v>81</v>
      </c>
      <c r="AW176" s="13" t="s">
        <v>34</v>
      </c>
      <c r="AX176" s="13" t="s">
        <v>74</v>
      </c>
      <c r="AY176" s="228" t="s">
        <v>136</v>
      </c>
    </row>
    <row r="177" spans="2:65" s="1" customFormat="1" ht="22.5" customHeight="1">
      <c r="B177" s="36"/>
      <c r="C177" s="194" t="s">
        <v>253</v>
      </c>
      <c r="D177" s="194" t="s">
        <v>138</v>
      </c>
      <c r="E177" s="195" t="s">
        <v>254</v>
      </c>
      <c r="F177" s="196" t="s">
        <v>255</v>
      </c>
      <c r="G177" s="197" t="s">
        <v>200</v>
      </c>
      <c r="H177" s="198">
        <v>2</v>
      </c>
      <c r="I177" s="199"/>
      <c r="J177" s="200">
        <f>ROUND(I177*H177,2)</f>
        <v>0</v>
      </c>
      <c r="K177" s="196" t="s">
        <v>19</v>
      </c>
      <c r="L177" s="56"/>
      <c r="M177" s="201" t="s">
        <v>19</v>
      </c>
      <c r="N177" s="202" t="s">
        <v>41</v>
      </c>
      <c r="O177" s="37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AR177" s="19" t="s">
        <v>142</v>
      </c>
      <c r="AT177" s="19" t="s">
        <v>138</v>
      </c>
      <c r="AU177" s="19" t="s">
        <v>81</v>
      </c>
      <c r="AY177" s="19" t="s">
        <v>136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9" t="s">
        <v>74</v>
      </c>
      <c r="BK177" s="205">
        <f>ROUND(I177*H177,2)</f>
        <v>0</v>
      </c>
      <c r="BL177" s="19" t="s">
        <v>142</v>
      </c>
      <c r="BM177" s="19" t="s">
        <v>256</v>
      </c>
    </row>
    <row r="178" spans="2:51" s="12" customFormat="1" ht="13.5">
      <c r="B178" s="206"/>
      <c r="C178" s="207"/>
      <c r="D178" s="208" t="s">
        <v>144</v>
      </c>
      <c r="E178" s="209" t="s">
        <v>19</v>
      </c>
      <c r="F178" s="210" t="s">
        <v>257</v>
      </c>
      <c r="G178" s="207"/>
      <c r="H178" s="211" t="s">
        <v>19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144</v>
      </c>
      <c r="AU178" s="217" t="s">
        <v>81</v>
      </c>
      <c r="AV178" s="12" t="s">
        <v>74</v>
      </c>
      <c r="AW178" s="12" t="s">
        <v>34</v>
      </c>
      <c r="AX178" s="12" t="s">
        <v>70</v>
      </c>
      <c r="AY178" s="217" t="s">
        <v>136</v>
      </c>
    </row>
    <row r="179" spans="2:51" s="13" customFormat="1" ht="13.5">
      <c r="B179" s="218"/>
      <c r="C179" s="219"/>
      <c r="D179" s="229" t="s">
        <v>144</v>
      </c>
      <c r="E179" s="230" t="s">
        <v>19</v>
      </c>
      <c r="F179" s="231" t="s">
        <v>81</v>
      </c>
      <c r="G179" s="219"/>
      <c r="H179" s="232">
        <v>2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144</v>
      </c>
      <c r="AU179" s="228" t="s">
        <v>81</v>
      </c>
      <c r="AV179" s="13" t="s">
        <v>81</v>
      </c>
      <c r="AW179" s="13" t="s">
        <v>34</v>
      </c>
      <c r="AX179" s="13" t="s">
        <v>74</v>
      </c>
      <c r="AY179" s="228" t="s">
        <v>136</v>
      </c>
    </row>
    <row r="180" spans="2:65" s="1" customFormat="1" ht="31.5" customHeight="1">
      <c r="B180" s="36"/>
      <c r="C180" s="194" t="s">
        <v>258</v>
      </c>
      <c r="D180" s="194" t="s">
        <v>138</v>
      </c>
      <c r="E180" s="195" t="s">
        <v>259</v>
      </c>
      <c r="F180" s="196" t="s">
        <v>260</v>
      </c>
      <c r="G180" s="197" t="s">
        <v>229</v>
      </c>
      <c r="H180" s="198">
        <v>5</v>
      </c>
      <c r="I180" s="199"/>
      <c r="J180" s="200">
        <f>ROUND(I180*H180,2)</f>
        <v>0</v>
      </c>
      <c r="K180" s="196" t="s">
        <v>19</v>
      </c>
      <c r="L180" s="56"/>
      <c r="M180" s="201" t="s">
        <v>19</v>
      </c>
      <c r="N180" s="202" t="s">
        <v>41</v>
      </c>
      <c r="O180" s="37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AR180" s="19" t="s">
        <v>142</v>
      </c>
      <c r="AT180" s="19" t="s">
        <v>138</v>
      </c>
      <c r="AU180" s="19" t="s">
        <v>81</v>
      </c>
      <c r="AY180" s="19" t="s">
        <v>136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9" t="s">
        <v>74</v>
      </c>
      <c r="BK180" s="205">
        <f>ROUND(I180*H180,2)</f>
        <v>0</v>
      </c>
      <c r="BL180" s="19" t="s">
        <v>142</v>
      </c>
      <c r="BM180" s="19" t="s">
        <v>261</v>
      </c>
    </row>
    <row r="181" spans="2:51" s="13" customFormat="1" ht="13.5">
      <c r="B181" s="218"/>
      <c r="C181" s="219"/>
      <c r="D181" s="229" t="s">
        <v>144</v>
      </c>
      <c r="E181" s="230" t="s">
        <v>19</v>
      </c>
      <c r="F181" s="231" t="s">
        <v>262</v>
      </c>
      <c r="G181" s="219"/>
      <c r="H181" s="232">
        <v>5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144</v>
      </c>
      <c r="AU181" s="228" t="s">
        <v>81</v>
      </c>
      <c r="AV181" s="13" t="s">
        <v>81</v>
      </c>
      <c r="AW181" s="13" t="s">
        <v>34</v>
      </c>
      <c r="AX181" s="13" t="s">
        <v>74</v>
      </c>
      <c r="AY181" s="228" t="s">
        <v>136</v>
      </c>
    </row>
    <row r="182" spans="2:65" s="1" customFormat="1" ht="31.5" customHeight="1">
      <c r="B182" s="36"/>
      <c r="C182" s="194" t="s">
        <v>7</v>
      </c>
      <c r="D182" s="194" t="s">
        <v>138</v>
      </c>
      <c r="E182" s="195" t="s">
        <v>263</v>
      </c>
      <c r="F182" s="196" t="s">
        <v>264</v>
      </c>
      <c r="G182" s="197" t="s">
        <v>141</v>
      </c>
      <c r="H182" s="198">
        <v>1332.375</v>
      </c>
      <c r="I182" s="199"/>
      <c r="J182" s="200">
        <f>ROUND(I182*H182,2)</f>
        <v>0</v>
      </c>
      <c r="K182" s="196" t="s">
        <v>19</v>
      </c>
      <c r="L182" s="56"/>
      <c r="M182" s="201" t="s">
        <v>19</v>
      </c>
      <c r="N182" s="202" t="s">
        <v>41</v>
      </c>
      <c r="O182" s="37"/>
      <c r="P182" s="203">
        <f>O182*H182</f>
        <v>0</v>
      </c>
      <c r="Q182" s="203">
        <v>0</v>
      </c>
      <c r="R182" s="203">
        <f>Q182*H182</f>
        <v>0</v>
      </c>
      <c r="S182" s="203">
        <v>0.014</v>
      </c>
      <c r="T182" s="204">
        <f>S182*H182</f>
        <v>18.65325</v>
      </c>
      <c r="AR182" s="19" t="s">
        <v>142</v>
      </c>
      <c r="AT182" s="19" t="s">
        <v>138</v>
      </c>
      <c r="AU182" s="19" t="s">
        <v>81</v>
      </c>
      <c r="AY182" s="19" t="s">
        <v>136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9" t="s">
        <v>74</v>
      </c>
      <c r="BK182" s="205">
        <f>ROUND(I182*H182,2)</f>
        <v>0</v>
      </c>
      <c r="BL182" s="19" t="s">
        <v>142</v>
      </c>
      <c r="BM182" s="19" t="s">
        <v>265</v>
      </c>
    </row>
    <row r="183" spans="2:51" s="12" customFormat="1" ht="13.5">
      <c r="B183" s="206"/>
      <c r="C183" s="207"/>
      <c r="D183" s="208" t="s">
        <v>144</v>
      </c>
      <c r="E183" s="209" t="s">
        <v>19</v>
      </c>
      <c r="F183" s="210" t="s">
        <v>175</v>
      </c>
      <c r="G183" s="207"/>
      <c r="H183" s="211" t="s">
        <v>19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144</v>
      </c>
      <c r="AU183" s="217" t="s">
        <v>81</v>
      </c>
      <c r="AV183" s="12" t="s">
        <v>74</v>
      </c>
      <c r="AW183" s="12" t="s">
        <v>34</v>
      </c>
      <c r="AX183" s="12" t="s">
        <v>70</v>
      </c>
      <c r="AY183" s="217" t="s">
        <v>136</v>
      </c>
    </row>
    <row r="184" spans="2:51" s="13" customFormat="1" ht="13.5">
      <c r="B184" s="218"/>
      <c r="C184" s="219"/>
      <c r="D184" s="229" t="s">
        <v>144</v>
      </c>
      <c r="E184" s="230" t="s">
        <v>19</v>
      </c>
      <c r="F184" s="231" t="s">
        <v>176</v>
      </c>
      <c r="G184" s="219"/>
      <c r="H184" s="232">
        <v>1332.375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144</v>
      </c>
      <c r="AU184" s="228" t="s">
        <v>81</v>
      </c>
      <c r="AV184" s="13" t="s">
        <v>81</v>
      </c>
      <c r="AW184" s="13" t="s">
        <v>34</v>
      </c>
      <c r="AX184" s="13" t="s">
        <v>74</v>
      </c>
      <c r="AY184" s="228" t="s">
        <v>136</v>
      </c>
    </row>
    <row r="185" spans="2:65" s="1" customFormat="1" ht="31.5" customHeight="1">
      <c r="B185" s="36"/>
      <c r="C185" s="194" t="s">
        <v>266</v>
      </c>
      <c r="D185" s="194" t="s">
        <v>138</v>
      </c>
      <c r="E185" s="195" t="s">
        <v>267</v>
      </c>
      <c r="F185" s="196" t="s">
        <v>268</v>
      </c>
      <c r="G185" s="197" t="s">
        <v>141</v>
      </c>
      <c r="H185" s="198">
        <v>15</v>
      </c>
      <c r="I185" s="199"/>
      <c r="J185" s="200">
        <f>ROUND(I185*H185,2)</f>
        <v>0</v>
      </c>
      <c r="K185" s="196" t="s">
        <v>19</v>
      </c>
      <c r="L185" s="56"/>
      <c r="M185" s="201" t="s">
        <v>19</v>
      </c>
      <c r="N185" s="202" t="s">
        <v>41</v>
      </c>
      <c r="O185" s="37"/>
      <c r="P185" s="203">
        <f>O185*H185</f>
        <v>0</v>
      </c>
      <c r="Q185" s="203">
        <v>0</v>
      </c>
      <c r="R185" s="203">
        <f>Q185*H185</f>
        <v>0</v>
      </c>
      <c r="S185" s="203">
        <v>0.016</v>
      </c>
      <c r="T185" s="204">
        <f>S185*H185</f>
        <v>0.24</v>
      </c>
      <c r="AR185" s="19" t="s">
        <v>142</v>
      </c>
      <c r="AT185" s="19" t="s">
        <v>138</v>
      </c>
      <c r="AU185" s="19" t="s">
        <v>81</v>
      </c>
      <c r="AY185" s="19" t="s">
        <v>136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9" t="s">
        <v>74</v>
      </c>
      <c r="BK185" s="205">
        <f>ROUND(I185*H185,2)</f>
        <v>0</v>
      </c>
      <c r="BL185" s="19" t="s">
        <v>142</v>
      </c>
      <c r="BM185" s="19" t="s">
        <v>269</v>
      </c>
    </row>
    <row r="186" spans="2:51" s="13" customFormat="1" ht="13.5">
      <c r="B186" s="218"/>
      <c r="C186" s="219"/>
      <c r="D186" s="229" t="s">
        <v>144</v>
      </c>
      <c r="E186" s="230" t="s">
        <v>19</v>
      </c>
      <c r="F186" s="231" t="s">
        <v>270</v>
      </c>
      <c r="G186" s="219"/>
      <c r="H186" s="232">
        <v>15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144</v>
      </c>
      <c r="AU186" s="228" t="s">
        <v>81</v>
      </c>
      <c r="AV186" s="13" t="s">
        <v>81</v>
      </c>
      <c r="AW186" s="13" t="s">
        <v>34</v>
      </c>
      <c r="AX186" s="13" t="s">
        <v>74</v>
      </c>
      <c r="AY186" s="228" t="s">
        <v>136</v>
      </c>
    </row>
    <row r="187" spans="2:65" s="1" customFormat="1" ht="31.5" customHeight="1">
      <c r="B187" s="36"/>
      <c r="C187" s="194" t="s">
        <v>271</v>
      </c>
      <c r="D187" s="194" t="s">
        <v>138</v>
      </c>
      <c r="E187" s="195" t="s">
        <v>272</v>
      </c>
      <c r="F187" s="196" t="s">
        <v>273</v>
      </c>
      <c r="G187" s="197" t="s">
        <v>200</v>
      </c>
      <c r="H187" s="198">
        <v>1</v>
      </c>
      <c r="I187" s="199"/>
      <c r="J187" s="200">
        <f>ROUND(I187*H187,2)</f>
        <v>0</v>
      </c>
      <c r="K187" s="196" t="s">
        <v>19</v>
      </c>
      <c r="L187" s="56"/>
      <c r="M187" s="201" t="s">
        <v>19</v>
      </c>
      <c r="N187" s="202" t="s">
        <v>41</v>
      </c>
      <c r="O187" s="37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AR187" s="19" t="s">
        <v>142</v>
      </c>
      <c r="AT187" s="19" t="s">
        <v>138</v>
      </c>
      <c r="AU187" s="19" t="s">
        <v>81</v>
      </c>
      <c r="AY187" s="19" t="s">
        <v>136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9" t="s">
        <v>74</v>
      </c>
      <c r="BK187" s="205">
        <f>ROUND(I187*H187,2)</f>
        <v>0</v>
      </c>
      <c r="BL187" s="19" t="s">
        <v>142</v>
      </c>
      <c r="BM187" s="19" t="s">
        <v>274</v>
      </c>
    </row>
    <row r="188" spans="2:63" s="11" customFormat="1" ht="29.85" customHeight="1">
      <c r="B188" s="177"/>
      <c r="C188" s="178"/>
      <c r="D188" s="191" t="s">
        <v>69</v>
      </c>
      <c r="E188" s="192" t="s">
        <v>275</v>
      </c>
      <c r="F188" s="192" t="s">
        <v>276</v>
      </c>
      <c r="G188" s="178"/>
      <c r="H188" s="178"/>
      <c r="I188" s="181"/>
      <c r="J188" s="193">
        <f>BK188</f>
        <v>0</v>
      </c>
      <c r="K188" s="178"/>
      <c r="L188" s="183"/>
      <c r="M188" s="184"/>
      <c r="N188" s="185"/>
      <c r="O188" s="185"/>
      <c r="P188" s="186">
        <f>SUM(P189:P195)</f>
        <v>0</v>
      </c>
      <c r="Q188" s="185"/>
      <c r="R188" s="186">
        <f>SUM(R189:R195)</f>
        <v>0</v>
      </c>
      <c r="S188" s="185"/>
      <c r="T188" s="187">
        <f>SUM(T189:T195)</f>
        <v>0</v>
      </c>
      <c r="AR188" s="188" t="s">
        <v>74</v>
      </c>
      <c r="AT188" s="189" t="s">
        <v>69</v>
      </c>
      <c r="AU188" s="189" t="s">
        <v>74</v>
      </c>
      <c r="AY188" s="188" t="s">
        <v>136</v>
      </c>
      <c r="BK188" s="190">
        <f>SUM(BK189:BK195)</f>
        <v>0</v>
      </c>
    </row>
    <row r="189" spans="2:65" s="1" customFormat="1" ht="31.5" customHeight="1">
      <c r="B189" s="36"/>
      <c r="C189" s="194" t="s">
        <v>277</v>
      </c>
      <c r="D189" s="194" t="s">
        <v>138</v>
      </c>
      <c r="E189" s="195" t="s">
        <v>278</v>
      </c>
      <c r="F189" s="196" t="s">
        <v>279</v>
      </c>
      <c r="G189" s="197" t="s">
        <v>280</v>
      </c>
      <c r="H189" s="198">
        <v>19.768</v>
      </c>
      <c r="I189" s="199"/>
      <c r="J189" s="200">
        <f>ROUND(I189*H189,2)</f>
        <v>0</v>
      </c>
      <c r="K189" s="196" t="s">
        <v>19</v>
      </c>
      <c r="L189" s="56"/>
      <c r="M189" s="201" t="s">
        <v>19</v>
      </c>
      <c r="N189" s="202" t="s">
        <v>41</v>
      </c>
      <c r="O189" s="37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AR189" s="19" t="s">
        <v>142</v>
      </c>
      <c r="AT189" s="19" t="s">
        <v>138</v>
      </c>
      <c r="AU189" s="19" t="s">
        <v>81</v>
      </c>
      <c r="AY189" s="19" t="s">
        <v>136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9" t="s">
        <v>74</v>
      </c>
      <c r="BK189" s="205">
        <f>ROUND(I189*H189,2)</f>
        <v>0</v>
      </c>
      <c r="BL189" s="19" t="s">
        <v>142</v>
      </c>
      <c r="BM189" s="19" t="s">
        <v>281</v>
      </c>
    </row>
    <row r="190" spans="2:65" s="1" customFormat="1" ht="22.5" customHeight="1">
      <c r="B190" s="36"/>
      <c r="C190" s="194" t="s">
        <v>282</v>
      </c>
      <c r="D190" s="194" t="s">
        <v>138</v>
      </c>
      <c r="E190" s="195" t="s">
        <v>283</v>
      </c>
      <c r="F190" s="196" t="s">
        <v>284</v>
      </c>
      <c r="G190" s="197" t="s">
        <v>280</v>
      </c>
      <c r="H190" s="198">
        <v>19.768</v>
      </c>
      <c r="I190" s="199"/>
      <c r="J190" s="200">
        <f>ROUND(I190*H190,2)</f>
        <v>0</v>
      </c>
      <c r="K190" s="196" t="s">
        <v>19</v>
      </c>
      <c r="L190" s="56"/>
      <c r="M190" s="201" t="s">
        <v>19</v>
      </c>
      <c r="N190" s="202" t="s">
        <v>41</v>
      </c>
      <c r="O190" s="37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AR190" s="19" t="s">
        <v>142</v>
      </c>
      <c r="AT190" s="19" t="s">
        <v>138</v>
      </c>
      <c r="AU190" s="19" t="s">
        <v>81</v>
      </c>
      <c r="AY190" s="19" t="s">
        <v>136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9" t="s">
        <v>74</v>
      </c>
      <c r="BK190" s="205">
        <f>ROUND(I190*H190,2)</f>
        <v>0</v>
      </c>
      <c r="BL190" s="19" t="s">
        <v>142</v>
      </c>
      <c r="BM190" s="19" t="s">
        <v>285</v>
      </c>
    </row>
    <row r="191" spans="2:51" s="13" customFormat="1" ht="13.5">
      <c r="B191" s="218"/>
      <c r="C191" s="219"/>
      <c r="D191" s="229" t="s">
        <v>144</v>
      </c>
      <c r="E191" s="230" t="s">
        <v>19</v>
      </c>
      <c r="F191" s="231" t="s">
        <v>286</v>
      </c>
      <c r="G191" s="219"/>
      <c r="H191" s="232">
        <v>19.768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144</v>
      </c>
      <c r="AU191" s="228" t="s">
        <v>81</v>
      </c>
      <c r="AV191" s="13" t="s">
        <v>81</v>
      </c>
      <c r="AW191" s="13" t="s">
        <v>34</v>
      </c>
      <c r="AX191" s="13" t="s">
        <v>74</v>
      </c>
      <c r="AY191" s="228" t="s">
        <v>136</v>
      </c>
    </row>
    <row r="192" spans="2:65" s="1" customFormat="1" ht="22.5" customHeight="1">
      <c r="B192" s="36"/>
      <c r="C192" s="194" t="s">
        <v>287</v>
      </c>
      <c r="D192" s="194" t="s">
        <v>138</v>
      </c>
      <c r="E192" s="195" t="s">
        <v>288</v>
      </c>
      <c r="F192" s="196" t="s">
        <v>289</v>
      </c>
      <c r="G192" s="197" t="s">
        <v>280</v>
      </c>
      <c r="H192" s="198">
        <v>375.592</v>
      </c>
      <c r="I192" s="199"/>
      <c r="J192" s="200">
        <f>ROUND(I192*H192,2)</f>
        <v>0</v>
      </c>
      <c r="K192" s="196" t="s">
        <v>19</v>
      </c>
      <c r="L192" s="56"/>
      <c r="M192" s="201" t="s">
        <v>19</v>
      </c>
      <c r="N192" s="202" t="s">
        <v>41</v>
      </c>
      <c r="O192" s="37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AR192" s="19" t="s">
        <v>142</v>
      </c>
      <c r="AT192" s="19" t="s">
        <v>138</v>
      </c>
      <c r="AU192" s="19" t="s">
        <v>81</v>
      </c>
      <c r="AY192" s="19" t="s">
        <v>136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9" t="s">
        <v>74</v>
      </c>
      <c r="BK192" s="205">
        <f>ROUND(I192*H192,2)</f>
        <v>0</v>
      </c>
      <c r="BL192" s="19" t="s">
        <v>142</v>
      </c>
      <c r="BM192" s="19" t="s">
        <v>290</v>
      </c>
    </row>
    <row r="193" spans="2:51" s="12" customFormat="1" ht="13.5">
      <c r="B193" s="206"/>
      <c r="C193" s="207"/>
      <c r="D193" s="208" t="s">
        <v>144</v>
      </c>
      <c r="E193" s="209" t="s">
        <v>19</v>
      </c>
      <c r="F193" s="210" t="s">
        <v>251</v>
      </c>
      <c r="G193" s="207"/>
      <c r="H193" s="211" t="s">
        <v>19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144</v>
      </c>
      <c r="AU193" s="217" t="s">
        <v>81</v>
      </c>
      <c r="AV193" s="12" t="s">
        <v>74</v>
      </c>
      <c r="AW193" s="12" t="s">
        <v>34</v>
      </c>
      <c r="AX193" s="12" t="s">
        <v>70</v>
      </c>
      <c r="AY193" s="217" t="s">
        <v>136</v>
      </c>
    </row>
    <row r="194" spans="2:51" s="13" customFormat="1" ht="13.5">
      <c r="B194" s="218"/>
      <c r="C194" s="219"/>
      <c r="D194" s="229" t="s">
        <v>144</v>
      </c>
      <c r="E194" s="230" t="s">
        <v>19</v>
      </c>
      <c r="F194" s="231" t="s">
        <v>291</v>
      </c>
      <c r="G194" s="219"/>
      <c r="H194" s="232">
        <v>375.592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144</v>
      </c>
      <c r="AU194" s="228" t="s">
        <v>81</v>
      </c>
      <c r="AV194" s="13" t="s">
        <v>81</v>
      </c>
      <c r="AW194" s="13" t="s">
        <v>34</v>
      </c>
      <c r="AX194" s="13" t="s">
        <v>74</v>
      </c>
      <c r="AY194" s="228" t="s">
        <v>136</v>
      </c>
    </row>
    <row r="195" spans="2:65" s="1" customFormat="1" ht="22.5" customHeight="1">
      <c r="B195" s="36"/>
      <c r="C195" s="194" t="s">
        <v>292</v>
      </c>
      <c r="D195" s="194" t="s">
        <v>138</v>
      </c>
      <c r="E195" s="195" t="s">
        <v>293</v>
      </c>
      <c r="F195" s="196" t="s">
        <v>294</v>
      </c>
      <c r="G195" s="197" t="s">
        <v>280</v>
      </c>
      <c r="H195" s="198">
        <v>19.768</v>
      </c>
      <c r="I195" s="199"/>
      <c r="J195" s="200">
        <f>ROUND(I195*H195,2)</f>
        <v>0</v>
      </c>
      <c r="K195" s="196" t="s">
        <v>19</v>
      </c>
      <c r="L195" s="56"/>
      <c r="M195" s="201" t="s">
        <v>19</v>
      </c>
      <c r="N195" s="202" t="s">
        <v>41</v>
      </c>
      <c r="O195" s="37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19" t="s">
        <v>142</v>
      </c>
      <c r="AT195" s="19" t="s">
        <v>138</v>
      </c>
      <c r="AU195" s="19" t="s">
        <v>81</v>
      </c>
      <c r="AY195" s="19" t="s">
        <v>136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9" t="s">
        <v>74</v>
      </c>
      <c r="BK195" s="205">
        <f>ROUND(I195*H195,2)</f>
        <v>0</v>
      </c>
      <c r="BL195" s="19" t="s">
        <v>142</v>
      </c>
      <c r="BM195" s="19" t="s">
        <v>295</v>
      </c>
    </row>
    <row r="196" spans="2:63" s="11" customFormat="1" ht="37.35" customHeight="1">
      <c r="B196" s="177"/>
      <c r="C196" s="178"/>
      <c r="D196" s="179" t="s">
        <v>69</v>
      </c>
      <c r="E196" s="180" t="s">
        <v>296</v>
      </c>
      <c r="F196" s="180" t="s">
        <v>297</v>
      </c>
      <c r="G196" s="178"/>
      <c r="H196" s="178"/>
      <c r="I196" s="181"/>
      <c r="J196" s="182">
        <f>BK196</f>
        <v>0</v>
      </c>
      <c r="K196" s="178"/>
      <c r="L196" s="183"/>
      <c r="M196" s="184"/>
      <c r="N196" s="185"/>
      <c r="O196" s="185"/>
      <c r="P196" s="186">
        <f>P197+P199+P222+P253+P354+P365+P395</f>
        <v>0</v>
      </c>
      <c r="Q196" s="185"/>
      <c r="R196" s="186">
        <f>R197+R199+R222+R253+R354+R365+R395</f>
        <v>1.85585275</v>
      </c>
      <c r="S196" s="185"/>
      <c r="T196" s="187">
        <f>T197+T199+T222+T253+T354+T365+T395</f>
        <v>1.362214</v>
      </c>
      <c r="AR196" s="188" t="s">
        <v>74</v>
      </c>
      <c r="AT196" s="189" t="s">
        <v>69</v>
      </c>
      <c r="AU196" s="189" t="s">
        <v>70</v>
      </c>
      <c r="AY196" s="188" t="s">
        <v>136</v>
      </c>
      <c r="BK196" s="190">
        <f>BK197+BK199+BK222+BK253+BK354+BK365+BK395</f>
        <v>0</v>
      </c>
    </row>
    <row r="197" spans="2:63" s="11" customFormat="1" ht="19.9" customHeight="1">
      <c r="B197" s="177"/>
      <c r="C197" s="178"/>
      <c r="D197" s="191" t="s">
        <v>69</v>
      </c>
      <c r="E197" s="192" t="s">
        <v>298</v>
      </c>
      <c r="F197" s="192" t="s">
        <v>299</v>
      </c>
      <c r="G197" s="178"/>
      <c r="H197" s="178"/>
      <c r="I197" s="181"/>
      <c r="J197" s="193">
        <f>BK197</f>
        <v>0</v>
      </c>
      <c r="K197" s="178"/>
      <c r="L197" s="183"/>
      <c r="M197" s="184"/>
      <c r="N197" s="185"/>
      <c r="O197" s="185"/>
      <c r="P197" s="186">
        <f>P198</f>
        <v>0</v>
      </c>
      <c r="Q197" s="185"/>
      <c r="R197" s="186">
        <f>R198</f>
        <v>0</v>
      </c>
      <c r="S197" s="185"/>
      <c r="T197" s="187">
        <f>T198</f>
        <v>0</v>
      </c>
      <c r="AR197" s="188" t="s">
        <v>74</v>
      </c>
      <c r="AT197" s="189" t="s">
        <v>69</v>
      </c>
      <c r="AU197" s="189" t="s">
        <v>74</v>
      </c>
      <c r="AY197" s="188" t="s">
        <v>136</v>
      </c>
      <c r="BK197" s="190">
        <f>BK198</f>
        <v>0</v>
      </c>
    </row>
    <row r="198" spans="2:65" s="1" customFormat="1" ht="22.5" customHeight="1">
      <c r="B198" s="36"/>
      <c r="C198" s="194" t="s">
        <v>300</v>
      </c>
      <c r="D198" s="194" t="s">
        <v>138</v>
      </c>
      <c r="E198" s="195" t="s">
        <v>301</v>
      </c>
      <c r="F198" s="196" t="s">
        <v>302</v>
      </c>
      <c r="G198" s="197" t="s">
        <v>280</v>
      </c>
      <c r="H198" s="198">
        <v>9.239</v>
      </c>
      <c r="I198" s="199"/>
      <c r="J198" s="200">
        <f>ROUND(I198*H198,2)</f>
        <v>0</v>
      </c>
      <c r="K198" s="196" t="s">
        <v>19</v>
      </c>
      <c r="L198" s="56"/>
      <c r="M198" s="201" t="s">
        <v>19</v>
      </c>
      <c r="N198" s="202" t="s">
        <v>41</v>
      </c>
      <c r="O198" s="37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19" t="s">
        <v>142</v>
      </c>
      <c r="AT198" s="19" t="s">
        <v>138</v>
      </c>
      <c r="AU198" s="19" t="s">
        <v>81</v>
      </c>
      <c r="AY198" s="19" t="s">
        <v>136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9" t="s">
        <v>74</v>
      </c>
      <c r="BK198" s="205">
        <f>ROUND(I198*H198,2)</f>
        <v>0</v>
      </c>
      <c r="BL198" s="19" t="s">
        <v>142</v>
      </c>
      <c r="BM198" s="19" t="s">
        <v>303</v>
      </c>
    </row>
    <row r="199" spans="2:63" s="11" customFormat="1" ht="29.85" customHeight="1">
      <c r="B199" s="177"/>
      <c r="C199" s="178"/>
      <c r="D199" s="191" t="s">
        <v>69</v>
      </c>
      <c r="E199" s="192" t="s">
        <v>304</v>
      </c>
      <c r="F199" s="192" t="s">
        <v>305</v>
      </c>
      <c r="G199" s="178"/>
      <c r="H199" s="178"/>
      <c r="I199" s="181"/>
      <c r="J199" s="193">
        <f>BK199</f>
        <v>0</v>
      </c>
      <c r="K199" s="178"/>
      <c r="L199" s="183"/>
      <c r="M199" s="184"/>
      <c r="N199" s="185"/>
      <c r="O199" s="185"/>
      <c r="P199" s="186">
        <f>SUM(P200:P221)</f>
        <v>0</v>
      </c>
      <c r="Q199" s="185"/>
      <c r="R199" s="186">
        <f>SUM(R200:R221)</f>
        <v>0.00184</v>
      </c>
      <c r="S199" s="185"/>
      <c r="T199" s="187">
        <f>SUM(T200:T221)</f>
        <v>0</v>
      </c>
      <c r="AR199" s="188" t="s">
        <v>81</v>
      </c>
      <c r="AT199" s="189" t="s">
        <v>69</v>
      </c>
      <c r="AU199" s="189" t="s">
        <v>74</v>
      </c>
      <c r="AY199" s="188" t="s">
        <v>136</v>
      </c>
      <c r="BK199" s="190">
        <f>SUM(BK200:BK221)</f>
        <v>0</v>
      </c>
    </row>
    <row r="200" spans="2:65" s="1" customFormat="1" ht="22.5" customHeight="1">
      <c r="B200" s="36"/>
      <c r="C200" s="194" t="s">
        <v>306</v>
      </c>
      <c r="D200" s="194" t="s">
        <v>138</v>
      </c>
      <c r="E200" s="195" t="s">
        <v>307</v>
      </c>
      <c r="F200" s="196" t="s">
        <v>308</v>
      </c>
      <c r="G200" s="197" t="s">
        <v>229</v>
      </c>
      <c r="H200" s="198">
        <v>3</v>
      </c>
      <c r="I200" s="199"/>
      <c r="J200" s="200">
        <f>ROUND(I200*H200,2)</f>
        <v>0</v>
      </c>
      <c r="K200" s="196" t="s">
        <v>19</v>
      </c>
      <c r="L200" s="56"/>
      <c r="M200" s="201" t="s">
        <v>19</v>
      </c>
      <c r="N200" s="202" t="s">
        <v>41</v>
      </c>
      <c r="O200" s="37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19" t="s">
        <v>233</v>
      </c>
      <c r="AT200" s="19" t="s">
        <v>138</v>
      </c>
      <c r="AU200" s="19" t="s">
        <v>81</v>
      </c>
      <c r="AY200" s="19" t="s">
        <v>136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9" t="s">
        <v>74</v>
      </c>
      <c r="BK200" s="205">
        <f>ROUND(I200*H200,2)</f>
        <v>0</v>
      </c>
      <c r="BL200" s="19" t="s">
        <v>233</v>
      </c>
      <c r="BM200" s="19" t="s">
        <v>309</v>
      </c>
    </row>
    <row r="201" spans="2:51" s="12" customFormat="1" ht="13.5">
      <c r="B201" s="206"/>
      <c r="C201" s="207"/>
      <c r="D201" s="208" t="s">
        <v>144</v>
      </c>
      <c r="E201" s="209" t="s">
        <v>19</v>
      </c>
      <c r="F201" s="210" t="s">
        <v>231</v>
      </c>
      <c r="G201" s="207"/>
      <c r="H201" s="211" t="s">
        <v>19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144</v>
      </c>
      <c r="AU201" s="217" t="s">
        <v>81</v>
      </c>
      <c r="AV201" s="12" t="s">
        <v>74</v>
      </c>
      <c r="AW201" s="12" t="s">
        <v>34</v>
      </c>
      <c r="AX201" s="12" t="s">
        <v>70</v>
      </c>
      <c r="AY201" s="217" t="s">
        <v>136</v>
      </c>
    </row>
    <row r="202" spans="2:51" s="13" customFormat="1" ht="13.5">
      <c r="B202" s="218"/>
      <c r="C202" s="219"/>
      <c r="D202" s="208" t="s">
        <v>144</v>
      </c>
      <c r="E202" s="220" t="s">
        <v>19</v>
      </c>
      <c r="F202" s="221" t="s">
        <v>310</v>
      </c>
      <c r="G202" s="219"/>
      <c r="H202" s="222">
        <v>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144</v>
      </c>
      <c r="AU202" s="228" t="s">
        <v>81</v>
      </c>
      <c r="AV202" s="13" t="s">
        <v>81</v>
      </c>
      <c r="AW202" s="13" t="s">
        <v>34</v>
      </c>
      <c r="AX202" s="13" t="s">
        <v>70</v>
      </c>
      <c r="AY202" s="228" t="s">
        <v>136</v>
      </c>
    </row>
    <row r="203" spans="2:51" s="13" customFormat="1" ht="13.5">
      <c r="B203" s="218"/>
      <c r="C203" s="219"/>
      <c r="D203" s="208" t="s">
        <v>144</v>
      </c>
      <c r="E203" s="220" t="s">
        <v>19</v>
      </c>
      <c r="F203" s="221" t="s">
        <v>311</v>
      </c>
      <c r="G203" s="219"/>
      <c r="H203" s="222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144</v>
      </c>
      <c r="AU203" s="228" t="s">
        <v>81</v>
      </c>
      <c r="AV203" s="13" t="s">
        <v>81</v>
      </c>
      <c r="AW203" s="13" t="s">
        <v>34</v>
      </c>
      <c r="AX203" s="13" t="s">
        <v>70</v>
      </c>
      <c r="AY203" s="228" t="s">
        <v>136</v>
      </c>
    </row>
    <row r="204" spans="2:51" s="13" customFormat="1" ht="13.5">
      <c r="B204" s="218"/>
      <c r="C204" s="219"/>
      <c r="D204" s="208" t="s">
        <v>144</v>
      </c>
      <c r="E204" s="220" t="s">
        <v>19</v>
      </c>
      <c r="F204" s="221" t="s">
        <v>312</v>
      </c>
      <c r="G204" s="219"/>
      <c r="H204" s="222">
        <v>1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144</v>
      </c>
      <c r="AU204" s="228" t="s">
        <v>81</v>
      </c>
      <c r="AV204" s="13" t="s">
        <v>81</v>
      </c>
      <c r="AW204" s="13" t="s">
        <v>34</v>
      </c>
      <c r="AX204" s="13" t="s">
        <v>70</v>
      </c>
      <c r="AY204" s="228" t="s">
        <v>136</v>
      </c>
    </row>
    <row r="205" spans="2:51" s="14" customFormat="1" ht="13.5">
      <c r="B205" s="233"/>
      <c r="C205" s="234"/>
      <c r="D205" s="229" t="s">
        <v>144</v>
      </c>
      <c r="E205" s="235" t="s">
        <v>19</v>
      </c>
      <c r="F205" s="236" t="s">
        <v>171</v>
      </c>
      <c r="G205" s="234"/>
      <c r="H205" s="237">
        <v>3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144</v>
      </c>
      <c r="AU205" s="243" t="s">
        <v>81</v>
      </c>
      <c r="AV205" s="14" t="s">
        <v>142</v>
      </c>
      <c r="AW205" s="14" t="s">
        <v>34</v>
      </c>
      <c r="AX205" s="14" t="s">
        <v>74</v>
      </c>
      <c r="AY205" s="243" t="s">
        <v>136</v>
      </c>
    </row>
    <row r="206" spans="2:65" s="1" customFormat="1" ht="22.5" customHeight="1">
      <c r="B206" s="36"/>
      <c r="C206" s="247" t="s">
        <v>313</v>
      </c>
      <c r="D206" s="247" t="s">
        <v>234</v>
      </c>
      <c r="E206" s="248" t="s">
        <v>314</v>
      </c>
      <c r="F206" s="249" t="s">
        <v>315</v>
      </c>
      <c r="G206" s="250" t="s">
        <v>229</v>
      </c>
      <c r="H206" s="251">
        <v>2</v>
      </c>
      <c r="I206" s="252"/>
      <c r="J206" s="253">
        <f>ROUND(I206*H206,2)</f>
        <v>0</v>
      </c>
      <c r="K206" s="249" t="s">
        <v>19</v>
      </c>
      <c r="L206" s="254"/>
      <c r="M206" s="255" t="s">
        <v>19</v>
      </c>
      <c r="N206" s="256" t="s">
        <v>41</v>
      </c>
      <c r="O206" s="37"/>
      <c r="P206" s="203">
        <f>O206*H206</f>
        <v>0</v>
      </c>
      <c r="Q206" s="203">
        <v>0.00046</v>
      </c>
      <c r="R206" s="203">
        <f>Q206*H206</f>
        <v>0.00092</v>
      </c>
      <c r="S206" s="203">
        <v>0</v>
      </c>
      <c r="T206" s="204">
        <f>S206*H206</f>
        <v>0</v>
      </c>
      <c r="AR206" s="19" t="s">
        <v>316</v>
      </c>
      <c r="AT206" s="19" t="s">
        <v>234</v>
      </c>
      <c r="AU206" s="19" t="s">
        <v>81</v>
      </c>
      <c r="AY206" s="19" t="s">
        <v>136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9" t="s">
        <v>74</v>
      </c>
      <c r="BK206" s="205">
        <f>ROUND(I206*H206,2)</f>
        <v>0</v>
      </c>
      <c r="BL206" s="19" t="s">
        <v>233</v>
      </c>
      <c r="BM206" s="19" t="s">
        <v>317</v>
      </c>
    </row>
    <row r="207" spans="2:51" s="12" customFormat="1" ht="13.5">
      <c r="B207" s="206"/>
      <c r="C207" s="207"/>
      <c r="D207" s="208" t="s">
        <v>144</v>
      </c>
      <c r="E207" s="209" t="s">
        <v>19</v>
      </c>
      <c r="F207" s="210" t="s">
        <v>231</v>
      </c>
      <c r="G207" s="207"/>
      <c r="H207" s="211" t="s">
        <v>19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144</v>
      </c>
      <c r="AU207" s="217" t="s">
        <v>81</v>
      </c>
      <c r="AV207" s="12" t="s">
        <v>74</v>
      </c>
      <c r="AW207" s="12" t="s">
        <v>34</v>
      </c>
      <c r="AX207" s="12" t="s">
        <v>70</v>
      </c>
      <c r="AY207" s="217" t="s">
        <v>136</v>
      </c>
    </row>
    <row r="208" spans="2:51" s="13" customFormat="1" ht="13.5">
      <c r="B208" s="218"/>
      <c r="C208" s="219"/>
      <c r="D208" s="208" t="s">
        <v>144</v>
      </c>
      <c r="E208" s="220" t="s">
        <v>19</v>
      </c>
      <c r="F208" s="221" t="s">
        <v>310</v>
      </c>
      <c r="G208" s="219"/>
      <c r="H208" s="222">
        <v>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144</v>
      </c>
      <c r="AU208" s="228" t="s">
        <v>81</v>
      </c>
      <c r="AV208" s="13" t="s">
        <v>81</v>
      </c>
      <c r="AW208" s="13" t="s">
        <v>34</v>
      </c>
      <c r="AX208" s="13" t="s">
        <v>70</v>
      </c>
      <c r="AY208" s="228" t="s">
        <v>136</v>
      </c>
    </row>
    <row r="209" spans="2:51" s="13" customFormat="1" ht="13.5">
      <c r="B209" s="218"/>
      <c r="C209" s="219"/>
      <c r="D209" s="208" t="s">
        <v>144</v>
      </c>
      <c r="E209" s="220" t="s">
        <v>19</v>
      </c>
      <c r="F209" s="221" t="s">
        <v>311</v>
      </c>
      <c r="G209" s="219"/>
      <c r="H209" s="222">
        <v>1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144</v>
      </c>
      <c r="AU209" s="228" t="s">
        <v>81</v>
      </c>
      <c r="AV209" s="13" t="s">
        <v>81</v>
      </c>
      <c r="AW209" s="13" t="s">
        <v>34</v>
      </c>
      <c r="AX209" s="13" t="s">
        <v>70</v>
      </c>
      <c r="AY209" s="228" t="s">
        <v>136</v>
      </c>
    </row>
    <row r="210" spans="2:51" s="14" customFormat="1" ht="13.5">
      <c r="B210" s="233"/>
      <c r="C210" s="234"/>
      <c r="D210" s="229" t="s">
        <v>144</v>
      </c>
      <c r="E210" s="235" t="s">
        <v>19</v>
      </c>
      <c r="F210" s="236" t="s">
        <v>171</v>
      </c>
      <c r="G210" s="234"/>
      <c r="H210" s="237">
        <v>2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144</v>
      </c>
      <c r="AU210" s="243" t="s">
        <v>81</v>
      </c>
      <c r="AV210" s="14" t="s">
        <v>142</v>
      </c>
      <c r="AW210" s="14" t="s">
        <v>34</v>
      </c>
      <c r="AX210" s="14" t="s">
        <v>74</v>
      </c>
      <c r="AY210" s="243" t="s">
        <v>136</v>
      </c>
    </row>
    <row r="211" spans="2:65" s="1" customFormat="1" ht="22.5" customHeight="1">
      <c r="B211" s="36"/>
      <c r="C211" s="247" t="s">
        <v>318</v>
      </c>
      <c r="D211" s="247" t="s">
        <v>234</v>
      </c>
      <c r="E211" s="248" t="s">
        <v>319</v>
      </c>
      <c r="F211" s="249" t="s">
        <v>320</v>
      </c>
      <c r="G211" s="250" t="s">
        <v>229</v>
      </c>
      <c r="H211" s="251">
        <v>1</v>
      </c>
      <c r="I211" s="252"/>
      <c r="J211" s="253">
        <f>ROUND(I211*H211,2)</f>
        <v>0</v>
      </c>
      <c r="K211" s="249" t="s">
        <v>19</v>
      </c>
      <c r="L211" s="254"/>
      <c r="M211" s="255" t="s">
        <v>19</v>
      </c>
      <c r="N211" s="256" t="s">
        <v>41</v>
      </c>
      <c r="O211" s="37"/>
      <c r="P211" s="203">
        <f>O211*H211</f>
        <v>0</v>
      </c>
      <c r="Q211" s="203">
        <v>0.00046</v>
      </c>
      <c r="R211" s="203">
        <f>Q211*H211</f>
        <v>0.00046</v>
      </c>
      <c r="S211" s="203">
        <v>0</v>
      </c>
      <c r="T211" s="204">
        <f>S211*H211</f>
        <v>0</v>
      </c>
      <c r="AR211" s="19" t="s">
        <v>316</v>
      </c>
      <c r="AT211" s="19" t="s">
        <v>234</v>
      </c>
      <c r="AU211" s="19" t="s">
        <v>81</v>
      </c>
      <c r="AY211" s="19" t="s">
        <v>136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9" t="s">
        <v>74</v>
      </c>
      <c r="BK211" s="205">
        <f>ROUND(I211*H211,2)</f>
        <v>0</v>
      </c>
      <c r="BL211" s="19" t="s">
        <v>233</v>
      </c>
      <c r="BM211" s="19" t="s">
        <v>321</v>
      </c>
    </row>
    <row r="212" spans="2:51" s="12" customFormat="1" ht="13.5">
      <c r="B212" s="206"/>
      <c r="C212" s="207"/>
      <c r="D212" s="208" t="s">
        <v>144</v>
      </c>
      <c r="E212" s="209" t="s">
        <v>19</v>
      </c>
      <c r="F212" s="210" t="s">
        <v>231</v>
      </c>
      <c r="G212" s="207"/>
      <c r="H212" s="211" t="s">
        <v>19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144</v>
      </c>
      <c r="AU212" s="217" t="s">
        <v>81</v>
      </c>
      <c r="AV212" s="12" t="s">
        <v>74</v>
      </c>
      <c r="AW212" s="12" t="s">
        <v>34</v>
      </c>
      <c r="AX212" s="12" t="s">
        <v>70</v>
      </c>
      <c r="AY212" s="217" t="s">
        <v>136</v>
      </c>
    </row>
    <row r="213" spans="2:51" s="13" customFormat="1" ht="13.5">
      <c r="B213" s="218"/>
      <c r="C213" s="219"/>
      <c r="D213" s="229" t="s">
        <v>144</v>
      </c>
      <c r="E213" s="230" t="s">
        <v>19</v>
      </c>
      <c r="F213" s="231" t="s">
        <v>312</v>
      </c>
      <c r="G213" s="219"/>
      <c r="H213" s="232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144</v>
      </c>
      <c r="AU213" s="228" t="s">
        <v>81</v>
      </c>
      <c r="AV213" s="13" t="s">
        <v>81</v>
      </c>
      <c r="AW213" s="13" t="s">
        <v>34</v>
      </c>
      <c r="AX213" s="13" t="s">
        <v>74</v>
      </c>
      <c r="AY213" s="228" t="s">
        <v>136</v>
      </c>
    </row>
    <row r="214" spans="2:65" s="1" customFormat="1" ht="22.5" customHeight="1">
      <c r="B214" s="36"/>
      <c r="C214" s="194" t="s">
        <v>316</v>
      </c>
      <c r="D214" s="194" t="s">
        <v>138</v>
      </c>
      <c r="E214" s="195" t="s">
        <v>322</v>
      </c>
      <c r="F214" s="196" t="s">
        <v>323</v>
      </c>
      <c r="G214" s="197" t="s">
        <v>229</v>
      </c>
      <c r="H214" s="198">
        <v>1</v>
      </c>
      <c r="I214" s="199"/>
      <c r="J214" s="200">
        <f>ROUND(I214*H214,2)</f>
        <v>0</v>
      </c>
      <c r="K214" s="196" t="s">
        <v>19</v>
      </c>
      <c r="L214" s="56"/>
      <c r="M214" s="201" t="s">
        <v>19</v>
      </c>
      <c r="N214" s="202" t="s">
        <v>41</v>
      </c>
      <c r="O214" s="37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AR214" s="19" t="s">
        <v>233</v>
      </c>
      <c r="AT214" s="19" t="s">
        <v>138</v>
      </c>
      <c r="AU214" s="19" t="s">
        <v>81</v>
      </c>
      <c r="AY214" s="19" t="s">
        <v>136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9" t="s">
        <v>74</v>
      </c>
      <c r="BK214" s="205">
        <f>ROUND(I214*H214,2)</f>
        <v>0</v>
      </c>
      <c r="BL214" s="19" t="s">
        <v>233</v>
      </c>
      <c r="BM214" s="19" t="s">
        <v>324</v>
      </c>
    </row>
    <row r="215" spans="2:51" s="12" customFormat="1" ht="13.5">
      <c r="B215" s="206"/>
      <c r="C215" s="207"/>
      <c r="D215" s="208" t="s">
        <v>144</v>
      </c>
      <c r="E215" s="209" t="s">
        <v>19</v>
      </c>
      <c r="F215" s="210" t="s">
        <v>231</v>
      </c>
      <c r="G215" s="207"/>
      <c r="H215" s="211" t="s">
        <v>19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144</v>
      </c>
      <c r="AU215" s="217" t="s">
        <v>81</v>
      </c>
      <c r="AV215" s="12" t="s">
        <v>74</v>
      </c>
      <c r="AW215" s="12" t="s">
        <v>34</v>
      </c>
      <c r="AX215" s="12" t="s">
        <v>70</v>
      </c>
      <c r="AY215" s="217" t="s">
        <v>136</v>
      </c>
    </row>
    <row r="216" spans="2:51" s="13" customFormat="1" ht="13.5">
      <c r="B216" s="218"/>
      <c r="C216" s="219"/>
      <c r="D216" s="229" t="s">
        <v>144</v>
      </c>
      <c r="E216" s="230" t="s">
        <v>19</v>
      </c>
      <c r="F216" s="231" t="s">
        <v>325</v>
      </c>
      <c r="G216" s="219"/>
      <c r="H216" s="232">
        <v>1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144</v>
      </c>
      <c r="AU216" s="228" t="s">
        <v>81</v>
      </c>
      <c r="AV216" s="13" t="s">
        <v>81</v>
      </c>
      <c r="AW216" s="13" t="s">
        <v>34</v>
      </c>
      <c r="AX216" s="13" t="s">
        <v>74</v>
      </c>
      <c r="AY216" s="228" t="s">
        <v>136</v>
      </c>
    </row>
    <row r="217" spans="2:65" s="1" customFormat="1" ht="22.5" customHeight="1">
      <c r="B217" s="36"/>
      <c r="C217" s="247" t="s">
        <v>326</v>
      </c>
      <c r="D217" s="247" t="s">
        <v>234</v>
      </c>
      <c r="E217" s="248" t="s">
        <v>327</v>
      </c>
      <c r="F217" s="249" t="s">
        <v>328</v>
      </c>
      <c r="G217" s="250" t="s">
        <v>229</v>
      </c>
      <c r="H217" s="251">
        <v>1</v>
      </c>
      <c r="I217" s="252"/>
      <c r="J217" s="253">
        <f>ROUND(I217*H217,2)</f>
        <v>0</v>
      </c>
      <c r="K217" s="249" t="s">
        <v>19</v>
      </c>
      <c r="L217" s="254"/>
      <c r="M217" s="255" t="s">
        <v>19</v>
      </c>
      <c r="N217" s="256" t="s">
        <v>41</v>
      </c>
      <c r="O217" s="37"/>
      <c r="P217" s="203">
        <f>O217*H217</f>
        <v>0</v>
      </c>
      <c r="Q217" s="203">
        <v>0.00046</v>
      </c>
      <c r="R217" s="203">
        <f>Q217*H217</f>
        <v>0.00046</v>
      </c>
      <c r="S217" s="203">
        <v>0</v>
      </c>
      <c r="T217" s="204">
        <f>S217*H217</f>
        <v>0</v>
      </c>
      <c r="AR217" s="19" t="s">
        <v>316</v>
      </c>
      <c r="AT217" s="19" t="s">
        <v>234</v>
      </c>
      <c r="AU217" s="19" t="s">
        <v>81</v>
      </c>
      <c r="AY217" s="19" t="s">
        <v>136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9" t="s">
        <v>74</v>
      </c>
      <c r="BK217" s="205">
        <f>ROUND(I217*H217,2)</f>
        <v>0</v>
      </c>
      <c r="BL217" s="19" t="s">
        <v>233</v>
      </c>
      <c r="BM217" s="19" t="s">
        <v>329</v>
      </c>
    </row>
    <row r="218" spans="2:51" s="12" customFormat="1" ht="13.5">
      <c r="B218" s="206"/>
      <c r="C218" s="207"/>
      <c r="D218" s="208" t="s">
        <v>144</v>
      </c>
      <c r="E218" s="209" t="s">
        <v>19</v>
      </c>
      <c r="F218" s="210" t="s">
        <v>231</v>
      </c>
      <c r="G218" s="207"/>
      <c r="H218" s="211" t="s">
        <v>19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144</v>
      </c>
      <c r="AU218" s="217" t="s">
        <v>81</v>
      </c>
      <c r="AV218" s="12" t="s">
        <v>74</v>
      </c>
      <c r="AW218" s="12" t="s">
        <v>34</v>
      </c>
      <c r="AX218" s="12" t="s">
        <v>70</v>
      </c>
      <c r="AY218" s="217" t="s">
        <v>136</v>
      </c>
    </row>
    <row r="219" spans="2:51" s="13" customFormat="1" ht="13.5">
      <c r="B219" s="218"/>
      <c r="C219" s="219"/>
      <c r="D219" s="229" t="s">
        <v>144</v>
      </c>
      <c r="E219" s="230" t="s">
        <v>19</v>
      </c>
      <c r="F219" s="231" t="s">
        <v>325</v>
      </c>
      <c r="G219" s="219"/>
      <c r="H219" s="232">
        <v>1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144</v>
      </c>
      <c r="AU219" s="228" t="s">
        <v>81</v>
      </c>
      <c r="AV219" s="13" t="s">
        <v>81</v>
      </c>
      <c r="AW219" s="13" t="s">
        <v>34</v>
      </c>
      <c r="AX219" s="13" t="s">
        <v>74</v>
      </c>
      <c r="AY219" s="228" t="s">
        <v>136</v>
      </c>
    </row>
    <row r="220" spans="2:65" s="1" customFormat="1" ht="22.5" customHeight="1">
      <c r="B220" s="36"/>
      <c r="C220" s="194" t="s">
        <v>330</v>
      </c>
      <c r="D220" s="194" t="s">
        <v>138</v>
      </c>
      <c r="E220" s="195" t="s">
        <v>331</v>
      </c>
      <c r="F220" s="196" t="s">
        <v>332</v>
      </c>
      <c r="G220" s="197" t="s">
        <v>229</v>
      </c>
      <c r="H220" s="198">
        <v>4</v>
      </c>
      <c r="I220" s="199"/>
      <c r="J220" s="200">
        <f>ROUND(I220*H220,2)</f>
        <v>0</v>
      </c>
      <c r="K220" s="196" t="s">
        <v>19</v>
      </c>
      <c r="L220" s="56"/>
      <c r="M220" s="201" t="s">
        <v>19</v>
      </c>
      <c r="N220" s="202" t="s">
        <v>41</v>
      </c>
      <c r="O220" s="37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AR220" s="19" t="s">
        <v>233</v>
      </c>
      <c r="AT220" s="19" t="s">
        <v>138</v>
      </c>
      <c r="AU220" s="19" t="s">
        <v>81</v>
      </c>
      <c r="AY220" s="19" t="s">
        <v>136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9" t="s">
        <v>74</v>
      </c>
      <c r="BK220" s="205">
        <f>ROUND(I220*H220,2)</f>
        <v>0</v>
      </c>
      <c r="BL220" s="19" t="s">
        <v>233</v>
      </c>
      <c r="BM220" s="19" t="s">
        <v>333</v>
      </c>
    </row>
    <row r="221" spans="2:65" s="1" customFormat="1" ht="22.5" customHeight="1">
      <c r="B221" s="36"/>
      <c r="C221" s="194" t="s">
        <v>334</v>
      </c>
      <c r="D221" s="194" t="s">
        <v>138</v>
      </c>
      <c r="E221" s="195" t="s">
        <v>335</v>
      </c>
      <c r="F221" s="196" t="s">
        <v>336</v>
      </c>
      <c r="G221" s="197" t="s">
        <v>280</v>
      </c>
      <c r="H221" s="198">
        <v>0.002</v>
      </c>
      <c r="I221" s="199"/>
      <c r="J221" s="200">
        <f>ROUND(I221*H221,2)</f>
        <v>0</v>
      </c>
      <c r="K221" s="196" t="s">
        <v>19</v>
      </c>
      <c r="L221" s="56"/>
      <c r="M221" s="201" t="s">
        <v>19</v>
      </c>
      <c r="N221" s="202" t="s">
        <v>41</v>
      </c>
      <c r="O221" s="37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AR221" s="19" t="s">
        <v>233</v>
      </c>
      <c r="AT221" s="19" t="s">
        <v>138</v>
      </c>
      <c r="AU221" s="19" t="s">
        <v>81</v>
      </c>
      <c r="AY221" s="19" t="s">
        <v>136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9" t="s">
        <v>74</v>
      </c>
      <c r="BK221" s="205">
        <f>ROUND(I221*H221,2)</f>
        <v>0</v>
      </c>
      <c r="BL221" s="19" t="s">
        <v>233</v>
      </c>
      <c r="BM221" s="19" t="s">
        <v>337</v>
      </c>
    </row>
    <row r="222" spans="2:63" s="11" customFormat="1" ht="29.85" customHeight="1">
      <c r="B222" s="177"/>
      <c r="C222" s="178"/>
      <c r="D222" s="191" t="s">
        <v>69</v>
      </c>
      <c r="E222" s="192" t="s">
        <v>338</v>
      </c>
      <c r="F222" s="192" t="s">
        <v>339</v>
      </c>
      <c r="G222" s="178"/>
      <c r="H222" s="178"/>
      <c r="I222" s="181"/>
      <c r="J222" s="193">
        <f>BK222</f>
        <v>0</v>
      </c>
      <c r="K222" s="178"/>
      <c r="L222" s="183"/>
      <c r="M222" s="184"/>
      <c r="N222" s="185"/>
      <c r="O222" s="185"/>
      <c r="P222" s="186">
        <f>SUM(P223:P252)</f>
        <v>0</v>
      </c>
      <c r="Q222" s="185"/>
      <c r="R222" s="186">
        <f>SUM(R223:R252)</f>
        <v>1.8406889999999998</v>
      </c>
      <c r="S222" s="185"/>
      <c r="T222" s="187">
        <f>SUM(T223:T252)</f>
        <v>1.362214</v>
      </c>
      <c r="AR222" s="188" t="s">
        <v>81</v>
      </c>
      <c r="AT222" s="189" t="s">
        <v>69</v>
      </c>
      <c r="AU222" s="189" t="s">
        <v>74</v>
      </c>
      <c r="AY222" s="188" t="s">
        <v>136</v>
      </c>
      <c r="BK222" s="190">
        <f>SUM(BK223:BK252)</f>
        <v>0</v>
      </c>
    </row>
    <row r="223" spans="2:65" s="1" customFormat="1" ht="31.5" customHeight="1">
      <c r="B223" s="36"/>
      <c r="C223" s="194" t="s">
        <v>340</v>
      </c>
      <c r="D223" s="194" t="s">
        <v>138</v>
      </c>
      <c r="E223" s="195" t="s">
        <v>341</v>
      </c>
      <c r="F223" s="196" t="s">
        <v>342</v>
      </c>
      <c r="G223" s="197" t="s">
        <v>151</v>
      </c>
      <c r="H223" s="198">
        <v>166.1</v>
      </c>
      <c r="I223" s="199"/>
      <c r="J223" s="200">
        <f>ROUND(I223*H223,2)</f>
        <v>0</v>
      </c>
      <c r="K223" s="196" t="s">
        <v>19</v>
      </c>
      <c r="L223" s="56"/>
      <c r="M223" s="201" t="s">
        <v>19</v>
      </c>
      <c r="N223" s="202" t="s">
        <v>41</v>
      </c>
      <c r="O223" s="37"/>
      <c r="P223" s="203">
        <f>O223*H223</f>
        <v>0</v>
      </c>
      <c r="Q223" s="203">
        <v>0</v>
      </c>
      <c r="R223" s="203">
        <f>Q223*H223</f>
        <v>0</v>
      </c>
      <c r="S223" s="203">
        <v>0.00167</v>
      </c>
      <c r="T223" s="204">
        <f>S223*H223</f>
        <v>0.277387</v>
      </c>
      <c r="AR223" s="19" t="s">
        <v>233</v>
      </c>
      <c r="AT223" s="19" t="s">
        <v>138</v>
      </c>
      <c r="AU223" s="19" t="s">
        <v>81</v>
      </c>
      <c r="AY223" s="19" t="s">
        <v>136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19" t="s">
        <v>74</v>
      </c>
      <c r="BK223" s="205">
        <f>ROUND(I223*H223,2)</f>
        <v>0</v>
      </c>
      <c r="BL223" s="19" t="s">
        <v>233</v>
      </c>
      <c r="BM223" s="19" t="s">
        <v>343</v>
      </c>
    </row>
    <row r="224" spans="2:51" s="12" customFormat="1" ht="13.5">
      <c r="B224" s="206"/>
      <c r="C224" s="207"/>
      <c r="D224" s="208" t="s">
        <v>144</v>
      </c>
      <c r="E224" s="209" t="s">
        <v>19</v>
      </c>
      <c r="F224" s="210" t="s">
        <v>344</v>
      </c>
      <c r="G224" s="207"/>
      <c r="H224" s="211" t="s">
        <v>19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81</v>
      </c>
      <c r="AV224" s="12" t="s">
        <v>74</v>
      </c>
      <c r="AW224" s="12" t="s">
        <v>34</v>
      </c>
      <c r="AX224" s="12" t="s">
        <v>70</v>
      </c>
      <c r="AY224" s="217" t="s">
        <v>136</v>
      </c>
    </row>
    <row r="225" spans="2:51" s="13" customFormat="1" ht="13.5">
      <c r="B225" s="218"/>
      <c r="C225" s="219"/>
      <c r="D225" s="229" t="s">
        <v>144</v>
      </c>
      <c r="E225" s="230" t="s">
        <v>19</v>
      </c>
      <c r="F225" s="231" t="s">
        <v>345</v>
      </c>
      <c r="G225" s="219"/>
      <c r="H225" s="232">
        <v>166.1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144</v>
      </c>
      <c r="AU225" s="228" t="s">
        <v>81</v>
      </c>
      <c r="AV225" s="13" t="s">
        <v>81</v>
      </c>
      <c r="AW225" s="13" t="s">
        <v>34</v>
      </c>
      <c r="AX225" s="13" t="s">
        <v>74</v>
      </c>
      <c r="AY225" s="228" t="s">
        <v>136</v>
      </c>
    </row>
    <row r="226" spans="2:65" s="1" customFormat="1" ht="31.5" customHeight="1">
      <c r="B226" s="36"/>
      <c r="C226" s="194" t="s">
        <v>346</v>
      </c>
      <c r="D226" s="194" t="s">
        <v>138</v>
      </c>
      <c r="E226" s="195" t="s">
        <v>347</v>
      </c>
      <c r="F226" s="196" t="s">
        <v>348</v>
      </c>
      <c r="G226" s="197" t="s">
        <v>151</v>
      </c>
      <c r="H226" s="198">
        <v>255.9</v>
      </c>
      <c r="I226" s="199"/>
      <c r="J226" s="200">
        <f>ROUND(I226*H226,2)</f>
        <v>0</v>
      </c>
      <c r="K226" s="196" t="s">
        <v>19</v>
      </c>
      <c r="L226" s="56"/>
      <c r="M226" s="201" t="s">
        <v>19</v>
      </c>
      <c r="N226" s="202" t="s">
        <v>41</v>
      </c>
      <c r="O226" s="37"/>
      <c r="P226" s="203">
        <f>O226*H226</f>
        <v>0</v>
      </c>
      <c r="Q226" s="203">
        <v>0</v>
      </c>
      <c r="R226" s="203">
        <f>Q226*H226</f>
        <v>0</v>
      </c>
      <c r="S226" s="203">
        <v>0.00223</v>
      </c>
      <c r="T226" s="204">
        <f>S226*H226</f>
        <v>0.5706570000000001</v>
      </c>
      <c r="AR226" s="19" t="s">
        <v>233</v>
      </c>
      <c r="AT226" s="19" t="s">
        <v>138</v>
      </c>
      <c r="AU226" s="19" t="s">
        <v>81</v>
      </c>
      <c r="AY226" s="19" t="s">
        <v>136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9" t="s">
        <v>74</v>
      </c>
      <c r="BK226" s="205">
        <f>ROUND(I226*H226,2)</f>
        <v>0</v>
      </c>
      <c r="BL226" s="19" t="s">
        <v>233</v>
      </c>
      <c r="BM226" s="19" t="s">
        <v>349</v>
      </c>
    </row>
    <row r="227" spans="2:51" s="12" customFormat="1" ht="13.5">
      <c r="B227" s="206"/>
      <c r="C227" s="207"/>
      <c r="D227" s="208" t="s">
        <v>144</v>
      </c>
      <c r="E227" s="209" t="s">
        <v>19</v>
      </c>
      <c r="F227" s="210" t="s">
        <v>350</v>
      </c>
      <c r="G227" s="207"/>
      <c r="H227" s="211" t="s">
        <v>19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81</v>
      </c>
      <c r="AV227" s="12" t="s">
        <v>74</v>
      </c>
      <c r="AW227" s="12" t="s">
        <v>34</v>
      </c>
      <c r="AX227" s="12" t="s">
        <v>70</v>
      </c>
      <c r="AY227" s="217" t="s">
        <v>136</v>
      </c>
    </row>
    <row r="228" spans="2:51" s="13" customFormat="1" ht="13.5">
      <c r="B228" s="218"/>
      <c r="C228" s="219"/>
      <c r="D228" s="229" t="s">
        <v>144</v>
      </c>
      <c r="E228" s="230" t="s">
        <v>19</v>
      </c>
      <c r="F228" s="231" t="s">
        <v>351</v>
      </c>
      <c r="G228" s="219"/>
      <c r="H228" s="232">
        <v>255.9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144</v>
      </c>
      <c r="AU228" s="228" t="s">
        <v>81</v>
      </c>
      <c r="AV228" s="13" t="s">
        <v>81</v>
      </c>
      <c r="AW228" s="13" t="s">
        <v>34</v>
      </c>
      <c r="AX228" s="13" t="s">
        <v>74</v>
      </c>
      <c r="AY228" s="228" t="s">
        <v>136</v>
      </c>
    </row>
    <row r="229" spans="2:65" s="1" customFormat="1" ht="31.5" customHeight="1">
      <c r="B229" s="36"/>
      <c r="C229" s="194" t="s">
        <v>352</v>
      </c>
      <c r="D229" s="194" t="s">
        <v>138</v>
      </c>
      <c r="E229" s="195" t="s">
        <v>353</v>
      </c>
      <c r="F229" s="196" t="s">
        <v>354</v>
      </c>
      <c r="G229" s="197" t="s">
        <v>151</v>
      </c>
      <c r="H229" s="198">
        <v>130.5</v>
      </c>
      <c r="I229" s="199"/>
      <c r="J229" s="200">
        <f>ROUND(I229*H229,2)</f>
        <v>0</v>
      </c>
      <c r="K229" s="196" t="s">
        <v>19</v>
      </c>
      <c r="L229" s="56"/>
      <c r="M229" s="201" t="s">
        <v>19</v>
      </c>
      <c r="N229" s="202" t="s">
        <v>41</v>
      </c>
      <c r="O229" s="37"/>
      <c r="P229" s="203">
        <f>O229*H229</f>
        <v>0</v>
      </c>
      <c r="Q229" s="203">
        <v>0</v>
      </c>
      <c r="R229" s="203">
        <f>Q229*H229</f>
        <v>0</v>
      </c>
      <c r="S229" s="203">
        <v>0.00394</v>
      </c>
      <c r="T229" s="204">
        <f>S229*H229</f>
        <v>0.51417</v>
      </c>
      <c r="AR229" s="19" t="s">
        <v>233</v>
      </c>
      <c r="AT229" s="19" t="s">
        <v>138</v>
      </c>
      <c r="AU229" s="19" t="s">
        <v>81</v>
      </c>
      <c r="AY229" s="19" t="s">
        <v>136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9" t="s">
        <v>74</v>
      </c>
      <c r="BK229" s="205">
        <f>ROUND(I229*H229,2)</f>
        <v>0</v>
      </c>
      <c r="BL229" s="19" t="s">
        <v>233</v>
      </c>
      <c r="BM229" s="19" t="s">
        <v>355</v>
      </c>
    </row>
    <row r="230" spans="2:51" s="12" customFormat="1" ht="13.5">
      <c r="B230" s="206"/>
      <c r="C230" s="207"/>
      <c r="D230" s="208" t="s">
        <v>144</v>
      </c>
      <c r="E230" s="209" t="s">
        <v>19</v>
      </c>
      <c r="F230" s="210" t="s">
        <v>356</v>
      </c>
      <c r="G230" s="207"/>
      <c r="H230" s="211" t="s">
        <v>19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144</v>
      </c>
      <c r="AU230" s="217" t="s">
        <v>81</v>
      </c>
      <c r="AV230" s="12" t="s">
        <v>74</v>
      </c>
      <c r="AW230" s="12" t="s">
        <v>34</v>
      </c>
      <c r="AX230" s="12" t="s">
        <v>70</v>
      </c>
      <c r="AY230" s="217" t="s">
        <v>136</v>
      </c>
    </row>
    <row r="231" spans="2:51" s="13" customFormat="1" ht="13.5">
      <c r="B231" s="218"/>
      <c r="C231" s="219"/>
      <c r="D231" s="229" t="s">
        <v>144</v>
      </c>
      <c r="E231" s="230" t="s">
        <v>19</v>
      </c>
      <c r="F231" s="231" t="s">
        <v>357</v>
      </c>
      <c r="G231" s="219"/>
      <c r="H231" s="232">
        <v>130.5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144</v>
      </c>
      <c r="AU231" s="228" t="s">
        <v>81</v>
      </c>
      <c r="AV231" s="13" t="s">
        <v>81</v>
      </c>
      <c r="AW231" s="13" t="s">
        <v>34</v>
      </c>
      <c r="AX231" s="13" t="s">
        <v>74</v>
      </c>
      <c r="AY231" s="228" t="s">
        <v>136</v>
      </c>
    </row>
    <row r="232" spans="2:65" s="1" customFormat="1" ht="44.25" customHeight="1">
      <c r="B232" s="36"/>
      <c r="C232" s="194" t="s">
        <v>358</v>
      </c>
      <c r="D232" s="194" t="s">
        <v>138</v>
      </c>
      <c r="E232" s="195" t="s">
        <v>359</v>
      </c>
      <c r="F232" s="196" t="s">
        <v>360</v>
      </c>
      <c r="G232" s="197" t="s">
        <v>151</v>
      </c>
      <c r="H232" s="198">
        <v>166.1</v>
      </c>
      <c r="I232" s="199"/>
      <c r="J232" s="200">
        <f>ROUND(I232*H232,2)</f>
        <v>0</v>
      </c>
      <c r="K232" s="196" t="s">
        <v>19</v>
      </c>
      <c r="L232" s="56"/>
      <c r="M232" s="201" t="s">
        <v>19</v>
      </c>
      <c r="N232" s="202" t="s">
        <v>41</v>
      </c>
      <c r="O232" s="37"/>
      <c r="P232" s="203">
        <f>O232*H232</f>
        <v>0</v>
      </c>
      <c r="Q232" s="203">
        <v>0.00316</v>
      </c>
      <c r="R232" s="203">
        <f>Q232*H232</f>
        <v>0.524876</v>
      </c>
      <c r="S232" s="203">
        <v>0</v>
      </c>
      <c r="T232" s="204">
        <f>S232*H232</f>
        <v>0</v>
      </c>
      <c r="AR232" s="19" t="s">
        <v>142</v>
      </c>
      <c r="AT232" s="19" t="s">
        <v>138</v>
      </c>
      <c r="AU232" s="19" t="s">
        <v>81</v>
      </c>
      <c r="AY232" s="19" t="s">
        <v>136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9" t="s">
        <v>74</v>
      </c>
      <c r="BK232" s="205">
        <f>ROUND(I232*H232,2)</f>
        <v>0</v>
      </c>
      <c r="BL232" s="19" t="s">
        <v>142</v>
      </c>
      <c r="BM232" s="19" t="s">
        <v>361</v>
      </c>
    </row>
    <row r="233" spans="2:51" s="12" customFormat="1" ht="13.5">
      <c r="B233" s="206"/>
      <c r="C233" s="207"/>
      <c r="D233" s="208" t="s">
        <v>144</v>
      </c>
      <c r="E233" s="209" t="s">
        <v>19</v>
      </c>
      <c r="F233" s="210" t="s">
        <v>362</v>
      </c>
      <c r="G233" s="207"/>
      <c r="H233" s="211" t="s">
        <v>19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144</v>
      </c>
      <c r="AU233" s="217" t="s">
        <v>81</v>
      </c>
      <c r="AV233" s="12" t="s">
        <v>74</v>
      </c>
      <c r="AW233" s="12" t="s">
        <v>34</v>
      </c>
      <c r="AX233" s="12" t="s">
        <v>70</v>
      </c>
      <c r="AY233" s="217" t="s">
        <v>136</v>
      </c>
    </row>
    <row r="234" spans="2:51" s="13" customFormat="1" ht="13.5">
      <c r="B234" s="218"/>
      <c r="C234" s="219"/>
      <c r="D234" s="229" t="s">
        <v>144</v>
      </c>
      <c r="E234" s="230" t="s">
        <v>19</v>
      </c>
      <c r="F234" s="231" t="s">
        <v>363</v>
      </c>
      <c r="G234" s="219"/>
      <c r="H234" s="232">
        <v>166.1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144</v>
      </c>
      <c r="AU234" s="228" t="s">
        <v>81</v>
      </c>
      <c r="AV234" s="13" t="s">
        <v>81</v>
      </c>
      <c r="AW234" s="13" t="s">
        <v>34</v>
      </c>
      <c r="AX234" s="13" t="s">
        <v>74</v>
      </c>
      <c r="AY234" s="228" t="s">
        <v>136</v>
      </c>
    </row>
    <row r="235" spans="2:65" s="1" customFormat="1" ht="44.25" customHeight="1">
      <c r="B235" s="36"/>
      <c r="C235" s="194" t="s">
        <v>364</v>
      </c>
      <c r="D235" s="194" t="s">
        <v>138</v>
      </c>
      <c r="E235" s="195" t="s">
        <v>365</v>
      </c>
      <c r="F235" s="196" t="s">
        <v>366</v>
      </c>
      <c r="G235" s="197" t="s">
        <v>151</v>
      </c>
      <c r="H235" s="198">
        <v>14.4</v>
      </c>
      <c r="I235" s="199"/>
      <c r="J235" s="200">
        <f>ROUND(I235*H235,2)</f>
        <v>0</v>
      </c>
      <c r="K235" s="196" t="s">
        <v>19</v>
      </c>
      <c r="L235" s="56"/>
      <c r="M235" s="201" t="s">
        <v>19</v>
      </c>
      <c r="N235" s="202" t="s">
        <v>41</v>
      </c>
      <c r="O235" s="37"/>
      <c r="P235" s="203">
        <f>O235*H235</f>
        <v>0</v>
      </c>
      <c r="Q235" s="203">
        <v>0.00204</v>
      </c>
      <c r="R235" s="203">
        <f>Q235*H235</f>
        <v>0.029376000000000003</v>
      </c>
      <c r="S235" s="203">
        <v>0</v>
      </c>
      <c r="T235" s="204">
        <f>S235*H235</f>
        <v>0</v>
      </c>
      <c r="AR235" s="19" t="s">
        <v>233</v>
      </c>
      <c r="AT235" s="19" t="s">
        <v>138</v>
      </c>
      <c r="AU235" s="19" t="s">
        <v>81</v>
      </c>
      <c r="AY235" s="19" t="s">
        <v>136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19" t="s">
        <v>74</v>
      </c>
      <c r="BK235" s="205">
        <f>ROUND(I235*H235,2)</f>
        <v>0</v>
      </c>
      <c r="BL235" s="19" t="s">
        <v>233</v>
      </c>
      <c r="BM235" s="19" t="s">
        <v>367</v>
      </c>
    </row>
    <row r="236" spans="2:51" s="12" customFormat="1" ht="13.5">
      <c r="B236" s="206"/>
      <c r="C236" s="207"/>
      <c r="D236" s="208" t="s">
        <v>144</v>
      </c>
      <c r="E236" s="209" t="s">
        <v>19</v>
      </c>
      <c r="F236" s="210" t="s">
        <v>368</v>
      </c>
      <c r="G236" s="207"/>
      <c r="H236" s="211" t="s">
        <v>19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144</v>
      </c>
      <c r="AU236" s="217" t="s">
        <v>81</v>
      </c>
      <c r="AV236" s="12" t="s">
        <v>74</v>
      </c>
      <c r="AW236" s="12" t="s">
        <v>34</v>
      </c>
      <c r="AX236" s="12" t="s">
        <v>70</v>
      </c>
      <c r="AY236" s="217" t="s">
        <v>136</v>
      </c>
    </row>
    <row r="237" spans="2:51" s="13" customFormat="1" ht="13.5">
      <c r="B237" s="218"/>
      <c r="C237" s="219"/>
      <c r="D237" s="229" t="s">
        <v>144</v>
      </c>
      <c r="E237" s="230" t="s">
        <v>19</v>
      </c>
      <c r="F237" s="231" t="s">
        <v>369</v>
      </c>
      <c r="G237" s="219"/>
      <c r="H237" s="232">
        <v>14.4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144</v>
      </c>
      <c r="AU237" s="228" t="s">
        <v>81</v>
      </c>
      <c r="AV237" s="13" t="s">
        <v>81</v>
      </c>
      <c r="AW237" s="13" t="s">
        <v>34</v>
      </c>
      <c r="AX237" s="13" t="s">
        <v>74</v>
      </c>
      <c r="AY237" s="228" t="s">
        <v>136</v>
      </c>
    </row>
    <row r="238" spans="2:65" s="1" customFormat="1" ht="44.25" customHeight="1">
      <c r="B238" s="36"/>
      <c r="C238" s="194" t="s">
        <v>370</v>
      </c>
      <c r="D238" s="194" t="s">
        <v>138</v>
      </c>
      <c r="E238" s="195" t="s">
        <v>371</v>
      </c>
      <c r="F238" s="196" t="s">
        <v>372</v>
      </c>
      <c r="G238" s="197" t="s">
        <v>151</v>
      </c>
      <c r="H238" s="198">
        <v>228.6</v>
      </c>
      <c r="I238" s="199"/>
      <c r="J238" s="200">
        <f>ROUND(I238*H238,2)</f>
        <v>0</v>
      </c>
      <c r="K238" s="196" t="s">
        <v>19</v>
      </c>
      <c r="L238" s="56"/>
      <c r="M238" s="201" t="s">
        <v>19</v>
      </c>
      <c r="N238" s="202" t="s">
        <v>41</v>
      </c>
      <c r="O238" s="37"/>
      <c r="P238" s="203">
        <f>O238*H238</f>
        <v>0</v>
      </c>
      <c r="Q238" s="203">
        <v>0.00307</v>
      </c>
      <c r="R238" s="203">
        <f>Q238*H238</f>
        <v>0.7018019999999999</v>
      </c>
      <c r="S238" s="203">
        <v>0</v>
      </c>
      <c r="T238" s="204">
        <f>S238*H238</f>
        <v>0</v>
      </c>
      <c r="AR238" s="19" t="s">
        <v>233</v>
      </c>
      <c r="AT238" s="19" t="s">
        <v>138</v>
      </c>
      <c r="AU238" s="19" t="s">
        <v>81</v>
      </c>
      <c r="AY238" s="19" t="s">
        <v>136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9" t="s">
        <v>74</v>
      </c>
      <c r="BK238" s="205">
        <f>ROUND(I238*H238,2)</f>
        <v>0</v>
      </c>
      <c r="BL238" s="19" t="s">
        <v>233</v>
      </c>
      <c r="BM238" s="19" t="s">
        <v>373</v>
      </c>
    </row>
    <row r="239" spans="2:51" s="12" customFormat="1" ht="13.5">
      <c r="B239" s="206"/>
      <c r="C239" s="207"/>
      <c r="D239" s="208" t="s">
        <v>144</v>
      </c>
      <c r="E239" s="209" t="s">
        <v>19</v>
      </c>
      <c r="F239" s="210" t="s">
        <v>368</v>
      </c>
      <c r="G239" s="207"/>
      <c r="H239" s="211" t="s">
        <v>19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81</v>
      </c>
      <c r="AV239" s="12" t="s">
        <v>74</v>
      </c>
      <c r="AW239" s="12" t="s">
        <v>34</v>
      </c>
      <c r="AX239" s="12" t="s">
        <v>70</v>
      </c>
      <c r="AY239" s="217" t="s">
        <v>136</v>
      </c>
    </row>
    <row r="240" spans="2:51" s="13" customFormat="1" ht="13.5">
      <c r="B240" s="218"/>
      <c r="C240" s="219"/>
      <c r="D240" s="208" t="s">
        <v>144</v>
      </c>
      <c r="E240" s="220" t="s">
        <v>19</v>
      </c>
      <c r="F240" s="221" t="s">
        <v>374</v>
      </c>
      <c r="G240" s="219"/>
      <c r="H240" s="222">
        <v>105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144</v>
      </c>
      <c r="AU240" s="228" t="s">
        <v>81</v>
      </c>
      <c r="AV240" s="13" t="s">
        <v>81</v>
      </c>
      <c r="AW240" s="13" t="s">
        <v>34</v>
      </c>
      <c r="AX240" s="13" t="s">
        <v>70</v>
      </c>
      <c r="AY240" s="228" t="s">
        <v>136</v>
      </c>
    </row>
    <row r="241" spans="2:51" s="13" customFormat="1" ht="13.5">
      <c r="B241" s="218"/>
      <c r="C241" s="219"/>
      <c r="D241" s="208" t="s">
        <v>144</v>
      </c>
      <c r="E241" s="220" t="s">
        <v>19</v>
      </c>
      <c r="F241" s="221" t="s">
        <v>375</v>
      </c>
      <c r="G241" s="219"/>
      <c r="H241" s="222">
        <v>123.6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144</v>
      </c>
      <c r="AU241" s="228" t="s">
        <v>81</v>
      </c>
      <c r="AV241" s="13" t="s">
        <v>81</v>
      </c>
      <c r="AW241" s="13" t="s">
        <v>34</v>
      </c>
      <c r="AX241" s="13" t="s">
        <v>70</v>
      </c>
      <c r="AY241" s="228" t="s">
        <v>136</v>
      </c>
    </row>
    <row r="242" spans="2:51" s="14" customFormat="1" ht="13.5">
      <c r="B242" s="233"/>
      <c r="C242" s="234"/>
      <c r="D242" s="229" t="s">
        <v>144</v>
      </c>
      <c r="E242" s="235" t="s">
        <v>19</v>
      </c>
      <c r="F242" s="236" t="s">
        <v>171</v>
      </c>
      <c r="G242" s="234"/>
      <c r="H242" s="237">
        <v>228.6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144</v>
      </c>
      <c r="AU242" s="243" t="s">
        <v>81</v>
      </c>
      <c r="AV242" s="14" t="s">
        <v>142</v>
      </c>
      <c r="AW242" s="14" t="s">
        <v>34</v>
      </c>
      <c r="AX242" s="14" t="s">
        <v>74</v>
      </c>
      <c r="AY242" s="243" t="s">
        <v>136</v>
      </c>
    </row>
    <row r="243" spans="2:65" s="1" customFormat="1" ht="44.25" customHeight="1">
      <c r="B243" s="36"/>
      <c r="C243" s="194" t="s">
        <v>376</v>
      </c>
      <c r="D243" s="194" t="s">
        <v>138</v>
      </c>
      <c r="E243" s="195" t="s">
        <v>377</v>
      </c>
      <c r="F243" s="196" t="s">
        <v>378</v>
      </c>
      <c r="G243" s="197" t="s">
        <v>151</v>
      </c>
      <c r="H243" s="198">
        <v>13</v>
      </c>
      <c r="I243" s="199"/>
      <c r="J243" s="200">
        <f>ROUND(I243*H243,2)</f>
        <v>0</v>
      </c>
      <c r="K243" s="196" t="s">
        <v>19</v>
      </c>
      <c r="L243" s="56"/>
      <c r="M243" s="201" t="s">
        <v>19</v>
      </c>
      <c r="N243" s="202" t="s">
        <v>41</v>
      </c>
      <c r="O243" s="37"/>
      <c r="P243" s="203">
        <f>O243*H243</f>
        <v>0</v>
      </c>
      <c r="Q243" s="203">
        <v>0.00353</v>
      </c>
      <c r="R243" s="203">
        <f>Q243*H243</f>
        <v>0.04589</v>
      </c>
      <c r="S243" s="203">
        <v>0</v>
      </c>
      <c r="T243" s="204">
        <f>S243*H243</f>
        <v>0</v>
      </c>
      <c r="AR243" s="19" t="s">
        <v>233</v>
      </c>
      <c r="AT243" s="19" t="s">
        <v>138</v>
      </c>
      <c r="AU243" s="19" t="s">
        <v>81</v>
      </c>
      <c r="AY243" s="19" t="s">
        <v>136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9" t="s">
        <v>74</v>
      </c>
      <c r="BK243" s="205">
        <f>ROUND(I243*H243,2)</f>
        <v>0</v>
      </c>
      <c r="BL243" s="19" t="s">
        <v>233</v>
      </c>
      <c r="BM243" s="19" t="s">
        <v>379</v>
      </c>
    </row>
    <row r="244" spans="2:51" s="12" customFormat="1" ht="13.5">
      <c r="B244" s="206"/>
      <c r="C244" s="207"/>
      <c r="D244" s="208" t="s">
        <v>144</v>
      </c>
      <c r="E244" s="209" t="s">
        <v>19</v>
      </c>
      <c r="F244" s="210" t="s">
        <v>368</v>
      </c>
      <c r="G244" s="207"/>
      <c r="H244" s="211" t="s">
        <v>19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144</v>
      </c>
      <c r="AU244" s="217" t="s">
        <v>81</v>
      </c>
      <c r="AV244" s="12" t="s">
        <v>74</v>
      </c>
      <c r="AW244" s="12" t="s">
        <v>34</v>
      </c>
      <c r="AX244" s="12" t="s">
        <v>70</v>
      </c>
      <c r="AY244" s="217" t="s">
        <v>136</v>
      </c>
    </row>
    <row r="245" spans="2:51" s="13" customFormat="1" ht="13.5">
      <c r="B245" s="218"/>
      <c r="C245" s="219"/>
      <c r="D245" s="229" t="s">
        <v>144</v>
      </c>
      <c r="E245" s="230" t="s">
        <v>19</v>
      </c>
      <c r="F245" s="231" t="s">
        <v>380</v>
      </c>
      <c r="G245" s="219"/>
      <c r="H245" s="232">
        <v>13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144</v>
      </c>
      <c r="AU245" s="228" t="s">
        <v>81</v>
      </c>
      <c r="AV245" s="13" t="s">
        <v>81</v>
      </c>
      <c r="AW245" s="13" t="s">
        <v>34</v>
      </c>
      <c r="AX245" s="13" t="s">
        <v>74</v>
      </c>
      <c r="AY245" s="228" t="s">
        <v>136</v>
      </c>
    </row>
    <row r="246" spans="2:65" s="1" customFormat="1" ht="31.5" customHeight="1">
      <c r="B246" s="36"/>
      <c r="C246" s="194" t="s">
        <v>381</v>
      </c>
      <c r="D246" s="194" t="s">
        <v>138</v>
      </c>
      <c r="E246" s="195" t="s">
        <v>382</v>
      </c>
      <c r="F246" s="196" t="s">
        <v>383</v>
      </c>
      <c r="G246" s="197" t="s">
        <v>151</v>
      </c>
      <c r="H246" s="198">
        <v>20</v>
      </c>
      <c r="I246" s="199"/>
      <c r="J246" s="200">
        <f>ROUND(I246*H246,2)</f>
        <v>0</v>
      </c>
      <c r="K246" s="196" t="s">
        <v>19</v>
      </c>
      <c r="L246" s="56"/>
      <c r="M246" s="201" t="s">
        <v>19</v>
      </c>
      <c r="N246" s="202" t="s">
        <v>41</v>
      </c>
      <c r="O246" s="37"/>
      <c r="P246" s="203">
        <f>O246*H246</f>
        <v>0</v>
      </c>
      <c r="Q246" s="203">
        <v>0.00286</v>
      </c>
      <c r="R246" s="203">
        <f>Q246*H246</f>
        <v>0.0572</v>
      </c>
      <c r="S246" s="203">
        <v>0</v>
      </c>
      <c r="T246" s="204">
        <f>S246*H246</f>
        <v>0</v>
      </c>
      <c r="AR246" s="19" t="s">
        <v>233</v>
      </c>
      <c r="AT246" s="19" t="s">
        <v>138</v>
      </c>
      <c r="AU246" s="19" t="s">
        <v>81</v>
      </c>
      <c r="AY246" s="19" t="s">
        <v>136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9" t="s">
        <v>74</v>
      </c>
      <c r="BK246" s="205">
        <f>ROUND(I246*H246,2)</f>
        <v>0</v>
      </c>
      <c r="BL246" s="19" t="s">
        <v>233</v>
      </c>
      <c r="BM246" s="19" t="s">
        <v>384</v>
      </c>
    </row>
    <row r="247" spans="2:51" s="12" customFormat="1" ht="13.5">
      <c r="B247" s="206"/>
      <c r="C247" s="207"/>
      <c r="D247" s="208" t="s">
        <v>144</v>
      </c>
      <c r="E247" s="209" t="s">
        <v>19</v>
      </c>
      <c r="F247" s="210" t="s">
        <v>362</v>
      </c>
      <c r="G247" s="207"/>
      <c r="H247" s="211" t="s">
        <v>19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144</v>
      </c>
      <c r="AU247" s="217" t="s">
        <v>81</v>
      </c>
      <c r="AV247" s="12" t="s">
        <v>74</v>
      </c>
      <c r="AW247" s="12" t="s">
        <v>34</v>
      </c>
      <c r="AX247" s="12" t="s">
        <v>70</v>
      </c>
      <c r="AY247" s="217" t="s">
        <v>136</v>
      </c>
    </row>
    <row r="248" spans="2:51" s="13" customFormat="1" ht="13.5">
      <c r="B248" s="218"/>
      <c r="C248" s="219"/>
      <c r="D248" s="229" t="s">
        <v>144</v>
      </c>
      <c r="E248" s="230" t="s">
        <v>19</v>
      </c>
      <c r="F248" s="231" t="s">
        <v>385</v>
      </c>
      <c r="G248" s="219"/>
      <c r="H248" s="232">
        <v>20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144</v>
      </c>
      <c r="AU248" s="228" t="s">
        <v>81</v>
      </c>
      <c r="AV248" s="13" t="s">
        <v>81</v>
      </c>
      <c r="AW248" s="13" t="s">
        <v>34</v>
      </c>
      <c r="AX248" s="13" t="s">
        <v>74</v>
      </c>
      <c r="AY248" s="228" t="s">
        <v>136</v>
      </c>
    </row>
    <row r="249" spans="2:65" s="1" customFormat="1" ht="22.5" customHeight="1">
      <c r="B249" s="36"/>
      <c r="C249" s="194" t="s">
        <v>386</v>
      </c>
      <c r="D249" s="194" t="s">
        <v>138</v>
      </c>
      <c r="E249" s="195" t="s">
        <v>387</v>
      </c>
      <c r="F249" s="196" t="s">
        <v>388</v>
      </c>
      <c r="G249" s="197" t="s">
        <v>151</v>
      </c>
      <c r="H249" s="198">
        <v>130.5</v>
      </c>
      <c r="I249" s="199"/>
      <c r="J249" s="200">
        <f>ROUND(I249*H249,2)</f>
        <v>0</v>
      </c>
      <c r="K249" s="196" t="s">
        <v>19</v>
      </c>
      <c r="L249" s="56"/>
      <c r="M249" s="201" t="s">
        <v>19</v>
      </c>
      <c r="N249" s="202" t="s">
        <v>41</v>
      </c>
      <c r="O249" s="37"/>
      <c r="P249" s="203">
        <f>O249*H249</f>
        <v>0</v>
      </c>
      <c r="Q249" s="203">
        <v>0.00369</v>
      </c>
      <c r="R249" s="203">
        <f>Q249*H249</f>
        <v>0.481545</v>
      </c>
      <c r="S249" s="203">
        <v>0</v>
      </c>
      <c r="T249" s="204">
        <f>S249*H249</f>
        <v>0</v>
      </c>
      <c r="AR249" s="19" t="s">
        <v>233</v>
      </c>
      <c r="AT249" s="19" t="s">
        <v>138</v>
      </c>
      <c r="AU249" s="19" t="s">
        <v>81</v>
      </c>
      <c r="AY249" s="19" t="s">
        <v>136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9" t="s">
        <v>74</v>
      </c>
      <c r="BK249" s="205">
        <f>ROUND(I249*H249,2)</f>
        <v>0</v>
      </c>
      <c r="BL249" s="19" t="s">
        <v>233</v>
      </c>
      <c r="BM249" s="19" t="s">
        <v>389</v>
      </c>
    </row>
    <row r="250" spans="2:51" s="12" customFormat="1" ht="13.5">
      <c r="B250" s="206"/>
      <c r="C250" s="207"/>
      <c r="D250" s="208" t="s">
        <v>144</v>
      </c>
      <c r="E250" s="209" t="s">
        <v>19</v>
      </c>
      <c r="F250" s="210" t="s">
        <v>368</v>
      </c>
      <c r="G250" s="207"/>
      <c r="H250" s="211" t="s">
        <v>19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144</v>
      </c>
      <c r="AU250" s="217" t="s">
        <v>81</v>
      </c>
      <c r="AV250" s="12" t="s">
        <v>74</v>
      </c>
      <c r="AW250" s="12" t="s">
        <v>34</v>
      </c>
      <c r="AX250" s="12" t="s">
        <v>70</v>
      </c>
      <c r="AY250" s="217" t="s">
        <v>136</v>
      </c>
    </row>
    <row r="251" spans="2:51" s="13" customFormat="1" ht="13.5">
      <c r="B251" s="218"/>
      <c r="C251" s="219"/>
      <c r="D251" s="229" t="s">
        <v>144</v>
      </c>
      <c r="E251" s="230" t="s">
        <v>19</v>
      </c>
      <c r="F251" s="231" t="s">
        <v>390</v>
      </c>
      <c r="G251" s="219"/>
      <c r="H251" s="232">
        <v>130.5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144</v>
      </c>
      <c r="AU251" s="228" t="s">
        <v>81</v>
      </c>
      <c r="AV251" s="13" t="s">
        <v>81</v>
      </c>
      <c r="AW251" s="13" t="s">
        <v>34</v>
      </c>
      <c r="AX251" s="13" t="s">
        <v>74</v>
      </c>
      <c r="AY251" s="228" t="s">
        <v>136</v>
      </c>
    </row>
    <row r="252" spans="2:65" s="1" customFormat="1" ht="22.5" customHeight="1">
      <c r="B252" s="36"/>
      <c r="C252" s="194" t="s">
        <v>391</v>
      </c>
      <c r="D252" s="194" t="s">
        <v>138</v>
      </c>
      <c r="E252" s="195" t="s">
        <v>392</v>
      </c>
      <c r="F252" s="196" t="s">
        <v>393</v>
      </c>
      <c r="G252" s="197" t="s">
        <v>280</v>
      </c>
      <c r="H252" s="198">
        <v>1.259</v>
      </c>
      <c r="I252" s="199"/>
      <c r="J252" s="200">
        <f>ROUND(I252*H252,2)</f>
        <v>0</v>
      </c>
      <c r="K252" s="196" t="s">
        <v>19</v>
      </c>
      <c r="L252" s="56"/>
      <c r="M252" s="201" t="s">
        <v>19</v>
      </c>
      <c r="N252" s="202" t="s">
        <v>41</v>
      </c>
      <c r="O252" s="37"/>
      <c r="P252" s="203">
        <f>O252*H252</f>
        <v>0</v>
      </c>
      <c r="Q252" s="203">
        <v>0</v>
      </c>
      <c r="R252" s="203">
        <f>Q252*H252</f>
        <v>0</v>
      </c>
      <c r="S252" s="203">
        <v>0</v>
      </c>
      <c r="T252" s="204">
        <f>S252*H252</f>
        <v>0</v>
      </c>
      <c r="AR252" s="19" t="s">
        <v>233</v>
      </c>
      <c r="AT252" s="19" t="s">
        <v>138</v>
      </c>
      <c r="AU252" s="19" t="s">
        <v>81</v>
      </c>
      <c r="AY252" s="19" t="s">
        <v>136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19" t="s">
        <v>74</v>
      </c>
      <c r="BK252" s="205">
        <f>ROUND(I252*H252,2)</f>
        <v>0</v>
      </c>
      <c r="BL252" s="19" t="s">
        <v>233</v>
      </c>
      <c r="BM252" s="19" t="s">
        <v>394</v>
      </c>
    </row>
    <row r="253" spans="2:63" s="11" customFormat="1" ht="29.85" customHeight="1">
      <c r="B253" s="177"/>
      <c r="C253" s="178"/>
      <c r="D253" s="191" t="s">
        <v>69</v>
      </c>
      <c r="E253" s="192" t="s">
        <v>395</v>
      </c>
      <c r="F253" s="192" t="s">
        <v>396</v>
      </c>
      <c r="G253" s="178"/>
      <c r="H253" s="178"/>
      <c r="I253" s="181"/>
      <c r="J253" s="193">
        <f>BK253</f>
        <v>0</v>
      </c>
      <c r="K253" s="178"/>
      <c r="L253" s="183"/>
      <c r="M253" s="184"/>
      <c r="N253" s="185"/>
      <c r="O253" s="185"/>
      <c r="P253" s="186">
        <f>SUM(P254:P353)</f>
        <v>0</v>
      </c>
      <c r="Q253" s="185"/>
      <c r="R253" s="186">
        <f>SUM(R254:R353)</f>
        <v>0</v>
      </c>
      <c r="S253" s="185"/>
      <c r="T253" s="187">
        <f>SUM(T254:T353)</f>
        <v>0</v>
      </c>
      <c r="AR253" s="188" t="s">
        <v>81</v>
      </c>
      <c r="AT253" s="189" t="s">
        <v>69</v>
      </c>
      <c r="AU253" s="189" t="s">
        <v>74</v>
      </c>
      <c r="AY253" s="188" t="s">
        <v>136</v>
      </c>
      <c r="BK253" s="190">
        <f>SUM(BK254:BK353)</f>
        <v>0</v>
      </c>
    </row>
    <row r="254" spans="2:65" s="1" customFormat="1" ht="44.25" customHeight="1">
      <c r="B254" s="36"/>
      <c r="C254" s="194" t="s">
        <v>397</v>
      </c>
      <c r="D254" s="194" t="s">
        <v>138</v>
      </c>
      <c r="E254" s="195" t="s">
        <v>398</v>
      </c>
      <c r="F254" s="196" t="s">
        <v>399</v>
      </c>
      <c r="G254" s="197" t="s">
        <v>229</v>
      </c>
      <c r="H254" s="198">
        <v>4</v>
      </c>
      <c r="I254" s="199"/>
      <c r="J254" s="200">
        <f>ROUND(I254*H254,2)</f>
        <v>0</v>
      </c>
      <c r="K254" s="196" t="s">
        <v>19</v>
      </c>
      <c r="L254" s="56"/>
      <c r="M254" s="201" t="s">
        <v>19</v>
      </c>
      <c r="N254" s="202" t="s">
        <v>41</v>
      </c>
      <c r="O254" s="37"/>
      <c r="P254" s="203">
        <f>O254*H254</f>
        <v>0</v>
      </c>
      <c r="Q254" s="203">
        <v>0</v>
      </c>
      <c r="R254" s="203">
        <f>Q254*H254</f>
        <v>0</v>
      </c>
      <c r="S254" s="203">
        <v>0</v>
      </c>
      <c r="T254" s="204">
        <f>S254*H254</f>
        <v>0</v>
      </c>
      <c r="AR254" s="19" t="s">
        <v>233</v>
      </c>
      <c r="AT254" s="19" t="s">
        <v>138</v>
      </c>
      <c r="AU254" s="19" t="s">
        <v>81</v>
      </c>
      <c r="AY254" s="19" t="s">
        <v>136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9" t="s">
        <v>74</v>
      </c>
      <c r="BK254" s="205">
        <f>ROUND(I254*H254,2)</f>
        <v>0</v>
      </c>
      <c r="BL254" s="19" t="s">
        <v>233</v>
      </c>
      <c r="BM254" s="19" t="s">
        <v>400</v>
      </c>
    </row>
    <row r="255" spans="2:51" s="12" customFormat="1" ht="13.5">
      <c r="B255" s="206"/>
      <c r="C255" s="207"/>
      <c r="D255" s="208" t="s">
        <v>144</v>
      </c>
      <c r="E255" s="209" t="s">
        <v>19</v>
      </c>
      <c r="F255" s="210" t="s">
        <v>401</v>
      </c>
      <c r="G255" s="207"/>
      <c r="H255" s="211" t="s">
        <v>19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144</v>
      </c>
      <c r="AU255" s="217" t="s">
        <v>81</v>
      </c>
      <c r="AV255" s="12" t="s">
        <v>74</v>
      </c>
      <c r="AW255" s="12" t="s">
        <v>34</v>
      </c>
      <c r="AX255" s="12" t="s">
        <v>70</v>
      </c>
      <c r="AY255" s="217" t="s">
        <v>136</v>
      </c>
    </row>
    <row r="256" spans="2:51" s="13" customFormat="1" ht="13.5">
      <c r="B256" s="218"/>
      <c r="C256" s="219"/>
      <c r="D256" s="229" t="s">
        <v>144</v>
      </c>
      <c r="E256" s="230" t="s">
        <v>19</v>
      </c>
      <c r="F256" s="231" t="s">
        <v>402</v>
      </c>
      <c r="G256" s="219"/>
      <c r="H256" s="232">
        <v>4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144</v>
      </c>
      <c r="AU256" s="228" t="s">
        <v>81</v>
      </c>
      <c r="AV256" s="13" t="s">
        <v>81</v>
      </c>
      <c r="AW256" s="13" t="s">
        <v>34</v>
      </c>
      <c r="AX256" s="13" t="s">
        <v>74</v>
      </c>
      <c r="AY256" s="228" t="s">
        <v>136</v>
      </c>
    </row>
    <row r="257" spans="2:65" s="1" customFormat="1" ht="44.25" customHeight="1">
      <c r="B257" s="36"/>
      <c r="C257" s="194" t="s">
        <v>403</v>
      </c>
      <c r="D257" s="194" t="s">
        <v>138</v>
      </c>
      <c r="E257" s="195" t="s">
        <v>404</v>
      </c>
      <c r="F257" s="196" t="s">
        <v>405</v>
      </c>
      <c r="G257" s="197" t="s">
        <v>229</v>
      </c>
      <c r="H257" s="198">
        <v>9</v>
      </c>
      <c r="I257" s="199"/>
      <c r="J257" s="200">
        <f>ROUND(I257*H257,2)</f>
        <v>0</v>
      </c>
      <c r="K257" s="196" t="s">
        <v>19</v>
      </c>
      <c r="L257" s="56"/>
      <c r="M257" s="201" t="s">
        <v>19</v>
      </c>
      <c r="N257" s="202" t="s">
        <v>41</v>
      </c>
      <c r="O257" s="37"/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AR257" s="19" t="s">
        <v>233</v>
      </c>
      <c r="AT257" s="19" t="s">
        <v>138</v>
      </c>
      <c r="AU257" s="19" t="s">
        <v>81</v>
      </c>
      <c r="AY257" s="19" t="s">
        <v>136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9" t="s">
        <v>74</v>
      </c>
      <c r="BK257" s="205">
        <f>ROUND(I257*H257,2)</f>
        <v>0</v>
      </c>
      <c r="BL257" s="19" t="s">
        <v>233</v>
      </c>
      <c r="BM257" s="19" t="s">
        <v>406</v>
      </c>
    </row>
    <row r="258" spans="2:51" s="12" customFormat="1" ht="13.5">
      <c r="B258" s="206"/>
      <c r="C258" s="207"/>
      <c r="D258" s="208" t="s">
        <v>144</v>
      </c>
      <c r="E258" s="209" t="s">
        <v>19</v>
      </c>
      <c r="F258" s="210" t="s">
        <v>401</v>
      </c>
      <c r="G258" s="207"/>
      <c r="H258" s="211" t="s">
        <v>19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144</v>
      </c>
      <c r="AU258" s="217" t="s">
        <v>81</v>
      </c>
      <c r="AV258" s="12" t="s">
        <v>74</v>
      </c>
      <c r="AW258" s="12" t="s">
        <v>34</v>
      </c>
      <c r="AX258" s="12" t="s">
        <v>70</v>
      </c>
      <c r="AY258" s="217" t="s">
        <v>136</v>
      </c>
    </row>
    <row r="259" spans="2:51" s="13" customFormat="1" ht="13.5">
      <c r="B259" s="218"/>
      <c r="C259" s="219"/>
      <c r="D259" s="229" t="s">
        <v>144</v>
      </c>
      <c r="E259" s="230" t="s">
        <v>19</v>
      </c>
      <c r="F259" s="231" t="s">
        <v>407</v>
      </c>
      <c r="G259" s="219"/>
      <c r="H259" s="232">
        <v>9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144</v>
      </c>
      <c r="AU259" s="228" t="s">
        <v>81</v>
      </c>
      <c r="AV259" s="13" t="s">
        <v>81</v>
      </c>
      <c r="AW259" s="13" t="s">
        <v>34</v>
      </c>
      <c r="AX259" s="13" t="s">
        <v>74</v>
      </c>
      <c r="AY259" s="228" t="s">
        <v>136</v>
      </c>
    </row>
    <row r="260" spans="2:65" s="1" customFormat="1" ht="44.25" customHeight="1">
      <c r="B260" s="36"/>
      <c r="C260" s="194" t="s">
        <v>408</v>
      </c>
      <c r="D260" s="194" t="s">
        <v>138</v>
      </c>
      <c r="E260" s="195" t="s">
        <v>409</v>
      </c>
      <c r="F260" s="196" t="s">
        <v>410</v>
      </c>
      <c r="G260" s="197" t="s">
        <v>229</v>
      </c>
      <c r="H260" s="198">
        <v>1</v>
      </c>
      <c r="I260" s="199"/>
      <c r="J260" s="200">
        <f>ROUND(I260*H260,2)</f>
        <v>0</v>
      </c>
      <c r="K260" s="196" t="s">
        <v>19</v>
      </c>
      <c r="L260" s="56"/>
      <c r="M260" s="201" t="s">
        <v>19</v>
      </c>
      <c r="N260" s="202" t="s">
        <v>41</v>
      </c>
      <c r="O260" s="37"/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AR260" s="19" t="s">
        <v>411</v>
      </c>
      <c r="AT260" s="19" t="s">
        <v>138</v>
      </c>
      <c r="AU260" s="19" t="s">
        <v>81</v>
      </c>
      <c r="AY260" s="19" t="s">
        <v>136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19" t="s">
        <v>74</v>
      </c>
      <c r="BK260" s="205">
        <f>ROUND(I260*H260,2)</f>
        <v>0</v>
      </c>
      <c r="BL260" s="19" t="s">
        <v>411</v>
      </c>
      <c r="BM260" s="19" t="s">
        <v>412</v>
      </c>
    </row>
    <row r="261" spans="2:51" s="12" customFormat="1" ht="13.5">
      <c r="B261" s="206"/>
      <c r="C261" s="207"/>
      <c r="D261" s="208" t="s">
        <v>144</v>
      </c>
      <c r="E261" s="209" t="s">
        <v>19</v>
      </c>
      <c r="F261" s="210" t="s">
        <v>401</v>
      </c>
      <c r="G261" s="207"/>
      <c r="H261" s="211" t="s">
        <v>19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144</v>
      </c>
      <c r="AU261" s="217" t="s">
        <v>81</v>
      </c>
      <c r="AV261" s="12" t="s">
        <v>74</v>
      </c>
      <c r="AW261" s="12" t="s">
        <v>34</v>
      </c>
      <c r="AX261" s="12" t="s">
        <v>70</v>
      </c>
      <c r="AY261" s="217" t="s">
        <v>136</v>
      </c>
    </row>
    <row r="262" spans="2:51" s="13" customFormat="1" ht="13.5">
      <c r="B262" s="218"/>
      <c r="C262" s="219"/>
      <c r="D262" s="229" t="s">
        <v>144</v>
      </c>
      <c r="E262" s="230" t="s">
        <v>19</v>
      </c>
      <c r="F262" s="231" t="s">
        <v>413</v>
      </c>
      <c r="G262" s="219"/>
      <c r="H262" s="232">
        <v>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144</v>
      </c>
      <c r="AU262" s="228" t="s">
        <v>81</v>
      </c>
      <c r="AV262" s="13" t="s">
        <v>81</v>
      </c>
      <c r="AW262" s="13" t="s">
        <v>34</v>
      </c>
      <c r="AX262" s="13" t="s">
        <v>74</v>
      </c>
      <c r="AY262" s="228" t="s">
        <v>136</v>
      </c>
    </row>
    <row r="263" spans="2:65" s="1" customFormat="1" ht="44.25" customHeight="1">
      <c r="B263" s="36"/>
      <c r="C263" s="194" t="s">
        <v>414</v>
      </c>
      <c r="D263" s="194" t="s">
        <v>138</v>
      </c>
      <c r="E263" s="195" t="s">
        <v>415</v>
      </c>
      <c r="F263" s="196" t="s">
        <v>416</v>
      </c>
      <c r="G263" s="197" t="s">
        <v>229</v>
      </c>
      <c r="H263" s="198">
        <v>2</v>
      </c>
      <c r="I263" s="199"/>
      <c r="J263" s="200">
        <f>ROUND(I263*H263,2)</f>
        <v>0</v>
      </c>
      <c r="K263" s="196" t="s">
        <v>19</v>
      </c>
      <c r="L263" s="56"/>
      <c r="M263" s="201" t="s">
        <v>19</v>
      </c>
      <c r="N263" s="202" t="s">
        <v>41</v>
      </c>
      <c r="O263" s="37"/>
      <c r="P263" s="203">
        <f>O263*H263</f>
        <v>0</v>
      </c>
      <c r="Q263" s="203">
        <v>0</v>
      </c>
      <c r="R263" s="203">
        <f>Q263*H263</f>
        <v>0</v>
      </c>
      <c r="S263" s="203">
        <v>0</v>
      </c>
      <c r="T263" s="204">
        <f>S263*H263</f>
        <v>0</v>
      </c>
      <c r="AR263" s="19" t="s">
        <v>411</v>
      </c>
      <c r="AT263" s="19" t="s">
        <v>138</v>
      </c>
      <c r="AU263" s="19" t="s">
        <v>81</v>
      </c>
      <c r="AY263" s="19" t="s">
        <v>136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9" t="s">
        <v>74</v>
      </c>
      <c r="BK263" s="205">
        <f>ROUND(I263*H263,2)</f>
        <v>0</v>
      </c>
      <c r="BL263" s="19" t="s">
        <v>411</v>
      </c>
      <c r="BM263" s="19" t="s">
        <v>417</v>
      </c>
    </row>
    <row r="264" spans="2:51" s="12" customFormat="1" ht="13.5">
      <c r="B264" s="206"/>
      <c r="C264" s="207"/>
      <c r="D264" s="208" t="s">
        <v>144</v>
      </c>
      <c r="E264" s="209" t="s">
        <v>19</v>
      </c>
      <c r="F264" s="210" t="s">
        <v>401</v>
      </c>
      <c r="G264" s="207"/>
      <c r="H264" s="211" t="s">
        <v>19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144</v>
      </c>
      <c r="AU264" s="217" t="s">
        <v>81</v>
      </c>
      <c r="AV264" s="12" t="s">
        <v>74</v>
      </c>
      <c r="AW264" s="12" t="s">
        <v>34</v>
      </c>
      <c r="AX264" s="12" t="s">
        <v>70</v>
      </c>
      <c r="AY264" s="217" t="s">
        <v>136</v>
      </c>
    </row>
    <row r="265" spans="2:51" s="13" customFormat="1" ht="13.5">
      <c r="B265" s="218"/>
      <c r="C265" s="219"/>
      <c r="D265" s="229" t="s">
        <v>144</v>
      </c>
      <c r="E265" s="230" t="s">
        <v>19</v>
      </c>
      <c r="F265" s="231" t="s">
        <v>418</v>
      </c>
      <c r="G265" s="219"/>
      <c r="H265" s="232">
        <v>2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144</v>
      </c>
      <c r="AU265" s="228" t="s">
        <v>81</v>
      </c>
      <c r="AV265" s="13" t="s">
        <v>81</v>
      </c>
      <c r="AW265" s="13" t="s">
        <v>34</v>
      </c>
      <c r="AX265" s="13" t="s">
        <v>74</v>
      </c>
      <c r="AY265" s="228" t="s">
        <v>136</v>
      </c>
    </row>
    <row r="266" spans="2:65" s="1" customFormat="1" ht="44.25" customHeight="1">
      <c r="B266" s="36"/>
      <c r="C266" s="194" t="s">
        <v>146</v>
      </c>
      <c r="D266" s="194" t="s">
        <v>138</v>
      </c>
      <c r="E266" s="195" t="s">
        <v>419</v>
      </c>
      <c r="F266" s="196" t="s">
        <v>420</v>
      </c>
      <c r="G266" s="197" t="s">
        <v>229</v>
      </c>
      <c r="H266" s="198">
        <v>5</v>
      </c>
      <c r="I266" s="199"/>
      <c r="J266" s="200">
        <f>ROUND(I266*H266,2)</f>
        <v>0</v>
      </c>
      <c r="K266" s="196" t="s">
        <v>19</v>
      </c>
      <c r="L266" s="56"/>
      <c r="M266" s="201" t="s">
        <v>19</v>
      </c>
      <c r="N266" s="202" t="s">
        <v>41</v>
      </c>
      <c r="O266" s="37"/>
      <c r="P266" s="203">
        <f>O266*H266</f>
        <v>0</v>
      </c>
      <c r="Q266" s="203">
        <v>0</v>
      </c>
      <c r="R266" s="203">
        <f>Q266*H266</f>
        <v>0</v>
      </c>
      <c r="S266" s="203">
        <v>0</v>
      </c>
      <c r="T266" s="204">
        <f>S266*H266</f>
        <v>0</v>
      </c>
      <c r="AR266" s="19" t="s">
        <v>411</v>
      </c>
      <c r="AT266" s="19" t="s">
        <v>138</v>
      </c>
      <c r="AU266" s="19" t="s">
        <v>81</v>
      </c>
      <c r="AY266" s="19" t="s">
        <v>136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9" t="s">
        <v>74</v>
      </c>
      <c r="BK266" s="205">
        <f>ROUND(I266*H266,2)</f>
        <v>0</v>
      </c>
      <c r="BL266" s="19" t="s">
        <v>411</v>
      </c>
      <c r="BM266" s="19" t="s">
        <v>421</v>
      </c>
    </row>
    <row r="267" spans="2:51" s="12" customFormat="1" ht="13.5">
      <c r="B267" s="206"/>
      <c r="C267" s="207"/>
      <c r="D267" s="208" t="s">
        <v>144</v>
      </c>
      <c r="E267" s="209" t="s">
        <v>19</v>
      </c>
      <c r="F267" s="210" t="s">
        <v>401</v>
      </c>
      <c r="G267" s="207"/>
      <c r="H267" s="211" t="s">
        <v>19</v>
      </c>
      <c r="I267" s="212"/>
      <c r="J267" s="207"/>
      <c r="K267" s="207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144</v>
      </c>
      <c r="AU267" s="217" t="s">
        <v>81</v>
      </c>
      <c r="AV267" s="12" t="s">
        <v>74</v>
      </c>
      <c r="AW267" s="12" t="s">
        <v>34</v>
      </c>
      <c r="AX267" s="12" t="s">
        <v>70</v>
      </c>
      <c r="AY267" s="217" t="s">
        <v>136</v>
      </c>
    </row>
    <row r="268" spans="2:51" s="13" customFormat="1" ht="13.5">
      <c r="B268" s="218"/>
      <c r="C268" s="219"/>
      <c r="D268" s="229" t="s">
        <v>144</v>
      </c>
      <c r="E268" s="230" t="s">
        <v>19</v>
      </c>
      <c r="F268" s="231" t="s">
        <v>422</v>
      </c>
      <c r="G268" s="219"/>
      <c r="H268" s="232">
        <v>5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144</v>
      </c>
      <c r="AU268" s="228" t="s">
        <v>81</v>
      </c>
      <c r="AV268" s="13" t="s">
        <v>81</v>
      </c>
      <c r="AW268" s="13" t="s">
        <v>34</v>
      </c>
      <c r="AX268" s="13" t="s">
        <v>74</v>
      </c>
      <c r="AY268" s="228" t="s">
        <v>136</v>
      </c>
    </row>
    <row r="269" spans="2:65" s="1" customFormat="1" ht="44.25" customHeight="1">
      <c r="B269" s="36"/>
      <c r="C269" s="194" t="s">
        <v>423</v>
      </c>
      <c r="D269" s="194" t="s">
        <v>138</v>
      </c>
      <c r="E269" s="195" t="s">
        <v>424</v>
      </c>
      <c r="F269" s="196" t="s">
        <v>425</v>
      </c>
      <c r="G269" s="197" t="s">
        <v>229</v>
      </c>
      <c r="H269" s="198">
        <v>1</v>
      </c>
      <c r="I269" s="199"/>
      <c r="J269" s="200">
        <f>ROUND(I269*H269,2)</f>
        <v>0</v>
      </c>
      <c r="K269" s="196" t="s">
        <v>19</v>
      </c>
      <c r="L269" s="56"/>
      <c r="M269" s="201" t="s">
        <v>19</v>
      </c>
      <c r="N269" s="202" t="s">
        <v>41</v>
      </c>
      <c r="O269" s="37"/>
      <c r="P269" s="203">
        <f>O269*H269</f>
        <v>0</v>
      </c>
      <c r="Q269" s="203">
        <v>0</v>
      </c>
      <c r="R269" s="203">
        <f>Q269*H269</f>
        <v>0</v>
      </c>
      <c r="S269" s="203">
        <v>0</v>
      </c>
      <c r="T269" s="204">
        <f>S269*H269</f>
        <v>0</v>
      </c>
      <c r="AR269" s="19" t="s">
        <v>411</v>
      </c>
      <c r="AT269" s="19" t="s">
        <v>138</v>
      </c>
      <c r="AU269" s="19" t="s">
        <v>81</v>
      </c>
      <c r="AY269" s="19" t="s">
        <v>136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9" t="s">
        <v>74</v>
      </c>
      <c r="BK269" s="205">
        <f>ROUND(I269*H269,2)</f>
        <v>0</v>
      </c>
      <c r="BL269" s="19" t="s">
        <v>411</v>
      </c>
      <c r="BM269" s="19" t="s">
        <v>426</v>
      </c>
    </row>
    <row r="270" spans="2:51" s="12" customFormat="1" ht="13.5">
      <c r="B270" s="206"/>
      <c r="C270" s="207"/>
      <c r="D270" s="208" t="s">
        <v>144</v>
      </c>
      <c r="E270" s="209" t="s">
        <v>19</v>
      </c>
      <c r="F270" s="210" t="s">
        <v>401</v>
      </c>
      <c r="G270" s="207"/>
      <c r="H270" s="211" t="s">
        <v>19</v>
      </c>
      <c r="I270" s="212"/>
      <c r="J270" s="207"/>
      <c r="K270" s="207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144</v>
      </c>
      <c r="AU270" s="217" t="s">
        <v>81</v>
      </c>
      <c r="AV270" s="12" t="s">
        <v>74</v>
      </c>
      <c r="AW270" s="12" t="s">
        <v>34</v>
      </c>
      <c r="AX270" s="12" t="s">
        <v>70</v>
      </c>
      <c r="AY270" s="217" t="s">
        <v>136</v>
      </c>
    </row>
    <row r="271" spans="2:51" s="13" customFormat="1" ht="13.5">
      <c r="B271" s="218"/>
      <c r="C271" s="219"/>
      <c r="D271" s="229" t="s">
        <v>144</v>
      </c>
      <c r="E271" s="230" t="s">
        <v>19</v>
      </c>
      <c r="F271" s="231" t="s">
        <v>427</v>
      </c>
      <c r="G271" s="219"/>
      <c r="H271" s="232">
        <v>1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144</v>
      </c>
      <c r="AU271" s="228" t="s">
        <v>81</v>
      </c>
      <c r="AV271" s="13" t="s">
        <v>81</v>
      </c>
      <c r="AW271" s="13" t="s">
        <v>34</v>
      </c>
      <c r="AX271" s="13" t="s">
        <v>74</v>
      </c>
      <c r="AY271" s="228" t="s">
        <v>136</v>
      </c>
    </row>
    <row r="272" spans="2:65" s="1" customFormat="1" ht="44.25" customHeight="1">
      <c r="B272" s="36"/>
      <c r="C272" s="194" t="s">
        <v>428</v>
      </c>
      <c r="D272" s="194" t="s">
        <v>138</v>
      </c>
      <c r="E272" s="195" t="s">
        <v>429</v>
      </c>
      <c r="F272" s="196" t="s">
        <v>430</v>
      </c>
      <c r="G272" s="197" t="s">
        <v>229</v>
      </c>
      <c r="H272" s="198">
        <v>14</v>
      </c>
      <c r="I272" s="199"/>
      <c r="J272" s="200">
        <f>ROUND(I272*H272,2)</f>
        <v>0</v>
      </c>
      <c r="K272" s="196" t="s">
        <v>19</v>
      </c>
      <c r="L272" s="56"/>
      <c r="M272" s="201" t="s">
        <v>19</v>
      </c>
      <c r="N272" s="202" t="s">
        <v>41</v>
      </c>
      <c r="O272" s="37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AR272" s="19" t="s">
        <v>411</v>
      </c>
      <c r="AT272" s="19" t="s">
        <v>138</v>
      </c>
      <c r="AU272" s="19" t="s">
        <v>81</v>
      </c>
      <c r="AY272" s="19" t="s">
        <v>136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9" t="s">
        <v>74</v>
      </c>
      <c r="BK272" s="205">
        <f>ROUND(I272*H272,2)</f>
        <v>0</v>
      </c>
      <c r="BL272" s="19" t="s">
        <v>411</v>
      </c>
      <c r="BM272" s="19" t="s">
        <v>431</v>
      </c>
    </row>
    <row r="273" spans="2:51" s="12" customFormat="1" ht="13.5">
      <c r="B273" s="206"/>
      <c r="C273" s="207"/>
      <c r="D273" s="208" t="s">
        <v>144</v>
      </c>
      <c r="E273" s="209" t="s">
        <v>19</v>
      </c>
      <c r="F273" s="210" t="s">
        <v>401</v>
      </c>
      <c r="G273" s="207"/>
      <c r="H273" s="211" t="s">
        <v>19</v>
      </c>
      <c r="I273" s="212"/>
      <c r="J273" s="207"/>
      <c r="K273" s="207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144</v>
      </c>
      <c r="AU273" s="217" t="s">
        <v>81</v>
      </c>
      <c r="AV273" s="12" t="s">
        <v>74</v>
      </c>
      <c r="AW273" s="12" t="s">
        <v>34</v>
      </c>
      <c r="AX273" s="12" t="s">
        <v>70</v>
      </c>
      <c r="AY273" s="217" t="s">
        <v>136</v>
      </c>
    </row>
    <row r="274" spans="2:51" s="13" customFormat="1" ht="13.5">
      <c r="B274" s="218"/>
      <c r="C274" s="219"/>
      <c r="D274" s="229" t="s">
        <v>144</v>
      </c>
      <c r="E274" s="230" t="s">
        <v>19</v>
      </c>
      <c r="F274" s="231" t="s">
        <v>432</v>
      </c>
      <c r="G274" s="219"/>
      <c r="H274" s="232">
        <v>14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144</v>
      </c>
      <c r="AU274" s="228" t="s">
        <v>81</v>
      </c>
      <c r="AV274" s="13" t="s">
        <v>81</v>
      </c>
      <c r="AW274" s="13" t="s">
        <v>34</v>
      </c>
      <c r="AX274" s="13" t="s">
        <v>74</v>
      </c>
      <c r="AY274" s="228" t="s">
        <v>136</v>
      </c>
    </row>
    <row r="275" spans="2:65" s="1" customFormat="1" ht="44.25" customHeight="1">
      <c r="B275" s="36"/>
      <c r="C275" s="194" t="s">
        <v>433</v>
      </c>
      <c r="D275" s="194" t="s">
        <v>138</v>
      </c>
      <c r="E275" s="195" t="s">
        <v>434</v>
      </c>
      <c r="F275" s="196" t="s">
        <v>435</v>
      </c>
      <c r="G275" s="197" t="s">
        <v>229</v>
      </c>
      <c r="H275" s="198">
        <v>7</v>
      </c>
      <c r="I275" s="199"/>
      <c r="J275" s="200">
        <f>ROUND(I275*H275,2)</f>
        <v>0</v>
      </c>
      <c r="K275" s="196" t="s">
        <v>19</v>
      </c>
      <c r="L275" s="56"/>
      <c r="M275" s="201" t="s">
        <v>19</v>
      </c>
      <c r="N275" s="202" t="s">
        <v>41</v>
      </c>
      <c r="O275" s="37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AR275" s="19" t="s">
        <v>411</v>
      </c>
      <c r="AT275" s="19" t="s">
        <v>138</v>
      </c>
      <c r="AU275" s="19" t="s">
        <v>81</v>
      </c>
      <c r="AY275" s="19" t="s">
        <v>136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9" t="s">
        <v>74</v>
      </c>
      <c r="BK275" s="205">
        <f>ROUND(I275*H275,2)</f>
        <v>0</v>
      </c>
      <c r="BL275" s="19" t="s">
        <v>411</v>
      </c>
      <c r="BM275" s="19" t="s">
        <v>436</v>
      </c>
    </row>
    <row r="276" spans="2:51" s="12" customFormat="1" ht="13.5">
      <c r="B276" s="206"/>
      <c r="C276" s="207"/>
      <c r="D276" s="208" t="s">
        <v>144</v>
      </c>
      <c r="E276" s="209" t="s">
        <v>19</v>
      </c>
      <c r="F276" s="210" t="s">
        <v>401</v>
      </c>
      <c r="G276" s="207"/>
      <c r="H276" s="211" t="s">
        <v>19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144</v>
      </c>
      <c r="AU276" s="217" t="s">
        <v>81</v>
      </c>
      <c r="AV276" s="12" t="s">
        <v>74</v>
      </c>
      <c r="AW276" s="12" t="s">
        <v>34</v>
      </c>
      <c r="AX276" s="12" t="s">
        <v>70</v>
      </c>
      <c r="AY276" s="217" t="s">
        <v>136</v>
      </c>
    </row>
    <row r="277" spans="2:51" s="13" customFormat="1" ht="13.5">
      <c r="B277" s="218"/>
      <c r="C277" s="219"/>
      <c r="D277" s="229" t="s">
        <v>144</v>
      </c>
      <c r="E277" s="230" t="s">
        <v>19</v>
      </c>
      <c r="F277" s="231" t="s">
        <v>437</v>
      </c>
      <c r="G277" s="219"/>
      <c r="H277" s="232">
        <v>7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144</v>
      </c>
      <c r="AU277" s="228" t="s">
        <v>81</v>
      </c>
      <c r="AV277" s="13" t="s">
        <v>81</v>
      </c>
      <c r="AW277" s="13" t="s">
        <v>34</v>
      </c>
      <c r="AX277" s="13" t="s">
        <v>74</v>
      </c>
      <c r="AY277" s="228" t="s">
        <v>136</v>
      </c>
    </row>
    <row r="278" spans="2:65" s="1" customFormat="1" ht="44.25" customHeight="1">
      <c r="B278" s="36"/>
      <c r="C278" s="194" t="s">
        <v>438</v>
      </c>
      <c r="D278" s="194" t="s">
        <v>138</v>
      </c>
      <c r="E278" s="195" t="s">
        <v>439</v>
      </c>
      <c r="F278" s="196" t="s">
        <v>440</v>
      </c>
      <c r="G278" s="197" t="s">
        <v>229</v>
      </c>
      <c r="H278" s="198">
        <v>2</v>
      </c>
      <c r="I278" s="199"/>
      <c r="J278" s="200">
        <f>ROUND(I278*H278,2)</f>
        <v>0</v>
      </c>
      <c r="K278" s="196" t="s">
        <v>19</v>
      </c>
      <c r="L278" s="56"/>
      <c r="M278" s="201" t="s">
        <v>19</v>
      </c>
      <c r="N278" s="202" t="s">
        <v>41</v>
      </c>
      <c r="O278" s="37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AR278" s="19" t="s">
        <v>411</v>
      </c>
      <c r="AT278" s="19" t="s">
        <v>138</v>
      </c>
      <c r="AU278" s="19" t="s">
        <v>81</v>
      </c>
      <c r="AY278" s="19" t="s">
        <v>136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9" t="s">
        <v>74</v>
      </c>
      <c r="BK278" s="205">
        <f>ROUND(I278*H278,2)</f>
        <v>0</v>
      </c>
      <c r="BL278" s="19" t="s">
        <v>411</v>
      </c>
      <c r="BM278" s="19" t="s">
        <v>441</v>
      </c>
    </row>
    <row r="279" spans="2:51" s="12" customFormat="1" ht="13.5">
      <c r="B279" s="206"/>
      <c r="C279" s="207"/>
      <c r="D279" s="208" t="s">
        <v>144</v>
      </c>
      <c r="E279" s="209" t="s">
        <v>19</v>
      </c>
      <c r="F279" s="210" t="s">
        <v>401</v>
      </c>
      <c r="G279" s="207"/>
      <c r="H279" s="211" t="s">
        <v>19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144</v>
      </c>
      <c r="AU279" s="217" t="s">
        <v>81</v>
      </c>
      <c r="AV279" s="12" t="s">
        <v>74</v>
      </c>
      <c r="AW279" s="12" t="s">
        <v>34</v>
      </c>
      <c r="AX279" s="12" t="s">
        <v>70</v>
      </c>
      <c r="AY279" s="217" t="s">
        <v>136</v>
      </c>
    </row>
    <row r="280" spans="2:51" s="13" customFormat="1" ht="13.5">
      <c r="B280" s="218"/>
      <c r="C280" s="219"/>
      <c r="D280" s="229" t="s">
        <v>144</v>
      </c>
      <c r="E280" s="230" t="s">
        <v>19</v>
      </c>
      <c r="F280" s="231" t="s">
        <v>442</v>
      </c>
      <c r="G280" s="219"/>
      <c r="H280" s="232">
        <v>2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144</v>
      </c>
      <c r="AU280" s="228" t="s">
        <v>81</v>
      </c>
      <c r="AV280" s="13" t="s">
        <v>81</v>
      </c>
      <c r="AW280" s="13" t="s">
        <v>34</v>
      </c>
      <c r="AX280" s="13" t="s">
        <v>74</v>
      </c>
      <c r="AY280" s="228" t="s">
        <v>136</v>
      </c>
    </row>
    <row r="281" spans="2:65" s="1" customFormat="1" ht="44.25" customHeight="1">
      <c r="B281" s="36"/>
      <c r="C281" s="194" t="s">
        <v>443</v>
      </c>
      <c r="D281" s="194" t="s">
        <v>138</v>
      </c>
      <c r="E281" s="195" t="s">
        <v>444</v>
      </c>
      <c r="F281" s="196" t="s">
        <v>445</v>
      </c>
      <c r="G281" s="197" t="s">
        <v>229</v>
      </c>
      <c r="H281" s="198">
        <v>14</v>
      </c>
      <c r="I281" s="199"/>
      <c r="J281" s="200">
        <f>ROUND(I281*H281,2)</f>
        <v>0</v>
      </c>
      <c r="K281" s="196" t="s">
        <v>19</v>
      </c>
      <c r="L281" s="56"/>
      <c r="M281" s="201" t="s">
        <v>19</v>
      </c>
      <c r="N281" s="202" t="s">
        <v>41</v>
      </c>
      <c r="O281" s="37"/>
      <c r="P281" s="203">
        <f>O281*H281</f>
        <v>0</v>
      </c>
      <c r="Q281" s="203">
        <v>0</v>
      </c>
      <c r="R281" s="203">
        <f>Q281*H281</f>
        <v>0</v>
      </c>
      <c r="S281" s="203">
        <v>0</v>
      </c>
      <c r="T281" s="204">
        <f>S281*H281</f>
        <v>0</v>
      </c>
      <c r="AR281" s="19" t="s">
        <v>411</v>
      </c>
      <c r="AT281" s="19" t="s">
        <v>138</v>
      </c>
      <c r="AU281" s="19" t="s">
        <v>81</v>
      </c>
      <c r="AY281" s="19" t="s">
        <v>136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19" t="s">
        <v>74</v>
      </c>
      <c r="BK281" s="205">
        <f>ROUND(I281*H281,2)</f>
        <v>0</v>
      </c>
      <c r="BL281" s="19" t="s">
        <v>411</v>
      </c>
      <c r="BM281" s="19" t="s">
        <v>446</v>
      </c>
    </row>
    <row r="282" spans="2:51" s="12" customFormat="1" ht="13.5">
      <c r="B282" s="206"/>
      <c r="C282" s="207"/>
      <c r="D282" s="208" t="s">
        <v>144</v>
      </c>
      <c r="E282" s="209" t="s">
        <v>19</v>
      </c>
      <c r="F282" s="210" t="s">
        <v>401</v>
      </c>
      <c r="G282" s="207"/>
      <c r="H282" s="211" t="s">
        <v>19</v>
      </c>
      <c r="I282" s="212"/>
      <c r="J282" s="207"/>
      <c r="K282" s="207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144</v>
      </c>
      <c r="AU282" s="217" t="s">
        <v>81</v>
      </c>
      <c r="AV282" s="12" t="s">
        <v>74</v>
      </c>
      <c r="AW282" s="12" t="s">
        <v>34</v>
      </c>
      <c r="AX282" s="12" t="s">
        <v>70</v>
      </c>
      <c r="AY282" s="217" t="s">
        <v>136</v>
      </c>
    </row>
    <row r="283" spans="2:51" s="13" customFormat="1" ht="13.5">
      <c r="B283" s="218"/>
      <c r="C283" s="219"/>
      <c r="D283" s="229" t="s">
        <v>144</v>
      </c>
      <c r="E283" s="230" t="s">
        <v>19</v>
      </c>
      <c r="F283" s="231" t="s">
        <v>447</v>
      </c>
      <c r="G283" s="219"/>
      <c r="H283" s="232">
        <v>14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144</v>
      </c>
      <c r="AU283" s="228" t="s">
        <v>81</v>
      </c>
      <c r="AV283" s="13" t="s">
        <v>81</v>
      </c>
      <c r="AW283" s="13" t="s">
        <v>34</v>
      </c>
      <c r="AX283" s="13" t="s">
        <v>74</v>
      </c>
      <c r="AY283" s="228" t="s">
        <v>136</v>
      </c>
    </row>
    <row r="284" spans="2:65" s="1" customFormat="1" ht="44.25" customHeight="1">
      <c r="B284" s="36"/>
      <c r="C284" s="194" t="s">
        <v>448</v>
      </c>
      <c r="D284" s="194" t="s">
        <v>138</v>
      </c>
      <c r="E284" s="195" t="s">
        <v>449</v>
      </c>
      <c r="F284" s="196" t="s">
        <v>450</v>
      </c>
      <c r="G284" s="197" t="s">
        <v>229</v>
      </c>
      <c r="H284" s="198">
        <v>4</v>
      </c>
      <c r="I284" s="199"/>
      <c r="J284" s="200">
        <f>ROUND(I284*H284,2)</f>
        <v>0</v>
      </c>
      <c r="K284" s="196" t="s">
        <v>19</v>
      </c>
      <c r="L284" s="56"/>
      <c r="M284" s="201" t="s">
        <v>19</v>
      </c>
      <c r="N284" s="202" t="s">
        <v>41</v>
      </c>
      <c r="O284" s="37"/>
      <c r="P284" s="203">
        <f>O284*H284</f>
        <v>0</v>
      </c>
      <c r="Q284" s="203">
        <v>0</v>
      </c>
      <c r="R284" s="203">
        <f>Q284*H284</f>
        <v>0</v>
      </c>
      <c r="S284" s="203">
        <v>0</v>
      </c>
      <c r="T284" s="204">
        <f>S284*H284</f>
        <v>0</v>
      </c>
      <c r="AR284" s="19" t="s">
        <v>411</v>
      </c>
      <c r="AT284" s="19" t="s">
        <v>138</v>
      </c>
      <c r="AU284" s="19" t="s">
        <v>81</v>
      </c>
      <c r="AY284" s="19" t="s">
        <v>136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19" t="s">
        <v>74</v>
      </c>
      <c r="BK284" s="205">
        <f>ROUND(I284*H284,2)</f>
        <v>0</v>
      </c>
      <c r="BL284" s="19" t="s">
        <v>411</v>
      </c>
      <c r="BM284" s="19" t="s">
        <v>451</v>
      </c>
    </row>
    <row r="285" spans="2:51" s="12" customFormat="1" ht="13.5">
      <c r="B285" s="206"/>
      <c r="C285" s="207"/>
      <c r="D285" s="208" t="s">
        <v>144</v>
      </c>
      <c r="E285" s="209" t="s">
        <v>19</v>
      </c>
      <c r="F285" s="210" t="s">
        <v>401</v>
      </c>
      <c r="G285" s="207"/>
      <c r="H285" s="211" t="s">
        <v>19</v>
      </c>
      <c r="I285" s="212"/>
      <c r="J285" s="207"/>
      <c r="K285" s="207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144</v>
      </c>
      <c r="AU285" s="217" t="s">
        <v>81</v>
      </c>
      <c r="AV285" s="12" t="s">
        <v>74</v>
      </c>
      <c r="AW285" s="12" t="s">
        <v>34</v>
      </c>
      <c r="AX285" s="12" t="s">
        <v>70</v>
      </c>
      <c r="AY285" s="217" t="s">
        <v>136</v>
      </c>
    </row>
    <row r="286" spans="2:51" s="13" customFormat="1" ht="13.5">
      <c r="B286" s="218"/>
      <c r="C286" s="219"/>
      <c r="D286" s="229" t="s">
        <v>144</v>
      </c>
      <c r="E286" s="230" t="s">
        <v>19</v>
      </c>
      <c r="F286" s="231" t="s">
        <v>452</v>
      </c>
      <c r="G286" s="219"/>
      <c r="H286" s="232">
        <v>4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144</v>
      </c>
      <c r="AU286" s="228" t="s">
        <v>81</v>
      </c>
      <c r="AV286" s="13" t="s">
        <v>81</v>
      </c>
      <c r="AW286" s="13" t="s">
        <v>34</v>
      </c>
      <c r="AX286" s="13" t="s">
        <v>74</v>
      </c>
      <c r="AY286" s="228" t="s">
        <v>136</v>
      </c>
    </row>
    <row r="287" spans="2:65" s="1" customFormat="1" ht="44.25" customHeight="1">
      <c r="B287" s="36"/>
      <c r="C287" s="194" t="s">
        <v>453</v>
      </c>
      <c r="D287" s="194" t="s">
        <v>138</v>
      </c>
      <c r="E287" s="195" t="s">
        <v>454</v>
      </c>
      <c r="F287" s="196" t="s">
        <v>455</v>
      </c>
      <c r="G287" s="197" t="s">
        <v>229</v>
      </c>
      <c r="H287" s="198">
        <v>9</v>
      </c>
      <c r="I287" s="199"/>
      <c r="J287" s="200">
        <f>ROUND(I287*H287,2)</f>
        <v>0</v>
      </c>
      <c r="K287" s="196" t="s">
        <v>19</v>
      </c>
      <c r="L287" s="56"/>
      <c r="M287" s="201" t="s">
        <v>19</v>
      </c>
      <c r="N287" s="202" t="s">
        <v>41</v>
      </c>
      <c r="O287" s="37"/>
      <c r="P287" s="203">
        <f>O287*H287</f>
        <v>0</v>
      </c>
      <c r="Q287" s="203">
        <v>0</v>
      </c>
      <c r="R287" s="203">
        <f>Q287*H287</f>
        <v>0</v>
      </c>
      <c r="S287" s="203">
        <v>0</v>
      </c>
      <c r="T287" s="204">
        <f>S287*H287</f>
        <v>0</v>
      </c>
      <c r="AR287" s="19" t="s">
        <v>411</v>
      </c>
      <c r="AT287" s="19" t="s">
        <v>138</v>
      </c>
      <c r="AU287" s="19" t="s">
        <v>81</v>
      </c>
      <c r="AY287" s="19" t="s">
        <v>136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19" t="s">
        <v>74</v>
      </c>
      <c r="BK287" s="205">
        <f>ROUND(I287*H287,2)</f>
        <v>0</v>
      </c>
      <c r="BL287" s="19" t="s">
        <v>411</v>
      </c>
      <c r="BM287" s="19" t="s">
        <v>456</v>
      </c>
    </row>
    <row r="288" spans="2:51" s="12" customFormat="1" ht="13.5">
      <c r="B288" s="206"/>
      <c r="C288" s="207"/>
      <c r="D288" s="208" t="s">
        <v>144</v>
      </c>
      <c r="E288" s="209" t="s">
        <v>19</v>
      </c>
      <c r="F288" s="210" t="s">
        <v>401</v>
      </c>
      <c r="G288" s="207"/>
      <c r="H288" s="211" t="s">
        <v>19</v>
      </c>
      <c r="I288" s="212"/>
      <c r="J288" s="207"/>
      <c r="K288" s="207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144</v>
      </c>
      <c r="AU288" s="217" t="s">
        <v>81</v>
      </c>
      <c r="AV288" s="12" t="s">
        <v>74</v>
      </c>
      <c r="AW288" s="12" t="s">
        <v>34</v>
      </c>
      <c r="AX288" s="12" t="s">
        <v>70</v>
      </c>
      <c r="AY288" s="217" t="s">
        <v>136</v>
      </c>
    </row>
    <row r="289" spans="2:51" s="13" customFormat="1" ht="13.5">
      <c r="B289" s="218"/>
      <c r="C289" s="219"/>
      <c r="D289" s="208" t="s">
        <v>144</v>
      </c>
      <c r="E289" s="220" t="s">
        <v>19</v>
      </c>
      <c r="F289" s="221" t="s">
        <v>457</v>
      </c>
      <c r="G289" s="219"/>
      <c r="H289" s="222">
        <v>6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144</v>
      </c>
      <c r="AU289" s="228" t="s">
        <v>81</v>
      </c>
      <c r="AV289" s="13" t="s">
        <v>81</v>
      </c>
      <c r="AW289" s="13" t="s">
        <v>34</v>
      </c>
      <c r="AX289" s="13" t="s">
        <v>70</v>
      </c>
      <c r="AY289" s="228" t="s">
        <v>136</v>
      </c>
    </row>
    <row r="290" spans="2:51" s="13" customFormat="1" ht="13.5">
      <c r="B290" s="218"/>
      <c r="C290" s="219"/>
      <c r="D290" s="208" t="s">
        <v>144</v>
      </c>
      <c r="E290" s="220" t="s">
        <v>19</v>
      </c>
      <c r="F290" s="221" t="s">
        <v>458</v>
      </c>
      <c r="G290" s="219"/>
      <c r="H290" s="222">
        <v>3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144</v>
      </c>
      <c r="AU290" s="228" t="s">
        <v>81</v>
      </c>
      <c r="AV290" s="13" t="s">
        <v>81</v>
      </c>
      <c r="AW290" s="13" t="s">
        <v>34</v>
      </c>
      <c r="AX290" s="13" t="s">
        <v>70</v>
      </c>
      <c r="AY290" s="228" t="s">
        <v>136</v>
      </c>
    </row>
    <row r="291" spans="2:51" s="14" customFormat="1" ht="13.5">
      <c r="B291" s="233"/>
      <c r="C291" s="234"/>
      <c r="D291" s="229" t="s">
        <v>144</v>
      </c>
      <c r="E291" s="235" t="s">
        <v>19</v>
      </c>
      <c r="F291" s="236" t="s">
        <v>171</v>
      </c>
      <c r="G291" s="234"/>
      <c r="H291" s="237">
        <v>9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144</v>
      </c>
      <c r="AU291" s="243" t="s">
        <v>81</v>
      </c>
      <c r="AV291" s="14" t="s">
        <v>142</v>
      </c>
      <c r="AW291" s="14" t="s">
        <v>34</v>
      </c>
      <c r="AX291" s="14" t="s">
        <v>74</v>
      </c>
      <c r="AY291" s="243" t="s">
        <v>136</v>
      </c>
    </row>
    <row r="292" spans="2:65" s="1" customFormat="1" ht="44.25" customHeight="1">
      <c r="B292" s="36"/>
      <c r="C292" s="194" t="s">
        <v>459</v>
      </c>
      <c r="D292" s="194" t="s">
        <v>138</v>
      </c>
      <c r="E292" s="195" t="s">
        <v>460</v>
      </c>
      <c r="F292" s="196" t="s">
        <v>461</v>
      </c>
      <c r="G292" s="197" t="s">
        <v>229</v>
      </c>
      <c r="H292" s="198">
        <v>6</v>
      </c>
      <c r="I292" s="199"/>
      <c r="J292" s="200">
        <f>ROUND(I292*H292,2)</f>
        <v>0</v>
      </c>
      <c r="K292" s="196" t="s">
        <v>19</v>
      </c>
      <c r="L292" s="56"/>
      <c r="M292" s="201" t="s">
        <v>19</v>
      </c>
      <c r="N292" s="202" t="s">
        <v>41</v>
      </c>
      <c r="O292" s="37"/>
      <c r="P292" s="203">
        <f>O292*H292</f>
        <v>0</v>
      </c>
      <c r="Q292" s="203">
        <v>0</v>
      </c>
      <c r="R292" s="203">
        <f>Q292*H292</f>
        <v>0</v>
      </c>
      <c r="S292" s="203">
        <v>0</v>
      </c>
      <c r="T292" s="204">
        <f>S292*H292</f>
        <v>0</v>
      </c>
      <c r="AR292" s="19" t="s">
        <v>411</v>
      </c>
      <c r="AT292" s="19" t="s">
        <v>138</v>
      </c>
      <c r="AU292" s="19" t="s">
        <v>81</v>
      </c>
      <c r="AY292" s="19" t="s">
        <v>136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9" t="s">
        <v>74</v>
      </c>
      <c r="BK292" s="205">
        <f>ROUND(I292*H292,2)</f>
        <v>0</v>
      </c>
      <c r="BL292" s="19" t="s">
        <v>411</v>
      </c>
      <c r="BM292" s="19" t="s">
        <v>462</v>
      </c>
    </row>
    <row r="293" spans="2:51" s="12" customFormat="1" ht="13.5">
      <c r="B293" s="206"/>
      <c r="C293" s="207"/>
      <c r="D293" s="208" t="s">
        <v>144</v>
      </c>
      <c r="E293" s="209" t="s">
        <v>19</v>
      </c>
      <c r="F293" s="210" t="s">
        <v>401</v>
      </c>
      <c r="G293" s="207"/>
      <c r="H293" s="211" t="s">
        <v>19</v>
      </c>
      <c r="I293" s="212"/>
      <c r="J293" s="207"/>
      <c r="K293" s="207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144</v>
      </c>
      <c r="AU293" s="217" t="s">
        <v>81</v>
      </c>
      <c r="AV293" s="12" t="s">
        <v>74</v>
      </c>
      <c r="AW293" s="12" t="s">
        <v>34</v>
      </c>
      <c r="AX293" s="12" t="s">
        <v>70</v>
      </c>
      <c r="AY293" s="217" t="s">
        <v>136</v>
      </c>
    </row>
    <row r="294" spans="2:51" s="13" customFormat="1" ht="13.5">
      <c r="B294" s="218"/>
      <c r="C294" s="219"/>
      <c r="D294" s="229" t="s">
        <v>144</v>
      </c>
      <c r="E294" s="230" t="s">
        <v>19</v>
      </c>
      <c r="F294" s="231" t="s">
        <v>463</v>
      </c>
      <c r="G294" s="219"/>
      <c r="H294" s="232">
        <v>6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144</v>
      </c>
      <c r="AU294" s="228" t="s">
        <v>81</v>
      </c>
      <c r="AV294" s="13" t="s">
        <v>81</v>
      </c>
      <c r="AW294" s="13" t="s">
        <v>34</v>
      </c>
      <c r="AX294" s="13" t="s">
        <v>74</v>
      </c>
      <c r="AY294" s="228" t="s">
        <v>136</v>
      </c>
    </row>
    <row r="295" spans="2:65" s="1" customFormat="1" ht="44.25" customHeight="1">
      <c r="B295" s="36"/>
      <c r="C295" s="194" t="s">
        <v>464</v>
      </c>
      <c r="D295" s="194" t="s">
        <v>138</v>
      </c>
      <c r="E295" s="195" t="s">
        <v>465</v>
      </c>
      <c r="F295" s="196" t="s">
        <v>466</v>
      </c>
      <c r="G295" s="197" t="s">
        <v>229</v>
      </c>
      <c r="H295" s="198">
        <v>1</v>
      </c>
      <c r="I295" s="199"/>
      <c r="J295" s="200">
        <f>ROUND(I295*H295,2)</f>
        <v>0</v>
      </c>
      <c r="K295" s="196" t="s">
        <v>19</v>
      </c>
      <c r="L295" s="56"/>
      <c r="M295" s="201" t="s">
        <v>19</v>
      </c>
      <c r="N295" s="202" t="s">
        <v>41</v>
      </c>
      <c r="O295" s="37"/>
      <c r="P295" s="203">
        <f>O295*H295</f>
        <v>0</v>
      </c>
      <c r="Q295" s="203">
        <v>0</v>
      </c>
      <c r="R295" s="203">
        <f>Q295*H295</f>
        <v>0</v>
      </c>
      <c r="S295" s="203">
        <v>0</v>
      </c>
      <c r="T295" s="204">
        <f>S295*H295</f>
        <v>0</v>
      </c>
      <c r="AR295" s="19" t="s">
        <v>411</v>
      </c>
      <c r="AT295" s="19" t="s">
        <v>138</v>
      </c>
      <c r="AU295" s="19" t="s">
        <v>81</v>
      </c>
      <c r="AY295" s="19" t="s">
        <v>136</v>
      </c>
      <c r="BE295" s="205">
        <f>IF(N295="základní",J295,0)</f>
        <v>0</v>
      </c>
      <c r="BF295" s="205">
        <f>IF(N295="snížená",J295,0)</f>
        <v>0</v>
      </c>
      <c r="BG295" s="205">
        <f>IF(N295="zákl. přenesená",J295,0)</f>
        <v>0</v>
      </c>
      <c r="BH295" s="205">
        <f>IF(N295="sníž. přenesená",J295,0)</f>
        <v>0</v>
      </c>
      <c r="BI295" s="205">
        <f>IF(N295="nulová",J295,0)</f>
        <v>0</v>
      </c>
      <c r="BJ295" s="19" t="s">
        <v>74</v>
      </c>
      <c r="BK295" s="205">
        <f>ROUND(I295*H295,2)</f>
        <v>0</v>
      </c>
      <c r="BL295" s="19" t="s">
        <v>411</v>
      </c>
      <c r="BM295" s="19" t="s">
        <v>467</v>
      </c>
    </row>
    <row r="296" spans="2:51" s="12" customFormat="1" ht="27">
      <c r="B296" s="206"/>
      <c r="C296" s="207"/>
      <c r="D296" s="208" t="s">
        <v>144</v>
      </c>
      <c r="E296" s="209" t="s">
        <v>19</v>
      </c>
      <c r="F296" s="210" t="s">
        <v>468</v>
      </c>
      <c r="G296" s="207"/>
      <c r="H296" s="211" t="s">
        <v>19</v>
      </c>
      <c r="I296" s="212"/>
      <c r="J296" s="207"/>
      <c r="K296" s="207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144</v>
      </c>
      <c r="AU296" s="217" t="s">
        <v>81</v>
      </c>
      <c r="AV296" s="12" t="s">
        <v>74</v>
      </c>
      <c r="AW296" s="12" t="s">
        <v>34</v>
      </c>
      <c r="AX296" s="12" t="s">
        <v>70</v>
      </c>
      <c r="AY296" s="217" t="s">
        <v>136</v>
      </c>
    </row>
    <row r="297" spans="2:51" s="12" customFormat="1" ht="27">
      <c r="B297" s="206"/>
      <c r="C297" s="207"/>
      <c r="D297" s="208" t="s">
        <v>144</v>
      </c>
      <c r="E297" s="209" t="s">
        <v>19</v>
      </c>
      <c r="F297" s="210" t="s">
        <v>469</v>
      </c>
      <c r="G297" s="207"/>
      <c r="H297" s="211" t="s">
        <v>19</v>
      </c>
      <c r="I297" s="212"/>
      <c r="J297" s="207"/>
      <c r="K297" s="207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144</v>
      </c>
      <c r="AU297" s="217" t="s">
        <v>81</v>
      </c>
      <c r="AV297" s="12" t="s">
        <v>74</v>
      </c>
      <c r="AW297" s="12" t="s">
        <v>34</v>
      </c>
      <c r="AX297" s="12" t="s">
        <v>70</v>
      </c>
      <c r="AY297" s="217" t="s">
        <v>136</v>
      </c>
    </row>
    <row r="298" spans="2:51" s="12" customFormat="1" ht="13.5">
      <c r="B298" s="206"/>
      <c r="C298" s="207"/>
      <c r="D298" s="208" t="s">
        <v>144</v>
      </c>
      <c r="E298" s="209" t="s">
        <v>19</v>
      </c>
      <c r="F298" s="210" t="s">
        <v>470</v>
      </c>
      <c r="G298" s="207"/>
      <c r="H298" s="211" t="s">
        <v>19</v>
      </c>
      <c r="I298" s="212"/>
      <c r="J298" s="207"/>
      <c r="K298" s="207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144</v>
      </c>
      <c r="AU298" s="217" t="s">
        <v>81</v>
      </c>
      <c r="AV298" s="12" t="s">
        <v>74</v>
      </c>
      <c r="AW298" s="12" t="s">
        <v>34</v>
      </c>
      <c r="AX298" s="12" t="s">
        <v>70</v>
      </c>
      <c r="AY298" s="217" t="s">
        <v>136</v>
      </c>
    </row>
    <row r="299" spans="2:51" s="13" customFormat="1" ht="13.5">
      <c r="B299" s="218"/>
      <c r="C299" s="219"/>
      <c r="D299" s="208" t="s">
        <v>144</v>
      </c>
      <c r="E299" s="220" t="s">
        <v>19</v>
      </c>
      <c r="F299" s="221" t="s">
        <v>19</v>
      </c>
      <c r="G299" s="219"/>
      <c r="H299" s="222">
        <v>0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144</v>
      </c>
      <c r="AU299" s="228" t="s">
        <v>81</v>
      </c>
      <c r="AV299" s="13" t="s">
        <v>81</v>
      </c>
      <c r="AW299" s="13" t="s">
        <v>34</v>
      </c>
      <c r="AX299" s="13" t="s">
        <v>70</v>
      </c>
      <c r="AY299" s="228" t="s">
        <v>136</v>
      </c>
    </row>
    <row r="300" spans="2:51" s="12" customFormat="1" ht="13.5">
      <c r="B300" s="206"/>
      <c r="C300" s="207"/>
      <c r="D300" s="208" t="s">
        <v>144</v>
      </c>
      <c r="E300" s="209" t="s">
        <v>19</v>
      </c>
      <c r="F300" s="210" t="s">
        <v>471</v>
      </c>
      <c r="G300" s="207"/>
      <c r="H300" s="211" t="s">
        <v>19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144</v>
      </c>
      <c r="AU300" s="217" t="s">
        <v>81</v>
      </c>
      <c r="AV300" s="12" t="s">
        <v>74</v>
      </c>
      <c r="AW300" s="12" t="s">
        <v>34</v>
      </c>
      <c r="AX300" s="12" t="s">
        <v>70</v>
      </c>
      <c r="AY300" s="217" t="s">
        <v>136</v>
      </c>
    </row>
    <row r="301" spans="2:51" s="13" customFormat="1" ht="13.5">
      <c r="B301" s="218"/>
      <c r="C301" s="219"/>
      <c r="D301" s="229" t="s">
        <v>144</v>
      </c>
      <c r="E301" s="230" t="s">
        <v>19</v>
      </c>
      <c r="F301" s="231" t="s">
        <v>472</v>
      </c>
      <c r="G301" s="219"/>
      <c r="H301" s="232">
        <v>1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144</v>
      </c>
      <c r="AU301" s="228" t="s">
        <v>81</v>
      </c>
      <c r="AV301" s="13" t="s">
        <v>81</v>
      </c>
      <c r="AW301" s="13" t="s">
        <v>34</v>
      </c>
      <c r="AX301" s="13" t="s">
        <v>74</v>
      </c>
      <c r="AY301" s="228" t="s">
        <v>136</v>
      </c>
    </row>
    <row r="302" spans="2:65" s="1" customFormat="1" ht="44.25" customHeight="1">
      <c r="B302" s="36"/>
      <c r="C302" s="194" t="s">
        <v>473</v>
      </c>
      <c r="D302" s="194" t="s">
        <v>138</v>
      </c>
      <c r="E302" s="195" t="s">
        <v>474</v>
      </c>
      <c r="F302" s="196" t="s">
        <v>475</v>
      </c>
      <c r="G302" s="197" t="s">
        <v>229</v>
      </c>
      <c r="H302" s="198">
        <v>1</v>
      </c>
      <c r="I302" s="199"/>
      <c r="J302" s="200">
        <f>ROUND(I302*H302,2)</f>
        <v>0</v>
      </c>
      <c r="K302" s="196" t="s">
        <v>19</v>
      </c>
      <c r="L302" s="56"/>
      <c r="M302" s="201" t="s">
        <v>19</v>
      </c>
      <c r="N302" s="202" t="s">
        <v>41</v>
      </c>
      <c r="O302" s="37"/>
      <c r="P302" s="203">
        <f>O302*H302</f>
        <v>0</v>
      </c>
      <c r="Q302" s="203">
        <v>0</v>
      </c>
      <c r="R302" s="203">
        <f>Q302*H302</f>
        <v>0</v>
      </c>
      <c r="S302" s="203">
        <v>0</v>
      </c>
      <c r="T302" s="204">
        <f>S302*H302</f>
        <v>0</v>
      </c>
      <c r="AR302" s="19" t="s">
        <v>411</v>
      </c>
      <c r="AT302" s="19" t="s">
        <v>138</v>
      </c>
      <c r="AU302" s="19" t="s">
        <v>81</v>
      </c>
      <c r="AY302" s="19" t="s">
        <v>136</v>
      </c>
      <c r="BE302" s="205">
        <f>IF(N302="základní",J302,0)</f>
        <v>0</v>
      </c>
      <c r="BF302" s="205">
        <f>IF(N302="snížená",J302,0)</f>
        <v>0</v>
      </c>
      <c r="BG302" s="205">
        <f>IF(N302="zákl. přenesená",J302,0)</f>
        <v>0</v>
      </c>
      <c r="BH302" s="205">
        <f>IF(N302="sníž. přenesená",J302,0)</f>
        <v>0</v>
      </c>
      <c r="BI302" s="205">
        <f>IF(N302="nulová",J302,0)</f>
        <v>0</v>
      </c>
      <c r="BJ302" s="19" t="s">
        <v>74</v>
      </c>
      <c r="BK302" s="205">
        <f>ROUND(I302*H302,2)</f>
        <v>0</v>
      </c>
      <c r="BL302" s="19" t="s">
        <v>411</v>
      </c>
      <c r="BM302" s="19" t="s">
        <v>476</v>
      </c>
    </row>
    <row r="303" spans="2:51" s="12" customFormat="1" ht="27">
      <c r="B303" s="206"/>
      <c r="C303" s="207"/>
      <c r="D303" s="208" t="s">
        <v>144</v>
      </c>
      <c r="E303" s="209" t="s">
        <v>19</v>
      </c>
      <c r="F303" s="210" t="s">
        <v>468</v>
      </c>
      <c r="G303" s="207"/>
      <c r="H303" s="211" t="s">
        <v>19</v>
      </c>
      <c r="I303" s="212"/>
      <c r="J303" s="207"/>
      <c r="K303" s="207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144</v>
      </c>
      <c r="AU303" s="217" t="s">
        <v>81</v>
      </c>
      <c r="AV303" s="12" t="s">
        <v>74</v>
      </c>
      <c r="AW303" s="12" t="s">
        <v>34</v>
      </c>
      <c r="AX303" s="12" t="s">
        <v>70</v>
      </c>
      <c r="AY303" s="217" t="s">
        <v>136</v>
      </c>
    </row>
    <row r="304" spans="2:51" s="12" customFormat="1" ht="27">
      <c r="B304" s="206"/>
      <c r="C304" s="207"/>
      <c r="D304" s="208" t="s">
        <v>144</v>
      </c>
      <c r="E304" s="209" t="s">
        <v>19</v>
      </c>
      <c r="F304" s="210" t="s">
        <v>469</v>
      </c>
      <c r="G304" s="207"/>
      <c r="H304" s="211" t="s">
        <v>19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144</v>
      </c>
      <c r="AU304" s="217" t="s">
        <v>81</v>
      </c>
      <c r="AV304" s="12" t="s">
        <v>74</v>
      </c>
      <c r="AW304" s="12" t="s">
        <v>34</v>
      </c>
      <c r="AX304" s="12" t="s">
        <v>70</v>
      </c>
      <c r="AY304" s="217" t="s">
        <v>136</v>
      </c>
    </row>
    <row r="305" spans="2:51" s="12" customFormat="1" ht="13.5">
      <c r="B305" s="206"/>
      <c r="C305" s="207"/>
      <c r="D305" s="208" t="s">
        <v>144</v>
      </c>
      <c r="E305" s="209" t="s">
        <v>19</v>
      </c>
      <c r="F305" s="210" t="s">
        <v>470</v>
      </c>
      <c r="G305" s="207"/>
      <c r="H305" s="211" t="s">
        <v>19</v>
      </c>
      <c r="I305" s="212"/>
      <c r="J305" s="207"/>
      <c r="K305" s="207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144</v>
      </c>
      <c r="AU305" s="217" t="s">
        <v>81</v>
      </c>
      <c r="AV305" s="12" t="s">
        <v>74</v>
      </c>
      <c r="AW305" s="12" t="s">
        <v>34</v>
      </c>
      <c r="AX305" s="12" t="s">
        <v>70</v>
      </c>
      <c r="AY305" s="217" t="s">
        <v>136</v>
      </c>
    </row>
    <row r="306" spans="2:51" s="13" customFormat="1" ht="13.5">
      <c r="B306" s="218"/>
      <c r="C306" s="219"/>
      <c r="D306" s="208" t="s">
        <v>144</v>
      </c>
      <c r="E306" s="220" t="s">
        <v>19</v>
      </c>
      <c r="F306" s="221" t="s">
        <v>19</v>
      </c>
      <c r="G306" s="219"/>
      <c r="H306" s="222">
        <v>0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144</v>
      </c>
      <c r="AU306" s="228" t="s">
        <v>81</v>
      </c>
      <c r="AV306" s="13" t="s">
        <v>81</v>
      </c>
      <c r="AW306" s="13" t="s">
        <v>34</v>
      </c>
      <c r="AX306" s="13" t="s">
        <v>70</v>
      </c>
      <c r="AY306" s="228" t="s">
        <v>136</v>
      </c>
    </row>
    <row r="307" spans="2:51" s="12" customFormat="1" ht="13.5">
      <c r="B307" s="206"/>
      <c r="C307" s="207"/>
      <c r="D307" s="208" t="s">
        <v>144</v>
      </c>
      <c r="E307" s="209" t="s">
        <v>19</v>
      </c>
      <c r="F307" s="210" t="s">
        <v>471</v>
      </c>
      <c r="G307" s="207"/>
      <c r="H307" s="211" t="s">
        <v>19</v>
      </c>
      <c r="I307" s="212"/>
      <c r="J307" s="207"/>
      <c r="K307" s="207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144</v>
      </c>
      <c r="AU307" s="217" t="s">
        <v>81</v>
      </c>
      <c r="AV307" s="12" t="s">
        <v>74</v>
      </c>
      <c r="AW307" s="12" t="s">
        <v>34</v>
      </c>
      <c r="AX307" s="12" t="s">
        <v>70</v>
      </c>
      <c r="AY307" s="217" t="s">
        <v>136</v>
      </c>
    </row>
    <row r="308" spans="2:51" s="13" customFormat="1" ht="13.5">
      <c r="B308" s="218"/>
      <c r="C308" s="219"/>
      <c r="D308" s="229" t="s">
        <v>144</v>
      </c>
      <c r="E308" s="230" t="s">
        <v>19</v>
      </c>
      <c r="F308" s="231" t="s">
        <v>477</v>
      </c>
      <c r="G308" s="219"/>
      <c r="H308" s="232">
        <v>1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144</v>
      </c>
      <c r="AU308" s="228" t="s">
        <v>81</v>
      </c>
      <c r="AV308" s="13" t="s">
        <v>81</v>
      </c>
      <c r="AW308" s="13" t="s">
        <v>34</v>
      </c>
      <c r="AX308" s="13" t="s">
        <v>74</v>
      </c>
      <c r="AY308" s="228" t="s">
        <v>136</v>
      </c>
    </row>
    <row r="309" spans="2:65" s="1" customFormat="1" ht="44.25" customHeight="1">
      <c r="B309" s="36"/>
      <c r="C309" s="194" t="s">
        <v>478</v>
      </c>
      <c r="D309" s="194" t="s">
        <v>138</v>
      </c>
      <c r="E309" s="195" t="s">
        <v>479</v>
      </c>
      <c r="F309" s="196" t="s">
        <v>480</v>
      </c>
      <c r="G309" s="197" t="s">
        <v>229</v>
      </c>
      <c r="H309" s="198">
        <v>1</v>
      </c>
      <c r="I309" s="199"/>
      <c r="J309" s="200">
        <f>ROUND(I309*H309,2)</f>
        <v>0</v>
      </c>
      <c r="K309" s="196" t="s">
        <v>19</v>
      </c>
      <c r="L309" s="56"/>
      <c r="M309" s="201" t="s">
        <v>19</v>
      </c>
      <c r="N309" s="202" t="s">
        <v>41</v>
      </c>
      <c r="O309" s="37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AR309" s="19" t="s">
        <v>411</v>
      </c>
      <c r="AT309" s="19" t="s">
        <v>138</v>
      </c>
      <c r="AU309" s="19" t="s">
        <v>81</v>
      </c>
      <c r="AY309" s="19" t="s">
        <v>136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19" t="s">
        <v>74</v>
      </c>
      <c r="BK309" s="205">
        <f>ROUND(I309*H309,2)</f>
        <v>0</v>
      </c>
      <c r="BL309" s="19" t="s">
        <v>411</v>
      </c>
      <c r="BM309" s="19" t="s">
        <v>481</v>
      </c>
    </row>
    <row r="310" spans="2:51" s="12" customFormat="1" ht="27">
      <c r="B310" s="206"/>
      <c r="C310" s="207"/>
      <c r="D310" s="208" t="s">
        <v>144</v>
      </c>
      <c r="E310" s="209" t="s">
        <v>19</v>
      </c>
      <c r="F310" s="210" t="s">
        <v>468</v>
      </c>
      <c r="G310" s="207"/>
      <c r="H310" s="211" t="s">
        <v>19</v>
      </c>
      <c r="I310" s="212"/>
      <c r="J310" s="207"/>
      <c r="K310" s="207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144</v>
      </c>
      <c r="AU310" s="217" t="s">
        <v>81</v>
      </c>
      <c r="AV310" s="12" t="s">
        <v>74</v>
      </c>
      <c r="AW310" s="12" t="s">
        <v>34</v>
      </c>
      <c r="AX310" s="12" t="s">
        <v>70</v>
      </c>
      <c r="AY310" s="217" t="s">
        <v>136</v>
      </c>
    </row>
    <row r="311" spans="2:51" s="12" customFormat="1" ht="27">
      <c r="B311" s="206"/>
      <c r="C311" s="207"/>
      <c r="D311" s="208" t="s">
        <v>144</v>
      </c>
      <c r="E311" s="209" t="s">
        <v>19</v>
      </c>
      <c r="F311" s="210" t="s">
        <v>469</v>
      </c>
      <c r="G311" s="207"/>
      <c r="H311" s="211" t="s">
        <v>19</v>
      </c>
      <c r="I311" s="212"/>
      <c r="J311" s="207"/>
      <c r="K311" s="207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144</v>
      </c>
      <c r="AU311" s="217" t="s">
        <v>81</v>
      </c>
      <c r="AV311" s="12" t="s">
        <v>74</v>
      </c>
      <c r="AW311" s="12" t="s">
        <v>34</v>
      </c>
      <c r="AX311" s="12" t="s">
        <v>70</v>
      </c>
      <c r="AY311" s="217" t="s">
        <v>136</v>
      </c>
    </row>
    <row r="312" spans="2:51" s="12" customFormat="1" ht="13.5">
      <c r="B312" s="206"/>
      <c r="C312" s="207"/>
      <c r="D312" s="208" t="s">
        <v>144</v>
      </c>
      <c r="E312" s="209" t="s">
        <v>19</v>
      </c>
      <c r="F312" s="210" t="s">
        <v>470</v>
      </c>
      <c r="G312" s="207"/>
      <c r="H312" s="211" t="s">
        <v>19</v>
      </c>
      <c r="I312" s="212"/>
      <c r="J312" s="207"/>
      <c r="K312" s="207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144</v>
      </c>
      <c r="AU312" s="217" t="s">
        <v>81</v>
      </c>
      <c r="AV312" s="12" t="s">
        <v>74</v>
      </c>
      <c r="AW312" s="12" t="s">
        <v>34</v>
      </c>
      <c r="AX312" s="12" t="s">
        <v>70</v>
      </c>
      <c r="AY312" s="217" t="s">
        <v>136</v>
      </c>
    </row>
    <row r="313" spans="2:51" s="13" customFormat="1" ht="13.5">
      <c r="B313" s="218"/>
      <c r="C313" s="219"/>
      <c r="D313" s="208" t="s">
        <v>144</v>
      </c>
      <c r="E313" s="220" t="s">
        <v>19</v>
      </c>
      <c r="F313" s="221" t="s">
        <v>19</v>
      </c>
      <c r="G313" s="219"/>
      <c r="H313" s="222">
        <v>0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144</v>
      </c>
      <c r="AU313" s="228" t="s">
        <v>81</v>
      </c>
      <c r="AV313" s="13" t="s">
        <v>81</v>
      </c>
      <c r="AW313" s="13" t="s">
        <v>34</v>
      </c>
      <c r="AX313" s="13" t="s">
        <v>70</v>
      </c>
      <c r="AY313" s="228" t="s">
        <v>136</v>
      </c>
    </row>
    <row r="314" spans="2:51" s="12" customFormat="1" ht="13.5">
      <c r="B314" s="206"/>
      <c r="C314" s="207"/>
      <c r="D314" s="208" t="s">
        <v>144</v>
      </c>
      <c r="E314" s="209" t="s">
        <v>19</v>
      </c>
      <c r="F314" s="210" t="s">
        <v>471</v>
      </c>
      <c r="G314" s="207"/>
      <c r="H314" s="211" t="s">
        <v>19</v>
      </c>
      <c r="I314" s="212"/>
      <c r="J314" s="207"/>
      <c r="K314" s="207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144</v>
      </c>
      <c r="AU314" s="217" t="s">
        <v>81</v>
      </c>
      <c r="AV314" s="12" t="s">
        <v>74</v>
      </c>
      <c r="AW314" s="12" t="s">
        <v>34</v>
      </c>
      <c r="AX314" s="12" t="s">
        <v>70</v>
      </c>
      <c r="AY314" s="217" t="s">
        <v>136</v>
      </c>
    </row>
    <row r="315" spans="2:51" s="13" customFormat="1" ht="13.5">
      <c r="B315" s="218"/>
      <c r="C315" s="219"/>
      <c r="D315" s="229" t="s">
        <v>144</v>
      </c>
      <c r="E315" s="230" t="s">
        <v>19</v>
      </c>
      <c r="F315" s="231" t="s">
        <v>482</v>
      </c>
      <c r="G315" s="219"/>
      <c r="H315" s="232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144</v>
      </c>
      <c r="AU315" s="228" t="s">
        <v>81</v>
      </c>
      <c r="AV315" s="13" t="s">
        <v>81</v>
      </c>
      <c r="AW315" s="13" t="s">
        <v>34</v>
      </c>
      <c r="AX315" s="13" t="s">
        <v>74</v>
      </c>
      <c r="AY315" s="228" t="s">
        <v>136</v>
      </c>
    </row>
    <row r="316" spans="2:65" s="1" customFormat="1" ht="44.25" customHeight="1">
      <c r="B316" s="36"/>
      <c r="C316" s="194" t="s">
        <v>483</v>
      </c>
      <c r="D316" s="194" t="s">
        <v>138</v>
      </c>
      <c r="E316" s="195" t="s">
        <v>484</v>
      </c>
      <c r="F316" s="196" t="s">
        <v>485</v>
      </c>
      <c r="G316" s="197" t="s">
        <v>229</v>
      </c>
      <c r="H316" s="198">
        <v>1</v>
      </c>
      <c r="I316" s="199"/>
      <c r="J316" s="200">
        <f>ROUND(I316*H316,2)</f>
        <v>0</v>
      </c>
      <c r="K316" s="196" t="s">
        <v>19</v>
      </c>
      <c r="L316" s="56"/>
      <c r="M316" s="201" t="s">
        <v>19</v>
      </c>
      <c r="N316" s="202" t="s">
        <v>41</v>
      </c>
      <c r="O316" s="37"/>
      <c r="P316" s="203">
        <f>O316*H316</f>
        <v>0</v>
      </c>
      <c r="Q316" s="203">
        <v>0</v>
      </c>
      <c r="R316" s="203">
        <f>Q316*H316</f>
        <v>0</v>
      </c>
      <c r="S316" s="203">
        <v>0</v>
      </c>
      <c r="T316" s="204">
        <f>S316*H316</f>
        <v>0</v>
      </c>
      <c r="AR316" s="19" t="s">
        <v>411</v>
      </c>
      <c r="AT316" s="19" t="s">
        <v>138</v>
      </c>
      <c r="AU316" s="19" t="s">
        <v>81</v>
      </c>
      <c r="AY316" s="19" t="s">
        <v>136</v>
      </c>
      <c r="BE316" s="205">
        <f>IF(N316="základní",J316,0)</f>
        <v>0</v>
      </c>
      <c r="BF316" s="205">
        <f>IF(N316="snížená",J316,0)</f>
        <v>0</v>
      </c>
      <c r="BG316" s="205">
        <f>IF(N316="zákl. přenesená",J316,0)</f>
        <v>0</v>
      </c>
      <c r="BH316" s="205">
        <f>IF(N316="sníž. přenesená",J316,0)</f>
        <v>0</v>
      </c>
      <c r="BI316" s="205">
        <f>IF(N316="nulová",J316,0)</f>
        <v>0</v>
      </c>
      <c r="BJ316" s="19" t="s">
        <v>74</v>
      </c>
      <c r="BK316" s="205">
        <f>ROUND(I316*H316,2)</f>
        <v>0</v>
      </c>
      <c r="BL316" s="19" t="s">
        <v>411</v>
      </c>
      <c r="BM316" s="19" t="s">
        <v>486</v>
      </c>
    </row>
    <row r="317" spans="2:51" s="12" customFormat="1" ht="27">
      <c r="B317" s="206"/>
      <c r="C317" s="207"/>
      <c r="D317" s="208" t="s">
        <v>144</v>
      </c>
      <c r="E317" s="209" t="s">
        <v>19</v>
      </c>
      <c r="F317" s="210" t="s">
        <v>468</v>
      </c>
      <c r="G317" s="207"/>
      <c r="H317" s="211" t="s">
        <v>19</v>
      </c>
      <c r="I317" s="212"/>
      <c r="J317" s="207"/>
      <c r="K317" s="207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144</v>
      </c>
      <c r="AU317" s="217" t="s">
        <v>81</v>
      </c>
      <c r="AV317" s="12" t="s">
        <v>74</v>
      </c>
      <c r="AW317" s="12" t="s">
        <v>34</v>
      </c>
      <c r="AX317" s="12" t="s">
        <v>70</v>
      </c>
      <c r="AY317" s="217" t="s">
        <v>136</v>
      </c>
    </row>
    <row r="318" spans="2:51" s="12" customFormat="1" ht="27">
      <c r="B318" s="206"/>
      <c r="C318" s="207"/>
      <c r="D318" s="208" t="s">
        <v>144</v>
      </c>
      <c r="E318" s="209" t="s">
        <v>19</v>
      </c>
      <c r="F318" s="210" t="s">
        <v>469</v>
      </c>
      <c r="G318" s="207"/>
      <c r="H318" s="211" t="s">
        <v>19</v>
      </c>
      <c r="I318" s="212"/>
      <c r="J318" s="207"/>
      <c r="K318" s="207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144</v>
      </c>
      <c r="AU318" s="217" t="s">
        <v>81</v>
      </c>
      <c r="AV318" s="12" t="s">
        <v>74</v>
      </c>
      <c r="AW318" s="12" t="s">
        <v>34</v>
      </c>
      <c r="AX318" s="12" t="s">
        <v>70</v>
      </c>
      <c r="AY318" s="217" t="s">
        <v>136</v>
      </c>
    </row>
    <row r="319" spans="2:51" s="12" customFormat="1" ht="13.5">
      <c r="B319" s="206"/>
      <c r="C319" s="207"/>
      <c r="D319" s="208" t="s">
        <v>144</v>
      </c>
      <c r="E319" s="209" t="s">
        <v>19</v>
      </c>
      <c r="F319" s="210" t="s">
        <v>470</v>
      </c>
      <c r="G319" s="207"/>
      <c r="H319" s="211" t="s">
        <v>19</v>
      </c>
      <c r="I319" s="212"/>
      <c r="J319" s="207"/>
      <c r="K319" s="207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144</v>
      </c>
      <c r="AU319" s="217" t="s">
        <v>81</v>
      </c>
      <c r="AV319" s="12" t="s">
        <v>74</v>
      </c>
      <c r="AW319" s="12" t="s">
        <v>34</v>
      </c>
      <c r="AX319" s="12" t="s">
        <v>70</v>
      </c>
      <c r="AY319" s="217" t="s">
        <v>136</v>
      </c>
    </row>
    <row r="320" spans="2:51" s="13" customFormat="1" ht="13.5">
      <c r="B320" s="218"/>
      <c r="C320" s="219"/>
      <c r="D320" s="208" t="s">
        <v>144</v>
      </c>
      <c r="E320" s="220" t="s">
        <v>19</v>
      </c>
      <c r="F320" s="221" t="s">
        <v>19</v>
      </c>
      <c r="G320" s="219"/>
      <c r="H320" s="222">
        <v>0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144</v>
      </c>
      <c r="AU320" s="228" t="s">
        <v>81</v>
      </c>
      <c r="AV320" s="13" t="s">
        <v>81</v>
      </c>
      <c r="AW320" s="13" t="s">
        <v>34</v>
      </c>
      <c r="AX320" s="13" t="s">
        <v>70</v>
      </c>
      <c r="AY320" s="228" t="s">
        <v>136</v>
      </c>
    </row>
    <row r="321" spans="2:51" s="12" customFormat="1" ht="13.5">
      <c r="B321" s="206"/>
      <c r="C321" s="207"/>
      <c r="D321" s="208" t="s">
        <v>144</v>
      </c>
      <c r="E321" s="209" t="s">
        <v>19</v>
      </c>
      <c r="F321" s="210" t="s">
        <v>471</v>
      </c>
      <c r="G321" s="207"/>
      <c r="H321" s="211" t="s">
        <v>19</v>
      </c>
      <c r="I321" s="212"/>
      <c r="J321" s="207"/>
      <c r="K321" s="207"/>
      <c r="L321" s="213"/>
      <c r="M321" s="214"/>
      <c r="N321" s="215"/>
      <c r="O321" s="215"/>
      <c r="P321" s="215"/>
      <c r="Q321" s="215"/>
      <c r="R321" s="215"/>
      <c r="S321" s="215"/>
      <c r="T321" s="216"/>
      <c r="AT321" s="217" t="s">
        <v>144</v>
      </c>
      <c r="AU321" s="217" t="s">
        <v>81</v>
      </c>
      <c r="AV321" s="12" t="s">
        <v>74</v>
      </c>
      <c r="AW321" s="12" t="s">
        <v>34</v>
      </c>
      <c r="AX321" s="12" t="s">
        <v>70</v>
      </c>
      <c r="AY321" s="217" t="s">
        <v>136</v>
      </c>
    </row>
    <row r="322" spans="2:51" s="13" customFormat="1" ht="13.5">
      <c r="B322" s="218"/>
      <c r="C322" s="219"/>
      <c r="D322" s="229" t="s">
        <v>144</v>
      </c>
      <c r="E322" s="230" t="s">
        <v>19</v>
      </c>
      <c r="F322" s="231" t="s">
        <v>487</v>
      </c>
      <c r="G322" s="219"/>
      <c r="H322" s="232">
        <v>1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144</v>
      </c>
      <c r="AU322" s="228" t="s">
        <v>81</v>
      </c>
      <c r="AV322" s="13" t="s">
        <v>81</v>
      </c>
      <c r="AW322" s="13" t="s">
        <v>34</v>
      </c>
      <c r="AX322" s="13" t="s">
        <v>74</v>
      </c>
      <c r="AY322" s="228" t="s">
        <v>136</v>
      </c>
    </row>
    <row r="323" spans="2:65" s="1" customFormat="1" ht="44.25" customHeight="1">
      <c r="B323" s="36"/>
      <c r="C323" s="194" t="s">
        <v>488</v>
      </c>
      <c r="D323" s="194" t="s">
        <v>138</v>
      </c>
      <c r="E323" s="195" t="s">
        <v>489</v>
      </c>
      <c r="F323" s="196" t="s">
        <v>490</v>
      </c>
      <c r="G323" s="197" t="s">
        <v>151</v>
      </c>
      <c r="H323" s="198">
        <v>102.8</v>
      </c>
      <c r="I323" s="199"/>
      <c r="J323" s="200">
        <f>ROUND(I323*H323,2)</f>
        <v>0</v>
      </c>
      <c r="K323" s="196" t="s">
        <v>19</v>
      </c>
      <c r="L323" s="56"/>
      <c r="M323" s="201" t="s">
        <v>19</v>
      </c>
      <c r="N323" s="202" t="s">
        <v>41</v>
      </c>
      <c r="O323" s="37"/>
      <c r="P323" s="203">
        <f>O323*H323</f>
        <v>0</v>
      </c>
      <c r="Q323" s="203">
        <v>0</v>
      </c>
      <c r="R323" s="203">
        <f>Q323*H323</f>
        <v>0</v>
      </c>
      <c r="S323" s="203">
        <v>0</v>
      </c>
      <c r="T323" s="204">
        <f>S323*H323</f>
        <v>0</v>
      </c>
      <c r="AR323" s="19" t="s">
        <v>411</v>
      </c>
      <c r="AT323" s="19" t="s">
        <v>138</v>
      </c>
      <c r="AU323" s="19" t="s">
        <v>81</v>
      </c>
      <c r="AY323" s="19" t="s">
        <v>136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19" t="s">
        <v>74</v>
      </c>
      <c r="BK323" s="205">
        <f>ROUND(I323*H323,2)</f>
        <v>0</v>
      </c>
      <c r="BL323" s="19" t="s">
        <v>411</v>
      </c>
      <c r="BM323" s="19" t="s">
        <v>491</v>
      </c>
    </row>
    <row r="324" spans="2:51" s="12" customFormat="1" ht="13.5">
      <c r="B324" s="206"/>
      <c r="C324" s="207"/>
      <c r="D324" s="208" t="s">
        <v>144</v>
      </c>
      <c r="E324" s="209" t="s">
        <v>19</v>
      </c>
      <c r="F324" s="210" t="s">
        <v>492</v>
      </c>
      <c r="G324" s="207"/>
      <c r="H324" s="211" t="s">
        <v>19</v>
      </c>
      <c r="I324" s="212"/>
      <c r="J324" s="207"/>
      <c r="K324" s="207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144</v>
      </c>
      <c r="AU324" s="217" t="s">
        <v>81</v>
      </c>
      <c r="AV324" s="12" t="s">
        <v>74</v>
      </c>
      <c r="AW324" s="12" t="s">
        <v>34</v>
      </c>
      <c r="AX324" s="12" t="s">
        <v>70</v>
      </c>
      <c r="AY324" s="217" t="s">
        <v>136</v>
      </c>
    </row>
    <row r="325" spans="2:51" s="13" customFormat="1" ht="13.5">
      <c r="B325" s="218"/>
      <c r="C325" s="219"/>
      <c r="D325" s="229" t="s">
        <v>144</v>
      </c>
      <c r="E325" s="230" t="s">
        <v>19</v>
      </c>
      <c r="F325" s="231" t="s">
        <v>493</v>
      </c>
      <c r="G325" s="219"/>
      <c r="H325" s="232">
        <v>102.8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144</v>
      </c>
      <c r="AU325" s="228" t="s">
        <v>81</v>
      </c>
      <c r="AV325" s="13" t="s">
        <v>81</v>
      </c>
      <c r="AW325" s="13" t="s">
        <v>34</v>
      </c>
      <c r="AX325" s="13" t="s">
        <v>74</v>
      </c>
      <c r="AY325" s="228" t="s">
        <v>136</v>
      </c>
    </row>
    <row r="326" spans="2:65" s="1" customFormat="1" ht="22.5" customHeight="1">
      <c r="B326" s="36"/>
      <c r="C326" s="194" t="s">
        <v>494</v>
      </c>
      <c r="D326" s="194" t="s">
        <v>138</v>
      </c>
      <c r="E326" s="195" t="s">
        <v>495</v>
      </c>
      <c r="F326" s="196" t="s">
        <v>496</v>
      </c>
      <c r="G326" s="197" t="s">
        <v>151</v>
      </c>
      <c r="H326" s="198">
        <v>102.8</v>
      </c>
      <c r="I326" s="199"/>
      <c r="J326" s="200">
        <f>ROUND(I326*H326,2)</f>
        <v>0</v>
      </c>
      <c r="K326" s="196" t="s">
        <v>19</v>
      </c>
      <c r="L326" s="56"/>
      <c r="M326" s="201" t="s">
        <v>19</v>
      </c>
      <c r="N326" s="202" t="s">
        <v>41</v>
      </c>
      <c r="O326" s="37"/>
      <c r="P326" s="203">
        <f>O326*H326</f>
        <v>0</v>
      </c>
      <c r="Q326" s="203">
        <v>0</v>
      </c>
      <c r="R326" s="203">
        <f>Q326*H326</f>
        <v>0</v>
      </c>
      <c r="S326" s="203">
        <v>0</v>
      </c>
      <c r="T326" s="204">
        <f>S326*H326</f>
        <v>0</v>
      </c>
      <c r="AR326" s="19" t="s">
        <v>411</v>
      </c>
      <c r="AT326" s="19" t="s">
        <v>138</v>
      </c>
      <c r="AU326" s="19" t="s">
        <v>81</v>
      </c>
      <c r="AY326" s="19" t="s">
        <v>136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19" t="s">
        <v>74</v>
      </c>
      <c r="BK326" s="205">
        <f>ROUND(I326*H326,2)</f>
        <v>0</v>
      </c>
      <c r="BL326" s="19" t="s">
        <v>411</v>
      </c>
      <c r="BM326" s="19" t="s">
        <v>497</v>
      </c>
    </row>
    <row r="327" spans="2:51" s="13" customFormat="1" ht="13.5">
      <c r="B327" s="218"/>
      <c r="C327" s="219"/>
      <c r="D327" s="229" t="s">
        <v>144</v>
      </c>
      <c r="E327" s="230" t="s">
        <v>19</v>
      </c>
      <c r="F327" s="231" t="s">
        <v>498</v>
      </c>
      <c r="G327" s="219"/>
      <c r="H327" s="232">
        <v>102.8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144</v>
      </c>
      <c r="AU327" s="228" t="s">
        <v>81</v>
      </c>
      <c r="AV327" s="13" t="s">
        <v>81</v>
      </c>
      <c r="AW327" s="13" t="s">
        <v>34</v>
      </c>
      <c r="AX327" s="13" t="s">
        <v>74</v>
      </c>
      <c r="AY327" s="228" t="s">
        <v>136</v>
      </c>
    </row>
    <row r="328" spans="2:65" s="1" customFormat="1" ht="31.5" customHeight="1">
      <c r="B328" s="36"/>
      <c r="C328" s="194" t="s">
        <v>499</v>
      </c>
      <c r="D328" s="194" t="s">
        <v>138</v>
      </c>
      <c r="E328" s="195" t="s">
        <v>500</v>
      </c>
      <c r="F328" s="196" t="s">
        <v>501</v>
      </c>
      <c r="G328" s="197" t="s">
        <v>229</v>
      </c>
      <c r="H328" s="198">
        <v>15</v>
      </c>
      <c r="I328" s="199"/>
      <c r="J328" s="200">
        <f>ROUND(I328*H328,2)</f>
        <v>0</v>
      </c>
      <c r="K328" s="196" t="s">
        <v>19</v>
      </c>
      <c r="L328" s="56"/>
      <c r="M328" s="201" t="s">
        <v>19</v>
      </c>
      <c r="N328" s="202" t="s">
        <v>41</v>
      </c>
      <c r="O328" s="37"/>
      <c r="P328" s="203">
        <f>O328*H328</f>
        <v>0</v>
      </c>
      <c r="Q328" s="203">
        <v>0</v>
      </c>
      <c r="R328" s="203">
        <f>Q328*H328</f>
        <v>0</v>
      </c>
      <c r="S328" s="203">
        <v>0</v>
      </c>
      <c r="T328" s="204">
        <f>S328*H328</f>
        <v>0</v>
      </c>
      <c r="AR328" s="19" t="s">
        <v>411</v>
      </c>
      <c r="AT328" s="19" t="s">
        <v>138</v>
      </c>
      <c r="AU328" s="19" t="s">
        <v>81</v>
      </c>
      <c r="AY328" s="19" t="s">
        <v>136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19" t="s">
        <v>74</v>
      </c>
      <c r="BK328" s="205">
        <f>ROUND(I328*H328,2)</f>
        <v>0</v>
      </c>
      <c r="BL328" s="19" t="s">
        <v>411</v>
      </c>
      <c r="BM328" s="19" t="s">
        <v>502</v>
      </c>
    </row>
    <row r="329" spans="2:51" s="13" customFormat="1" ht="13.5">
      <c r="B329" s="218"/>
      <c r="C329" s="219"/>
      <c r="D329" s="229" t="s">
        <v>144</v>
      </c>
      <c r="E329" s="230" t="s">
        <v>19</v>
      </c>
      <c r="F329" s="231" t="s">
        <v>503</v>
      </c>
      <c r="G329" s="219"/>
      <c r="H329" s="232">
        <v>15</v>
      </c>
      <c r="I329" s="223"/>
      <c r="J329" s="219"/>
      <c r="K329" s="219"/>
      <c r="L329" s="224"/>
      <c r="M329" s="225"/>
      <c r="N329" s="226"/>
      <c r="O329" s="226"/>
      <c r="P329" s="226"/>
      <c r="Q329" s="226"/>
      <c r="R329" s="226"/>
      <c r="S329" s="226"/>
      <c r="T329" s="227"/>
      <c r="AT329" s="228" t="s">
        <v>144</v>
      </c>
      <c r="AU329" s="228" t="s">
        <v>81</v>
      </c>
      <c r="AV329" s="13" t="s">
        <v>81</v>
      </c>
      <c r="AW329" s="13" t="s">
        <v>34</v>
      </c>
      <c r="AX329" s="13" t="s">
        <v>74</v>
      </c>
      <c r="AY329" s="228" t="s">
        <v>136</v>
      </c>
    </row>
    <row r="330" spans="2:65" s="1" customFormat="1" ht="31.5" customHeight="1">
      <c r="B330" s="36"/>
      <c r="C330" s="194" t="s">
        <v>504</v>
      </c>
      <c r="D330" s="194" t="s">
        <v>138</v>
      </c>
      <c r="E330" s="195" t="s">
        <v>505</v>
      </c>
      <c r="F330" s="196" t="s">
        <v>506</v>
      </c>
      <c r="G330" s="197" t="s">
        <v>229</v>
      </c>
      <c r="H330" s="198">
        <v>10</v>
      </c>
      <c r="I330" s="199"/>
      <c r="J330" s="200">
        <f>ROUND(I330*H330,2)</f>
        <v>0</v>
      </c>
      <c r="K330" s="196" t="s">
        <v>19</v>
      </c>
      <c r="L330" s="56"/>
      <c r="M330" s="201" t="s">
        <v>19</v>
      </c>
      <c r="N330" s="202" t="s">
        <v>41</v>
      </c>
      <c r="O330" s="37"/>
      <c r="P330" s="203">
        <f>O330*H330</f>
        <v>0</v>
      </c>
      <c r="Q330" s="203">
        <v>0</v>
      </c>
      <c r="R330" s="203">
        <f>Q330*H330</f>
        <v>0</v>
      </c>
      <c r="S330" s="203">
        <v>0</v>
      </c>
      <c r="T330" s="204">
        <f>S330*H330</f>
        <v>0</v>
      </c>
      <c r="AR330" s="19" t="s">
        <v>411</v>
      </c>
      <c r="AT330" s="19" t="s">
        <v>138</v>
      </c>
      <c r="AU330" s="19" t="s">
        <v>81</v>
      </c>
      <c r="AY330" s="19" t="s">
        <v>136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9" t="s">
        <v>74</v>
      </c>
      <c r="BK330" s="205">
        <f>ROUND(I330*H330,2)</f>
        <v>0</v>
      </c>
      <c r="BL330" s="19" t="s">
        <v>411</v>
      </c>
      <c r="BM330" s="19" t="s">
        <v>507</v>
      </c>
    </row>
    <row r="331" spans="2:51" s="13" customFormat="1" ht="13.5">
      <c r="B331" s="218"/>
      <c r="C331" s="219"/>
      <c r="D331" s="229" t="s">
        <v>144</v>
      </c>
      <c r="E331" s="230" t="s">
        <v>19</v>
      </c>
      <c r="F331" s="231" t="s">
        <v>508</v>
      </c>
      <c r="G331" s="219"/>
      <c r="H331" s="232">
        <v>10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144</v>
      </c>
      <c r="AU331" s="228" t="s">
        <v>81</v>
      </c>
      <c r="AV331" s="13" t="s">
        <v>81</v>
      </c>
      <c r="AW331" s="13" t="s">
        <v>34</v>
      </c>
      <c r="AX331" s="13" t="s">
        <v>74</v>
      </c>
      <c r="AY331" s="228" t="s">
        <v>136</v>
      </c>
    </row>
    <row r="332" spans="2:65" s="1" customFormat="1" ht="31.5" customHeight="1">
      <c r="B332" s="36"/>
      <c r="C332" s="194" t="s">
        <v>509</v>
      </c>
      <c r="D332" s="194" t="s">
        <v>138</v>
      </c>
      <c r="E332" s="195" t="s">
        <v>510</v>
      </c>
      <c r="F332" s="196" t="s">
        <v>511</v>
      </c>
      <c r="G332" s="197" t="s">
        <v>229</v>
      </c>
      <c r="H332" s="198">
        <v>9</v>
      </c>
      <c r="I332" s="199"/>
      <c r="J332" s="200">
        <f>ROUND(I332*H332,2)</f>
        <v>0</v>
      </c>
      <c r="K332" s="196" t="s">
        <v>19</v>
      </c>
      <c r="L332" s="56"/>
      <c r="M332" s="201" t="s">
        <v>19</v>
      </c>
      <c r="N332" s="202" t="s">
        <v>41</v>
      </c>
      <c r="O332" s="37"/>
      <c r="P332" s="203">
        <f>O332*H332</f>
        <v>0</v>
      </c>
      <c r="Q332" s="203">
        <v>0</v>
      </c>
      <c r="R332" s="203">
        <f>Q332*H332</f>
        <v>0</v>
      </c>
      <c r="S332" s="203">
        <v>0</v>
      </c>
      <c r="T332" s="204">
        <f>S332*H332</f>
        <v>0</v>
      </c>
      <c r="AR332" s="19" t="s">
        <v>411</v>
      </c>
      <c r="AT332" s="19" t="s">
        <v>138</v>
      </c>
      <c r="AU332" s="19" t="s">
        <v>81</v>
      </c>
      <c r="AY332" s="19" t="s">
        <v>136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19" t="s">
        <v>74</v>
      </c>
      <c r="BK332" s="205">
        <f>ROUND(I332*H332,2)</f>
        <v>0</v>
      </c>
      <c r="BL332" s="19" t="s">
        <v>411</v>
      </c>
      <c r="BM332" s="19" t="s">
        <v>512</v>
      </c>
    </row>
    <row r="333" spans="2:51" s="12" customFormat="1" ht="27">
      <c r="B333" s="206"/>
      <c r="C333" s="207"/>
      <c r="D333" s="208" t="s">
        <v>144</v>
      </c>
      <c r="E333" s="209" t="s">
        <v>19</v>
      </c>
      <c r="F333" s="210" t="s">
        <v>468</v>
      </c>
      <c r="G333" s="207"/>
      <c r="H333" s="211" t="s">
        <v>19</v>
      </c>
      <c r="I333" s="212"/>
      <c r="J333" s="207"/>
      <c r="K333" s="207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144</v>
      </c>
      <c r="AU333" s="217" t="s">
        <v>81</v>
      </c>
      <c r="AV333" s="12" t="s">
        <v>74</v>
      </c>
      <c r="AW333" s="12" t="s">
        <v>34</v>
      </c>
      <c r="AX333" s="12" t="s">
        <v>70</v>
      </c>
      <c r="AY333" s="217" t="s">
        <v>136</v>
      </c>
    </row>
    <row r="334" spans="2:51" s="12" customFormat="1" ht="27">
      <c r="B334" s="206"/>
      <c r="C334" s="207"/>
      <c r="D334" s="208" t="s">
        <v>144</v>
      </c>
      <c r="E334" s="209" t="s">
        <v>19</v>
      </c>
      <c r="F334" s="210" t="s">
        <v>469</v>
      </c>
      <c r="G334" s="207"/>
      <c r="H334" s="211" t="s">
        <v>19</v>
      </c>
      <c r="I334" s="212"/>
      <c r="J334" s="207"/>
      <c r="K334" s="207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144</v>
      </c>
      <c r="AU334" s="217" t="s">
        <v>81</v>
      </c>
      <c r="AV334" s="12" t="s">
        <v>74</v>
      </c>
      <c r="AW334" s="12" t="s">
        <v>34</v>
      </c>
      <c r="AX334" s="12" t="s">
        <v>70</v>
      </c>
      <c r="AY334" s="217" t="s">
        <v>136</v>
      </c>
    </row>
    <row r="335" spans="2:51" s="12" customFormat="1" ht="13.5">
      <c r="B335" s="206"/>
      <c r="C335" s="207"/>
      <c r="D335" s="208" t="s">
        <v>144</v>
      </c>
      <c r="E335" s="209" t="s">
        <v>19</v>
      </c>
      <c r="F335" s="210" t="s">
        <v>470</v>
      </c>
      <c r="G335" s="207"/>
      <c r="H335" s="211" t="s">
        <v>19</v>
      </c>
      <c r="I335" s="212"/>
      <c r="J335" s="207"/>
      <c r="K335" s="207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144</v>
      </c>
      <c r="AU335" s="217" t="s">
        <v>81</v>
      </c>
      <c r="AV335" s="12" t="s">
        <v>74</v>
      </c>
      <c r="AW335" s="12" t="s">
        <v>34</v>
      </c>
      <c r="AX335" s="12" t="s">
        <v>70</v>
      </c>
      <c r="AY335" s="217" t="s">
        <v>136</v>
      </c>
    </row>
    <row r="336" spans="2:51" s="13" customFormat="1" ht="13.5">
      <c r="B336" s="218"/>
      <c r="C336" s="219"/>
      <c r="D336" s="208" t="s">
        <v>144</v>
      </c>
      <c r="E336" s="220" t="s">
        <v>19</v>
      </c>
      <c r="F336" s="221" t="s">
        <v>19</v>
      </c>
      <c r="G336" s="219"/>
      <c r="H336" s="222">
        <v>0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144</v>
      </c>
      <c r="AU336" s="228" t="s">
        <v>81</v>
      </c>
      <c r="AV336" s="13" t="s">
        <v>81</v>
      </c>
      <c r="AW336" s="13" t="s">
        <v>34</v>
      </c>
      <c r="AX336" s="13" t="s">
        <v>70</v>
      </c>
      <c r="AY336" s="228" t="s">
        <v>136</v>
      </c>
    </row>
    <row r="337" spans="2:51" s="12" customFormat="1" ht="13.5">
      <c r="B337" s="206"/>
      <c r="C337" s="207"/>
      <c r="D337" s="208" t="s">
        <v>144</v>
      </c>
      <c r="E337" s="209" t="s">
        <v>19</v>
      </c>
      <c r="F337" s="210" t="s">
        <v>401</v>
      </c>
      <c r="G337" s="207"/>
      <c r="H337" s="211" t="s">
        <v>19</v>
      </c>
      <c r="I337" s="212"/>
      <c r="J337" s="207"/>
      <c r="K337" s="207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144</v>
      </c>
      <c r="AU337" s="217" t="s">
        <v>81</v>
      </c>
      <c r="AV337" s="12" t="s">
        <v>74</v>
      </c>
      <c r="AW337" s="12" t="s">
        <v>34</v>
      </c>
      <c r="AX337" s="12" t="s">
        <v>70</v>
      </c>
      <c r="AY337" s="217" t="s">
        <v>136</v>
      </c>
    </row>
    <row r="338" spans="2:51" s="13" customFormat="1" ht="13.5">
      <c r="B338" s="218"/>
      <c r="C338" s="219"/>
      <c r="D338" s="229" t="s">
        <v>144</v>
      </c>
      <c r="E338" s="230" t="s">
        <v>19</v>
      </c>
      <c r="F338" s="231" t="s">
        <v>513</v>
      </c>
      <c r="G338" s="219"/>
      <c r="H338" s="232">
        <v>9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144</v>
      </c>
      <c r="AU338" s="228" t="s">
        <v>81</v>
      </c>
      <c r="AV338" s="13" t="s">
        <v>81</v>
      </c>
      <c r="AW338" s="13" t="s">
        <v>34</v>
      </c>
      <c r="AX338" s="13" t="s">
        <v>74</v>
      </c>
      <c r="AY338" s="228" t="s">
        <v>136</v>
      </c>
    </row>
    <row r="339" spans="2:65" s="1" customFormat="1" ht="31.5" customHeight="1">
      <c r="B339" s="36"/>
      <c r="C339" s="194" t="s">
        <v>514</v>
      </c>
      <c r="D339" s="194" t="s">
        <v>138</v>
      </c>
      <c r="E339" s="195" t="s">
        <v>515</v>
      </c>
      <c r="F339" s="196" t="s">
        <v>516</v>
      </c>
      <c r="G339" s="197" t="s">
        <v>229</v>
      </c>
      <c r="H339" s="198">
        <v>6</v>
      </c>
      <c r="I339" s="199"/>
      <c r="J339" s="200">
        <f>ROUND(I339*H339,2)</f>
        <v>0</v>
      </c>
      <c r="K339" s="196" t="s">
        <v>19</v>
      </c>
      <c r="L339" s="56"/>
      <c r="M339" s="201" t="s">
        <v>19</v>
      </c>
      <c r="N339" s="202" t="s">
        <v>41</v>
      </c>
      <c r="O339" s="37"/>
      <c r="P339" s="203">
        <f>O339*H339</f>
        <v>0</v>
      </c>
      <c r="Q339" s="203">
        <v>0</v>
      </c>
      <c r="R339" s="203">
        <f>Q339*H339</f>
        <v>0</v>
      </c>
      <c r="S339" s="203">
        <v>0</v>
      </c>
      <c r="T339" s="204">
        <f>S339*H339</f>
        <v>0</v>
      </c>
      <c r="AR339" s="19" t="s">
        <v>411</v>
      </c>
      <c r="AT339" s="19" t="s">
        <v>138</v>
      </c>
      <c r="AU339" s="19" t="s">
        <v>81</v>
      </c>
      <c r="AY339" s="19" t="s">
        <v>136</v>
      </c>
      <c r="BE339" s="205">
        <f>IF(N339="základní",J339,0)</f>
        <v>0</v>
      </c>
      <c r="BF339" s="205">
        <f>IF(N339="snížená",J339,0)</f>
        <v>0</v>
      </c>
      <c r="BG339" s="205">
        <f>IF(N339="zákl. přenesená",J339,0)</f>
        <v>0</v>
      </c>
      <c r="BH339" s="205">
        <f>IF(N339="sníž. přenesená",J339,0)</f>
        <v>0</v>
      </c>
      <c r="BI339" s="205">
        <f>IF(N339="nulová",J339,0)</f>
        <v>0</v>
      </c>
      <c r="BJ339" s="19" t="s">
        <v>74</v>
      </c>
      <c r="BK339" s="205">
        <f>ROUND(I339*H339,2)</f>
        <v>0</v>
      </c>
      <c r="BL339" s="19" t="s">
        <v>411</v>
      </c>
      <c r="BM339" s="19" t="s">
        <v>517</v>
      </c>
    </row>
    <row r="340" spans="2:51" s="12" customFormat="1" ht="27">
      <c r="B340" s="206"/>
      <c r="C340" s="207"/>
      <c r="D340" s="208" t="s">
        <v>144</v>
      </c>
      <c r="E340" s="209" t="s">
        <v>19</v>
      </c>
      <c r="F340" s="210" t="s">
        <v>468</v>
      </c>
      <c r="G340" s="207"/>
      <c r="H340" s="211" t="s">
        <v>19</v>
      </c>
      <c r="I340" s="212"/>
      <c r="J340" s="207"/>
      <c r="K340" s="207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144</v>
      </c>
      <c r="AU340" s="217" t="s">
        <v>81</v>
      </c>
      <c r="AV340" s="12" t="s">
        <v>74</v>
      </c>
      <c r="AW340" s="12" t="s">
        <v>34</v>
      </c>
      <c r="AX340" s="12" t="s">
        <v>70</v>
      </c>
      <c r="AY340" s="217" t="s">
        <v>136</v>
      </c>
    </row>
    <row r="341" spans="2:51" s="12" customFormat="1" ht="27">
      <c r="B341" s="206"/>
      <c r="C341" s="207"/>
      <c r="D341" s="208" t="s">
        <v>144</v>
      </c>
      <c r="E341" s="209" t="s">
        <v>19</v>
      </c>
      <c r="F341" s="210" t="s">
        <v>469</v>
      </c>
      <c r="G341" s="207"/>
      <c r="H341" s="211" t="s">
        <v>19</v>
      </c>
      <c r="I341" s="212"/>
      <c r="J341" s="207"/>
      <c r="K341" s="207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144</v>
      </c>
      <c r="AU341" s="217" t="s">
        <v>81</v>
      </c>
      <c r="AV341" s="12" t="s">
        <v>74</v>
      </c>
      <c r="AW341" s="12" t="s">
        <v>34</v>
      </c>
      <c r="AX341" s="12" t="s">
        <v>70</v>
      </c>
      <c r="AY341" s="217" t="s">
        <v>136</v>
      </c>
    </row>
    <row r="342" spans="2:51" s="12" customFormat="1" ht="13.5">
      <c r="B342" s="206"/>
      <c r="C342" s="207"/>
      <c r="D342" s="208" t="s">
        <v>144</v>
      </c>
      <c r="E342" s="209" t="s">
        <v>19</v>
      </c>
      <c r="F342" s="210" t="s">
        <v>470</v>
      </c>
      <c r="G342" s="207"/>
      <c r="H342" s="211" t="s">
        <v>19</v>
      </c>
      <c r="I342" s="212"/>
      <c r="J342" s="207"/>
      <c r="K342" s="207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144</v>
      </c>
      <c r="AU342" s="217" t="s">
        <v>81</v>
      </c>
      <c r="AV342" s="12" t="s">
        <v>74</v>
      </c>
      <c r="AW342" s="12" t="s">
        <v>34</v>
      </c>
      <c r="AX342" s="12" t="s">
        <v>70</v>
      </c>
      <c r="AY342" s="217" t="s">
        <v>136</v>
      </c>
    </row>
    <row r="343" spans="2:51" s="13" customFormat="1" ht="13.5">
      <c r="B343" s="218"/>
      <c r="C343" s="219"/>
      <c r="D343" s="208" t="s">
        <v>144</v>
      </c>
      <c r="E343" s="220" t="s">
        <v>19</v>
      </c>
      <c r="F343" s="221" t="s">
        <v>19</v>
      </c>
      <c r="G343" s="219"/>
      <c r="H343" s="222">
        <v>0</v>
      </c>
      <c r="I343" s="223"/>
      <c r="J343" s="219"/>
      <c r="K343" s="219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144</v>
      </c>
      <c r="AU343" s="228" t="s">
        <v>81</v>
      </c>
      <c r="AV343" s="13" t="s">
        <v>81</v>
      </c>
      <c r="AW343" s="13" t="s">
        <v>34</v>
      </c>
      <c r="AX343" s="13" t="s">
        <v>70</v>
      </c>
      <c r="AY343" s="228" t="s">
        <v>136</v>
      </c>
    </row>
    <row r="344" spans="2:51" s="12" customFormat="1" ht="13.5">
      <c r="B344" s="206"/>
      <c r="C344" s="207"/>
      <c r="D344" s="208" t="s">
        <v>144</v>
      </c>
      <c r="E344" s="209" t="s">
        <v>19</v>
      </c>
      <c r="F344" s="210" t="s">
        <v>401</v>
      </c>
      <c r="G344" s="207"/>
      <c r="H344" s="211" t="s">
        <v>19</v>
      </c>
      <c r="I344" s="212"/>
      <c r="J344" s="207"/>
      <c r="K344" s="207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144</v>
      </c>
      <c r="AU344" s="217" t="s">
        <v>81</v>
      </c>
      <c r="AV344" s="12" t="s">
        <v>74</v>
      </c>
      <c r="AW344" s="12" t="s">
        <v>34</v>
      </c>
      <c r="AX344" s="12" t="s">
        <v>70</v>
      </c>
      <c r="AY344" s="217" t="s">
        <v>136</v>
      </c>
    </row>
    <row r="345" spans="2:51" s="13" customFormat="1" ht="13.5">
      <c r="B345" s="218"/>
      <c r="C345" s="219"/>
      <c r="D345" s="229" t="s">
        <v>144</v>
      </c>
      <c r="E345" s="230" t="s">
        <v>19</v>
      </c>
      <c r="F345" s="231" t="s">
        <v>518</v>
      </c>
      <c r="G345" s="219"/>
      <c r="H345" s="232">
        <v>6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144</v>
      </c>
      <c r="AU345" s="228" t="s">
        <v>81</v>
      </c>
      <c r="AV345" s="13" t="s">
        <v>81</v>
      </c>
      <c r="AW345" s="13" t="s">
        <v>34</v>
      </c>
      <c r="AX345" s="13" t="s">
        <v>74</v>
      </c>
      <c r="AY345" s="228" t="s">
        <v>136</v>
      </c>
    </row>
    <row r="346" spans="2:65" s="1" customFormat="1" ht="44.25" customHeight="1">
      <c r="B346" s="36"/>
      <c r="C346" s="194" t="s">
        <v>519</v>
      </c>
      <c r="D346" s="194" t="s">
        <v>138</v>
      </c>
      <c r="E346" s="195" t="s">
        <v>520</v>
      </c>
      <c r="F346" s="196" t="s">
        <v>521</v>
      </c>
      <c r="G346" s="197" t="s">
        <v>229</v>
      </c>
      <c r="H346" s="198">
        <v>1</v>
      </c>
      <c r="I346" s="199"/>
      <c r="J346" s="200">
        <f>ROUND(I346*H346,2)</f>
        <v>0</v>
      </c>
      <c r="K346" s="196" t="s">
        <v>19</v>
      </c>
      <c r="L346" s="56"/>
      <c r="M346" s="201" t="s">
        <v>19</v>
      </c>
      <c r="N346" s="202" t="s">
        <v>41</v>
      </c>
      <c r="O346" s="37"/>
      <c r="P346" s="203">
        <f>O346*H346</f>
        <v>0</v>
      </c>
      <c r="Q346" s="203">
        <v>0</v>
      </c>
      <c r="R346" s="203">
        <f>Q346*H346</f>
        <v>0</v>
      </c>
      <c r="S346" s="203">
        <v>0</v>
      </c>
      <c r="T346" s="204">
        <f>S346*H346</f>
        <v>0</v>
      </c>
      <c r="AR346" s="19" t="s">
        <v>411</v>
      </c>
      <c r="AT346" s="19" t="s">
        <v>138</v>
      </c>
      <c r="AU346" s="19" t="s">
        <v>81</v>
      </c>
      <c r="AY346" s="19" t="s">
        <v>136</v>
      </c>
      <c r="BE346" s="205">
        <f>IF(N346="základní",J346,0)</f>
        <v>0</v>
      </c>
      <c r="BF346" s="205">
        <f>IF(N346="snížená",J346,0)</f>
        <v>0</v>
      </c>
      <c r="BG346" s="205">
        <f>IF(N346="zákl. přenesená",J346,0)</f>
        <v>0</v>
      </c>
      <c r="BH346" s="205">
        <f>IF(N346="sníž. přenesená",J346,0)</f>
        <v>0</v>
      </c>
      <c r="BI346" s="205">
        <f>IF(N346="nulová",J346,0)</f>
        <v>0</v>
      </c>
      <c r="BJ346" s="19" t="s">
        <v>74</v>
      </c>
      <c r="BK346" s="205">
        <f>ROUND(I346*H346,2)</f>
        <v>0</v>
      </c>
      <c r="BL346" s="19" t="s">
        <v>411</v>
      </c>
      <c r="BM346" s="19" t="s">
        <v>522</v>
      </c>
    </row>
    <row r="347" spans="2:51" s="12" customFormat="1" ht="27">
      <c r="B347" s="206"/>
      <c r="C347" s="207"/>
      <c r="D347" s="208" t="s">
        <v>144</v>
      </c>
      <c r="E347" s="209" t="s">
        <v>19</v>
      </c>
      <c r="F347" s="210" t="s">
        <v>468</v>
      </c>
      <c r="G347" s="207"/>
      <c r="H347" s="211" t="s">
        <v>19</v>
      </c>
      <c r="I347" s="212"/>
      <c r="J347" s="207"/>
      <c r="K347" s="207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144</v>
      </c>
      <c r="AU347" s="217" t="s">
        <v>81</v>
      </c>
      <c r="AV347" s="12" t="s">
        <v>74</v>
      </c>
      <c r="AW347" s="12" t="s">
        <v>34</v>
      </c>
      <c r="AX347" s="12" t="s">
        <v>70</v>
      </c>
      <c r="AY347" s="217" t="s">
        <v>136</v>
      </c>
    </row>
    <row r="348" spans="2:51" s="12" customFormat="1" ht="27">
      <c r="B348" s="206"/>
      <c r="C348" s="207"/>
      <c r="D348" s="208" t="s">
        <v>144</v>
      </c>
      <c r="E348" s="209" t="s">
        <v>19</v>
      </c>
      <c r="F348" s="210" t="s">
        <v>469</v>
      </c>
      <c r="G348" s="207"/>
      <c r="H348" s="211" t="s">
        <v>19</v>
      </c>
      <c r="I348" s="212"/>
      <c r="J348" s="207"/>
      <c r="K348" s="207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144</v>
      </c>
      <c r="AU348" s="217" t="s">
        <v>81</v>
      </c>
      <c r="AV348" s="12" t="s">
        <v>74</v>
      </c>
      <c r="AW348" s="12" t="s">
        <v>34</v>
      </c>
      <c r="AX348" s="12" t="s">
        <v>70</v>
      </c>
      <c r="AY348" s="217" t="s">
        <v>136</v>
      </c>
    </row>
    <row r="349" spans="2:51" s="12" customFormat="1" ht="13.5">
      <c r="B349" s="206"/>
      <c r="C349" s="207"/>
      <c r="D349" s="208" t="s">
        <v>144</v>
      </c>
      <c r="E349" s="209" t="s">
        <v>19</v>
      </c>
      <c r="F349" s="210" t="s">
        <v>470</v>
      </c>
      <c r="G349" s="207"/>
      <c r="H349" s="211" t="s">
        <v>19</v>
      </c>
      <c r="I349" s="212"/>
      <c r="J349" s="207"/>
      <c r="K349" s="207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144</v>
      </c>
      <c r="AU349" s="217" t="s">
        <v>81</v>
      </c>
      <c r="AV349" s="12" t="s">
        <v>74</v>
      </c>
      <c r="AW349" s="12" t="s">
        <v>34</v>
      </c>
      <c r="AX349" s="12" t="s">
        <v>70</v>
      </c>
      <c r="AY349" s="217" t="s">
        <v>136</v>
      </c>
    </row>
    <row r="350" spans="2:51" s="13" customFormat="1" ht="13.5">
      <c r="B350" s="218"/>
      <c r="C350" s="219"/>
      <c r="D350" s="208" t="s">
        <v>144</v>
      </c>
      <c r="E350" s="220" t="s">
        <v>19</v>
      </c>
      <c r="F350" s="221" t="s">
        <v>19</v>
      </c>
      <c r="G350" s="219"/>
      <c r="H350" s="222">
        <v>0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144</v>
      </c>
      <c r="AU350" s="228" t="s">
        <v>81</v>
      </c>
      <c r="AV350" s="13" t="s">
        <v>81</v>
      </c>
      <c r="AW350" s="13" t="s">
        <v>34</v>
      </c>
      <c r="AX350" s="13" t="s">
        <v>70</v>
      </c>
      <c r="AY350" s="228" t="s">
        <v>136</v>
      </c>
    </row>
    <row r="351" spans="2:51" s="12" customFormat="1" ht="13.5">
      <c r="B351" s="206"/>
      <c r="C351" s="207"/>
      <c r="D351" s="208" t="s">
        <v>144</v>
      </c>
      <c r="E351" s="209" t="s">
        <v>19</v>
      </c>
      <c r="F351" s="210" t="s">
        <v>492</v>
      </c>
      <c r="G351" s="207"/>
      <c r="H351" s="211" t="s">
        <v>19</v>
      </c>
      <c r="I351" s="212"/>
      <c r="J351" s="207"/>
      <c r="K351" s="207"/>
      <c r="L351" s="213"/>
      <c r="M351" s="214"/>
      <c r="N351" s="215"/>
      <c r="O351" s="215"/>
      <c r="P351" s="215"/>
      <c r="Q351" s="215"/>
      <c r="R351" s="215"/>
      <c r="S351" s="215"/>
      <c r="T351" s="216"/>
      <c r="AT351" s="217" t="s">
        <v>144</v>
      </c>
      <c r="AU351" s="217" t="s">
        <v>81</v>
      </c>
      <c r="AV351" s="12" t="s">
        <v>74</v>
      </c>
      <c r="AW351" s="12" t="s">
        <v>34</v>
      </c>
      <c r="AX351" s="12" t="s">
        <v>70</v>
      </c>
      <c r="AY351" s="217" t="s">
        <v>136</v>
      </c>
    </row>
    <row r="352" spans="2:51" s="13" customFormat="1" ht="13.5">
      <c r="B352" s="218"/>
      <c r="C352" s="219"/>
      <c r="D352" s="229" t="s">
        <v>144</v>
      </c>
      <c r="E352" s="230" t="s">
        <v>19</v>
      </c>
      <c r="F352" s="231" t="s">
        <v>523</v>
      </c>
      <c r="G352" s="219"/>
      <c r="H352" s="232">
        <v>1</v>
      </c>
      <c r="I352" s="223"/>
      <c r="J352" s="219"/>
      <c r="K352" s="219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144</v>
      </c>
      <c r="AU352" s="228" t="s">
        <v>81</v>
      </c>
      <c r="AV352" s="13" t="s">
        <v>81</v>
      </c>
      <c r="AW352" s="13" t="s">
        <v>34</v>
      </c>
      <c r="AX352" s="13" t="s">
        <v>74</v>
      </c>
      <c r="AY352" s="228" t="s">
        <v>136</v>
      </c>
    </row>
    <row r="353" spans="2:65" s="1" customFormat="1" ht="22.5" customHeight="1">
      <c r="B353" s="36"/>
      <c r="C353" s="194" t="s">
        <v>524</v>
      </c>
      <c r="D353" s="194" t="s">
        <v>138</v>
      </c>
      <c r="E353" s="195" t="s">
        <v>525</v>
      </c>
      <c r="F353" s="196" t="s">
        <v>526</v>
      </c>
      <c r="G353" s="197" t="s">
        <v>280</v>
      </c>
      <c r="H353" s="198">
        <v>8.6</v>
      </c>
      <c r="I353" s="199"/>
      <c r="J353" s="200">
        <f>ROUND(I353*H353,2)</f>
        <v>0</v>
      </c>
      <c r="K353" s="196" t="s">
        <v>19</v>
      </c>
      <c r="L353" s="56"/>
      <c r="M353" s="201" t="s">
        <v>19</v>
      </c>
      <c r="N353" s="202" t="s">
        <v>41</v>
      </c>
      <c r="O353" s="37"/>
      <c r="P353" s="203">
        <f>O353*H353</f>
        <v>0</v>
      </c>
      <c r="Q353" s="203">
        <v>0</v>
      </c>
      <c r="R353" s="203">
        <f>Q353*H353</f>
        <v>0</v>
      </c>
      <c r="S353" s="203">
        <v>0</v>
      </c>
      <c r="T353" s="204">
        <f>S353*H353</f>
        <v>0</v>
      </c>
      <c r="AR353" s="19" t="s">
        <v>233</v>
      </c>
      <c r="AT353" s="19" t="s">
        <v>138</v>
      </c>
      <c r="AU353" s="19" t="s">
        <v>81</v>
      </c>
      <c r="AY353" s="19" t="s">
        <v>136</v>
      </c>
      <c r="BE353" s="205">
        <f>IF(N353="základní",J353,0)</f>
        <v>0</v>
      </c>
      <c r="BF353" s="205">
        <f>IF(N353="snížená",J353,0)</f>
        <v>0</v>
      </c>
      <c r="BG353" s="205">
        <f>IF(N353="zákl. přenesená",J353,0)</f>
        <v>0</v>
      </c>
      <c r="BH353" s="205">
        <f>IF(N353="sníž. přenesená",J353,0)</f>
        <v>0</v>
      </c>
      <c r="BI353" s="205">
        <f>IF(N353="nulová",J353,0)</f>
        <v>0</v>
      </c>
      <c r="BJ353" s="19" t="s">
        <v>74</v>
      </c>
      <c r="BK353" s="205">
        <f>ROUND(I353*H353,2)</f>
        <v>0</v>
      </c>
      <c r="BL353" s="19" t="s">
        <v>233</v>
      </c>
      <c r="BM353" s="19" t="s">
        <v>527</v>
      </c>
    </row>
    <row r="354" spans="2:63" s="11" customFormat="1" ht="29.85" customHeight="1">
      <c r="B354" s="177"/>
      <c r="C354" s="178"/>
      <c r="D354" s="191" t="s">
        <v>69</v>
      </c>
      <c r="E354" s="192" t="s">
        <v>528</v>
      </c>
      <c r="F354" s="192" t="s">
        <v>529</v>
      </c>
      <c r="G354" s="178"/>
      <c r="H354" s="178"/>
      <c r="I354" s="181"/>
      <c r="J354" s="193">
        <f>BK354</f>
        <v>0</v>
      </c>
      <c r="K354" s="178"/>
      <c r="L354" s="183"/>
      <c r="M354" s="184"/>
      <c r="N354" s="185"/>
      <c r="O354" s="185"/>
      <c r="P354" s="186">
        <f>SUM(P355:P364)</f>
        <v>0</v>
      </c>
      <c r="Q354" s="185"/>
      <c r="R354" s="186">
        <f>SUM(R355:R364)</f>
        <v>0</v>
      </c>
      <c r="S354" s="185"/>
      <c r="T354" s="187">
        <f>SUM(T355:T364)</f>
        <v>0</v>
      </c>
      <c r="AR354" s="188" t="s">
        <v>81</v>
      </c>
      <c r="AT354" s="189" t="s">
        <v>69</v>
      </c>
      <c r="AU354" s="189" t="s">
        <v>74</v>
      </c>
      <c r="AY354" s="188" t="s">
        <v>136</v>
      </c>
      <c r="BK354" s="190">
        <f>SUM(BK355:BK364)</f>
        <v>0</v>
      </c>
    </row>
    <row r="355" spans="2:65" s="1" customFormat="1" ht="31.5" customHeight="1">
      <c r="B355" s="36"/>
      <c r="C355" s="194" t="s">
        <v>530</v>
      </c>
      <c r="D355" s="194" t="s">
        <v>138</v>
      </c>
      <c r="E355" s="195" t="s">
        <v>531</v>
      </c>
      <c r="F355" s="196" t="s">
        <v>532</v>
      </c>
      <c r="G355" s="197" t="s">
        <v>229</v>
      </c>
      <c r="H355" s="198">
        <v>4</v>
      </c>
      <c r="I355" s="199"/>
      <c r="J355" s="200">
        <f>ROUND(I355*H355,2)</f>
        <v>0</v>
      </c>
      <c r="K355" s="196" t="s">
        <v>19</v>
      </c>
      <c r="L355" s="56"/>
      <c r="M355" s="201" t="s">
        <v>19</v>
      </c>
      <c r="N355" s="202" t="s">
        <v>41</v>
      </c>
      <c r="O355" s="37"/>
      <c r="P355" s="203">
        <f>O355*H355</f>
        <v>0</v>
      </c>
      <c r="Q355" s="203">
        <v>0</v>
      </c>
      <c r="R355" s="203">
        <f>Q355*H355</f>
        <v>0</v>
      </c>
      <c r="S355" s="203">
        <v>0</v>
      </c>
      <c r="T355" s="204">
        <f>S355*H355</f>
        <v>0</v>
      </c>
      <c r="AR355" s="19" t="s">
        <v>233</v>
      </c>
      <c r="AT355" s="19" t="s">
        <v>138</v>
      </c>
      <c r="AU355" s="19" t="s">
        <v>81</v>
      </c>
      <c r="AY355" s="19" t="s">
        <v>136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19" t="s">
        <v>74</v>
      </c>
      <c r="BK355" s="205">
        <f>ROUND(I355*H355,2)</f>
        <v>0</v>
      </c>
      <c r="BL355" s="19" t="s">
        <v>233</v>
      </c>
      <c r="BM355" s="19" t="s">
        <v>533</v>
      </c>
    </row>
    <row r="356" spans="2:51" s="12" customFormat="1" ht="13.5">
      <c r="B356" s="206"/>
      <c r="C356" s="207"/>
      <c r="D356" s="208" t="s">
        <v>144</v>
      </c>
      <c r="E356" s="209" t="s">
        <v>19</v>
      </c>
      <c r="F356" s="210" t="s">
        <v>534</v>
      </c>
      <c r="G356" s="207"/>
      <c r="H356" s="211" t="s">
        <v>19</v>
      </c>
      <c r="I356" s="212"/>
      <c r="J356" s="207"/>
      <c r="K356" s="207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144</v>
      </c>
      <c r="AU356" s="217" t="s">
        <v>81</v>
      </c>
      <c r="AV356" s="12" t="s">
        <v>74</v>
      </c>
      <c r="AW356" s="12" t="s">
        <v>34</v>
      </c>
      <c r="AX356" s="12" t="s">
        <v>70</v>
      </c>
      <c r="AY356" s="217" t="s">
        <v>136</v>
      </c>
    </row>
    <row r="357" spans="2:51" s="13" customFormat="1" ht="13.5">
      <c r="B357" s="218"/>
      <c r="C357" s="219"/>
      <c r="D357" s="229" t="s">
        <v>144</v>
      </c>
      <c r="E357" s="230" t="s">
        <v>19</v>
      </c>
      <c r="F357" s="231" t="s">
        <v>535</v>
      </c>
      <c r="G357" s="219"/>
      <c r="H357" s="232">
        <v>4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144</v>
      </c>
      <c r="AU357" s="228" t="s">
        <v>81</v>
      </c>
      <c r="AV357" s="13" t="s">
        <v>81</v>
      </c>
      <c r="AW357" s="13" t="s">
        <v>34</v>
      </c>
      <c r="AX357" s="13" t="s">
        <v>74</v>
      </c>
      <c r="AY357" s="228" t="s">
        <v>136</v>
      </c>
    </row>
    <row r="358" spans="2:65" s="1" customFormat="1" ht="31.5" customHeight="1">
      <c r="B358" s="36"/>
      <c r="C358" s="194" t="s">
        <v>536</v>
      </c>
      <c r="D358" s="194" t="s">
        <v>138</v>
      </c>
      <c r="E358" s="195" t="s">
        <v>537</v>
      </c>
      <c r="F358" s="196" t="s">
        <v>538</v>
      </c>
      <c r="G358" s="197" t="s">
        <v>229</v>
      </c>
      <c r="H358" s="198">
        <v>6</v>
      </c>
      <c r="I358" s="199"/>
      <c r="J358" s="200">
        <f>ROUND(I358*H358,2)</f>
        <v>0</v>
      </c>
      <c r="K358" s="196" t="s">
        <v>19</v>
      </c>
      <c r="L358" s="56"/>
      <c r="M358" s="201" t="s">
        <v>19</v>
      </c>
      <c r="N358" s="202" t="s">
        <v>41</v>
      </c>
      <c r="O358" s="37"/>
      <c r="P358" s="203">
        <f>O358*H358</f>
        <v>0</v>
      </c>
      <c r="Q358" s="203">
        <v>0</v>
      </c>
      <c r="R358" s="203">
        <f>Q358*H358</f>
        <v>0</v>
      </c>
      <c r="S358" s="203">
        <v>0</v>
      </c>
      <c r="T358" s="204">
        <f>S358*H358</f>
        <v>0</v>
      </c>
      <c r="AR358" s="19" t="s">
        <v>411</v>
      </c>
      <c r="AT358" s="19" t="s">
        <v>138</v>
      </c>
      <c r="AU358" s="19" t="s">
        <v>81</v>
      </c>
      <c r="AY358" s="19" t="s">
        <v>136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19" t="s">
        <v>74</v>
      </c>
      <c r="BK358" s="205">
        <f>ROUND(I358*H358,2)</f>
        <v>0</v>
      </c>
      <c r="BL358" s="19" t="s">
        <v>411</v>
      </c>
      <c r="BM358" s="19" t="s">
        <v>539</v>
      </c>
    </row>
    <row r="359" spans="2:51" s="12" customFormat="1" ht="13.5">
      <c r="B359" s="206"/>
      <c r="C359" s="207"/>
      <c r="D359" s="208" t="s">
        <v>144</v>
      </c>
      <c r="E359" s="209" t="s">
        <v>19</v>
      </c>
      <c r="F359" s="210" t="s">
        <v>231</v>
      </c>
      <c r="G359" s="207"/>
      <c r="H359" s="211" t="s">
        <v>19</v>
      </c>
      <c r="I359" s="212"/>
      <c r="J359" s="207"/>
      <c r="K359" s="207"/>
      <c r="L359" s="213"/>
      <c r="M359" s="214"/>
      <c r="N359" s="215"/>
      <c r="O359" s="215"/>
      <c r="P359" s="215"/>
      <c r="Q359" s="215"/>
      <c r="R359" s="215"/>
      <c r="S359" s="215"/>
      <c r="T359" s="216"/>
      <c r="AT359" s="217" t="s">
        <v>144</v>
      </c>
      <c r="AU359" s="217" t="s">
        <v>81</v>
      </c>
      <c r="AV359" s="12" t="s">
        <v>74</v>
      </c>
      <c r="AW359" s="12" t="s">
        <v>34</v>
      </c>
      <c r="AX359" s="12" t="s">
        <v>70</v>
      </c>
      <c r="AY359" s="217" t="s">
        <v>136</v>
      </c>
    </row>
    <row r="360" spans="2:51" s="13" customFormat="1" ht="13.5">
      <c r="B360" s="218"/>
      <c r="C360" s="219"/>
      <c r="D360" s="229" t="s">
        <v>144</v>
      </c>
      <c r="E360" s="230" t="s">
        <v>19</v>
      </c>
      <c r="F360" s="231" t="s">
        <v>540</v>
      </c>
      <c r="G360" s="219"/>
      <c r="H360" s="232">
        <v>6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144</v>
      </c>
      <c r="AU360" s="228" t="s">
        <v>81</v>
      </c>
      <c r="AV360" s="13" t="s">
        <v>81</v>
      </c>
      <c r="AW360" s="13" t="s">
        <v>34</v>
      </c>
      <c r="AX360" s="13" t="s">
        <v>74</v>
      </c>
      <c r="AY360" s="228" t="s">
        <v>136</v>
      </c>
    </row>
    <row r="361" spans="2:65" s="1" customFormat="1" ht="22.5" customHeight="1">
      <c r="B361" s="36"/>
      <c r="C361" s="194" t="s">
        <v>541</v>
      </c>
      <c r="D361" s="194" t="s">
        <v>138</v>
      </c>
      <c r="E361" s="195" t="s">
        <v>542</v>
      </c>
      <c r="F361" s="196" t="s">
        <v>543</v>
      </c>
      <c r="G361" s="197" t="s">
        <v>229</v>
      </c>
      <c r="H361" s="198">
        <v>75</v>
      </c>
      <c r="I361" s="199"/>
      <c r="J361" s="200">
        <f>ROUND(I361*H361,2)</f>
        <v>0</v>
      </c>
      <c r="K361" s="196" t="s">
        <v>19</v>
      </c>
      <c r="L361" s="56"/>
      <c r="M361" s="201" t="s">
        <v>19</v>
      </c>
      <c r="N361" s="202" t="s">
        <v>41</v>
      </c>
      <c r="O361" s="37"/>
      <c r="P361" s="203">
        <f>O361*H361</f>
        <v>0</v>
      </c>
      <c r="Q361" s="203">
        <v>0</v>
      </c>
      <c r="R361" s="203">
        <f>Q361*H361</f>
        <v>0</v>
      </c>
      <c r="S361" s="203">
        <v>0</v>
      </c>
      <c r="T361" s="204">
        <f>S361*H361</f>
        <v>0</v>
      </c>
      <c r="AR361" s="19" t="s">
        <v>233</v>
      </c>
      <c r="AT361" s="19" t="s">
        <v>138</v>
      </c>
      <c r="AU361" s="19" t="s">
        <v>81</v>
      </c>
      <c r="AY361" s="19" t="s">
        <v>136</v>
      </c>
      <c r="BE361" s="205">
        <f>IF(N361="základní",J361,0)</f>
        <v>0</v>
      </c>
      <c r="BF361" s="205">
        <f>IF(N361="snížená",J361,0)</f>
        <v>0</v>
      </c>
      <c r="BG361" s="205">
        <f>IF(N361="zákl. přenesená",J361,0)</f>
        <v>0</v>
      </c>
      <c r="BH361" s="205">
        <f>IF(N361="sníž. přenesená",J361,0)</f>
        <v>0</v>
      </c>
      <c r="BI361" s="205">
        <f>IF(N361="nulová",J361,0)</f>
        <v>0</v>
      </c>
      <c r="BJ361" s="19" t="s">
        <v>74</v>
      </c>
      <c r="BK361" s="205">
        <f>ROUND(I361*H361,2)</f>
        <v>0</v>
      </c>
      <c r="BL361" s="19" t="s">
        <v>233</v>
      </c>
      <c r="BM361" s="19" t="s">
        <v>544</v>
      </c>
    </row>
    <row r="362" spans="2:51" s="12" customFormat="1" ht="13.5">
      <c r="B362" s="206"/>
      <c r="C362" s="207"/>
      <c r="D362" s="208" t="s">
        <v>144</v>
      </c>
      <c r="E362" s="209" t="s">
        <v>19</v>
      </c>
      <c r="F362" s="210" t="s">
        <v>545</v>
      </c>
      <c r="G362" s="207"/>
      <c r="H362" s="211" t="s">
        <v>19</v>
      </c>
      <c r="I362" s="212"/>
      <c r="J362" s="207"/>
      <c r="K362" s="207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144</v>
      </c>
      <c r="AU362" s="217" t="s">
        <v>81</v>
      </c>
      <c r="AV362" s="12" t="s">
        <v>74</v>
      </c>
      <c r="AW362" s="12" t="s">
        <v>34</v>
      </c>
      <c r="AX362" s="12" t="s">
        <v>70</v>
      </c>
      <c r="AY362" s="217" t="s">
        <v>136</v>
      </c>
    </row>
    <row r="363" spans="2:51" s="13" customFormat="1" ht="13.5">
      <c r="B363" s="218"/>
      <c r="C363" s="219"/>
      <c r="D363" s="229" t="s">
        <v>144</v>
      </c>
      <c r="E363" s="230" t="s">
        <v>19</v>
      </c>
      <c r="F363" s="231" t="s">
        <v>546</v>
      </c>
      <c r="G363" s="219"/>
      <c r="H363" s="232">
        <v>75</v>
      </c>
      <c r="I363" s="223"/>
      <c r="J363" s="219"/>
      <c r="K363" s="219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144</v>
      </c>
      <c r="AU363" s="228" t="s">
        <v>81</v>
      </c>
      <c r="AV363" s="13" t="s">
        <v>81</v>
      </c>
      <c r="AW363" s="13" t="s">
        <v>34</v>
      </c>
      <c r="AX363" s="13" t="s">
        <v>74</v>
      </c>
      <c r="AY363" s="228" t="s">
        <v>136</v>
      </c>
    </row>
    <row r="364" spans="2:65" s="1" customFormat="1" ht="22.5" customHeight="1">
      <c r="B364" s="36"/>
      <c r="C364" s="194" t="s">
        <v>547</v>
      </c>
      <c r="D364" s="194" t="s">
        <v>138</v>
      </c>
      <c r="E364" s="195" t="s">
        <v>548</v>
      </c>
      <c r="F364" s="196" t="s">
        <v>549</v>
      </c>
      <c r="G364" s="197" t="s">
        <v>280</v>
      </c>
      <c r="H364" s="198">
        <v>0.45</v>
      </c>
      <c r="I364" s="199"/>
      <c r="J364" s="200">
        <f>ROUND(I364*H364,2)</f>
        <v>0</v>
      </c>
      <c r="K364" s="196" t="s">
        <v>19</v>
      </c>
      <c r="L364" s="56"/>
      <c r="M364" s="201" t="s">
        <v>19</v>
      </c>
      <c r="N364" s="202" t="s">
        <v>41</v>
      </c>
      <c r="O364" s="37"/>
      <c r="P364" s="203">
        <f>O364*H364</f>
        <v>0</v>
      </c>
      <c r="Q364" s="203">
        <v>0</v>
      </c>
      <c r="R364" s="203">
        <f>Q364*H364</f>
        <v>0</v>
      </c>
      <c r="S364" s="203">
        <v>0</v>
      </c>
      <c r="T364" s="204">
        <f>S364*H364</f>
        <v>0</v>
      </c>
      <c r="AR364" s="19" t="s">
        <v>233</v>
      </c>
      <c r="AT364" s="19" t="s">
        <v>138</v>
      </c>
      <c r="AU364" s="19" t="s">
        <v>81</v>
      </c>
      <c r="AY364" s="19" t="s">
        <v>136</v>
      </c>
      <c r="BE364" s="205">
        <f>IF(N364="základní",J364,0)</f>
        <v>0</v>
      </c>
      <c r="BF364" s="205">
        <f>IF(N364="snížená",J364,0)</f>
        <v>0</v>
      </c>
      <c r="BG364" s="205">
        <f>IF(N364="zákl. přenesená",J364,0)</f>
        <v>0</v>
      </c>
      <c r="BH364" s="205">
        <f>IF(N364="sníž. přenesená",J364,0)</f>
        <v>0</v>
      </c>
      <c r="BI364" s="205">
        <f>IF(N364="nulová",J364,0)</f>
        <v>0</v>
      </c>
      <c r="BJ364" s="19" t="s">
        <v>74</v>
      </c>
      <c r="BK364" s="205">
        <f>ROUND(I364*H364,2)</f>
        <v>0</v>
      </c>
      <c r="BL364" s="19" t="s">
        <v>233</v>
      </c>
      <c r="BM364" s="19" t="s">
        <v>550</v>
      </c>
    </row>
    <row r="365" spans="2:63" s="11" customFormat="1" ht="29.85" customHeight="1">
      <c r="B365" s="177"/>
      <c r="C365" s="178"/>
      <c r="D365" s="191" t="s">
        <v>69</v>
      </c>
      <c r="E365" s="192" t="s">
        <v>551</v>
      </c>
      <c r="F365" s="192" t="s">
        <v>552</v>
      </c>
      <c r="G365" s="178"/>
      <c r="H365" s="178"/>
      <c r="I365" s="181"/>
      <c r="J365" s="193">
        <f>BK365</f>
        <v>0</v>
      </c>
      <c r="K365" s="178"/>
      <c r="L365" s="183"/>
      <c r="M365" s="184"/>
      <c r="N365" s="185"/>
      <c r="O365" s="185"/>
      <c r="P365" s="186">
        <f>SUM(P366:P394)</f>
        <v>0</v>
      </c>
      <c r="Q365" s="185"/>
      <c r="R365" s="186">
        <f>SUM(R366:R394)</f>
        <v>0</v>
      </c>
      <c r="S365" s="185"/>
      <c r="T365" s="187">
        <f>SUM(T366:T394)</f>
        <v>0</v>
      </c>
      <c r="AR365" s="188" t="s">
        <v>81</v>
      </c>
      <c r="AT365" s="189" t="s">
        <v>69</v>
      </c>
      <c r="AU365" s="189" t="s">
        <v>74</v>
      </c>
      <c r="AY365" s="188" t="s">
        <v>136</v>
      </c>
      <c r="BK365" s="190">
        <f>SUM(BK366:BK394)</f>
        <v>0</v>
      </c>
    </row>
    <row r="366" spans="2:65" s="1" customFormat="1" ht="57" customHeight="1">
      <c r="B366" s="36"/>
      <c r="C366" s="194" t="s">
        <v>553</v>
      </c>
      <c r="D366" s="194" t="s">
        <v>138</v>
      </c>
      <c r="E366" s="195" t="s">
        <v>554</v>
      </c>
      <c r="F366" s="196" t="s">
        <v>555</v>
      </c>
      <c r="G366" s="197" t="s">
        <v>19</v>
      </c>
      <c r="H366" s="198">
        <v>904.737</v>
      </c>
      <c r="I366" s="199"/>
      <c r="J366" s="200">
        <f>ROUND(I366*H366,2)</f>
        <v>0</v>
      </c>
      <c r="K366" s="196" t="s">
        <v>19</v>
      </c>
      <c r="L366" s="56"/>
      <c r="M366" s="201" t="s">
        <v>19</v>
      </c>
      <c r="N366" s="202" t="s">
        <v>41</v>
      </c>
      <c r="O366" s="37"/>
      <c r="P366" s="203">
        <f>O366*H366</f>
        <v>0</v>
      </c>
      <c r="Q366" s="203">
        <v>0</v>
      </c>
      <c r="R366" s="203">
        <f>Q366*H366</f>
        <v>0</v>
      </c>
      <c r="S366" s="203">
        <v>0</v>
      </c>
      <c r="T366" s="204">
        <f>S366*H366</f>
        <v>0</v>
      </c>
      <c r="AR366" s="19" t="s">
        <v>233</v>
      </c>
      <c r="AT366" s="19" t="s">
        <v>138</v>
      </c>
      <c r="AU366" s="19" t="s">
        <v>81</v>
      </c>
      <c r="AY366" s="19" t="s">
        <v>136</v>
      </c>
      <c r="BE366" s="205">
        <f>IF(N366="základní",J366,0)</f>
        <v>0</v>
      </c>
      <c r="BF366" s="205">
        <f>IF(N366="snížená",J366,0)</f>
        <v>0</v>
      </c>
      <c r="BG366" s="205">
        <f>IF(N366="zákl. přenesená",J366,0)</f>
        <v>0</v>
      </c>
      <c r="BH366" s="205">
        <f>IF(N366="sníž. přenesená",J366,0)</f>
        <v>0</v>
      </c>
      <c r="BI366" s="205">
        <f>IF(N366="nulová",J366,0)</f>
        <v>0</v>
      </c>
      <c r="BJ366" s="19" t="s">
        <v>74</v>
      </c>
      <c r="BK366" s="205">
        <f>ROUND(I366*H366,2)</f>
        <v>0</v>
      </c>
      <c r="BL366" s="19" t="s">
        <v>233</v>
      </c>
      <c r="BM366" s="19" t="s">
        <v>556</v>
      </c>
    </row>
    <row r="367" spans="2:51" s="12" customFormat="1" ht="13.5">
      <c r="B367" s="206"/>
      <c r="C367" s="207"/>
      <c r="D367" s="208" t="s">
        <v>144</v>
      </c>
      <c r="E367" s="209" t="s">
        <v>19</v>
      </c>
      <c r="F367" s="210" t="s">
        <v>202</v>
      </c>
      <c r="G367" s="207"/>
      <c r="H367" s="211" t="s">
        <v>19</v>
      </c>
      <c r="I367" s="212"/>
      <c r="J367" s="207"/>
      <c r="K367" s="207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144</v>
      </c>
      <c r="AU367" s="217" t="s">
        <v>81</v>
      </c>
      <c r="AV367" s="12" t="s">
        <v>74</v>
      </c>
      <c r="AW367" s="12" t="s">
        <v>34</v>
      </c>
      <c r="AX367" s="12" t="s">
        <v>70</v>
      </c>
      <c r="AY367" s="217" t="s">
        <v>136</v>
      </c>
    </row>
    <row r="368" spans="2:51" s="13" customFormat="1" ht="13.5">
      <c r="B368" s="218"/>
      <c r="C368" s="219"/>
      <c r="D368" s="208" t="s">
        <v>144</v>
      </c>
      <c r="E368" s="220" t="s">
        <v>19</v>
      </c>
      <c r="F368" s="221" t="s">
        <v>557</v>
      </c>
      <c r="G368" s="219"/>
      <c r="H368" s="222">
        <v>55.6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144</v>
      </c>
      <c r="AU368" s="228" t="s">
        <v>81</v>
      </c>
      <c r="AV368" s="13" t="s">
        <v>81</v>
      </c>
      <c r="AW368" s="13" t="s">
        <v>34</v>
      </c>
      <c r="AX368" s="13" t="s">
        <v>70</v>
      </c>
      <c r="AY368" s="228" t="s">
        <v>136</v>
      </c>
    </row>
    <row r="369" spans="2:51" s="13" customFormat="1" ht="13.5">
      <c r="B369" s="218"/>
      <c r="C369" s="219"/>
      <c r="D369" s="208" t="s">
        <v>144</v>
      </c>
      <c r="E369" s="220" t="s">
        <v>19</v>
      </c>
      <c r="F369" s="221" t="s">
        <v>558</v>
      </c>
      <c r="G369" s="219"/>
      <c r="H369" s="222">
        <v>234.9</v>
      </c>
      <c r="I369" s="223"/>
      <c r="J369" s="219"/>
      <c r="K369" s="219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144</v>
      </c>
      <c r="AU369" s="228" t="s">
        <v>81</v>
      </c>
      <c r="AV369" s="13" t="s">
        <v>81</v>
      </c>
      <c r="AW369" s="13" t="s">
        <v>34</v>
      </c>
      <c r="AX369" s="13" t="s">
        <v>70</v>
      </c>
      <c r="AY369" s="228" t="s">
        <v>136</v>
      </c>
    </row>
    <row r="370" spans="2:51" s="13" customFormat="1" ht="13.5">
      <c r="B370" s="218"/>
      <c r="C370" s="219"/>
      <c r="D370" s="208" t="s">
        <v>144</v>
      </c>
      <c r="E370" s="220" t="s">
        <v>19</v>
      </c>
      <c r="F370" s="221" t="s">
        <v>559</v>
      </c>
      <c r="G370" s="219"/>
      <c r="H370" s="222">
        <v>252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144</v>
      </c>
      <c r="AU370" s="228" t="s">
        <v>81</v>
      </c>
      <c r="AV370" s="13" t="s">
        <v>81</v>
      </c>
      <c r="AW370" s="13" t="s">
        <v>34</v>
      </c>
      <c r="AX370" s="13" t="s">
        <v>70</v>
      </c>
      <c r="AY370" s="228" t="s">
        <v>136</v>
      </c>
    </row>
    <row r="371" spans="2:51" s="13" customFormat="1" ht="13.5">
      <c r="B371" s="218"/>
      <c r="C371" s="219"/>
      <c r="D371" s="208" t="s">
        <v>144</v>
      </c>
      <c r="E371" s="220" t="s">
        <v>19</v>
      </c>
      <c r="F371" s="221" t="s">
        <v>560</v>
      </c>
      <c r="G371" s="219"/>
      <c r="H371" s="222">
        <v>274.4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144</v>
      </c>
      <c r="AU371" s="228" t="s">
        <v>81</v>
      </c>
      <c r="AV371" s="13" t="s">
        <v>81</v>
      </c>
      <c r="AW371" s="13" t="s">
        <v>34</v>
      </c>
      <c r="AX371" s="13" t="s">
        <v>70</v>
      </c>
      <c r="AY371" s="228" t="s">
        <v>136</v>
      </c>
    </row>
    <row r="372" spans="2:51" s="13" customFormat="1" ht="13.5">
      <c r="B372" s="218"/>
      <c r="C372" s="219"/>
      <c r="D372" s="208" t="s">
        <v>144</v>
      </c>
      <c r="E372" s="220" t="s">
        <v>19</v>
      </c>
      <c r="F372" s="221" t="s">
        <v>561</v>
      </c>
      <c r="G372" s="219"/>
      <c r="H372" s="222">
        <v>55.6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144</v>
      </c>
      <c r="AU372" s="228" t="s">
        <v>81</v>
      </c>
      <c r="AV372" s="13" t="s">
        <v>81</v>
      </c>
      <c r="AW372" s="13" t="s">
        <v>34</v>
      </c>
      <c r="AX372" s="13" t="s">
        <v>70</v>
      </c>
      <c r="AY372" s="228" t="s">
        <v>136</v>
      </c>
    </row>
    <row r="373" spans="2:51" s="13" customFormat="1" ht="27">
      <c r="B373" s="218"/>
      <c r="C373" s="219"/>
      <c r="D373" s="208" t="s">
        <v>144</v>
      </c>
      <c r="E373" s="220" t="s">
        <v>19</v>
      </c>
      <c r="F373" s="221" t="s">
        <v>562</v>
      </c>
      <c r="G373" s="219"/>
      <c r="H373" s="222">
        <v>-37.232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144</v>
      </c>
      <c r="AU373" s="228" t="s">
        <v>81</v>
      </c>
      <c r="AV373" s="13" t="s">
        <v>81</v>
      </c>
      <c r="AW373" s="13" t="s">
        <v>34</v>
      </c>
      <c r="AX373" s="13" t="s">
        <v>70</v>
      </c>
      <c r="AY373" s="228" t="s">
        <v>136</v>
      </c>
    </row>
    <row r="374" spans="2:51" s="13" customFormat="1" ht="13.5">
      <c r="B374" s="218"/>
      <c r="C374" s="219"/>
      <c r="D374" s="208" t="s">
        <v>144</v>
      </c>
      <c r="E374" s="220" t="s">
        <v>19</v>
      </c>
      <c r="F374" s="221" t="s">
        <v>563</v>
      </c>
      <c r="G374" s="219"/>
      <c r="H374" s="222">
        <v>-12.78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144</v>
      </c>
      <c r="AU374" s="228" t="s">
        <v>81</v>
      </c>
      <c r="AV374" s="13" t="s">
        <v>81</v>
      </c>
      <c r="AW374" s="13" t="s">
        <v>34</v>
      </c>
      <c r="AX374" s="13" t="s">
        <v>70</v>
      </c>
      <c r="AY374" s="228" t="s">
        <v>136</v>
      </c>
    </row>
    <row r="375" spans="2:51" s="15" customFormat="1" ht="13.5">
      <c r="B375" s="257"/>
      <c r="C375" s="258"/>
      <c r="D375" s="208" t="s">
        <v>144</v>
      </c>
      <c r="E375" s="259" t="s">
        <v>19</v>
      </c>
      <c r="F375" s="260" t="s">
        <v>564</v>
      </c>
      <c r="G375" s="258"/>
      <c r="H375" s="261">
        <v>822.488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AT375" s="267" t="s">
        <v>144</v>
      </c>
      <c r="AU375" s="267" t="s">
        <v>81</v>
      </c>
      <c r="AV375" s="15" t="s">
        <v>147</v>
      </c>
      <c r="AW375" s="15" t="s">
        <v>34</v>
      </c>
      <c r="AX375" s="15" t="s">
        <v>70</v>
      </c>
      <c r="AY375" s="267" t="s">
        <v>136</v>
      </c>
    </row>
    <row r="376" spans="2:51" s="13" customFormat="1" ht="13.5">
      <c r="B376" s="218"/>
      <c r="C376" s="219"/>
      <c r="D376" s="229" t="s">
        <v>144</v>
      </c>
      <c r="E376" s="230" t="s">
        <v>19</v>
      </c>
      <c r="F376" s="231" t="s">
        <v>565</v>
      </c>
      <c r="G376" s="219"/>
      <c r="H376" s="232">
        <v>904.737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144</v>
      </c>
      <c r="AU376" s="228" t="s">
        <v>81</v>
      </c>
      <c r="AV376" s="13" t="s">
        <v>81</v>
      </c>
      <c r="AW376" s="13" t="s">
        <v>34</v>
      </c>
      <c r="AX376" s="13" t="s">
        <v>74</v>
      </c>
      <c r="AY376" s="228" t="s">
        <v>136</v>
      </c>
    </row>
    <row r="377" spans="2:65" s="1" customFormat="1" ht="22.5" customHeight="1">
      <c r="B377" s="36"/>
      <c r="C377" s="194" t="s">
        <v>566</v>
      </c>
      <c r="D377" s="194" t="s">
        <v>138</v>
      </c>
      <c r="E377" s="195" t="s">
        <v>567</v>
      </c>
      <c r="F377" s="196" t="s">
        <v>568</v>
      </c>
      <c r="G377" s="197" t="s">
        <v>141</v>
      </c>
      <c r="H377" s="198">
        <v>226.184</v>
      </c>
      <c r="I377" s="199"/>
      <c r="J377" s="200">
        <f>ROUND(I377*H377,2)</f>
        <v>0</v>
      </c>
      <c r="K377" s="196" t="s">
        <v>19</v>
      </c>
      <c r="L377" s="56"/>
      <c r="M377" s="201" t="s">
        <v>19</v>
      </c>
      <c r="N377" s="202" t="s">
        <v>41</v>
      </c>
      <c r="O377" s="37"/>
      <c r="P377" s="203">
        <f>O377*H377</f>
        <v>0</v>
      </c>
      <c r="Q377" s="203">
        <v>0</v>
      </c>
      <c r="R377" s="203">
        <f>Q377*H377</f>
        <v>0</v>
      </c>
      <c r="S377" s="203">
        <v>0</v>
      </c>
      <c r="T377" s="204">
        <f>S377*H377</f>
        <v>0</v>
      </c>
      <c r="AR377" s="19" t="s">
        <v>233</v>
      </c>
      <c r="AT377" s="19" t="s">
        <v>138</v>
      </c>
      <c r="AU377" s="19" t="s">
        <v>81</v>
      </c>
      <c r="AY377" s="19" t="s">
        <v>136</v>
      </c>
      <c r="BE377" s="205">
        <f>IF(N377="základní",J377,0)</f>
        <v>0</v>
      </c>
      <c r="BF377" s="205">
        <f>IF(N377="snížená",J377,0)</f>
        <v>0</v>
      </c>
      <c r="BG377" s="205">
        <f>IF(N377="zákl. přenesená",J377,0)</f>
        <v>0</v>
      </c>
      <c r="BH377" s="205">
        <f>IF(N377="sníž. přenesená",J377,0)</f>
        <v>0</v>
      </c>
      <c r="BI377" s="205">
        <f>IF(N377="nulová",J377,0)</f>
        <v>0</v>
      </c>
      <c r="BJ377" s="19" t="s">
        <v>74</v>
      </c>
      <c r="BK377" s="205">
        <f>ROUND(I377*H377,2)</f>
        <v>0</v>
      </c>
      <c r="BL377" s="19" t="s">
        <v>233</v>
      </c>
      <c r="BM377" s="19" t="s">
        <v>569</v>
      </c>
    </row>
    <row r="378" spans="2:51" s="12" customFormat="1" ht="13.5">
      <c r="B378" s="206"/>
      <c r="C378" s="207"/>
      <c r="D378" s="208" t="s">
        <v>144</v>
      </c>
      <c r="E378" s="209" t="s">
        <v>19</v>
      </c>
      <c r="F378" s="210" t="s">
        <v>570</v>
      </c>
      <c r="G378" s="207"/>
      <c r="H378" s="211" t="s">
        <v>19</v>
      </c>
      <c r="I378" s="212"/>
      <c r="J378" s="207"/>
      <c r="K378" s="207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144</v>
      </c>
      <c r="AU378" s="217" t="s">
        <v>81</v>
      </c>
      <c r="AV378" s="12" t="s">
        <v>74</v>
      </c>
      <c r="AW378" s="12" t="s">
        <v>34</v>
      </c>
      <c r="AX378" s="12" t="s">
        <v>70</v>
      </c>
      <c r="AY378" s="217" t="s">
        <v>136</v>
      </c>
    </row>
    <row r="379" spans="2:51" s="13" customFormat="1" ht="13.5">
      <c r="B379" s="218"/>
      <c r="C379" s="219"/>
      <c r="D379" s="229" t="s">
        <v>144</v>
      </c>
      <c r="E379" s="230" t="s">
        <v>19</v>
      </c>
      <c r="F379" s="231" t="s">
        <v>571</v>
      </c>
      <c r="G379" s="219"/>
      <c r="H379" s="232">
        <v>226.184</v>
      </c>
      <c r="I379" s="223"/>
      <c r="J379" s="219"/>
      <c r="K379" s="219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144</v>
      </c>
      <c r="AU379" s="228" t="s">
        <v>81</v>
      </c>
      <c r="AV379" s="13" t="s">
        <v>81</v>
      </c>
      <c r="AW379" s="13" t="s">
        <v>34</v>
      </c>
      <c r="AX379" s="13" t="s">
        <v>74</v>
      </c>
      <c r="AY379" s="228" t="s">
        <v>136</v>
      </c>
    </row>
    <row r="380" spans="2:65" s="1" customFormat="1" ht="31.5" customHeight="1">
      <c r="B380" s="36"/>
      <c r="C380" s="194" t="s">
        <v>572</v>
      </c>
      <c r="D380" s="194" t="s">
        <v>138</v>
      </c>
      <c r="E380" s="195" t="s">
        <v>573</v>
      </c>
      <c r="F380" s="196" t="s">
        <v>574</v>
      </c>
      <c r="G380" s="197" t="s">
        <v>141</v>
      </c>
      <c r="H380" s="198">
        <v>904.737</v>
      </c>
      <c r="I380" s="199"/>
      <c r="J380" s="200">
        <f>ROUND(I380*H380,2)</f>
        <v>0</v>
      </c>
      <c r="K380" s="196" t="s">
        <v>19</v>
      </c>
      <c r="L380" s="56"/>
      <c r="M380" s="201" t="s">
        <v>19</v>
      </c>
      <c r="N380" s="202" t="s">
        <v>41</v>
      </c>
      <c r="O380" s="37"/>
      <c r="P380" s="203">
        <f>O380*H380</f>
        <v>0</v>
      </c>
      <c r="Q380" s="203">
        <v>0</v>
      </c>
      <c r="R380" s="203">
        <f>Q380*H380</f>
        <v>0</v>
      </c>
      <c r="S380" s="203">
        <v>0</v>
      </c>
      <c r="T380" s="204">
        <f>S380*H380</f>
        <v>0</v>
      </c>
      <c r="AR380" s="19" t="s">
        <v>233</v>
      </c>
      <c r="AT380" s="19" t="s">
        <v>138</v>
      </c>
      <c r="AU380" s="19" t="s">
        <v>81</v>
      </c>
      <c r="AY380" s="19" t="s">
        <v>136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19" t="s">
        <v>74</v>
      </c>
      <c r="BK380" s="205">
        <f>ROUND(I380*H380,2)</f>
        <v>0</v>
      </c>
      <c r="BL380" s="19" t="s">
        <v>233</v>
      </c>
      <c r="BM380" s="19" t="s">
        <v>575</v>
      </c>
    </row>
    <row r="381" spans="2:51" s="12" customFormat="1" ht="13.5">
      <c r="B381" s="206"/>
      <c r="C381" s="207"/>
      <c r="D381" s="208" t="s">
        <v>144</v>
      </c>
      <c r="E381" s="209" t="s">
        <v>19</v>
      </c>
      <c r="F381" s="210" t="s">
        <v>570</v>
      </c>
      <c r="G381" s="207"/>
      <c r="H381" s="211" t="s">
        <v>19</v>
      </c>
      <c r="I381" s="212"/>
      <c r="J381" s="207"/>
      <c r="K381" s="207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144</v>
      </c>
      <c r="AU381" s="217" t="s">
        <v>81</v>
      </c>
      <c r="AV381" s="12" t="s">
        <v>74</v>
      </c>
      <c r="AW381" s="12" t="s">
        <v>34</v>
      </c>
      <c r="AX381" s="12" t="s">
        <v>70</v>
      </c>
      <c r="AY381" s="217" t="s">
        <v>136</v>
      </c>
    </row>
    <row r="382" spans="2:51" s="13" customFormat="1" ht="13.5">
      <c r="B382" s="218"/>
      <c r="C382" s="219"/>
      <c r="D382" s="229" t="s">
        <v>144</v>
      </c>
      <c r="E382" s="230" t="s">
        <v>19</v>
      </c>
      <c r="F382" s="231" t="s">
        <v>576</v>
      </c>
      <c r="G382" s="219"/>
      <c r="H382" s="232">
        <v>904.737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144</v>
      </c>
      <c r="AU382" s="228" t="s">
        <v>81</v>
      </c>
      <c r="AV382" s="13" t="s">
        <v>81</v>
      </c>
      <c r="AW382" s="13" t="s">
        <v>34</v>
      </c>
      <c r="AX382" s="13" t="s">
        <v>74</v>
      </c>
      <c r="AY382" s="228" t="s">
        <v>136</v>
      </c>
    </row>
    <row r="383" spans="2:65" s="1" customFormat="1" ht="31.5" customHeight="1">
      <c r="B383" s="36"/>
      <c r="C383" s="194" t="s">
        <v>577</v>
      </c>
      <c r="D383" s="194" t="s">
        <v>138</v>
      </c>
      <c r="E383" s="195" t="s">
        <v>578</v>
      </c>
      <c r="F383" s="196" t="s">
        <v>579</v>
      </c>
      <c r="G383" s="197" t="s">
        <v>141</v>
      </c>
      <c r="H383" s="198">
        <v>904.737</v>
      </c>
      <c r="I383" s="199"/>
      <c r="J383" s="200">
        <f>ROUND(I383*H383,2)</f>
        <v>0</v>
      </c>
      <c r="K383" s="196" t="s">
        <v>19</v>
      </c>
      <c r="L383" s="56"/>
      <c r="M383" s="201" t="s">
        <v>19</v>
      </c>
      <c r="N383" s="202" t="s">
        <v>41</v>
      </c>
      <c r="O383" s="37"/>
      <c r="P383" s="203">
        <f>O383*H383</f>
        <v>0</v>
      </c>
      <c r="Q383" s="203">
        <v>0</v>
      </c>
      <c r="R383" s="203">
        <f>Q383*H383</f>
        <v>0</v>
      </c>
      <c r="S383" s="203">
        <v>0</v>
      </c>
      <c r="T383" s="204">
        <f>S383*H383</f>
        <v>0</v>
      </c>
      <c r="AR383" s="19" t="s">
        <v>233</v>
      </c>
      <c r="AT383" s="19" t="s">
        <v>138</v>
      </c>
      <c r="AU383" s="19" t="s">
        <v>81</v>
      </c>
      <c r="AY383" s="19" t="s">
        <v>136</v>
      </c>
      <c r="BE383" s="205">
        <f>IF(N383="základní",J383,0)</f>
        <v>0</v>
      </c>
      <c r="BF383" s="205">
        <f>IF(N383="snížená",J383,0)</f>
        <v>0</v>
      </c>
      <c r="BG383" s="205">
        <f>IF(N383="zákl. přenesená",J383,0)</f>
        <v>0</v>
      </c>
      <c r="BH383" s="205">
        <f>IF(N383="sníž. přenesená",J383,0)</f>
        <v>0</v>
      </c>
      <c r="BI383" s="205">
        <f>IF(N383="nulová",J383,0)</f>
        <v>0</v>
      </c>
      <c r="BJ383" s="19" t="s">
        <v>74</v>
      </c>
      <c r="BK383" s="205">
        <f>ROUND(I383*H383,2)</f>
        <v>0</v>
      </c>
      <c r="BL383" s="19" t="s">
        <v>233</v>
      </c>
      <c r="BM383" s="19" t="s">
        <v>580</v>
      </c>
    </row>
    <row r="384" spans="2:51" s="12" customFormat="1" ht="13.5">
      <c r="B384" s="206"/>
      <c r="C384" s="207"/>
      <c r="D384" s="208" t="s">
        <v>144</v>
      </c>
      <c r="E384" s="209" t="s">
        <v>19</v>
      </c>
      <c r="F384" s="210" t="s">
        <v>570</v>
      </c>
      <c r="G384" s="207"/>
      <c r="H384" s="211" t="s">
        <v>19</v>
      </c>
      <c r="I384" s="212"/>
      <c r="J384" s="207"/>
      <c r="K384" s="207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144</v>
      </c>
      <c r="AU384" s="217" t="s">
        <v>81</v>
      </c>
      <c r="AV384" s="12" t="s">
        <v>74</v>
      </c>
      <c r="AW384" s="12" t="s">
        <v>34</v>
      </c>
      <c r="AX384" s="12" t="s">
        <v>70</v>
      </c>
      <c r="AY384" s="217" t="s">
        <v>136</v>
      </c>
    </row>
    <row r="385" spans="2:51" s="13" customFormat="1" ht="13.5">
      <c r="B385" s="218"/>
      <c r="C385" s="219"/>
      <c r="D385" s="229" t="s">
        <v>144</v>
      </c>
      <c r="E385" s="230" t="s">
        <v>19</v>
      </c>
      <c r="F385" s="231" t="s">
        <v>576</v>
      </c>
      <c r="G385" s="219"/>
      <c r="H385" s="232">
        <v>904.737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144</v>
      </c>
      <c r="AU385" s="228" t="s">
        <v>81</v>
      </c>
      <c r="AV385" s="13" t="s">
        <v>81</v>
      </c>
      <c r="AW385" s="13" t="s">
        <v>34</v>
      </c>
      <c r="AX385" s="13" t="s">
        <v>74</v>
      </c>
      <c r="AY385" s="228" t="s">
        <v>136</v>
      </c>
    </row>
    <row r="386" spans="2:65" s="1" customFormat="1" ht="44.25" customHeight="1">
      <c r="B386" s="36"/>
      <c r="C386" s="194" t="s">
        <v>581</v>
      </c>
      <c r="D386" s="194" t="s">
        <v>138</v>
      </c>
      <c r="E386" s="195" t="s">
        <v>582</v>
      </c>
      <c r="F386" s="196" t="s">
        <v>583</v>
      </c>
      <c r="G386" s="197" t="s">
        <v>141</v>
      </c>
      <c r="H386" s="198">
        <v>904.737</v>
      </c>
      <c r="I386" s="199"/>
      <c r="J386" s="200">
        <f>ROUND(I386*H386,2)</f>
        <v>0</v>
      </c>
      <c r="K386" s="196" t="s">
        <v>19</v>
      </c>
      <c r="L386" s="56"/>
      <c r="M386" s="201" t="s">
        <v>19</v>
      </c>
      <c r="N386" s="202" t="s">
        <v>41</v>
      </c>
      <c r="O386" s="37"/>
      <c r="P386" s="203">
        <f>O386*H386</f>
        <v>0</v>
      </c>
      <c r="Q386" s="203">
        <v>0</v>
      </c>
      <c r="R386" s="203">
        <f>Q386*H386</f>
        <v>0</v>
      </c>
      <c r="S386" s="203">
        <v>0</v>
      </c>
      <c r="T386" s="204">
        <f>S386*H386</f>
        <v>0</v>
      </c>
      <c r="AR386" s="19" t="s">
        <v>233</v>
      </c>
      <c r="AT386" s="19" t="s">
        <v>138</v>
      </c>
      <c r="AU386" s="19" t="s">
        <v>81</v>
      </c>
      <c r="AY386" s="19" t="s">
        <v>136</v>
      </c>
      <c r="BE386" s="205">
        <f>IF(N386="základní",J386,0)</f>
        <v>0</v>
      </c>
      <c r="BF386" s="205">
        <f>IF(N386="snížená",J386,0)</f>
        <v>0</v>
      </c>
      <c r="BG386" s="205">
        <f>IF(N386="zákl. přenesená",J386,0)</f>
        <v>0</v>
      </c>
      <c r="BH386" s="205">
        <f>IF(N386="sníž. přenesená",J386,0)</f>
        <v>0</v>
      </c>
      <c r="BI386" s="205">
        <f>IF(N386="nulová",J386,0)</f>
        <v>0</v>
      </c>
      <c r="BJ386" s="19" t="s">
        <v>74</v>
      </c>
      <c r="BK386" s="205">
        <f>ROUND(I386*H386,2)</f>
        <v>0</v>
      </c>
      <c r="BL386" s="19" t="s">
        <v>233</v>
      </c>
      <c r="BM386" s="19" t="s">
        <v>584</v>
      </c>
    </row>
    <row r="387" spans="2:51" s="12" customFormat="1" ht="13.5">
      <c r="B387" s="206"/>
      <c r="C387" s="207"/>
      <c r="D387" s="208" t="s">
        <v>144</v>
      </c>
      <c r="E387" s="209" t="s">
        <v>19</v>
      </c>
      <c r="F387" s="210" t="s">
        <v>570</v>
      </c>
      <c r="G387" s="207"/>
      <c r="H387" s="211" t="s">
        <v>19</v>
      </c>
      <c r="I387" s="212"/>
      <c r="J387" s="207"/>
      <c r="K387" s="207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144</v>
      </c>
      <c r="AU387" s="217" t="s">
        <v>81</v>
      </c>
      <c r="AV387" s="12" t="s">
        <v>74</v>
      </c>
      <c r="AW387" s="12" t="s">
        <v>34</v>
      </c>
      <c r="AX387" s="12" t="s">
        <v>70</v>
      </c>
      <c r="AY387" s="217" t="s">
        <v>136</v>
      </c>
    </row>
    <row r="388" spans="2:51" s="13" customFormat="1" ht="13.5">
      <c r="B388" s="218"/>
      <c r="C388" s="219"/>
      <c r="D388" s="229" t="s">
        <v>144</v>
      </c>
      <c r="E388" s="230" t="s">
        <v>19</v>
      </c>
      <c r="F388" s="231" t="s">
        <v>576</v>
      </c>
      <c r="G388" s="219"/>
      <c r="H388" s="232">
        <v>904.737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144</v>
      </c>
      <c r="AU388" s="228" t="s">
        <v>81</v>
      </c>
      <c r="AV388" s="13" t="s">
        <v>81</v>
      </c>
      <c r="AW388" s="13" t="s">
        <v>34</v>
      </c>
      <c r="AX388" s="13" t="s">
        <v>74</v>
      </c>
      <c r="AY388" s="228" t="s">
        <v>136</v>
      </c>
    </row>
    <row r="389" spans="2:65" s="1" customFormat="1" ht="31.5" customHeight="1">
      <c r="B389" s="36"/>
      <c r="C389" s="194" t="s">
        <v>585</v>
      </c>
      <c r="D389" s="194" t="s">
        <v>138</v>
      </c>
      <c r="E389" s="195" t="s">
        <v>586</v>
      </c>
      <c r="F389" s="196" t="s">
        <v>587</v>
      </c>
      <c r="G389" s="197" t="s">
        <v>141</v>
      </c>
      <c r="H389" s="198">
        <v>904.737</v>
      </c>
      <c r="I389" s="199"/>
      <c r="J389" s="200">
        <f>ROUND(I389*H389,2)</f>
        <v>0</v>
      </c>
      <c r="K389" s="196" t="s">
        <v>19</v>
      </c>
      <c r="L389" s="56"/>
      <c r="M389" s="201" t="s">
        <v>19</v>
      </c>
      <c r="N389" s="202" t="s">
        <v>41</v>
      </c>
      <c r="O389" s="37"/>
      <c r="P389" s="203">
        <f>O389*H389</f>
        <v>0</v>
      </c>
      <c r="Q389" s="203">
        <v>0</v>
      </c>
      <c r="R389" s="203">
        <f>Q389*H389</f>
        <v>0</v>
      </c>
      <c r="S389" s="203">
        <v>0</v>
      </c>
      <c r="T389" s="204">
        <f>S389*H389</f>
        <v>0</v>
      </c>
      <c r="AR389" s="19" t="s">
        <v>233</v>
      </c>
      <c r="AT389" s="19" t="s">
        <v>138</v>
      </c>
      <c r="AU389" s="19" t="s">
        <v>81</v>
      </c>
      <c r="AY389" s="19" t="s">
        <v>136</v>
      </c>
      <c r="BE389" s="205">
        <f>IF(N389="základní",J389,0)</f>
        <v>0</v>
      </c>
      <c r="BF389" s="205">
        <f>IF(N389="snížená",J389,0)</f>
        <v>0</v>
      </c>
      <c r="BG389" s="205">
        <f>IF(N389="zákl. přenesená",J389,0)</f>
        <v>0</v>
      </c>
      <c r="BH389" s="205">
        <f>IF(N389="sníž. přenesená",J389,0)</f>
        <v>0</v>
      </c>
      <c r="BI389" s="205">
        <f>IF(N389="nulová",J389,0)</f>
        <v>0</v>
      </c>
      <c r="BJ389" s="19" t="s">
        <v>74</v>
      </c>
      <c r="BK389" s="205">
        <f>ROUND(I389*H389,2)</f>
        <v>0</v>
      </c>
      <c r="BL389" s="19" t="s">
        <v>233</v>
      </c>
      <c r="BM389" s="19" t="s">
        <v>588</v>
      </c>
    </row>
    <row r="390" spans="2:51" s="12" customFormat="1" ht="13.5">
      <c r="B390" s="206"/>
      <c r="C390" s="207"/>
      <c r="D390" s="208" t="s">
        <v>144</v>
      </c>
      <c r="E390" s="209" t="s">
        <v>19</v>
      </c>
      <c r="F390" s="210" t="s">
        <v>570</v>
      </c>
      <c r="G390" s="207"/>
      <c r="H390" s="211" t="s">
        <v>19</v>
      </c>
      <c r="I390" s="212"/>
      <c r="J390" s="207"/>
      <c r="K390" s="207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144</v>
      </c>
      <c r="AU390" s="217" t="s">
        <v>81</v>
      </c>
      <c r="AV390" s="12" t="s">
        <v>74</v>
      </c>
      <c r="AW390" s="12" t="s">
        <v>34</v>
      </c>
      <c r="AX390" s="12" t="s">
        <v>70</v>
      </c>
      <c r="AY390" s="217" t="s">
        <v>136</v>
      </c>
    </row>
    <row r="391" spans="2:51" s="13" customFormat="1" ht="13.5">
      <c r="B391" s="218"/>
      <c r="C391" s="219"/>
      <c r="D391" s="229" t="s">
        <v>144</v>
      </c>
      <c r="E391" s="230" t="s">
        <v>19</v>
      </c>
      <c r="F391" s="231" t="s">
        <v>576</v>
      </c>
      <c r="G391" s="219"/>
      <c r="H391" s="232">
        <v>904.737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144</v>
      </c>
      <c r="AU391" s="228" t="s">
        <v>81</v>
      </c>
      <c r="AV391" s="13" t="s">
        <v>81</v>
      </c>
      <c r="AW391" s="13" t="s">
        <v>34</v>
      </c>
      <c r="AX391" s="13" t="s">
        <v>74</v>
      </c>
      <c r="AY391" s="228" t="s">
        <v>136</v>
      </c>
    </row>
    <row r="392" spans="2:65" s="1" customFormat="1" ht="44.25" customHeight="1">
      <c r="B392" s="36"/>
      <c r="C392" s="194" t="s">
        <v>589</v>
      </c>
      <c r="D392" s="194" t="s">
        <v>138</v>
      </c>
      <c r="E392" s="195" t="s">
        <v>590</v>
      </c>
      <c r="F392" s="196" t="s">
        <v>591</v>
      </c>
      <c r="G392" s="197" t="s">
        <v>141</v>
      </c>
      <c r="H392" s="198">
        <v>904.737</v>
      </c>
      <c r="I392" s="199"/>
      <c r="J392" s="200">
        <f>ROUND(I392*H392,2)</f>
        <v>0</v>
      </c>
      <c r="K392" s="196" t="s">
        <v>19</v>
      </c>
      <c r="L392" s="56"/>
      <c r="M392" s="201" t="s">
        <v>19</v>
      </c>
      <c r="N392" s="202" t="s">
        <v>41</v>
      </c>
      <c r="O392" s="37"/>
      <c r="P392" s="203">
        <f>O392*H392</f>
        <v>0</v>
      </c>
      <c r="Q392" s="203">
        <v>0</v>
      </c>
      <c r="R392" s="203">
        <f>Q392*H392</f>
        <v>0</v>
      </c>
      <c r="S392" s="203">
        <v>0</v>
      </c>
      <c r="T392" s="204">
        <f>S392*H392</f>
        <v>0</v>
      </c>
      <c r="AR392" s="19" t="s">
        <v>233</v>
      </c>
      <c r="AT392" s="19" t="s">
        <v>138</v>
      </c>
      <c r="AU392" s="19" t="s">
        <v>81</v>
      </c>
      <c r="AY392" s="19" t="s">
        <v>136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9" t="s">
        <v>74</v>
      </c>
      <c r="BK392" s="205">
        <f>ROUND(I392*H392,2)</f>
        <v>0</v>
      </c>
      <c r="BL392" s="19" t="s">
        <v>233</v>
      </c>
      <c r="BM392" s="19" t="s">
        <v>592</v>
      </c>
    </row>
    <row r="393" spans="2:51" s="12" customFormat="1" ht="13.5">
      <c r="B393" s="206"/>
      <c r="C393" s="207"/>
      <c r="D393" s="208" t="s">
        <v>144</v>
      </c>
      <c r="E393" s="209" t="s">
        <v>19</v>
      </c>
      <c r="F393" s="210" t="s">
        <v>570</v>
      </c>
      <c r="G393" s="207"/>
      <c r="H393" s="211" t="s">
        <v>19</v>
      </c>
      <c r="I393" s="212"/>
      <c r="J393" s="207"/>
      <c r="K393" s="207"/>
      <c r="L393" s="213"/>
      <c r="M393" s="214"/>
      <c r="N393" s="215"/>
      <c r="O393" s="215"/>
      <c r="P393" s="215"/>
      <c r="Q393" s="215"/>
      <c r="R393" s="215"/>
      <c r="S393" s="215"/>
      <c r="T393" s="216"/>
      <c r="AT393" s="217" t="s">
        <v>144</v>
      </c>
      <c r="AU393" s="217" t="s">
        <v>81</v>
      </c>
      <c r="AV393" s="12" t="s">
        <v>74</v>
      </c>
      <c r="AW393" s="12" t="s">
        <v>34</v>
      </c>
      <c r="AX393" s="12" t="s">
        <v>70</v>
      </c>
      <c r="AY393" s="217" t="s">
        <v>136</v>
      </c>
    </row>
    <row r="394" spans="2:51" s="13" customFormat="1" ht="13.5">
      <c r="B394" s="218"/>
      <c r="C394" s="219"/>
      <c r="D394" s="208" t="s">
        <v>144</v>
      </c>
      <c r="E394" s="220" t="s">
        <v>19</v>
      </c>
      <c r="F394" s="221" t="s">
        <v>576</v>
      </c>
      <c r="G394" s="219"/>
      <c r="H394" s="222">
        <v>904.737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144</v>
      </c>
      <c r="AU394" s="228" t="s">
        <v>81</v>
      </c>
      <c r="AV394" s="13" t="s">
        <v>81</v>
      </c>
      <c r="AW394" s="13" t="s">
        <v>34</v>
      </c>
      <c r="AX394" s="13" t="s">
        <v>74</v>
      </c>
      <c r="AY394" s="228" t="s">
        <v>136</v>
      </c>
    </row>
    <row r="395" spans="2:63" s="11" customFormat="1" ht="29.85" customHeight="1">
      <c r="B395" s="177"/>
      <c r="C395" s="178"/>
      <c r="D395" s="191" t="s">
        <v>69</v>
      </c>
      <c r="E395" s="192" t="s">
        <v>593</v>
      </c>
      <c r="F395" s="192" t="s">
        <v>552</v>
      </c>
      <c r="G395" s="178"/>
      <c r="H395" s="178"/>
      <c r="I395" s="181"/>
      <c r="J395" s="193">
        <f>BK395</f>
        <v>0</v>
      </c>
      <c r="K395" s="178"/>
      <c r="L395" s="183"/>
      <c r="M395" s="184"/>
      <c r="N395" s="185"/>
      <c r="O395" s="185"/>
      <c r="P395" s="186">
        <f>SUM(P396:P398)</f>
        <v>0</v>
      </c>
      <c r="Q395" s="185"/>
      <c r="R395" s="186">
        <f>SUM(R396:R398)</f>
        <v>0.01332375</v>
      </c>
      <c r="S395" s="185"/>
      <c r="T395" s="187">
        <f>SUM(T396:T398)</f>
        <v>0</v>
      </c>
      <c r="AR395" s="188" t="s">
        <v>81</v>
      </c>
      <c r="AT395" s="189" t="s">
        <v>69</v>
      </c>
      <c r="AU395" s="189" t="s">
        <v>74</v>
      </c>
      <c r="AY395" s="188" t="s">
        <v>136</v>
      </c>
      <c r="BK395" s="190">
        <f>SUM(BK396:BK398)</f>
        <v>0</v>
      </c>
    </row>
    <row r="396" spans="2:65" s="1" customFormat="1" ht="44.25" customHeight="1">
      <c r="B396" s="36"/>
      <c r="C396" s="194" t="s">
        <v>594</v>
      </c>
      <c r="D396" s="194" t="s">
        <v>138</v>
      </c>
      <c r="E396" s="195" t="s">
        <v>595</v>
      </c>
      <c r="F396" s="196" t="s">
        <v>596</v>
      </c>
      <c r="G396" s="197" t="s">
        <v>141</v>
      </c>
      <c r="H396" s="198">
        <v>1332.375</v>
      </c>
      <c r="I396" s="199"/>
      <c r="J396" s="200">
        <f>ROUND(I396*H396,2)</f>
        <v>0</v>
      </c>
      <c r="K396" s="196" t="s">
        <v>19</v>
      </c>
      <c r="L396" s="56"/>
      <c r="M396" s="201" t="s">
        <v>19</v>
      </c>
      <c r="N396" s="202" t="s">
        <v>41</v>
      </c>
      <c r="O396" s="37"/>
      <c r="P396" s="203">
        <f>O396*H396</f>
        <v>0</v>
      </c>
      <c r="Q396" s="203">
        <v>1E-05</v>
      </c>
      <c r="R396" s="203">
        <f>Q396*H396</f>
        <v>0.01332375</v>
      </c>
      <c r="S396" s="203">
        <v>0</v>
      </c>
      <c r="T396" s="204">
        <f>S396*H396</f>
        <v>0</v>
      </c>
      <c r="AR396" s="19" t="s">
        <v>233</v>
      </c>
      <c r="AT396" s="19" t="s">
        <v>138</v>
      </c>
      <c r="AU396" s="19" t="s">
        <v>81</v>
      </c>
      <c r="AY396" s="19" t="s">
        <v>136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9" t="s">
        <v>74</v>
      </c>
      <c r="BK396" s="205">
        <f>ROUND(I396*H396,2)</f>
        <v>0</v>
      </c>
      <c r="BL396" s="19" t="s">
        <v>233</v>
      </c>
      <c r="BM396" s="19" t="s">
        <v>597</v>
      </c>
    </row>
    <row r="397" spans="2:51" s="12" customFormat="1" ht="13.5">
      <c r="B397" s="206"/>
      <c r="C397" s="207"/>
      <c r="D397" s="208" t="s">
        <v>144</v>
      </c>
      <c r="E397" s="209" t="s">
        <v>19</v>
      </c>
      <c r="F397" s="210" t="s">
        <v>175</v>
      </c>
      <c r="G397" s="207"/>
      <c r="H397" s="211" t="s">
        <v>19</v>
      </c>
      <c r="I397" s="212"/>
      <c r="J397" s="207"/>
      <c r="K397" s="207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144</v>
      </c>
      <c r="AU397" s="217" t="s">
        <v>81</v>
      </c>
      <c r="AV397" s="12" t="s">
        <v>74</v>
      </c>
      <c r="AW397" s="12" t="s">
        <v>34</v>
      </c>
      <c r="AX397" s="12" t="s">
        <v>70</v>
      </c>
      <c r="AY397" s="217" t="s">
        <v>136</v>
      </c>
    </row>
    <row r="398" spans="2:51" s="13" customFormat="1" ht="13.5">
      <c r="B398" s="218"/>
      <c r="C398" s="219"/>
      <c r="D398" s="208" t="s">
        <v>144</v>
      </c>
      <c r="E398" s="220" t="s">
        <v>19</v>
      </c>
      <c r="F398" s="221" t="s">
        <v>176</v>
      </c>
      <c r="G398" s="219"/>
      <c r="H398" s="222">
        <v>1332.375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144</v>
      </c>
      <c r="AU398" s="228" t="s">
        <v>81</v>
      </c>
      <c r="AV398" s="13" t="s">
        <v>81</v>
      </c>
      <c r="AW398" s="13" t="s">
        <v>34</v>
      </c>
      <c r="AX398" s="13" t="s">
        <v>74</v>
      </c>
      <c r="AY398" s="228" t="s">
        <v>136</v>
      </c>
    </row>
    <row r="399" spans="2:63" s="11" customFormat="1" ht="37.35" customHeight="1">
      <c r="B399" s="177"/>
      <c r="C399" s="178"/>
      <c r="D399" s="191" t="s">
        <v>69</v>
      </c>
      <c r="E399" s="268" t="s">
        <v>598</v>
      </c>
      <c r="F399" s="268" t="s">
        <v>599</v>
      </c>
      <c r="G399" s="178"/>
      <c r="H399" s="178"/>
      <c r="I399" s="181"/>
      <c r="J399" s="269">
        <f>BK399</f>
        <v>0</v>
      </c>
      <c r="K399" s="178"/>
      <c r="L399" s="183"/>
      <c r="M399" s="184"/>
      <c r="N399" s="185"/>
      <c r="O399" s="185"/>
      <c r="P399" s="186">
        <f>SUM(P400:P401)</f>
        <v>0</v>
      </c>
      <c r="Q399" s="185"/>
      <c r="R399" s="186">
        <f>SUM(R400:R401)</f>
        <v>0</v>
      </c>
      <c r="S399" s="185"/>
      <c r="T399" s="187">
        <f>SUM(T400:T401)</f>
        <v>0.20136</v>
      </c>
      <c r="AR399" s="188" t="s">
        <v>81</v>
      </c>
      <c r="AT399" s="189" t="s">
        <v>69</v>
      </c>
      <c r="AU399" s="189" t="s">
        <v>70</v>
      </c>
      <c r="AY399" s="188" t="s">
        <v>136</v>
      </c>
      <c r="BK399" s="190">
        <f>SUM(BK400:BK401)</f>
        <v>0</v>
      </c>
    </row>
    <row r="400" spans="2:65" s="1" customFormat="1" ht="22.5" customHeight="1">
      <c r="B400" s="36"/>
      <c r="C400" s="194" t="s">
        <v>600</v>
      </c>
      <c r="D400" s="194" t="s">
        <v>138</v>
      </c>
      <c r="E400" s="195" t="s">
        <v>601</v>
      </c>
      <c r="F400" s="196" t="s">
        <v>602</v>
      </c>
      <c r="G400" s="197" t="s">
        <v>229</v>
      </c>
      <c r="H400" s="198">
        <v>8</v>
      </c>
      <c r="I400" s="199"/>
      <c r="J400" s="200">
        <f>ROUND(I400*H400,2)</f>
        <v>0</v>
      </c>
      <c r="K400" s="196" t="s">
        <v>152</v>
      </c>
      <c r="L400" s="56"/>
      <c r="M400" s="201" t="s">
        <v>19</v>
      </c>
      <c r="N400" s="202" t="s">
        <v>41</v>
      </c>
      <c r="O400" s="37"/>
      <c r="P400" s="203">
        <f>O400*H400</f>
        <v>0</v>
      </c>
      <c r="Q400" s="203">
        <v>0</v>
      </c>
      <c r="R400" s="203">
        <f>Q400*H400</f>
        <v>0</v>
      </c>
      <c r="S400" s="203">
        <v>0.02517</v>
      </c>
      <c r="T400" s="204">
        <f>S400*H400</f>
        <v>0.20136</v>
      </c>
      <c r="AR400" s="19" t="s">
        <v>233</v>
      </c>
      <c r="AT400" s="19" t="s">
        <v>138</v>
      </c>
      <c r="AU400" s="19" t="s">
        <v>74</v>
      </c>
      <c r="AY400" s="19" t="s">
        <v>136</v>
      </c>
      <c r="BE400" s="205">
        <f>IF(N400="základní",J400,0)</f>
        <v>0</v>
      </c>
      <c r="BF400" s="205">
        <f>IF(N400="snížená",J400,0)</f>
        <v>0</v>
      </c>
      <c r="BG400" s="205">
        <f>IF(N400="zákl. přenesená",J400,0)</f>
        <v>0</v>
      </c>
      <c r="BH400" s="205">
        <f>IF(N400="sníž. přenesená",J400,0)</f>
        <v>0</v>
      </c>
      <c r="BI400" s="205">
        <f>IF(N400="nulová",J400,0)</f>
        <v>0</v>
      </c>
      <c r="BJ400" s="19" t="s">
        <v>74</v>
      </c>
      <c r="BK400" s="205">
        <f>ROUND(I400*H400,2)</f>
        <v>0</v>
      </c>
      <c r="BL400" s="19" t="s">
        <v>233</v>
      </c>
      <c r="BM400" s="19" t="s">
        <v>603</v>
      </c>
    </row>
    <row r="401" spans="2:51" s="13" customFormat="1" ht="13.5">
      <c r="B401" s="218"/>
      <c r="C401" s="219"/>
      <c r="D401" s="208" t="s">
        <v>144</v>
      </c>
      <c r="E401" s="220" t="s">
        <v>19</v>
      </c>
      <c r="F401" s="221" t="s">
        <v>181</v>
      </c>
      <c r="G401" s="219"/>
      <c r="H401" s="222">
        <v>8</v>
      </c>
      <c r="I401" s="223"/>
      <c r="J401" s="219"/>
      <c r="K401" s="219"/>
      <c r="L401" s="224"/>
      <c r="M401" s="270"/>
      <c r="N401" s="271"/>
      <c r="O401" s="271"/>
      <c r="P401" s="271"/>
      <c r="Q401" s="271"/>
      <c r="R401" s="271"/>
      <c r="S401" s="271"/>
      <c r="T401" s="272"/>
      <c r="AT401" s="228" t="s">
        <v>144</v>
      </c>
      <c r="AU401" s="228" t="s">
        <v>74</v>
      </c>
      <c r="AV401" s="13" t="s">
        <v>81</v>
      </c>
      <c r="AW401" s="13" t="s">
        <v>34</v>
      </c>
      <c r="AX401" s="13" t="s">
        <v>74</v>
      </c>
      <c r="AY401" s="228" t="s">
        <v>136</v>
      </c>
    </row>
    <row r="402" spans="2:12" s="1" customFormat="1" ht="6.95" customHeight="1">
      <c r="B402" s="51"/>
      <c r="C402" s="52"/>
      <c r="D402" s="52"/>
      <c r="E402" s="52"/>
      <c r="F402" s="52"/>
      <c r="G402" s="52"/>
      <c r="H402" s="52"/>
      <c r="I402" s="138"/>
      <c r="J402" s="52"/>
      <c r="K402" s="52"/>
      <c r="L402" s="56"/>
    </row>
  </sheetData>
  <sheetProtection algorithmName="SHA-512" hashValue="/ke6x2AutR2YukaXJMVHrMsD7B7MUuC40C6I2Bzh5gRvGIcQfJyUP33wjPT9w5IjysS8DMP2Bg4zDYrcBE/hqQ==" saltValue="Mn5CZ+QmPseRnm07RVm2Zg==" spinCount="100000" sheet="1" objects="1" scenarios="1" formatColumns="0" formatRows="0" sort="0" autoFilter="0"/>
  <autoFilter ref="C97:K97"/>
  <mergeCells count="12">
    <mergeCell ref="G1:H1"/>
    <mergeCell ref="L2:V2"/>
    <mergeCell ref="E49:H49"/>
    <mergeCell ref="E51:H51"/>
    <mergeCell ref="E86:H8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7"/>
      <c r="C1" s="327"/>
      <c r="D1" s="326" t="s">
        <v>1</v>
      </c>
      <c r="E1" s="327"/>
      <c r="F1" s="328" t="s">
        <v>713</v>
      </c>
      <c r="G1" s="333" t="s">
        <v>714</v>
      </c>
      <c r="H1" s="333"/>
      <c r="I1" s="334"/>
      <c r="J1" s="328" t="s">
        <v>715</v>
      </c>
      <c r="K1" s="326" t="s">
        <v>93</v>
      </c>
      <c r="L1" s="328" t="s">
        <v>716</v>
      </c>
      <c r="M1" s="328"/>
      <c r="N1" s="328"/>
      <c r="O1" s="328"/>
      <c r="P1" s="328"/>
      <c r="Q1" s="328"/>
      <c r="R1" s="328"/>
      <c r="S1" s="328"/>
      <c r="T1" s="328"/>
      <c r="U1" s="324"/>
      <c r="V1" s="32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86</v>
      </c>
    </row>
    <row r="3" spans="2:46" ht="6.95" customHeight="1">
      <c r="B3" s="20"/>
      <c r="C3" s="21"/>
      <c r="D3" s="21"/>
      <c r="E3" s="21"/>
      <c r="F3" s="21"/>
      <c r="G3" s="21"/>
      <c r="H3" s="21"/>
      <c r="I3" s="115"/>
      <c r="J3" s="21"/>
      <c r="K3" s="22"/>
      <c r="AT3" s="19" t="s">
        <v>81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16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6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6"/>
      <c r="J6" s="24"/>
      <c r="K6" s="26"/>
    </row>
    <row r="7" spans="2:11" ht="22.5" customHeight="1">
      <c r="B7" s="23"/>
      <c r="C7" s="24"/>
      <c r="D7" s="24"/>
      <c r="E7" s="320" t="str">
        <f>'Rekapitulace stavby'!K6</f>
        <v>Chrudimská beseda 85 - oprava fasády Chrudim II.etapa</v>
      </c>
      <c r="F7" s="282"/>
      <c r="G7" s="282"/>
      <c r="H7" s="282"/>
      <c r="I7" s="116"/>
      <c r="J7" s="24"/>
      <c r="K7" s="26"/>
    </row>
    <row r="8" spans="2:11" ht="13.5">
      <c r="B8" s="23"/>
      <c r="C8" s="24"/>
      <c r="D8" s="32" t="s">
        <v>95</v>
      </c>
      <c r="E8" s="24"/>
      <c r="F8" s="24"/>
      <c r="G8" s="24"/>
      <c r="H8" s="24"/>
      <c r="I8" s="116"/>
      <c r="J8" s="24"/>
      <c r="K8" s="26"/>
    </row>
    <row r="9" spans="2:11" s="1" customFormat="1" ht="22.5" customHeight="1">
      <c r="B9" s="36"/>
      <c r="C9" s="37"/>
      <c r="D9" s="37"/>
      <c r="E9" s="320" t="s">
        <v>604</v>
      </c>
      <c r="F9" s="289"/>
      <c r="G9" s="289"/>
      <c r="H9" s="289"/>
      <c r="I9" s="117"/>
      <c r="J9" s="37"/>
      <c r="K9" s="40"/>
    </row>
    <row r="10" spans="2:11" s="1" customFormat="1" ht="13.5">
      <c r="B10" s="36"/>
      <c r="C10" s="37"/>
      <c r="D10" s="32" t="s">
        <v>97</v>
      </c>
      <c r="E10" s="37"/>
      <c r="F10" s="37"/>
      <c r="G10" s="37"/>
      <c r="H10" s="37"/>
      <c r="I10" s="117"/>
      <c r="J10" s="37"/>
      <c r="K10" s="40"/>
    </row>
    <row r="11" spans="2:11" s="1" customFormat="1" ht="36.95" customHeight="1">
      <c r="B11" s="36"/>
      <c r="C11" s="37"/>
      <c r="D11" s="37"/>
      <c r="E11" s="321" t="s">
        <v>605</v>
      </c>
      <c r="F11" s="289"/>
      <c r="G11" s="289"/>
      <c r="H11" s="289"/>
      <c r="I11" s="117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7"/>
      <c r="J12" s="37"/>
      <c r="K12" s="40"/>
    </row>
    <row r="13" spans="2:11" s="1" customFormat="1" ht="14.45" customHeight="1">
      <c r="B13" s="36"/>
      <c r="C13" s="37"/>
      <c r="D13" s="32" t="s">
        <v>18</v>
      </c>
      <c r="E13" s="37"/>
      <c r="F13" s="30" t="s">
        <v>19</v>
      </c>
      <c r="G13" s="37"/>
      <c r="H13" s="37"/>
      <c r="I13" s="118" t="s">
        <v>20</v>
      </c>
      <c r="J13" s="30" t="s">
        <v>19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18" t="s">
        <v>23</v>
      </c>
      <c r="J14" s="119" t="str">
        <f>'Rekapitulace stavby'!AN8</f>
        <v>29.9.2016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7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18" t="s">
        <v>26</v>
      </c>
      <c r="J16" s="30" t="s">
        <v>19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8" t="s">
        <v>29</v>
      </c>
      <c r="J17" s="30" t="s">
        <v>19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7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8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7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8" t="s">
        <v>26</v>
      </c>
      <c r="J22" s="30" t="s">
        <v>19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8" t="s">
        <v>29</v>
      </c>
      <c r="J23" s="30" t="s">
        <v>19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7"/>
      <c r="J24" s="37"/>
      <c r="K24" s="40"/>
    </row>
    <row r="25" spans="2:11" s="1" customFormat="1" ht="14.45" customHeight="1">
      <c r="B25" s="36"/>
      <c r="C25" s="37"/>
      <c r="D25" s="32" t="s">
        <v>35</v>
      </c>
      <c r="E25" s="37"/>
      <c r="F25" s="37"/>
      <c r="G25" s="37"/>
      <c r="H25" s="37"/>
      <c r="I25" s="117"/>
      <c r="J25" s="37"/>
      <c r="K25" s="40"/>
    </row>
    <row r="26" spans="2:11" s="7" customFormat="1" ht="22.5" customHeight="1">
      <c r="B26" s="120"/>
      <c r="C26" s="121"/>
      <c r="D26" s="121"/>
      <c r="E26" s="285" t="s">
        <v>19</v>
      </c>
      <c r="F26" s="322"/>
      <c r="G26" s="322"/>
      <c r="H26" s="322"/>
      <c r="I26" s="122"/>
      <c r="J26" s="121"/>
      <c r="K26" s="123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7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6"/>
      <c r="C29" s="37"/>
      <c r="D29" s="126" t="s">
        <v>36</v>
      </c>
      <c r="E29" s="37"/>
      <c r="F29" s="37"/>
      <c r="G29" s="37"/>
      <c r="H29" s="37"/>
      <c r="I29" s="117"/>
      <c r="J29" s="127">
        <f>ROUND(J85,2)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28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29">
        <f>ROUND(SUM(BE85:BE104),2)</f>
        <v>0</v>
      </c>
      <c r="G32" s="37"/>
      <c r="H32" s="37"/>
      <c r="I32" s="130">
        <v>0.21</v>
      </c>
      <c r="J32" s="129">
        <f>ROUND(ROUND((SUM(BE85:BE104)),2)*I32,2)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29">
        <f>ROUND(SUM(BF85:BF104),2)</f>
        <v>0</v>
      </c>
      <c r="G33" s="37"/>
      <c r="H33" s="37"/>
      <c r="I33" s="130">
        <v>0.15</v>
      </c>
      <c r="J33" s="129">
        <f>ROUND(ROUND((SUM(BF85:BF104)),2)*I33,2)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29">
        <f>ROUND(SUM(BG85:BG104),2)</f>
        <v>0</v>
      </c>
      <c r="G34" s="37"/>
      <c r="H34" s="37"/>
      <c r="I34" s="130">
        <v>0.21</v>
      </c>
      <c r="J34" s="129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29">
        <f>ROUND(SUM(BH85:BH104),2)</f>
        <v>0</v>
      </c>
      <c r="G35" s="37"/>
      <c r="H35" s="37"/>
      <c r="I35" s="130">
        <v>0.15</v>
      </c>
      <c r="J35" s="129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29">
        <f>ROUND(SUM(BI85:BI104),2)</f>
        <v>0</v>
      </c>
      <c r="G36" s="37"/>
      <c r="H36" s="37"/>
      <c r="I36" s="130">
        <v>0</v>
      </c>
      <c r="J36" s="129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7"/>
      <c r="J37" s="37"/>
      <c r="K37" s="40"/>
    </row>
    <row r="38" spans="2:11" s="1" customFormat="1" ht="25.35" customHeight="1">
      <c r="B38" s="36"/>
      <c r="C38" s="131"/>
      <c r="D38" s="132" t="s">
        <v>46</v>
      </c>
      <c r="E38" s="74"/>
      <c r="F38" s="74"/>
      <c r="G38" s="133" t="s">
        <v>47</v>
      </c>
      <c r="H38" s="134" t="s">
        <v>48</v>
      </c>
      <c r="I38" s="135"/>
      <c r="J38" s="136">
        <f>SUM(J29:J36)</f>
        <v>0</v>
      </c>
      <c r="K38" s="137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8"/>
      <c r="J39" s="52"/>
      <c r="K39" s="53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6"/>
      <c r="C44" s="25" t="s">
        <v>99</v>
      </c>
      <c r="D44" s="37"/>
      <c r="E44" s="37"/>
      <c r="F44" s="37"/>
      <c r="G44" s="37"/>
      <c r="H44" s="37"/>
      <c r="I44" s="117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7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7"/>
      <c r="J46" s="37"/>
      <c r="K46" s="40"/>
    </row>
    <row r="47" spans="2:11" s="1" customFormat="1" ht="22.5" customHeight="1">
      <c r="B47" s="36"/>
      <c r="C47" s="37"/>
      <c r="D47" s="37"/>
      <c r="E47" s="320" t="str">
        <f>E7</f>
        <v>Chrudimská beseda 85 - oprava fasády Chrudim II.etapa</v>
      </c>
      <c r="F47" s="289"/>
      <c r="G47" s="289"/>
      <c r="H47" s="289"/>
      <c r="I47" s="117"/>
      <c r="J47" s="37"/>
      <c r="K47" s="40"/>
    </row>
    <row r="48" spans="2:11" ht="13.5">
      <c r="B48" s="23"/>
      <c r="C48" s="32" t="s">
        <v>95</v>
      </c>
      <c r="D48" s="24"/>
      <c r="E48" s="24"/>
      <c r="F48" s="24"/>
      <c r="G48" s="24"/>
      <c r="H48" s="24"/>
      <c r="I48" s="116"/>
      <c r="J48" s="24"/>
      <c r="K48" s="26"/>
    </row>
    <row r="49" spans="2:11" s="1" customFormat="1" ht="22.5" customHeight="1">
      <c r="B49" s="36"/>
      <c r="C49" s="37"/>
      <c r="D49" s="37"/>
      <c r="E49" s="320" t="s">
        <v>604</v>
      </c>
      <c r="F49" s="289"/>
      <c r="G49" s="289"/>
      <c r="H49" s="289"/>
      <c r="I49" s="117"/>
      <c r="J49" s="37"/>
      <c r="K49" s="40"/>
    </row>
    <row r="50" spans="2:11" s="1" customFormat="1" ht="14.45" customHeight="1">
      <c r="B50" s="36"/>
      <c r="C50" s="32" t="s">
        <v>97</v>
      </c>
      <c r="D50" s="37"/>
      <c r="E50" s="37"/>
      <c r="F50" s="37"/>
      <c r="G50" s="37"/>
      <c r="H50" s="37"/>
      <c r="I50" s="117"/>
      <c r="J50" s="37"/>
      <c r="K50" s="40"/>
    </row>
    <row r="51" spans="2:11" s="1" customFormat="1" ht="23.25" customHeight="1">
      <c r="B51" s="36"/>
      <c r="C51" s="37"/>
      <c r="D51" s="37"/>
      <c r="E51" s="321" t="str">
        <f>E11</f>
        <v>2a - Stavební část</v>
      </c>
      <c r="F51" s="289"/>
      <c r="G51" s="289"/>
      <c r="H51" s="289"/>
      <c r="I51" s="117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7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Chrudim</v>
      </c>
      <c r="G53" s="37"/>
      <c r="H53" s="37"/>
      <c r="I53" s="118" t="s">
        <v>23</v>
      </c>
      <c r="J53" s="119" t="str">
        <f>IF(J14="","",J14)</f>
        <v>29.9.2016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7"/>
      <c r="J54" s="37"/>
      <c r="K54" s="40"/>
    </row>
    <row r="55" spans="2:11" s="1" customFormat="1" ht="13.5">
      <c r="B55" s="36"/>
      <c r="C55" s="32" t="s">
        <v>25</v>
      </c>
      <c r="D55" s="37"/>
      <c r="E55" s="37"/>
      <c r="F55" s="30" t="str">
        <f>E17</f>
        <v>MÚ Chrudim,Resselovo nám.77,Chrudim</v>
      </c>
      <c r="G55" s="37"/>
      <c r="H55" s="37"/>
      <c r="I55" s="118" t="s">
        <v>32</v>
      </c>
      <c r="J55" s="30" t="str">
        <f>E23</f>
        <v>CODE s.r.o.,Na Vrtálně 84,Pardubice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7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7"/>
      <c r="J57" s="37"/>
      <c r="K57" s="40"/>
    </row>
    <row r="58" spans="2:11" s="1" customFormat="1" ht="29.25" customHeight="1">
      <c r="B58" s="36"/>
      <c r="C58" s="143" t="s">
        <v>100</v>
      </c>
      <c r="D58" s="131"/>
      <c r="E58" s="131"/>
      <c r="F58" s="131"/>
      <c r="G58" s="131"/>
      <c r="H58" s="131"/>
      <c r="I58" s="144"/>
      <c r="J58" s="145" t="s">
        <v>101</v>
      </c>
      <c r="K58" s="146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7"/>
      <c r="J59" s="37"/>
      <c r="K59" s="40"/>
    </row>
    <row r="60" spans="2:47" s="1" customFormat="1" ht="29.25" customHeight="1">
      <c r="B60" s="36"/>
      <c r="C60" s="147" t="s">
        <v>102</v>
      </c>
      <c r="D60" s="37"/>
      <c r="E60" s="37"/>
      <c r="F60" s="37"/>
      <c r="G60" s="37"/>
      <c r="H60" s="37"/>
      <c r="I60" s="117"/>
      <c r="J60" s="127">
        <f>J85</f>
        <v>0</v>
      </c>
      <c r="K60" s="40"/>
      <c r="AU60" s="19" t="s">
        <v>103</v>
      </c>
    </row>
    <row r="61" spans="2:11" s="8" customFormat="1" ht="24.95" customHeight="1">
      <c r="B61" s="148"/>
      <c r="C61" s="149"/>
      <c r="D61" s="150" t="s">
        <v>104</v>
      </c>
      <c r="E61" s="151"/>
      <c r="F61" s="151"/>
      <c r="G61" s="151"/>
      <c r="H61" s="151"/>
      <c r="I61" s="152"/>
      <c r="J61" s="153">
        <f>J86</f>
        <v>0</v>
      </c>
      <c r="K61" s="154"/>
    </row>
    <row r="62" spans="2:11" s="9" customFormat="1" ht="19.9" customHeight="1">
      <c r="B62" s="155"/>
      <c r="C62" s="156"/>
      <c r="D62" s="157" t="s">
        <v>107</v>
      </c>
      <c r="E62" s="158"/>
      <c r="F62" s="158"/>
      <c r="G62" s="158"/>
      <c r="H62" s="158"/>
      <c r="I62" s="159"/>
      <c r="J62" s="160">
        <f>J87</f>
        <v>0</v>
      </c>
      <c r="K62" s="161"/>
    </row>
    <row r="63" spans="2:11" s="9" customFormat="1" ht="19.9" customHeight="1">
      <c r="B63" s="155"/>
      <c r="C63" s="156"/>
      <c r="D63" s="157" t="s">
        <v>109</v>
      </c>
      <c r="E63" s="158"/>
      <c r="F63" s="158"/>
      <c r="G63" s="158"/>
      <c r="H63" s="158"/>
      <c r="I63" s="159"/>
      <c r="J63" s="160">
        <f>J89</f>
        <v>0</v>
      </c>
      <c r="K63" s="161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117"/>
      <c r="J64" s="37"/>
      <c r="K64" s="40"/>
    </row>
    <row r="65" spans="2:11" s="1" customFormat="1" ht="6.95" customHeight="1">
      <c r="B65" s="51"/>
      <c r="C65" s="52"/>
      <c r="D65" s="52"/>
      <c r="E65" s="52"/>
      <c r="F65" s="52"/>
      <c r="G65" s="52"/>
      <c r="H65" s="52"/>
      <c r="I65" s="138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41"/>
      <c r="J69" s="55"/>
      <c r="K69" s="55"/>
      <c r="L69" s="56"/>
    </row>
    <row r="70" spans="2:12" s="1" customFormat="1" ht="36.95" customHeight="1">
      <c r="B70" s="36"/>
      <c r="C70" s="57" t="s">
        <v>120</v>
      </c>
      <c r="D70" s="58"/>
      <c r="E70" s="58"/>
      <c r="F70" s="58"/>
      <c r="G70" s="58"/>
      <c r="H70" s="58"/>
      <c r="I70" s="162"/>
      <c r="J70" s="58"/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2"/>
      <c r="J71" s="58"/>
      <c r="K71" s="58"/>
      <c r="L71" s="56"/>
    </row>
    <row r="72" spans="2:12" s="1" customFormat="1" ht="14.45" customHeight="1">
      <c r="B72" s="36"/>
      <c r="C72" s="60" t="s">
        <v>16</v>
      </c>
      <c r="D72" s="58"/>
      <c r="E72" s="58"/>
      <c r="F72" s="58"/>
      <c r="G72" s="58"/>
      <c r="H72" s="58"/>
      <c r="I72" s="162"/>
      <c r="J72" s="58"/>
      <c r="K72" s="58"/>
      <c r="L72" s="56"/>
    </row>
    <row r="73" spans="2:12" s="1" customFormat="1" ht="22.5" customHeight="1">
      <c r="B73" s="36"/>
      <c r="C73" s="58"/>
      <c r="D73" s="58"/>
      <c r="E73" s="323" t="str">
        <f>E7</f>
        <v>Chrudimská beseda 85 - oprava fasády Chrudim II.etapa</v>
      </c>
      <c r="F73" s="300"/>
      <c r="G73" s="300"/>
      <c r="H73" s="300"/>
      <c r="I73" s="162"/>
      <c r="J73" s="58"/>
      <c r="K73" s="58"/>
      <c r="L73" s="56"/>
    </row>
    <row r="74" spans="2:12" ht="13.5">
      <c r="B74" s="23"/>
      <c r="C74" s="60" t="s">
        <v>95</v>
      </c>
      <c r="D74" s="163"/>
      <c r="E74" s="163"/>
      <c r="F74" s="163"/>
      <c r="G74" s="163"/>
      <c r="H74" s="163"/>
      <c r="J74" s="163"/>
      <c r="K74" s="163"/>
      <c r="L74" s="164"/>
    </row>
    <row r="75" spans="2:12" s="1" customFormat="1" ht="22.5" customHeight="1">
      <c r="B75" s="36"/>
      <c r="C75" s="58"/>
      <c r="D75" s="58"/>
      <c r="E75" s="323" t="s">
        <v>604</v>
      </c>
      <c r="F75" s="300"/>
      <c r="G75" s="300"/>
      <c r="H75" s="300"/>
      <c r="I75" s="162"/>
      <c r="J75" s="58"/>
      <c r="K75" s="58"/>
      <c r="L75" s="56"/>
    </row>
    <row r="76" spans="2:12" s="1" customFormat="1" ht="14.45" customHeight="1">
      <c r="B76" s="36"/>
      <c r="C76" s="60" t="s">
        <v>97</v>
      </c>
      <c r="D76" s="58"/>
      <c r="E76" s="58"/>
      <c r="F76" s="58"/>
      <c r="G76" s="58"/>
      <c r="H76" s="58"/>
      <c r="I76" s="162"/>
      <c r="J76" s="58"/>
      <c r="K76" s="58"/>
      <c r="L76" s="56"/>
    </row>
    <row r="77" spans="2:12" s="1" customFormat="1" ht="23.25" customHeight="1">
      <c r="B77" s="36"/>
      <c r="C77" s="58"/>
      <c r="D77" s="58"/>
      <c r="E77" s="297" t="str">
        <f>E11</f>
        <v>2a - Stavební část</v>
      </c>
      <c r="F77" s="300"/>
      <c r="G77" s="300"/>
      <c r="H77" s="300"/>
      <c r="I77" s="162"/>
      <c r="J77" s="58"/>
      <c r="K77" s="58"/>
      <c r="L77" s="56"/>
    </row>
    <row r="78" spans="2:12" s="1" customFormat="1" ht="6.95" customHeight="1">
      <c r="B78" s="36"/>
      <c r="C78" s="58"/>
      <c r="D78" s="58"/>
      <c r="E78" s="58"/>
      <c r="F78" s="58"/>
      <c r="G78" s="58"/>
      <c r="H78" s="58"/>
      <c r="I78" s="162"/>
      <c r="J78" s="58"/>
      <c r="K78" s="58"/>
      <c r="L78" s="56"/>
    </row>
    <row r="79" spans="2:12" s="1" customFormat="1" ht="18" customHeight="1">
      <c r="B79" s="36"/>
      <c r="C79" s="60" t="s">
        <v>21</v>
      </c>
      <c r="D79" s="58"/>
      <c r="E79" s="58"/>
      <c r="F79" s="165" t="str">
        <f>F14</f>
        <v>Chrudim</v>
      </c>
      <c r="G79" s="58"/>
      <c r="H79" s="58"/>
      <c r="I79" s="166" t="s">
        <v>23</v>
      </c>
      <c r="J79" s="68" t="str">
        <f>IF(J14="","",J14)</f>
        <v>29.9.2016</v>
      </c>
      <c r="K79" s="58"/>
      <c r="L79" s="56"/>
    </row>
    <row r="80" spans="2:12" s="1" customFormat="1" ht="6.95" customHeight="1">
      <c r="B80" s="36"/>
      <c r="C80" s="58"/>
      <c r="D80" s="58"/>
      <c r="E80" s="58"/>
      <c r="F80" s="58"/>
      <c r="G80" s="58"/>
      <c r="H80" s="58"/>
      <c r="I80" s="162"/>
      <c r="J80" s="58"/>
      <c r="K80" s="58"/>
      <c r="L80" s="56"/>
    </row>
    <row r="81" spans="2:12" s="1" customFormat="1" ht="13.5">
      <c r="B81" s="36"/>
      <c r="C81" s="60" t="s">
        <v>25</v>
      </c>
      <c r="D81" s="58"/>
      <c r="E81" s="58"/>
      <c r="F81" s="165" t="str">
        <f>E17</f>
        <v>MÚ Chrudim,Resselovo nám.77,Chrudim</v>
      </c>
      <c r="G81" s="58"/>
      <c r="H81" s="58"/>
      <c r="I81" s="166" t="s">
        <v>32</v>
      </c>
      <c r="J81" s="165" t="str">
        <f>E23</f>
        <v>CODE s.r.o.,Na Vrtálně 84,Pardubice</v>
      </c>
      <c r="K81" s="58"/>
      <c r="L81" s="56"/>
    </row>
    <row r="82" spans="2:12" s="1" customFormat="1" ht="14.45" customHeight="1">
      <c r="B82" s="36"/>
      <c r="C82" s="60" t="s">
        <v>30</v>
      </c>
      <c r="D82" s="58"/>
      <c r="E82" s="58"/>
      <c r="F82" s="165" t="str">
        <f>IF(E20="","",E20)</f>
        <v/>
      </c>
      <c r="G82" s="58"/>
      <c r="H82" s="58"/>
      <c r="I82" s="162"/>
      <c r="J82" s="58"/>
      <c r="K82" s="58"/>
      <c r="L82" s="56"/>
    </row>
    <row r="83" spans="2:12" s="1" customFormat="1" ht="10.35" customHeight="1">
      <c r="B83" s="36"/>
      <c r="C83" s="58"/>
      <c r="D83" s="58"/>
      <c r="E83" s="58"/>
      <c r="F83" s="58"/>
      <c r="G83" s="58"/>
      <c r="H83" s="58"/>
      <c r="I83" s="162"/>
      <c r="J83" s="58"/>
      <c r="K83" s="58"/>
      <c r="L83" s="56"/>
    </row>
    <row r="84" spans="2:20" s="10" customFormat="1" ht="29.25" customHeight="1">
      <c r="B84" s="167"/>
      <c r="C84" s="168" t="s">
        <v>121</v>
      </c>
      <c r="D84" s="169" t="s">
        <v>55</v>
      </c>
      <c r="E84" s="169" t="s">
        <v>51</v>
      </c>
      <c r="F84" s="169" t="s">
        <v>122</v>
      </c>
      <c r="G84" s="169" t="s">
        <v>123</v>
      </c>
      <c r="H84" s="169" t="s">
        <v>124</v>
      </c>
      <c r="I84" s="170" t="s">
        <v>125</v>
      </c>
      <c r="J84" s="169" t="s">
        <v>101</v>
      </c>
      <c r="K84" s="171" t="s">
        <v>126</v>
      </c>
      <c r="L84" s="172"/>
      <c r="M84" s="76" t="s">
        <v>127</v>
      </c>
      <c r="N84" s="77" t="s">
        <v>40</v>
      </c>
      <c r="O84" s="77" t="s">
        <v>128</v>
      </c>
      <c r="P84" s="77" t="s">
        <v>129</v>
      </c>
      <c r="Q84" s="77" t="s">
        <v>130</v>
      </c>
      <c r="R84" s="77" t="s">
        <v>131</v>
      </c>
      <c r="S84" s="77" t="s">
        <v>132</v>
      </c>
      <c r="T84" s="78" t="s">
        <v>133</v>
      </c>
    </row>
    <row r="85" spans="2:63" s="1" customFormat="1" ht="29.25" customHeight="1">
      <c r="B85" s="36"/>
      <c r="C85" s="82" t="s">
        <v>102</v>
      </c>
      <c r="D85" s="58"/>
      <c r="E85" s="58"/>
      <c r="F85" s="58"/>
      <c r="G85" s="58"/>
      <c r="H85" s="58"/>
      <c r="I85" s="162"/>
      <c r="J85" s="173">
        <f>BK85</f>
        <v>0</v>
      </c>
      <c r="K85" s="58"/>
      <c r="L85" s="56"/>
      <c r="M85" s="79"/>
      <c r="N85" s="80"/>
      <c r="O85" s="80"/>
      <c r="P85" s="174">
        <f>P86</f>
        <v>0</v>
      </c>
      <c r="Q85" s="80"/>
      <c r="R85" s="174">
        <f>R86</f>
        <v>0</v>
      </c>
      <c r="S85" s="80"/>
      <c r="T85" s="175">
        <f>T86</f>
        <v>0</v>
      </c>
      <c r="AT85" s="19" t="s">
        <v>69</v>
      </c>
      <c r="AU85" s="19" t="s">
        <v>103</v>
      </c>
      <c r="BK85" s="176">
        <f>BK86</f>
        <v>0</v>
      </c>
    </row>
    <row r="86" spans="2:63" s="11" customFormat="1" ht="37.35" customHeight="1">
      <c r="B86" s="177"/>
      <c r="C86" s="178"/>
      <c r="D86" s="179" t="s">
        <v>69</v>
      </c>
      <c r="E86" s="180" t="s">
        <v>134</v>
      </c>
      <c r="F86" s="180" t="s">
        <v>135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P87+P89</f>
        <v>0</v>
      </c>
      <c r="Q86" s="185"/>
      <c r="R86" s="186">
        <f>R87+R89</f>
        <v>0</v>
      </c>
      <c r="S86" s="185"/>
      <c r="T86" s="187">
        <f>T87+T89</f>
        <v>0</v>
      </c>
      <c r="AR86" s="188" t="s">
        <v>74</v>
      </c>
      <c r="AT86" s="189" t="s">
        <v>69</v>
      </c>
      <c r="AU86" s="189" t="s">
        <v>70</v>
      </c>
      <c r="AY86" s="188" t="s">
        <v>136</v>
      </c>
      <c r="BK86" s="190">
        <f>BK87+BK89</f>
        <v>0</v>
      </c>
    </row>
    <row r="87" spans="2:63" s="11" customFormat="1" ht="19.9" customHeight="1">
      <c r="B87" s="177"/>
      <c r="C87" s="178"/>
      <c r="D87" s="191" t="s">
        <v>69</v>
      </c>
      <c r="E87" s="192" t="s">
        <v>156</v>
      </c>
      <c r="F87" s="192" t="s">
        <v>157</v>
      </c>
      <c r="G87" s="178"/>
      <c r="H87" s="178"/>
      <c r="I87" s="181"/>
      <c r="J87" s="193">
        <f>BK87</f>
        <v>0</v>
      </c>
      <c r="K87" s="178"/>
      <c r="L87" s="183"/>
      <c r="M87" s="184"/>
      <c r="N87" s="185"/>
      <c r="O87" s="185"/>
      <c r="P87" s="186">
        <f>P88</f>
        <v>0</v>
      </c>
      <c r="Q87" s="185"/>
      <c r="R87" s="186">
        <f>R88</f>
        <v>0</v>
      </c>
      <c r="S87" s="185"/>
      <c r="T87" s="187">
        <f>T88</f>
        <v>0</v>
      </c>
      <c r="AR87" s="188" t="s">
        <v>74</v>
      </c>
      <c r="AT87" s="189" t="s">
        <v>69</v>
      </c>
      <c r="AU87" s="189" t="s">
        <v>74</v>
      </c>
      <c r="AY87" s="188" t="s">
        <v>136</v>
      </c>
      <c r="BK87" s="190">
        <f>BK88</f>
        <v>0</v>
      </c>
    </row>
    <row r="88" spans="2:65" s="1" customFormat="1" ht="31.5" customHeight="1">
      <c r="B88" s="36"/>
      <c r="C88" s="194" t="s">
        <v>74</v>
      </c>
      <c r="D88" s="194" t="s">
        <v>138</v>
      </c>
      <c r="E88" s="195" t="s">
        <v>606</v>
      </c>
      <c r="F88" s="196" t="s">
        <v>607</v>
      </c>
      <c r="G88" s="197" t="s">
        <v>200</v>
      </c>
      <c r="H88" s="198">
        <v>1</v>
      </c>
      <c r="I88" s="199"/>
      <c r="J88" s="200">
        <f>ROUND(I88*H88,2)</f>
        <v>0</v>
      </c>
      <c r="K88" s="196" t="s">
        <v>19</v>
      </c>
      <c r="L88" s="56"/>
      <c r="M88" s="201" t="s">
        <v>19</v>
      </c>
      <c r="N88" s="202" t="s">
        <v>41</v>
      </c>
      <c r="O88" s="37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9" t="s">
        <v>142</v>
      </c>
      <c r="AT88" s="19" t="s">
        <v>138</v>
      </c>
      <c r="AU88" s="19" t="s">
        <v>81</v>
      </c>
      <c r="AY88" s="19" t="s">
        <v>136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9" t="s">
        <v>74</v>
      </c>
      <c r="BK88" s="205">
        <f>ROUND(I88*H88,2)</f>
        <v>0</v>
      </c>
      <c r="BL88" s="19" t="s">
        <v>142</v>
      </c>
      <c r="BM88" s="19" t="s">
        <v>608</v>
      </c>
    </row>
    <row r="89" spans="2:63" s="11" customFormat="1" ht="29.85" customHeight="1">
      <c r="B89" s="177"/>
      <c r="C89" s="178"/>
      <c r="D89" s="191" t="s">
        <v>69</v>
      </c>
      <c r="E89" s="192" t="s">
        <v>185</v>
      </c>
      <c r="F89" s="192" t="s">
        <v>238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SUM(P90:P104)</f>
        <v>0</v>
      </c>
      <c r="Q89" s="185"/>
      <c r="R89" s="186">
        <f>SUM(R90:R104)</f>
        <v>0</v>
      </c>
      <c r="S89" s="185"/>
      <c r="T89" s="187">
        <f>SUM(T90:T104)</f>
        <v>0</v>
      </c>
      <c r="AR89" s="188" t="s">
        <v>74</v>
      </c>
      <c r="AT89" s="189" t="s">
        <v>69</v>
      </c>
      <c r="AU89" s="189" t="s">
        <v>74</v>
      </c>
      <c r="AY89" s="188" t="s">
        <v>136</v>
      </c>
      <c r="BK89" s="190">
        <f>SUM(BK90:BK104)</f>
        <v>0</v>
      </c>
    </row>
    <row r="90" spans="2:65" s="1" customFormat="1" ht="31.5" customHeight="1">
      <c r="B90" s="36"/>
      <c r="C90" s="194" t="s">
        <v>81</v>
      </c>
      <c r="D90" s="194" t="s">
        <v>138</v>
      </c>
      <c r="E90" s="195" t="s">
        <v>609</v>
      </c>
      <c r="F90" s="196" t="s">
        <v>610</v>
      </c>
      <c r="G90" s="197" t="s">
        <v>141</v>
      </c>
      <c r="H90" s="198">
        <v>492591.36</v>
      </c>
      <c r="I90" s="199"/>
      <c r="J90" s="200">
        <f>ROUND(I90*H90,2)</f>
        <v>0</v>
      </c>
      <c r="K90" s="196" t="s">
        <v>19</v>
      </c>
      <c r="L90" s="56"/>
      <c r="M90" s="201" t="s">
        <v>19</v>
      </c>
      <c r="N90" s="202" t="s">
        <v>41</v>
      </c>
      <c r="O90" s="37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9" t="s">
        <v>142</v>
      </c>
      <c r="AT90" s="19" t="s">
        <v>138</v>
      </c>
      <c r="AU90" s="19" t="s">
        <v>81</v>
      </c>
      <c r="AY90" s="19" t="s">
        <v>136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9" t="s">
        <v>74</v>
      </c>
      <c r="BK90" s="205">
        <f>ROUND(I90*H90,2)</f>
        <v>0</v>
      </c>
      <c r="BL90" s="19" t="s">
        <v>142</v>
      </c>
      <c r="BM90" s="19" t="s">
        <v>611</v>
      </c>
    </row>
    <row r="91" spans="2:51" s="12" customFormat="1" ht="13.5">
      <c r="B91" s="206"/>
      <c r="C91" s="207"/>
      <c r="D91" s="208" t="s">
        <v>144</v>
      </c>
      <c r="E91" s="209" t="s">
        <v>19</v>
      </c>
      <c r="F91" s="210" t="s">
        <v>612</v>
      </c>
      <c r="G91" s="207"/>
      <c r="H91" s="211" t="s">
        <v>19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81</v>
      </c>
      <c r="AV91" s="12" t="s">
        <v>74</v>
      </c>
      <c r="AW91" s="12" t="s">
        <v>34</v>
      </c>
      <c r="AX91" s="12" t="s">
        <v>70</v>
      </c>
      <c r="AY91" s="217" t="s">
        <v>136</v>
      </c>
    </row>
    <row r="92" spans="2:51" s="13" customFormat="1" ht="13.5">
      <c r="B92" s="218"/>
      <c r="C92" s="219"/>
      <c r="D92" s="229" t="s">
        <v>144</v>
      </c>
      <c r="E92" s="230" t="s">
        <v>19</v>
      </c>
      <c r="F92" s="231" t="s">
        <v>613</v>
      </c>
      <c r="G92" s="219"/>
      <c r="H92" s="232">
        <v>492591.36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144</v>
      </c>
      <c r="AU92" s="228" t="s">
        <v>81</v>
      </c>
      <c r="AV92" s="13" t="s">
        <v>81</v>
      </c>
      <c r="AW92" s="13" t="s">
        <v>34</v>
      </c>
      <c r="AX92" s="13" t="s">
        <v>74</v>
      </c>
      <c r="AY92" s="228" t="s">
        <v>136</v>
      </c>
    </row>
    <row r="93" spans="2:65" s="1" customFormat="1" ht="22.5" customHeight="1">
      <c r="B93" s="36"/>
      <c r="C93" s="194" t="s">
        <v>147</v>
      </c>
      <c r="D93" s="194" t="s">
        <v>138</v>
      </c>
      <c r="E93" s="195" t="s">
        <v>614</v>
      </c>
      <c r="F93" s="196" t="s">
        <v>615</v>
      </c>
      <c r="G93" s="197" t="s">
        <v>141</v>
      </c>
      <c r="H93" s="198">
        <v>2052.464</v>
      </c>
      <c r="I93" s="199"/>
      <c r="J93" s="200">
        <f>ROUND(I93*H93,2)</f>
        <v>0</v>
      </c>
      <c r="K93" s="196" t="s">
        <v>19</v>
      </c>
      <c r="L93" s="56"/>
      <c r="M93" s="201" t="s">
        <v>19</v>
      </c>
      <c r="N93" s="202" t="s">
        <v>41</v>
      </c>
      <c r="O93" s="37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9" t="s">
        <v>142</v>
      </c>
      <c r="AT93" s="19" t="s">
        <v>138</v>
      </c>
      <c r="AU93" s="19" t="s">
        <v>81</v>
      </c>
      <c r="AY93" s="19" t="s">
        <v>136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9" t="s">
        <v>74</v>
      </c>
      <c r="BK93" s="205">
        <f>ROUND(I93*H93,2)</f>
        <v>0</v>
      </c>
      <c r="BL93" s="19" t="s">
        <v>142</v>
      </c>
      <c r="BM93" s="19" t="s">
        <v>616</v>
      </c>
    </row>
    <row r="94" spans="2:51" s="12" customFormat="1" ht="13.5">
      <c r="B94" s="206"/>
      <c r="C94" s="207"/>
      <c r="D94" s="208" t="s">
        <v>144</v>
      </c>
      <c r="E94" s="209" t="s">
        <v>19</v>
      </c>
      <c r="F94" s="210" t="s">
        <v>617</v>
      </c>
      <c r="G94" s="207"/>
      <c r="H94" s="211" t="s">
        <v>19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81</v>
      </c>
      <c r="AV94" s="12" t="s">
        <v>74</v>
      </c>
      <c r="AW94" s="12" t="s">
        <v>34</v>
      </c>
      <c r="AX94" s="12" t="s">
        <v>70</v>
      </c>
      <c r="AY94" s="217" t="s">
        <v>136</v>
      </c>
    </row>
    <row r="95" spans="2:51" s="13" customFormat="1" ht="13.5">
      <c r="B95" s="218"/>
      <c r="C95" s="219"/>
      <c r="D95" s="229" t="s">
        <v>144</v>
      </c>
      <c r="E95" s="230" t="s">
        <v>19</v>
      </c>
      <c r="F95" s="231" t="s">
        <v>252</v>
      </c>
      <c r="G95" s="219"/>
      <c r="H95" s="232">
        <v>2052.464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144</v>
      </c>
      <c r="AU95" s="228" t="s">
        <v>81</v>
      </c>
      <c r="AV95" s="13" t="s">
        <v>81</v>
      </c>
      <c r="AW95" s="13" t="s">
        <v>34</v>
      </c>
      <c r="AX95" s="13" t="s">
        <v>74</v>
      </c>
      <c r="AY95" s="228" t="s">
        <v>136</v>
      </c>
    </row>
    <row r="96" spans="2:65" s="1" customFormat="1" ht="22.5" customHeight="1">
      <c r="B96" s="36"/>
      <c r="C96" s="194" t="s">
        <v>142</v>
      </c>
      <c r="D96" s="194" t="s">
        <v>138</v>
      </c>
      <c r="E96" s="195" t="s">
        <v>618</v>
      </c>
      <c r="F96" s="196" t="s">
        <v>619</v>
      </c>
      <c r="G96" s="197" t="s">
        <v>141</v>
      </c>
      <c r="H96" s="198">
        <v>492591.36</v>
      </c>
      <c r="I96" s="199"/>
      <c r="J96" s="200">
        <f>ROUND(I96*H96,2)</f>
        <v>0</v>
      </c>
      <c r="K96" s="196" t="s">
        <v>19</v>
      </c>
      <c r="L96" s="56"/>
      <c r="M96" s="201" t="s">
        <v>19</v>
      </c>
      <c r="N96" s="202" t="s">
        <v>41</v>
      </c>
      <c r="O96" s="37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9" t="s">
        <v>142</v>
      </c>
      <c r="AT96" s="19" t="s">
        <v>138</v>
      </c>
      <c r="AU96" s="19" t="s">
        <v>81</v>
      </c>
      <c r="AY96" s="19" t="s">
        <v>136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9" t="s">
        <v>74</v>
      </c>
      <c r="BK96" s="205">
        <f>ROUND(I96*H96,2)</f>
        <v>0</v>
      </c>
      <c r="BL96" s="19" t="s">
        <v>142</v>
      </c>
      <c r="BM96" s="19" t="s">
        <v>620</v>
      </c>
    </row>
    <row r="97" spans="2:51" s="12" customFormat="1" ht="13.5">
      <c r="B97" s="206"/>
      <c r="C97" s="207"/>
      <c r="D97" s="208" t="s">
        <v>144</v>
      </c>
      <c r="E97" s="209" t="s">
        <v>19</v>
      </c>
      <c r="F97" s="210" t="s">
        <v>621</v>
      </c>
      <c r="G97" s="207"/>
      <c r="H97" s="211" t="s">
        <v>19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81</v>
      </c>
      <c r="AV97" s="12" t="s">
        <v>74</v>
      </c>
      <c r="AW97" s="12" t="s">
        <v>34</v>
      </c>
      <c r="AX97" s="12" t="s">
        <v>70</v>
      </c>
      <c r="AY97" s="217" t="s">
        <v>136</v>
      </c>
    </row>
    <row r="98" spans="2:51" s="13" customFormat="1" ht="13.5">
      <c r="B98" s="218"/>
      <c r="C98" s="219"/>
      <c r="D98" s="229" t="s">
        <v>144</v>
      </c>
      <c r="E98" s="230" t="s">
        <v>19</v>
      </c>
      <c r="F98" s="231" t="s">
        <v>613</v>
      </c>
      <c r="G98" s="219"/>
      <c r="H98" s="232">
        <v>492591.36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144</v>
      </c>
      <c r="AU98" s="228" t="s">
        <v>81</v>
      </c>
      <c r="AV98" s="13" t="s">
        <v>81</v>
      </c>
      <c r="AW98" s="13" t="s">
        <v>34</v>
      </c>
      <c r="AX98" s="13" t="s">
        <v>74</v>
      </c>
      <c r="AY98" s="228" t="s">
        <v>136</v>
      </c>
    </row>
    <row r="99" spans="2:65" s="1" customFormat="1" ht="22.5" customHeight="1">
      <c r="B99" s="36"/>
      <c r="C99" s="194" t="s">
        <v>165</v>
      </c>
      <c r="D99" s="194" t="s">
        <v>138</v>
      </c>
      <c r="E99" s="195" t="s">
        <v>622</v>
      </c>
      <c r="F99" s="196" t="s">
        <v>623</v>
      </c>
      <c r="G99" s="197" t="s">
        <v>141</v>
      </c>
      <c r="H99" s="198">
        <v>2052.464</v>
      </c>
      <c r="I99" s="199"/>
      <c r="J99" s="200">
        <f>ROUND(I99*H99,2)</f>
        <v>0</v>
      </c>
      <c r="K99" s="196" t="s">
        <v>19</v>
      </c>
      <c r="L99" s="56"/>
      <c r="M99" s="201" t="s">
        <v>19</v>
      </c>
      <c r="N99" s="202" t="s">
        <v>41</v>
      </c>
      <c r="O99" s="37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9" t="s">
        <v>142</v>
      </c>
      <c r="AT99" s="19" t="s">
        <v>138</v>
      </c>
      <c r="AU99" s="19" t="s">
        <v>81</v>
      </c>
      <c r="AY99" s="19" t="s">
        <v>136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9" t="s">
        <v>74</v>
      </c>
      <c r="BK99" s="205">
        <f>ROUND(I99*H99,2)</f>
        <v>0</v>
      </c>
      <c r="BL99" s="19" t="s">
        <v>142</v>
      </c>
      <c r="BM99" s="19" t="s">
        <v>624</v>
      </c>
    </row>
    <row r="100" spans="2:51" s="12" customFormat="1" ht="13.5">
      <c r="B100" s="206"/>
      <c r="C100" s="207"/>
      <c r="D100" s="208" t="s">
        <v>144</v>
      </c>
      <c r="E100" s="209" t="s">
        <v>19</v>
      </c>
      <c r="F100" s="210" t="s">
        <v>621</v>
      </c>
      <c r="G100" s="207"/>
      <c r="H100" s="211" t="s">
        <v>19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81</v>
      </c>
      <c r="AV100" s="12" t="s">
        <v>74</v>
      </c>
      <c r="AW100" s="12" t="s">
        <v>34</v>
      </c>
      <c r="AX100" s="12" t="s">
        <v>70</v>
      </c>
      <c r="AY100" s="217" t="s">
        <v>136</v>
      </c>
    </row>
    <row r="101" spans="2:51" s="13" customFormat="1" ht="13.5">
      <c r="B101" s="218"/>
      <c r="C101" s="219"/>
      <c r="D101" s="229" t="s">
        <v>144</v>
      </c>
      <c r="E101" s="230" t="s">
        <v>19</v>
      </c>
      <c r="F101" s="231" t="s">
        <v>252</v>
      </c>
      <c r="G101" s="219"/>
      <c r="H101" s="232">
        <v>2052.464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144</v>
      </c>
      <c r="AU101" s="228" t="s">
        <v>81</v>
      </c>
      <c r="AV101" s="13" t="s">
        <v>81</v>
      </c>
      <c r="AW101" s="13" t="s">
        <v>34</v>
      </c>
      <c r="AX101" s="13" t="s">
        <v>74</v>
      </c>
      <c r="AY101" s="228" t="s">
        <v>136</v>
      </c>
    </row>
    <row r="102" spans="2:65" s="1" customFormat="1" ht="22.5" customHeight="1">
      <c r="B102" s="36"/>
      <c r="C102" s="194" t="s">
        <v>156</v>
      </c>
      <c r="D102" s="194" t="s">
        <v>138</v>
      </c>
      <c r="E102" s="195" t="s">
        <v>625</v>
      </c>
      <c r="F102" s="196" t="s">
        <v>626</v>
      </c>
      <c r="G102" s="197" t="s">
        <v>141</v>
      </c>
      <c r="H102" s="198">
        <v>500</v>
      </c>
      <c r="I102" s="199"/>
      <c r="J102" s="200">
        <f>ROUND(I102*H102,2)</f>
        <v>0</v>
      </c>
      <c r="K102" s="196" t="s">
        <v>19</v>
      </c>
      <c r="L102" s="56"/>
      <c r="M102" s="201" t="s">
        <v>19</v>
      </c>
      <c r="N102" s="202" t="s">
        <v>41</v>
      </c>
      <c r="O102" s="37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9" t="s">
        <v>142</v>
      </c>
      <c r="AT102" s="19" t="s">
        <v>138</v>
      </c>
      <c r="AU102" s="19" t="s">
        <v>81</v>
      </c>
      <c r="AY102" s="19" t="s">
        <v>136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9" t="s">
        <v>74</v>
      </c>
      <c r="BK102" s="205">
        <f>ROUND(I102*H102,2)</f>
        <v>0</v>
      </c>
      <c r="BL102" s="19" t="s">
        <v>142</v>
      </c>
      <c r="BM102" s="19" t="s">
        <v>627</v>
      </c>
    </row>
    <row r="103" spans="2:51" s="13" customFormat="1" ht="13.5">
      <c r="B103" s="218"/>
      <c r="C103" s="219"/>
      <c r="D103" s="229" t="s">
        <v>144</v>
      </c>
      <c r="E103" s="230" t="s">
        <v>19</v>
      </c>
      <c r="F103" s="231" t="s">
        <v>628</v>
      </c>
      <c r="G103" s="219"/>
      <c r="H103" s="232">
        <v>500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144</v>
      </c>
      <c r="AU103" s="228" t="s">
        <v>81</v>
      </c>
      <c r="AV103" s="13" t="s">
        <v>81</v>
      </c>
      <c r="AW103" s="13" t="s">
        <v>34</v>
      </c>
      <c r="AX103" s="13" t="s">
        <v>74</v>
      </c>
      <c r="AY103" s="228" t="s">
        <v>136</v>
      </c>
    </row>
    <row r="104" spans="2:65" s="1" customFormat="1" ht="31.5" customHeight="1">
      <c r="B104" s="36"/>
      <c r="C104" s="194" t="s">
        <v>177</v>
      </c>
      <c r="D104" s="194" t="s">
        <v>138</v>
      </c>
      <c r="E104" s="195" t="s">
        <v>272</v>
      </c>
      <c r="F104" s="196" t="s">
        <v>629</v>
      </c>
      <c r="G104" s="197" t="s">
        <v>200</v>
      </c>
      <c r="H104" s="198">
        <v>1</v>
      </c>
      <c r="I104" s="199"/>
      <c r="J104" s="200">
        <f>ROUND(I104*H104,2)</f>
        <v>0</v>
      </c>
      <c r="K104" s="196" t="s">
        <v>19</v>
      </c>
      <c r="L104" s="56"/>
      <c r="M104" s="201" t="s">
        <v>19</v>
      </c>
      <c r="N104" s="273" t="s">
        <v>41</v>
      </c>
      <c r="O104" s="274"/>
      <c r="P104" s="275">
        <f>O104*H104</f>
        <v>0</v>
      </c>
      <c r="Q104" s="275">
        <v>0</v>
      </c>
      <c r="R104" s="275">
        <f>Q104*H104</f>
        <v>0</v>
      </c>
      <c r="S104" s="275">
        <v>0</v>
      </c>
      <c r="T104" s="276">
        <f>S104*H104</f>
        <v>0</v>
      </c>
      <c r="AR104" s="19" t="s">
        <v>142</v>
      </c>
      <c r="AT104" s="19" t="s">
        <v>138</v>
      </c>
      <c r="AU104" s="19" t="s">
        <v>81</v>
      </c>
      <c r="AY104" s="19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9" t="s">
        <v>74</v>
      </c>
      <c r="BK104" s="205">
        <f>ROUND(I104*H104,2)</f>
        <v>0</v>
      </c>
      <c r="BL104" s="19" t="s">
        <v>142</v>
      </c>
      <c r="BM104" s="19" t="s">
        <v>630</v>
      </c>
    </row>
    <row r="105" spans="2:12" s="1" customFormat="1" ht="6.95" customHeight="1">
      <c r="B105" s="51"/>
      <c r="C105" s="52"/>
      <c r="D105" s="52"/>
      <c r="E105" s="52"/>
      <c r="F105" s="52"/>
      <c r="G105" s="52"/>
      <c r="H105" s="52"/>
      <c r="I105" s="138"/>
      <c r="J105" s="52"/>
      <c r="K105" s="52"/>
      <c r="L105" s="56"/>
    </row>
  </sheetData>
  <sheetProtection algorithmName="SHA-512" hashValue="w/eiQgSeZH4bQpqCoyHGIIQ6fWbBUMFJmNJl/qNUY5YvQuGjm3f6O5+2CCwdMZ7QYsHZTBoEaLr4Jw5q7aTeLQ==" saltValue="57+IpHcTTITgsdr1RCjjMA==" spinCount="100000"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7"/>
      <c r="C1" s="327"/>
      <c r="D1" s="326" t="s">
        <v>1</v>
      </c>
      <c r="E1" s="327"/>
      <c r="F1" s="328" t="s">
        <v>713</v>
      </c>
      <c r="G1" s="333" t="s">
        <v>714</v>
      </c>
      <c r="H1" s="333"/>
      <c r="I1" s="334"/>
      <c r="J1" s="328" t="s">
        <v>715</v>
      </c>
      <c r="K1" s="326" t="s">
        <v>93</v>
      </c>
      <c r="L1" s="328" t="s">
        <v>716</v>
      </c>
      <c r="M1" s="328"/>
      <c r="N1" s="328"/>
      <c r="O1" s="328"/>
      <c r="P1" s="328"/>
      <c r="Q1" s="328"/>
      <c r="R1" s="328"/>
      <c r="S1" s="328"/>
      <c r="T1" s="328"/>
      <c r="U1" s="324"/>
      <c r="V1" s="32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115"/>
      <c r="J3" s="21"/>
      <c r="K3" s="22"/>
      <c r="AT3" s="19" t="s">
        <v>81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16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6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6"/>
      <c r="J6" s="24"/>
      <c r="K6" s="26"/>
    </row>
    <row r="7" spans="2:11" ht="22.5" customHeight="1">
      <c r="B7" s="23"/>
      <c r="C7" s="24"/>
      <c r="D7" s="24"/>
      <c r="E7" s="320" t="str">
        <f>'Rekapitulace stavby'!K6</f>
        <v>Chrudimská beseda 85 - oprava fasády Chrudim II.etapa</v>
      </c>
      <c r="F7" s="282"/>
      <c r="G7" s="282"/>
      <c r="H7" s="282"/>
      <c r="I7" s="116"/>
      <c r="J7" s="24"/>
      <c r="K7" s="26"/>
    </row>
    <row r="8" spans="2:11" ht="13.5">
      <c r="B8" s="23"/>
      <c r="C8" s="24"/>
      <c r="D8" s="32" t="s">
        <v>95</v>
      </c>
      <c r="E8" s="24"/>
      <c r="F8" s="24"/>
      <c r="G8" s="24"/>
      <c r="H8" s="24"/>
      <c r="I8" s="116"/>
      <c r="J8" s="24"/>
      <c r="K8" s="26"/>
    </row>
    <row r="9" spans="2:11" s="1" customFormat="1" ht="22.5" customHeight="1">
      <c r="B9" s="36"/>
      <c r="C9" s="37"/>
      <c r="D9" s="37"/>
      <c r="E9" s="320" t="s">
        <v>604</v>
      </c>
      <c r="F9" s="289"/>
      <c r="G9" s="289"/>
      <c r="H9" s="289"/>
      <c r="I9" s="117"/>
      <c r="J9" s="37"/>
      <c r="K9" s="40"/>
    </row>
    <row r="10" spans="2:11" s="1" customFormat="1" ht="13.5">
      <c r="B10" s="36"/>
      <c r="C10" s="37"/>
      <c r="D10" s="32" t="s">
        <v>97</v>
      </c>
      <c r="E10" s="37"/>
      <c r="F10" s="37"/>
      <c r="G10" s="37"/>
      <c r="H10" s="37"/>
      <c r="I10" s="117"/>
      <c r="J10" s="37"/>
      <c r="K10" s="40"/>
    </row>
    <row r="11" spans="2:11" s="1" customFormat="1" ht="36.95" customHeight="1">
      <c r="B11" s="36"/>
      <c r="C11" s="37"/>
      <c r="D11" s="37"/>
      <c r="E11" s="321" t="s">
        <v>631</v>
      </c>
      <c r="F11" s="289"/>
      <c r="G11" s="289"/>
      <c r="H11" s="289"/>
      <c r="I11" s="117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7"/>
      <c r="J12" s="37"/>
      <c r="K12" s="40"/>
    </row>
    <row r="13" spans="2:11" s="1" customFormat="1" ht="14.45" customHeight="1">
      <c r="B13" s="36"/>
      <c r="C13" s="37"/>
      <c r="D13" s="32" t="s">
        <v>18</v>
      </c>
      <c r="E13" s="37"/>
      <c r="F13" s="30" t="s">
        <v>19</v>
      </c>
      <c r="G13" s="37"/>
      <c r="H13" s="37"/>
      <c r="I13" s="118" t="s">
        <v>20</v>
      </c>
      <c r="J13" s="30" t="s">
        <v>19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18" t="s">
        <v>23</v>
      </c>
      <c r="J14" s="119" t="str">
        <f>'Rekapitulace stavby'!AN8</f>
        <v>29.9.2016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7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18" t="s">
        <v>26</v>
      </c>
      <c r="J16" s="30" t="s">
        <v>19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8" t="s">
        <v>29</v>
      </c>
      <c r="J17" s="30" t="s">
        <v>19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7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8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7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8" t="s">
        <v>26</v>
      </c>
      <c r="J22" s="30" t="s">
        <v>19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8" t="s">
        <v>29</v>
      </c>
      <c r="J23" s="30" t="s">
        <v>19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7"/>
      <c r="J24" s="37"/>
      <c r="K24" s="40"/>
    </row>
    <row r="25" spans="2:11" s="1" customFormat="1" ht="14.45" customHeight="1">
      <c r="B25" s="36"/>
      <c r="C25" s="37"/>
      <c r="D25" s="32" t="s">
        <v>35</v>
      </c>
      <c r="E25" s="37"/>
      <c r="F25" s="37"/>
      <c r="G25" s="37"/>
      <c r="H25" s="37"/>
      <c r="I25" s="117"/>
      <c r="J25" s="37"/>
      <c r="K25" s="40"/>
    </row>
    <row r="26" spans="2:11" s="7" customFormat="1" ht="22.5" customHeight="1">
      <c r="B26" s="120"/>
      <c r="C26" s="121"/>
      <c r="D26" s="121"/>
      <c r="E26" s="285" t="s">
        <v>19</v>
      </c>
      <c r="F26" s="322"/>
      <c r="G26" s="322"/>
      <c r="H26" s="322"/>
      <c r="I26" s="122"/>
      <c r="J26" s="121"/>
      <c r="K26" s="123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7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6"/>
      <c r="C29" s="37"/>
      <c r="D29" s="126" t="s">
        <v>36</v>
      </c>
      <c r="E29" s="37"/>
      <c r="F29" s="37"/>
      <c r="G29" s="37"/>
      <c r="H29" s="37"/>
      <c r="I29" s="117"/>
      <c r="J29" s="127">
        <f>ROUND(J84,2)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28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29">
        <f>ROUND(SUM(BE84:BE87),2)</f>
        <v>0</v>
      </c>
      <c r="G32" s="37"/>
      <c r="H32" s="37"/>
      <c r="I32" s="130">
        <v>0.21</v>
      </c>
      <c r="J32" s="129">
        <f>ROUND(ROUND((SUM(BE84:BE87)),2)*I32,2)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29">
        <f>ROUND(SUM(BF84:BF87),2)</f>
        <v>0</v>
      </c>
      <c r="G33" s="37"/>
      <c r="H33" s="37"/>
      <c r="I33" s="130">
        <v>0.15</v>
      </c>
      <c r="J33" s="129">
        <f>ROUND(ROUND((SUM(BF84:BF87)),2)*I33,2)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29">
        <f>ROUND(SUM(BG84:BG87),2)</f>
        <v>0</v>
      </c>
      <c r="G34" s="37"/>
      <c r="H34" s="37"/>
      <c r="I34" s="130">
        <v>0.21</v>
      </c>
      <c r="J34" s="129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29">
        <f>ROUND(SUM(BH84:BH87),2)</f>
        <v>0</v>
      </c>
      <c r="G35" s="37"/>
      <c r="H35" s="37"/>
      <c r="I35" s="130">
        <v>0.15</v>
      </c>
      <c r="J35" s="129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29">
        <f>ROUND(SUM(BI84:BI87),2)</f>
        <v>0</v>
      </c>
      <c r="G36" s="37"/>
      <c r="H36" s="37"/>
      <c r="I36" s="130">
        <v>0</v>
      </c>
      <c r="J36" s="129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7"/>
      <c r="J37" s="37"/>
      <c r="K37" s="40"/>
    </row>
    <row r="38" spans="2:11" s="1" customFormat="1" ht="25.35" customHeight="1">
      <c r="B38" s="36"/>
      <c r="C38" s="131"/>
      <c r="D38" s="132" t="s">
        <v>46</v>
      </c>
      <c r="E38" s="74"/>
      <c r="F38" s="74"/>
      <c r="G38" s="133" t="s">
        <v>47</v>
      </c>
      <c r="H38" s="134" t="s">
        <v>48</v>
      </c>
      <c r="I38" s="135"/>
      <c r="J38" s="136">
        <f>SUM(J29:J36)</f>
        <v>0</v>
      </c>
      <c r="K38" s="137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8"/>
      <c r="J39" s="52"/>
      <c r="K39" s="53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6"/>
      <c r="C44" s="25" t="s">
        <v>99</v>
      </c>
      <c r="D44" s="37"/>
      <c r="E44" s="37"/>
      <c r="F44" s="37"/>
      <c r="G44" s="37"/>
      <c r="H44" s="37"/>
      <c r="I44" s="117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7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7"/>
      <c r="J46" s="37"/>
      <c r="K46" s="40"/>
    </row>
    <row r="47" spans="2:11" s="1" customFormat="1" ht="22.5" customHeight="1">
      <c r="B47" s="36"/>
      <c r="C47" s="37"/>
      <c r="D47" s="37"/>
      <c r="E47" s="320" t="str">
        <f>E7</f>
        <v>Chrudimská beseda 85 - oprava fasády Chrudim II.etapa</v>
      </c>
      <c r="F47" s="289"/>
      <c r="G47" s="289"/>
      <c r="H47" s="289"/>
      <c r="I47" s="117"/>
      <c r="J47" s="37"/>
      <c r="K47" s="40"/>
    </row>
    <row r="48" spans="2:11" ht="13.5">
      <c r="B48" s="23"/>
      <c r="C48" s="32" t="s">
        <v>95</v>
      </c>
      <c r="D48" s="24"/>
      <c r="E48" s="24"/>
      <c r="F48" s="24"/>
      <c r="G48" s="24"/>
      <c r="H48" s="24"/>
      <c r="I48" s="116"/>
      <c r="J48" s="24"/>
      <c r="K48" s="26"/>
    </row>
    <row r="49" spans="2:11" s="1" customFormat="1" ht="22.5" customHeight="1">
      <c r="B49" s="36"/>
      <c r="C49" s="37"/>
      <c r="D49" s="37"/>
      <c r="E49" s="320" t="s">
        <v>604</v>
      </c>
      <c r="F49" s="289"/>
      <c r="G49" s="289"/>
      <c r="H49" s="289"/>
      <c r="I49" s="117"/>
      <c r="J49" s="37"/>
      <c r="K49" s="40"/>
    </row>
    <row r="50" spans="2:11" s="1" customFormat="1" ht="14.45" customHeight="1">
      <c r="B50" s="36"/>
      <c r="C50" s="32" t="s">
        <v>97</v>
      </c>
      <c r="D50" s="37"/>
      <c r="E50" s="37"/>
      <c r="F50" s="37"/>
      <c r="G50" s="37"/>
      <c r="H50" s="37"/>
      <c r="I50" s="117"/>
      <c r="J50" s="37"/>
      <c r="K50" s="40"/>
    </row>
    <row r="51" spans="2:11" s="1" customFormat="1" ht="23.25" customHeight="1">
      <c r="B51" s="36"/>
      <c r="C51" s="37"/>
      <c r="D51" s="37"/>
      <c r="E51" s="321" t="str">
        <f>E11</f>
        <v>2b - Zařízení silnoproudé elektrotechniky a hromosvodu</v>
      </c>
      <c r="F51" s="289"/>
      <c r="G51" s="289"/>
      <c r="H51" s="289"/>
      <c r="I51" s="117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7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Chrudim</v>
      </c>
      <c r="G53" s="37"/>
      <c r="H53" s="37"/>
      <c r="I53" s="118" t="s">
        <v>23</v>
      </c>
      <c r="J53" s="119" t="str">
        <f>IF(J14="","",J14)</f>
        <v>29.9.2016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7"/>
      <c r="J54" s="37"/>
      <c r="K54" s="40"/>
    </row>
    <row r="55" spans="2:11" s="1" customFormat="1" ht="13.5">
      <c r="B55" s="36"/>
      <c r="C55" s="32" t="s">
        <v>25</v>
      </c>
      <c r="D55" s="37"/>
      <c r="E55" s="37"/>
      <c r="F55" s="30" t="str">
        <f>E17</f>
        <v>MÚ Chrudim,Resselovo nám.77,Chrudim</v>
      </c>
      <c r="G55" s="37"/>
      <c r="H55" s="37"/>
      <c r="I55" s="118" t="s">
        <v>32</v>
      </c>
      <c r="J55" s="30" t="str">
        <f>E23</f>
        <v>CODE s.r.o.,Na Vrtálně 84,Pardubice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7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7"/>
      <c r="J57" s="37"/>
      <c r="K57" s="40"/>
    </row>
    <row r="58" spans="2:11" s="1" customFormat="1" ht="29.25" customHeight="1">
      <c r="B58" s="36"/>
      <c r="C58" s="143" t="s">
        <v>100</v>
      </c>
      <c r="D58" s="131"/>
      <c r="E58" s="131"/>
      <c r="F58" s="131"/>
      <c r="G58" s="131"/>
      <c r="H58" s="131"/>
      <c r="I58" s="144"/>
      <c r="J58" s="145" t="s">
        <v>101</v>
      </c>
      <c r="K58" s="146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7"/>
      <c r="J59" s="37"/>
      <c r="K59" s="40"/>
    </row>
    <row r="60" spans="2:47" s="1" customFormat="1" ht="29.25" customHeight="1">
      <c r="B60" s="36"/>
      <c r="C60" s="147" t="s">
        <v>102</v>
      </c>
      <c r="D60" s="37"/>
      <c r="E60" s="37"/>
      <c r="F60" s="37"/>
      <c r="G60" s="37"/>
      <c r="H60" s="37"/>
      <c r="I60" s="117"/>
      <c r="J60" s="127">
        <f>J84</f>
        <v>0</v>
      </c>
      <c r="K60" s="40"/>
      <c r="AU60" s="19" t="s">
        <v>103</v>
      </c>
    </row>
    <row r="61" spans="2:11" s="8" customFormat="1" ht="24.95" customHeight="1">
      <c r="B61" s="148"/>
      <c r="C61" s="149"/>
      <c r="D61" s="150" t="s">
        <v>632</v>
      </c>
      <c r="E61" s="151"/>
      <c r="F61" s="151"/>
      <c r="G61" s="151"/>
      <c r="H61" s="151"/>
      <c r="I61" s="152"/>
      <c r="J61" s="153">
        <f>J85</f>
        <v>0</v>
      </c>
      <c r="K61" s="154"/>
    </row>
    <row r="62" spans="2:11" s="9" customFormat="1" ht="19.9" customHeight="1">
      <c r="B62" s="155"/>
      <c r="C62" s="156"/>
      <c r="D62" s="157" t="s">
        <v>633</v>
      </c>
      <c r="E62" s="158"/>
      <c r="F62" s="158"/>
      <c r="G62" s="158"/>
      <c r="H62" s="158"/>
      <c r="I62" s="159"/>
      <c r="J62" s="160">
        <f>J86</f>
        <v>0</v>
      </c>
      <c r="K62" s="161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117"/>
      <c r="J63" s="37"/>
      <c r="K63" s="40"/>
    </row>
    <row r="64" spans="2:11" s="1" customFormat="1" ht="6.95" customHeight="1">
      <c r="B64" s="51"/>
      <c r="C64" s="52"/>
      <c r="D64" s="52"/>
      <c r="E64" s="52"/>
      <c r="F64" s="52"/>
      <c r="G64" s="52"/>
      <c r="H64" s="52"/>
      <c r="I64" s="138"/>
      <c r="J64" s="52"/>
      <c r="K64" s="53"/>
    </row>
    <row r="68" spans="2:12" s="1" customFormat="1" ht="6.95" customHeight="1">
      <c r="B68" s="54"/>
      <c r="C68" s="55"/>
      <c r="D68" s="55"/>
      <c r="E68" s="55"/>
      <c r="F68" s="55"/>
      <c r="G68" s="55"/>
      <c r="H68" s="55"/>
      <c r="I68" s="141"/>
      <c r="J68" s="55"/>
      <c r="K68" s="55"/>
      <c r="L68" s="56"/>
    </row>
    <row r="69" spans="2:12" s="1" customFormat="1" ht="36.95" customHeight="1">
      <c r="B69" s="36"/>
      <c r="C69" s="57" t="s">
        <v>120</v>
      </c>
      <c r="D69" s="58"/>
      <c r="E69" s="58"/>
      <c r="F69" s="58"/>
      <c r="G69" s="58"/>
      <c r="H69" s="58"/>
      <c r="I69" s="162"/>
      <c r="J69" s="58"/>
      <c r="K69" s="58"/>
      <c r="L69" s="56"/>
    </row>
    <row r="70" spans="2:12" s="1" customFormat="1" ht="6.95" customHeight="1">
      <c r="B70" s="36"/>
      <c r="C70" s="58"/>
      <c r="D70" s="58"/>
      <c r="E70" s="58"/>
      <c r="F70" s="58"/>
      <c r="G70" s="58"/>
      <c r="H70" s="58"/>
      <c r="I70" s="162"/>
      <c r="J70" s="58"/>
      <c r="K70" s="58"/>
      <c r="L70" s="56"/>
    </row>
    <row r="71" spans="2:12" s="1" customFormat="1" ht="14.45" customHeight="1">
      <c r="B71" s="36"/>
      <c r="C71" s="60" t="s">
        <v>16</v>
      </c>
      <c r="D71" s="58"/>
      <c r="E71" s="58"/>
      <c r="F71" s="58"/>
      <c r="G71" s="58"/>
      <c r="H71" s="58"/>
      <c r="I71" s="162"/>
      <c r="J71" s="58"/>
      <c r="K71" s="58"/>
      <c r="L71" s="56"/>
    </row>
    <row r="72" spans="2:12" s="1" customFormat="1" ht="22.5" customHeight="1">
      <c r="B72" s="36"/>
      <c r="C72" s="58"/>
      <c r="D72" s="58"/>
      <c r="E72" s="323" t="str">
        <f>E7</f>
        <v>Chrudimská beseda 85 - oprava fasády Chrudim II.etapa</v>
      </c>
      <c r="F72" s="300"/>
      <c r="G72" s="300"/>
      <c r="H72" s="300"/>
      <c r="I72" s="162"/>
      <c r="J72" s="58"/>
      <c r="K72" s="58"/>
      <c r="L72" s="56"/>
    </row>
    <row r="73" spans="2:12" ht="13.5">
      <c r="B73" s="23"/>
      <c r="C73" s="60" t="s">
        <v>95</v>
      </c>
      <c r="D73" s="163"/>
      <c r="E73" s="163"/>
      <c r="F73" s="163"/>
      <c r="G73" s="163"/>
      <c r="H73" s="163"/>
      <c r="J73" s="163"/>
      <c r="K73" s="163"/>
      <c r="L73" s="164"/>
    </row>
    <row r="74" spans="2:12" s="1" customFormat="1" ht="22.5" customHeight="1">
      <c r="B74" s="36"/>
      <c r="C74" s="58"/>
      <c r="D74" s="58"/>
      <c r="E74" s="323" t="s">
        <v>604</v>
      </c>
      <c r="F74" s="300"/>
      <c r="G74" s="300"/>
      <c r="H74" s="300"/>
      <c r="I74" s="162"/>
      <c r="J74" s="58"/>
      <c r="K74" s="58"/>
      <c r="L74" s="56"/>
    </row>
    <row r="75" spans="2:12" s="1" customFormat="1" ht="14.45" customHeight="1">
      <c r="B75" s="36"/>
      <c r="C75" s="60" t="s">
        <v>97</v>
      </c>
      <c r="D75" s="58"/>
      <c r="E75" s="58"/>
      <c r="F75" s="58"/>
      <c r="G75" s="58"/>
      <c r="H75" s="58"/>
      <c r="I75" s="162"/>
      <c r="J75" s="58"/>
      <c r="K75" s="58"/>
      <c r="L75" s="56"/>
    </row>
    <row r="76" spans="2:12" s="1" customFormat="1" ht="23.25" customHeight="1">
      <c r="B76" s="36"/>
      <c r="C76" s="58"/>
      <c r="D76" s="58"/>
      <c r="E76" s="297" t="str">
        <f>E11</f>
        <v>2b - Zařízení silnoproudé elektrotechniky a hromosvodu</v>
      </c>
      <c r="F76" s="300"/>
      <c r="G76" s="300"/>
      <c r="H76" s="300"/>
      <c r="I76" s="162"/>
      <c r="J76" s="58"/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62"/>
      <c r="J77" s="58"/>
      <c r="K77" s="58"/>
      <c r="L77" s="56"/>
    </row>
    <row r="78" spans="2:12" s="1" customFormat="1" ht="18" customHeight="1">
      <c r="B78" s="36"/>
      <c r="C78" s="60" t="s">
        <v>21</v>
      </c>
      <c r="D78" s="58"/>
      <c r="E78" s="58"/>
      <c r="F78" s="165" t="str">
        <f>F14</f>
        <v>Chrudim</v>
      </c>
      <c r="G78" s="58"/>
      <c r="H78" s="58"/>
      <c r="I78" s="166" t="s">
        <v>23</v>
      </c>
      <c r="J78" s="68" t="str">
        <f>IF(J14="","",J14)</f>
        <v>29.9.2016</v>
      </c>
      <c r="K78" s="58"/>
      <c r="L78" s="56"/>
    </row>
    <row r="79" spans="2:12" s="1" customFormat="1" ht="6.95" customHeight="1">
      <c r="B79" s="36"/>
      <c r="C79" s="58"/>
      <c r="D79" s="58"/>
      <c r="E79" s="58"/>
      <c r="F79" s="58"/>
      <c r="G79" s="58"/>
      <c r="H79" s="58"/>
      <c r="I79" s="162"/>
      <c r="J79" s="58"/>
      <c r="K79" s="58"/>
      <c r="L79" s="56"/>
    </row>
    <row r="80" spans="2:12" s="1" customFormat="1" ht="13.5">
      <c r="B80" s="36"/>
      <c r="C80" s="60" t="s">
        <v>25</v>
      </c>
      <c r="D80" s="58"/>
      <c r="E80" s="58"/>
      <c r="F80" s="165" t="str">
        <f>E17</f>
        <v>MÚ Chrudim,Resselovo nám.77,Chrudim</v>
      </c>
      <c r="G80" s="58"/>
      <c r="H80" s="58"/>
      <c r="I80" s="166" t="s">
        <v>32</v>
      </c>
      <c r="J80" s="165" t="str">
        <f>E23</f>
        <v>CODE s.r.o.,Na Vrtálně 84,Pardubice</v>
      </c>
      <c r="K80" s="58"/>
      <c r="L80" s="56"/>
    </row>
    <row r="81" spans="2:12" s="1" customFormat="1" ht="14.45" customHeight="1">
      <c r="B81" s="36"/>
      <c r="C81" s="60" t="s">
        <v>30</v>
      </c>
      <c r="D81" s="58"/>
      <c r="E81" s="58"/>
      <c r="F81" s="165" t="str">
        <f>IF(E20="","",E20)</f>
        <v/>
      </c>
      <c r="G81" s="58"/>
      <c r="H81" s="58"/>
      <c r="I81" s="162"/>
      <c r="J81" s="58"/>
      <c r="K81" s="58"/>
      <c r="L81" s="56"/>
    </row>
    <row r="82" spans="2:12" s="1" customFormat="1" ht="10.35" customHeight="1">
      <c r="B82" s="36"/>
      <c r="C82" s="58"/>
      <c r="D82" s="58"/>
      <c r="E82" s="58"/>
      <c r="F82" s="58"/>
      <c r="G82" s="58"/>
      <c r="H82" s="58"/>
      <c r="I82" s="162"/>
      <c r="J82" s="58"/>
      <c r="K82" s="58"/>
      <c r="L82" s="56"/>
    </row>
    <row r="83" spans="2:20" s="10" customFormat="1" ht="29.25" customHeight="1">
      <c r="B83" s="167"/>
      <c r="C83" s="168" t="s">
        <v>121</v>
      </c>
      <c r="D83" s="169" t="s">
        <v>55</v>
      </c>
      <c r="E83" s="169" t="s">
        <v>51</v>
      </c>
      <c r="F83" s="169" t="s">
        <v>122</v>
      </c>
      <c r="G83" s="169" t="s">
        <v>123</v>
      </c>
      <c r="H83" s="169" t="s">
        <v>124</v>
      </c>
      <c r="I83" s="170" t="s">
        <v>125</v>
      </c>
      <c r="J83" s="169" t="s">
        <v>101</v>
      </c>
      <c r="K83" s="171" t="s">
        <v>126</v>
      </c>
      <c r="L83" s="172"/>
      <c r="M83" s="76" t="s">
        <v>127</v>
      </c>
      <c r="N83" s="77" t="s">
        <v>40</v>
      </c>
      <c r="O83" s="77" t="s">
        <v>128</v>
      </c>
      <c r="P83" s="77" t="s">
        <v>129</v>
      </c>
      <c r="Q83" s="77" t="s">
        <v>130</v>
      </c>
      <c r="R83" s="77" t="s">
        <v>131</v>
      </c>
      <c r="S83" s="77" t="s">
        <v>132</v>
      </c>
      <c r="T83" s="78" t="s">
        <v>133</v>
      </c>
    </row>
    <row r="84" spans="2:63" s="1" customFormat="1" ht="29.25" customHeight="1">
      <c r="B84" s="36"/>
      <c r="C84" s="82" t="s">
        <v>102</v>
      </c>
      <c r="D84" s="58"/>
      <c r="E84" s="58"/>
      <c r="F84" s="58"/>
      <c r="G84" s="58"/>
      <c r="H84" s="58"/>
      <c r="I84" s="162"/>
      <c r="J84" s="173">
        <f>BK84</f>
        <v>0</v>
      </c>
      <c r="K84" s="58"/>
      <c r="L84" s="56"/>
      <c r="M84" s="79"/>
      <c r="N84" s="80"/>
      <c r="O84" s="80"/>
      <c r="P84" s="174">
        <f>P85</f>
        <v>0</v>
      </c>
      <c r="Q84" s="80"/>
      <c r="R84" s="174">
        <f>R85</f>
        <v>0</v>
      </c>
      <c r="S84" s="80"/>
      <c r="T84" s="175">
        <f>T85</f>
        <v>0</v>
      </c>
      <c r="AT84" s="19" t="s">
        <v>69</v>
      </c>
      <c r="AU84" s="19" t="s">
        <v>103</v>
      </c>
      <c r="BK84" s="176">
        <f>BK85</f>
        <v>0</v>
      </c>
    </row>
    <row r="85" spans="2:63" s="11" customFormat="1" ht="37.35" customHeight="1">
      <c r="B85" s="177"/>
      <c r="C85" s="178"/>
      <c r="D85" s="179" t="s">
        <v>69</v>
      </c>
      <c r="E85" s="180" t="s">
        <v>234</v>
      </c>
      <c r="F85" s="180" t="s">
        <v>634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</f>
        <v>0</v>
      </c>
      <c r="Q85" s="185"/>
      <c r="R85" s="186">
        <f>R86</f>
        <v>0</v>
      </c>
      <c r="S85" s="185"/>
      <c r="T85" s="187">
        <f>T86</f>
        <v>0</v>
      </c>
      <c r="AR85" s="188" t="s">
        <v>147</v>
      </c>
      <c r="AT85" s="189" t="s">
        <v>69</v>
      </c>
      <c r="AU85" s="189" t="s">
        <v>70</v>
      </c>
      <c r="AY85" s="188" t="s">
        <v>136</v>
      </c>
      <c r="BK85" s="190">
        <f>BK86</f>
        <v>0</v>
      </c>
    </row>
    <row r="86" spans="2:63" s="11" customFormat="1" ht="19.9" customHeight="1">
      <c r="B86" s="177"/>
      <c r="C86" s="178"/>
      <c r="D86" s="191" t="s">
        <v>69</v>
      </c>
      <c r="E86" s="192" t="s">
        <v>635</v>
      </c>
      <c r="F86" s="192" t="s">
        <v>636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P87</f>
        <v>0</v>
      </c>
      <c r="Q86" s="185"/>
      <c r="R86" s="186">
        <f>R87</f>
        <v>0</v>
      </c>
      <c r="S86" s="185"/>
      <c r="T86" s="187">
        <f>T87</f>
        <v>0</v>
      </c>
      <c r="AR86" s="188" t="s">
        <v>147</v>
      </c>
      <c r="AT86" s="189" t="s">
        <v>69</v>
      </c>
      <c r="AU86" s="189" t="s">
        <v>74</v>
      </c>
      <c r="AY86" s="188" t="s">
        <v>136</v>
      </c>
      <c r="BK86" s="190">
        <f>BK87</f>
        <v>0</v>
      </c>
    </row>
    <row r="87" spans="2:65" s="1" customFormat="1" ht="22.5" customHeight="1">
      <c r="B87" s="36"/>
      <c r="C87" s="194" t="s">
        <v>74</v>
      </c>
      <c r="D87" s="194" t="s">
        <v>138</v>
      </c>
      <c r="E87" s="195" t="s">
        <v>637</v>
      </c>
      <c r="F87" s="196" t="s">
        <v>638</v>
      </c>
      <c r="G87" s="197" t="s">
        <v>200</v>
      </c>
      <c r="H87" s="198">
        <v>1</v>
      </c>
      <c r="I87" s="199"/>
      <c r="J87" s="200">
        <f>ROUND(I87*H87,2)</f>
        <v>0</v>
      </c>
      <c r="K87" s="196" t="s">
        <v>19</v>
      </c>
      <c r="L87" s="56"/>
      <c r="M87" s="201" t="s">
        <v>19</v>
      </c>
      <c r="N87" s="273" t="s">
        <v>41</v>
      </c>
      <c r="O87" s="274"/>
      <c r="P87" s="275">
        <f>O87*H87</f>
        <v>0</v>
      </c>
      <c r="Q87" s="275">
        <v>0</v>
      </c>
      <c r="R87" s="275">
        <f>Q87*H87</f>
        <v>0</v>
      </c>
      <c r="S87" s="275">
        <v>0</v>
      </c>
      <c r="T87" s="276">
        <f>S87*H87</f>
        <v>0</v>
      </c>
      <c r="AR87" s="19" t="s">
        <v>494</v>
      </c>
      <c r="AT87" s="19" t="s">
        <v>138</v>
      </c>
      <c r="AU87" s="19" t="s">
        <v>81</v>
      </c>
      <c r="AY87" s="19" t="s">
        <v>136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9" t="s">
        <v>74</v>
      </c>
      <c r="BK87" s="205">
        <f>ROUND(I87*H87,2)</f>
        <v>0</v>
      </c>
      <c r="BL87" s="19" t="s">
        <v>494</v>
      </c>
      <c r="BM87" s="19" t="s">
        <v>639</v>
      </c>
    </row>
    <row r="88" spans="2:12" s="1" customFormat="1" ht="6.95" customHeight="1">
      <c r="B88" s="51"/>
      <c r="C88" s="52"/>
      <c r="D88" s="52"/>
      <c r="E88" s="52"/>
      <c r="F88" s="52"/>
      <c r="G88" s="52"/>
      <c r="H88" s="52"/>
      <c r="I88" s="138"/>
      <c r="J88" s="52"/>
      <c r="K88" s="52"/>
      <c r="L88" s="56"/>
    </row>
  </sheetData>
  <sheetProtection algorithmName="SHA-512" hashValue="P5aWBR10AezO4nIli5rIQGdOqSK6ZpZDsJc3/aPSQsCuDMtXv4GoWsLBgbQkh8ietVdAxJBbPKrnWLtHWaRNxw==" saltValue="BBye9FZlFtq/+oWM8ajIHg==" spinCount="100000"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7"/>
      <c r="C1" s="327"/>
      <c r="D1" s="326" t="s">
        <v>1</v>
      </c>
      <c r="E1" s="327"/>
      <c r="F1" s="328" t="s">
        <v>713</v>
      </c>
      <c r="G1" s="333" t="s">
        <v>714</v>
      </c>
      <c r="H1" s="333"/>
      <c r="I1" s="334"/>
      <c r="J1" s="328" t="s">
        <v>715</v>
      </c>
      <c r="K1" s="326" t="s">
        <v>93</v>
      </c>
      <c r="L1" s="328" t="s">
        <v>716</v>
      </c>
      <c r="M1" s="328"/>
      <c r="N1" s="328"/>
      <c r="O1" s="328"/>
      <c r="P1" s="328"/>
      <c r="Q1" s="328"/>
      <c r="R1" s="328"/>
      <c r="S1" s="328"/>
      <c r="T1" s="328"/>
      <c r="U1" s="324"/>
      <c r="V1" s="32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5"/>
      <c r="J3" s="21"/>
      <c r="K3" s="22"/>
      <c r="AT3" s="19" t="s">
        <v>81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16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6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6"/>
      <c r="J6" s="24"/>
      <c r="K6" s="26"/>
    </row>
    <row r="7" spans="2:11" ht="22.5" customHeight="1">
      <c r="B7" s="23"/>
      <c r="C7" s="24"/>
      <c r="D7" s="24"/>
      <c r="E7" s="320" t="str">
        <f>'Rekapitulace stavby'!K6</f>
        <v>Chrudimská beseda 85 - oprava fasády Chrudim II.etapa</v>
      </c>
      <c r="F7" s="282"/>
      <c r="G7" s="282"/>
      <c r="H7" s="282"/>
      <c r="I7" s="116"/>
      <c r="J7" s="24"/>
      <c r="K7" s="26"/>
    </row>
    <row r="8" spans="2:11" ht="13.5">
      <c r="B8" s="23"/>
      <c r="C8" s="24"/>
      <c r="D8" s="32" t="s">
        <v>95</v>
      </c>
      <c r="E8" s="24"/>
      <c r="F8" s="24"/>
      <c r="G8" s="24"/>
      <c r="H8" s="24"/>
      <c r="I8" s="116"/>
      <c r="J8" s="24"/>
      <c r="K8" s="26"/>
    </row>
    <row r="9" spans="2:11" s="1" customFormat="1" ht="22.5" customHeight="1">
      <c r="B9" s="36"/>
      <c r="C9" s="37"/>
      <c r="D9" s="37"/>
      <c r="E9" s="320" t="s">
        <v>604</v>
      </c>
      <c r="F9" s="289"/>
      <c r="G9" s="289"/>
      <c r="H9" s="289"/>
      <c r="I9" s="117"/>
      <c r="J9" s="37"/>
      <c r="K9" s="40"/>
    </row>
    <row r="10" spans="2:11" s="1" customFormat="1" ht="13.5">
      <c r="B10" s="36"/>
      <c r="C10" s="37"/>
      <c r="D10" s="32" t="s">
        <v>97</v>
      </c>
      <c r="E10" s="37"/>
      <c r="F10" s="37"/>
      <c r="G10" s="37"/>
      <c r="H10" s="37"/>
      <c r="I10" s="117"/>
      <c r="J10" s="37"/>
      <c r="K10" s="40"/>
    </row>
    <row r="11" spans="2:11" s="1" customFormat="1" ht="36.95" customHeight="1">
      <c r="B11" s="36"/>
      <c r="C11" s="37"/>
      <c r="D11" s="37"/>
      <c r="E11" s="321" t="s">
        <v>640</v>
      </c>
      <c r="F11" s="289"/>
      <c r="G11" s="289"/>
      <c r="H11" s="289"/>
      <c r="I11" s="117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7"/>
      <c r="J12" s="37"/>
      <c r="K12" s="40"/>
    </row>
    <row r="13" spans="2:11" s="1" customFormat="1" ht="14.45" customHeight="1">
      <c r="B13" s="36"/>
      <c r="C13" s="37"/>
      <c r="D13" s="32" t="s">
        <v>18</v>
      </c>
      <c r="E13" s="37"/>
      <c r="F13" s="30" t="s">
        <v>19</v>
      </c>
      <c r="G13" s="37"/>
      <c r="H13" s="37"/>
      <c r="I13" s="118" t="s">
        <v>20</v>
      </c>
      <c r="J13" s="30" t="s">
        <v>19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22</v>
      </c>
      <c r="G14" s="37"/>
      <c r="H14" s="37"/>
      <c r="I14" s="118" t="s">
        <v>23</v>
      </c>
      <c r="J14" s="119" t="str">
        <f>'Rekapitulace stavby'!AN8</f>
        <v>29.9.2016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7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18" t="s">
        <v>26</v>
      </c>
      <c r="J16" s="30" t="s">
        <v>19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8" t="s">
        <v>29</v>
      </c>
      <c r="J17" s="30" t="s">
        <v>19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7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8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7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8" t="s">
        <v>26</v>
      </c>
      <c r="J22" s="30" t="s">
        <v>19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8" t="s">
        <v>29</v>
      </c>
      <c r="J23" s="30" t="s">
        <v>19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7"/>
      <c r="J24" s="37"/>
      <c r="K24" s="40"/>
    </row>
    <row r="25" spans="2:11" s="1" customFormat="1" ht="14.45" customHeight="1">
      <c r="B25" s="36"/>
      <c r="C25" s="37"/>
      <c r="D25" s="32" t="s">
        <v>35</v>
      </c>
      <c r="E25" s="37"/>
      <c r="F25" s="37"/>
      <c r="G25" s="37"/>
      <c r="H25" s="37"/>
      <c r="I25" s="117"/>
      <c r="J25" s="37"/>
      <c r="K25" s="40"/>
    </row>
    <row r="26" spans="2:11" s="7" customFormat="1" ht="22.5" customHeight="1">
      <c r="B26" s="120"/>
      <c r="C26" s="121"/>
      <c r="D26" s="121"/>
      <c r="E26" s="285" t="s">
        <v>19</v>
      </c>
      <c r="F26" s="322"/>
      <c r="G26" s="322"/>
      <c r="H26" s="322"/>
      <c r="I26" s="122"/>
      <c r="J26" s="121"/>
      <c r="K26" s="123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7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6"/>
      <c r="C29" s="37"/>
      <c r="D29" s="126" t="s">
        <v>36</v>
      </c>
      <c r="E29" s="37"/>
      <c r="F29" s="37"/>
      <c r="G29" s="37"/>
      <c r="H29" s="37"/>
      <c r="I29" s="117"/>
      <c r="J29" s="127">
        <f>ROUND(J89,2)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28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29">
        <f>ROUND(SUM(BE89:BE114),2)</f>
        <v>0</v>
      </c>
      <c r="G32" s="37"/>
      <c r="H32" s="37"/>
      <c r="I32" s="130">
        <v>0.21</v>
      </c>
      <c r="J32" s="129">
        <f>ROUND(ROUND((SUM(BE89:BE114)),2)*I32,2)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29">
        <f>ROUND(SUM(BF89:BF114),2)</f>
        <v>0</v>
      </c>
      <c r="G33" s="37"/>
      <c r="H33" s="37"/>
      <c r="I33" s="130">
        <v>0.15</v>
      </c>
      <c r="J33" s="129">
        <f>ROUND(ROUND((SUM(BF89:BF114)),2)*I33,2)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29">
        <f>ROUND(SUM(BG89:BG114),2)</f>
        <v>0</v>
      </c>
      <c r="G34" s="37"/>
      <c r="H34" s="37"/>
      <c r="I34" s="130">
        <v>0.21</v>
      </c>
      <c r="J34" s="129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29">
        <f>ROUND(SUM(BH89:BH114),2)</f>
        <v>0</v>
      </c>
      <c r="G35" s="37"/>
      <c r="H35" s="37"/>
      <c r="I35" s="130">
        <v>0.15</v>
      </c>
      <c r="J35" s="129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29">
        <f>ROUND(SUM(BI89:BI114),2)</f>
        <v>0</v>
      </c>
      <c r="G36" s="37"/>
      <c r="H36" s="37"/>
      <c r="I36" s="130">
        <v>0</v>
      </c>
      <c r="J36" s="129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7"/>
      <c r="J37" s="37"/>
      <c r="K37" s="40"/>
    </row>
    <row r="38" spans="2:11" s="1" customFormat="1" ht="25.35" customHeight="1">
      <c r="B38" s="36"/>
      <c r="C38" s="131"/>
      <c r="D38" s="132" t="s">
        <v>46</v>
      </c>
      <c r="E38" s="74"/>
      <c r="F38" s="74"/>
      <c r="G38" s="133" t="s">
        <v>47</v>
      </c>
      <c r="H38" s="134" t="s">
        <v>48</v>
      </c>
      <c r="I38" s="135"/>
      <c r="J38" s="136">
        <f>SUM(J29:J36)</f>
        <v>0</v>
      </c>
      <c r="K38" s="137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8"/>
      <c r="J39" s="52"/>
      <c r="K39" s="53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6"/>
      <c r="C44" s="25" t="s">
        <v>99</v>
      </c>
      <c r="D44" s="37"/>
      <c r="E44" s="37"/>
      <c r="F44" s="37"/>
      <c r="G44" s="37"/>
      <c r="H44" s="37"/>
      <c r="I44" s="117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7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7"/>
      <c r="J46" s="37"/>
      <c r="K46" s="40"/>
    </row>
    <row r="47" spans="2:11" s="1" customFormat="1" ht="22.5" customHeight="1">
      <c r="B47" s="36"/>
      <c r="C47" s="37"/>
      <c r="D47" s="37"/>
      <c r="E47" s="320" t="str">
        <f>E7</f>
        <v>Chrudimská beseda 85 - oprava fasády Chrudim II.etapa</v>
      </c>
      <c r="F47" s="289"/>
      <c r="G47" s="289"/>
      <c r="H47" s="289"/>
      <c r="I47" s="117"/>
      <c r="J47" s="37"/>
      <c r="K47" s="40"/>
    </row>
    <row r="48" spans="2:11" ht="13.5">
      <c r="B48" s="23"/>
      <c r="C48" s="32" t="s">
        <v>95</v>
      </c>
      <c r="D48" s="24"/>
      <c r="E48" s="24"/>
      <c r="F48" s="24"/>
      <c r="G48" s="24"/>
      <c r="H48" s="24"/>
      <c r="I48" s="116"/>
      <c r="J48" s="24"/>
      <c r="K48" s="26"/>
    </row>
    <row r="49" spans="2:11" s="1" customFormat="1" ht="22.5" customHeight="1">
      <c r="B49" s="36"/>
      <c r="C49" s="37"/>
      <c r="D49" s="37"/>
      <c r="E49" s="320" t="s">
        <v>604</v>
      </c>
      <c r="F49" s="289"/>
      <c r="G49" s="289"/>
      <c r="H49" s="289"/>
      <c r="I49" s="117"/>
      <c r="J49" s="37"/>
      <c r="K49" s="40"/>
    </row>
    <row r="50" spans="2:11" s="1" customFormat="1" ht="14.45" customHeight="1">
      <c r="B50" s="36"/>
      <c r="C50" s="32" t="s">
        <v>97</v>
      </c>
      <c r="D50" s="37"/>
      <c r="E50" s="37"/>
      <c r="F50" s="37"/>
      <c r="G50" s="37"/>
      <c r="H50" s="37"/>
      <c r="I50" s="117"/>
      <c r="J50" s="37"/>
      <c r="K50" s="40"/>
    </row>
    <row r="51" spans="2:11" s="1" customFormat="1" ht="23.25" customHeight="1">
      <c r="B51" s="36"/>
      <c r="C51" s="37"/>
      <c r="D51" s="37"/>
      <c r="E51" s="321" t="str">
        <f>E11</f>
        <v>2c - Vedlejší rozpočtové náklady</v>
      </c>
      <c r="F51" s="289"/>
      <c r="G51" s="289"/>
      <c r="H51" s="289"/>
      <c r="I51" s="117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7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>Chrudim</v>
      </c>
      <c r="G53" s="37"/>
      <c r="H53" s="37"/>
      <c r="I53" s="118" t="s">
        <v>23</v>
      </c>
      <c r="J53" s="119" t="str">
        <f>IF(J14="","",J14)</f>
        <v>29.9.2016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7"/>
      <c r="J54" s="37"/>
      <c r="K54" s="40"/>
    </row>
    <row r="55" spans="2:11" s="1" customFormat="1" ht="13.5">
      <c r="B55" s="36"/>
      <c r="C55" s="32" t="s">
        <v>25</v>
      </c>
      <c r="D55" s="37"/>
      <c r="E55" s="37"/>
      <c r="F55" s="30" t="str">
        <f>E17</f>
        <v>MÚ Chrudim,Resselovo nám.77,Chrudim</v>
      </c>
      <c r="G55" s="37"/>
      <c r="H55" s="37"/>
      <c r="I55" s="118" t="s">
        <v>32</v>
      </c>
      <c r="J55" s="30" t="str">
        <f>E23</f>
        <v>CODE s.r.o.,Na Vrtálně 84,Pardubice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7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7"/>
      <c r="J57" s="37"/>
      <c r="K57" s="40"/>
    </row>
    <row r="58" spans="2:11" s="1" customFormat="1" ht="29.25" customHeight="1">
      <c r="B58" s="36"/>
      <c r="C58" s="143" t="s">
        <v>100</v>
      </c>
      <c r="D58" s="131"/>
      <c r="E58" s="131"/>
      <c r="F58" s="131"/>
      <c r="G58" s="131"/>
      <c r="H58" s="131"/>
      <c r="I58" s="144"/>
      <c r="J58" s="145" t="s">
        <v>101</v>
      </c>
      <c r="K58" s="146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7"/>
      <c r="J59" s="37"/>
      <c r="K59" s="40"/>
    </row>
    <row r="60" spans="2:47" s="1" customFormat="1" ht="29.25" customHeight="1">
      <c r="B60" s="36"/>
      <c r="C60" s="147" t="s">
        <v>102</v>
      </c>
      <c r="D60" s="37"/>
      <c r="E60" s="37"/>
      <c r="F60" s="37"/>
      <c r="G60" s="37"/>
      <c r="H60" s="37"/>
      <c r="I60" s="117"/>
      <c r="J60" s="127">
        <f>J89</f>
        <v>0</v>
      </c>
      <c r="K60" s="40"/>
      <c r="AU60" s="19" t="s">
        <v>103</v>
      </c>
    </row>
    <row r="61" spans="2:11" s="8" customFormat="1" ht="24.95" customHeight="1">
      <c r="B61" s="148"/>
      <c r="C61" s="149"/>
      <c r="D61" s="150" t="s">
        <v>641</v>
      </c>
      <c r="E61" s="151"/>
      <c r="F61" s="151"/>
      <c r="G61" s="151"/>
      <c r="H61" s="151"/>
      <c r="I61" s="152"/>
      <c r="J61" s="153">
        <f>J90</f>
        <v>0</v>
      </c>
      <c r="K61" s="154"/>
    </row>
    <row r="62" spans="2:11" s="9" customFormat="1" ht="19.9" customHeight="1">
      <c r="B62" s="155"/>
      <c r="C62" s="156"/>
      <c r="D62" s="157" t="s">
        <v>642</v>
      </c>
      <c r="E62" s="158"/>
      <c r="F62" s="158"/>
      <c r="G62" s="158"/>
      <c r="H62" s="158"/>
      <c r="I62" s="159"/>
      <c r="J62" s="160">
        <f>J91</f>
        <v>0</v>
      </c>
      <c r="K62" s="161"/>
    </row>
    <row r="63" spans="2:11" s="9" customFormat="1" ht="19.9" customHeight="1">
      <c r="B63" s="155"/>
      <c r="C63" s="156"/>
      <c r="D63" s="157" t="s">
        <v>643</v>
      </c>
      <c r="E63" s="158"/>
      <c r="F63" s="158"/>
      <c r="G63" s="158"/>
      <c r="H63" s="158"/>
      <c r="I63" s="159"/>
      <c r="J63" s="160">
        <f>J96</f>
        <v>0</v>
      </c>
      <c r="K63" s="161"/>
    </row>
    <row r="64" spans="2:11" s="9" customFormat="1" ht="19.9" customHeight="1">
      <c r="B64" s="155"/>
      <c r="C64" s="156"/>
      <c r="D64" s="157" t="s">
        <v>644</v>
      </c>
      <c r="E64" s="158"/>
      <c r="F64" s="158"/>
      <c r="G64" s="158"/>
      <c r="H64" s="158"/>
      <c r="I64" s="159"/>
      <c r="J64" s="160">
        <f>J100</f>
        <v>0</v>
      </c>
      <c r="K64" s="161"/>
    </row>
    <row r="65" spans="2:11" s="9" customFormat="1" ht="19.9" customHeight="1">
      <c r="B65" s="155"/>
      <c r="C65" s="156"/>
      <c r="D65" s="157" t="s">
        <v>645</v>
      </c>
      <c r="E65" s="158"/>
      <c r="F65" s="158"/>
      <c r="G65" s="158"/>
      <c r="H65" s="158"/>
      <c r="I65" s="159"/>
      <c r="J65" s="160">
        <f>J105</f>
        <v>0</v>
      </c>
      <c r="K65" s="161"/>
    </row>
    <row r="66" spans="2:11" s="9" customFormat="1" ht="19.9" customHeight="1">
      <c r="B66" s="155"/>
      <c r="C66" s="156"/>
      <c r="D66" s="157" t="s">
        <v>646</v>
      </c>
      <c r="E66" s="158"/>
      <c r="F66" s="158"/>
      <c r="G66" s="158"/>
      <c r="H66" s="158"/>
      <c r="I66" s="159"/>
      <c r="J66" s="160">
        <f>J107</f>
        <v>0</v>
      </c>
      <c r="K66" s="161"/>
    </row>
    <row r="67" spans="2:11" s="9" customFormat="1" ht="19.9" customHeight="1">
      <c r="B67" s="155"/>
      <c r="C67" s="156"/>
      <c r="D67" s="157" t="s">
        <v>647</v>
      </c>
      <c r="E67" s="158"/>
      <c r="F67" s="158"/>
      <c r="G67" s="158"/>
      <c r="H67" s="158"/>
      <c r="I67" s="159"/>
      <c r="J67" s="160">
        <f>J110</f>
        <v>0</v>
      </c>
      <c r="K67" s="161"/>
    </row>
    <row r="68" spans="2:11" s="1" customFormat="1" ht="21.75" customHeight="1">
      <c r="B68" s="36"/>
      <c r="C68" s="37"/>
      <c r="D68" s="37"/>
      <c r="E68" s="37"/>
      <c r="F68" s="37"/>
      <c r="G68" s="37"/>
      <c r="H68" s="37"/>
      <c r="I68" s="117"/>
      <c r="J68" s="37"/>
      <c r="K68" s="40"/>
    </row>
    <row r="69" spans="2:11" s="1" customFormat="1" ht="6.95" customHeight="1">
      <c r="B69" s="51"/>
      <c r="C69" s="52"/>
      <c r="D69" s="52"/>
      <c r="E69" s="52"/>
      <c r="F69" s="52"/>
      <c r="G69" s="52"/>
      <c r="H69" s="52"/>
      <c r="I69" s="138"/>
      <c r="J69" s="52"/>
      <c r="K69" s="53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41"/>
      <c r="J73" s="55"/>
      <c r="K73" s="55"/>
      <c r="L73" s="56"/>
    </row>
    <row r="74" spans="2:12" s="1" customFormat="1" ht="36.95" customHeight="1">
      <c r="B74" s="36"/>
      <c r="C74" s="57" t="s">
        <v>120</v>
      </c>
      <c r="D74" s="58"/>
      <c r="E74" s="58"/>
      <c r="F74" s="58"/>
      <c r="G74" s="58"/>
      <c r="H74" s="58"/>
      <c r="I74" s="162"/>
      <c r="J74" s="58"/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62"/>
      <c r="J75" s="58"/>
      <c r="K75" s="58"/>
      <c r="L75" s="56"/>
    </row>
    <row r="76" spans="2:12" s="1" customFormat="1" ht="14.45" customHeight="1">
      <c r="B76" s="36"/>
      <c r="C76" s="60" t="s">
        <v>16</v>
      </c>
      <c r="D76" s="58"/>
      <c r="E76" s="58"/>
      <c r="F76" s="58"/>
      <c r="G76" s="58"/>
      <c r="H76" s="58"/>
      <c r="I76" s="162"/>
      <c r="J76" s="58"/>
      <c r="K76" s="58"/>
      <c r="L76" s="56"/>
    </row>
    <row r="77" spans="2:12" s="1" customFormat="1" ht="22.5" customHeight="1">
      <c r="B77" s="36"/>
      <c r="C77" s="58"/>
      <c r="D77" s="58"/>
      <c r="E77" s="323" t="str">
        <f>E7</f>
        <v>Chrudimská beseda 85 - oprava fasády Chrudim II.etapa</v>
      </c>
      <c r="F77" s="300"/>
      <c r="G77" s="300"/>
      <c r="H77" s="300"/>
      <c r="I77" s="162"/>
      <c r="J77" s="58"/>
      <c r="K77" s="58"/>
      <c r="L77" s="56"/>
    </row>
    <row r="78" spans="2:12" ht="13.5">
      <c r="B78" s="23"/>
      <c r="C78" s="60" t="s">
        <v>95</v>
      </c>
      <c r="D78" s="163"/>
      <c r="E78" s="163"/>
      <c r="F78" s="163"/>
      <c r="G78" s="163"/>
      <c r="H78" s="163"/>
      <c r="J78" s="163"/>
      <c r="K78" s="163"/>
      <c r="L78" s="164"/>
    </row>
    <row r="79" spans="2:12" s="1" customFormat="1" ht="22.5" customHeight="1">
      <c r="B79" s="36"/>
      <c r="C79" s="58"/>
      <c r="D79" s="58"/>
      <c r="E79" s="323" t="s">
        <v>604</v>
      </c>
      <c r="F79" s="300"/>
      <c r="G79" s="300"/>
      <c r="H79" s="300"/>
      <c r="I79" s="162"/>
      <c r="J79" s="58"/>
      <c r="K79" s="58"/>
      <c r="L79" s="56"/>
    </row>
    <row r="80" spans="2:12" s="1" customFormat="1" ht="14.45" customHeight="1">
      <c r="B80" s="36"/>
      <c r="C80" s="60" t="s">
        <v>97</v>
      </c>
      <c r="D80" s="58"/>
      <c r="E80" s="58"/>
      <c r="F80" s="58"/>
      <c r="G80" s="58"/>
      <c r="H80" s="58"/>
      <c r="I80" s="162"/>
      <c r="J80" s="58"/>
      <c r="K80" s="58"/>
      <c r="L80" s="56"/>
    </row>
    <row r="81" spans="2:12" s="1" customFormat="1" ht="23.25" customHeight="1">
      <c r="B81" s="36"/>
      <c r="C81" s="58"/>
      <c r="D81" s="58"/>
      <c r="E81" s="297" t="str">
        <f>E11</f>
        <v>2c - Vedlejší rozpočtové náklady</v>
      </c>
      <c r="F81" s="300"/>
      <c r="G81" s="300"/>
      <c r="H81" s="300"/>
      <c r="I81" s="162"/>
      <c r="J81" s="58"/>
      <c r="K81" s="58"/>
      <c r="L81" s="56"/>
    </row>
    <row r="82" spans="2:12" s="1" customFormat="1" ht="6.95" customHeight="1">
      <c r="B82" s="36"/>
      <c r="C82" s="58"/>
      <c r="D82" s="58"/>
      <c r="E82" s="58"/>
      <c r="F82" s="58"/>
      <c r="G82" s="58"/>
      <c r="H82" s="58"/>
      <c r="I82" s="162"/>
      <c r="J82" s="58"/>
      <c r="K82" s="58"/>
      <c r="L82" s="56"/>
    </row>
    <row r="83" spans="2:12" s="1" customFormat="1" ht="18" customHeight="1">
      <c r="B83" s="36"/>
      <c r="C83" s="60" t="s">
        <v>21</v>
      </c>
      <c r="D83" s="58"/>
      <c r="E83" s="58"/>
      <c r="F83" s="165" t="str">
        <f>F14</f>
        <v>Chrudim</v>
      </c>
      <c r="G83" s="58"/>
      <c r="H83" s="58"/>
      <c r="I83" s="166" t="s">
        <v>23</v>
      </c>
      <c r="J83" s="68" t="str">
        <f>IF(J14="","",J14)</f>
        <v>29.9.2016</v>
      </c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62"/>
      <c r="J84" s="58"/>
      <c r="K84" s="58"/>
      <c r="L84" s="56"/>
    </row>
    <row r="85" spans="2:12" s="1" customFormat="1" ht="13.5">
      <c r="B85" s="36"/>
      <c r="C85" s="60" t="s">
        <v>25</v>
      </c>
      <c r="D85" s="58"/>
      <c r="E85" s="58"/>
      <c r="F85" s="165" t="str">
        <f>E17</f>
        <v>MÚ Chrudim,Resselovo nám.77,Chrudim</v>
      </c>
      <c r="G85" s="58"/>
      <c r="H85" s="58"/>
      <c r="I85" s="166" t="s">
        <v>32</v>
      </c>
      <c r="J85" s="165" t="str">
        <f>E23</f>
        <v>CODE s.r.o.,Na Vrtálně 84,Pardubice</v>
      </c>
      <c r="K85" s="58"/>
      <c r="L85" s="56"/>
    </row>
    <row r="86" spans="2:12" s="1" customFormat="1" ht="14.45" customHeight="1">
      <c r="B86" s="36"/>
      <c r="C86" s="60" t="s">
        <v>30</v>
      </c>
      <c r="D86" s="58"/>
      <c r="E86" s="58"/>
      <c r="F86" s="165" t="str">
        <f>IF(E20="","",E20)</f>
        <v/>
      </c>
      <c r="G86" s="58"/>
      <c r="H86" s="58"/>
      <c r="I86" s="162"/>
      <c r="J86" s="58"/>
      <c r="K86" s="58"/>
      <c r="L86" s="56"/>
    </row>
    <row r="87" spans="2:12" s="1" customFormat="1" ht="10.35" customHeight="1">
      <c r="B87" s="36"/>
      <c r="C87" s="58"/>
      <c r="D87" s="58"/>
      <c r="E87" s="58"/>
      <c r="F87" s="58"/>
      <c r="G87" s="58"/>
      <c r="H87" s="58"/>
      <c r="I87" s="162"/>
      <c r="J87" s="58"/>
      <c r="K87" s="58"/>
      <c r="L87" s="56"/>
    </row>
    <row r="88" spans="2:20" s="10" customFormat="1" ht="29.25" customHeight="1">
      <c r="B88" s="167"/>
      <c r="C88" s="168" t="s">
        <v>121</v>
      </c>
      <c r="D88" s="169" t="s">
        <v>55</v>
      </c>
      <c r="E88" s="169" t="s">
        <v>51</v>
      </c>
      <c r="F88" s="169" t="s">
        <v>122</v>
      </c>
      <c r="G88" s="169" t="s">
        <v>123</v>
      </c>
      <c r="H88" s="169" t="s">
        <v>124</v>
      </c>
      <c r="I88" s="170" t="s">
        <v>125</v>
      </c>
      <c r="J88" s="169" t="s">
        <v>101</v>
      </c>
      <c r="K88" s="171" t="s">
        <v>126</v>
      </c>
      <c r="L88" s="172"/>
      <c r="M88" s="76" t="s">
        <v>127</v>
      </c>
      <c r="N88" s="77" t="s">
        <v>40</v>
      </c>
      <c r="O88" s="77" t="s">
        <v>128</v>
      </c>
      <c r="P88" s="77" t="s">
        <v>129</v>
      </c>
      <c r="Q88" s="77" t="s">
        <v>130</v>
      </c>
      <c r="R88" s="77" t="s">
        <v>131</v>
      </c>
      <c r="S88" s="77" t="s">
        <v>132</v>
      </c>
      <c r="T88" s="78" t="s">
        <v>133</v>
      </c>
    </row>
    <row r="89" spans="2:63" s="1" customFormat="1" ht="29.25" customHeight="1">
      <c r="B89" s="36"/>
      <c r="C89" s="82" t="s">
        <v>102</v>
      </c>
      <c r="D89" s="58"/>
      <c r="E89" s="58"/>
      <c r="F89" s="58"/>
      <c r="G89" s="58"/>
      <c r="H89" s="58"/>
      <c r="I89" s="162"/>
      <c r="J89" s="173">
        <f>BK89</f>
        <v>0</v>
      </c>
      <c r="K89" s="58"/>
      <c r="L89" s="56"/>
      <c r="M89" s="79"/>
      <c r="N89" s="80"/>
      <c r="O89" s="80"/>
      <c r="P89" s="174">
        <f>P90</f>
        <v>0</v>
      </c>
      <c r="Q89" s="80"/>
      <c r="R89" s="174">
        <f>R90</f>
        <v>0</v>
      </c>
      <c r="S89" s="80"/>
      <c r="T89" s="175">
        <f>T90</f>
        <v>0</v>
      </c>
      <c r="AT89" s="19" t="s">
        <v>69</v>
      </c>
      <c r="AU89" s="19" t="s">
        <v>103</v>
      </c>
      <c r="BK89" s="176">
        <f>BK90</f>
        <v>0</v>
      </c>
    </row>
    <row r="90" spans="2:63" s="11" customFormat="1" ht="37.35" customHeight="1">
      <c r="B90" s="177"/>
      <c r="C90" s="178"/>
      <c r="D90" s="179" t="s">
        <v>69</v>
      </c>
      <c r="E90" s="180" t="s">
        <v>648</v>
      </c>
      <c r="F90" s="180" t="s">
        <v>649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P91+P96+P100+P105+P107+P110</f>
        <v>0</v>
      </c>
      <c r="Q90" s="185"/>
      <c r="R90" s="186">
        <f>R91+R96+R100+R105+R107+R110</f>
        <v>0</v>
      </c>
      <c r="S90" s="185"/>
      <c r="T90" s="187">
        <f>T91+T96+T100+T105+T107+T110</f>
        <v>0</v>
      </c>
      <c r="AR90" s="188" t="s">
        <v>165</v>
      </c>
      <c r="AT90" s="189" t="s">
        <v>69</v>
      </c>
      <c r="AU90" s="189" t="s">
        <v>70</v>
      </c>
      <c r="AY90" s="188" t="s">
        <v>136</v>
      </c>
      <c r="BK90" s="190">
        <f>BK91+BK96+BK100+BK105+BK107+BK110</f>
        <v>0</v>
      </c>
    </row>
    <row r="91" spans="2:63" s="11" customFormat="1" ht="19.9" customHeight="1">
      <c r="B91" s="177"/>
      <c r="C91" s="178"/>
      <c r="D91" s="191" t="s">
        <v>69</v>
      </c>
      <c r="E91" s="192" t="s">
        <v>650</v>
      </c>
      <c r="F91" s="192" t="s">
        <v>651</v>
      </c>
      <c r="G91" s="178"/>
      <c r="H91" s="178"/>
      <c r="I91" s="181"/>
      <c r="J91" s="193">
        <f>BK91</f>
        <v>0</v>
      </c>
      <c r="K91" s="178"/>
      <c r="L91" s="183"/>
      <c r="M91" s="184"/>
      <c r="N91" s="185"/>
      <c r="O91" s="185"/>
      <c r="P91" s="186">
        <f>SUM(P92:P95)</f>
        <v>0</v>
      </c>
      <c r="Q91" s="185"/>
      <c r="R91" s="186">
        <f>SUM(R92:R95)</f>
        <v>0</v>
      </c>
      <c r="S91" s="185"/>
      <c r="T91" s="187">
        <f>SUM(T92:T95)</f>
        <v>0</v>
      </c>
      <c r="AR91" s="188" t="s">
        <v>165</v>
      </c>
      <c r="AT91" s="189" t="s">
        <v>69</v>
      </c>
      <c r="AU91" s="189" t="s">
        <v>74</v>
      </c>
      <c r="AY91" s="188" t="s">
        <v>136</v>
      </c>
      <c r="BK91" s="190">
        <f>SUM(BK92:BK95)</f>
        <v>0</v>
      </c>
    </row>
    <row r="92" spans="2:65" s="1" customFormat="1" ht="57" customHeight="1">
      <c r="B92" s="36"/>
      <c r="C92" s="194" t="s">
        <v>74</v>
      </c>
      <c r="D92" s="194" t="s">
        <v>138</v>
      </c>
      <c r="E92" s="195" t="s">
        <v>652</v>
      </c>
      <c r="F92" s="196" t="s">
        <v>653</v>
      </c>
      <c r="G92" s="197" t="s">
        <v>654</v>
      </c>
      <c r="H92" s="198">
        <v>1</v>
      </c>
      <c r="I92" s="199"/>
      <c r="J92" s="200">
        <f>ROUND(I92*H92,2)</f>
        <v>0</v>
      </c>
      <c r="K92" s="196" t="s">
        <v>19</v>
      </c>
      <c r="L92" s="56"/>
      <c r="M92" s="201" t="s">
        <v>19</v>
      </c>
      <c r="N92" s="202" t="s">
        <v>41</v>
      </c>
      <c r="O92" s="37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9" t="s">
        <v>655</v>
      </c>
      <c r="AT92" s="19" t="s">
        <v>138</v>
      </c>
      <c r="AU92" s="19" t="s">
        <v>81</v>
      </c>
      <c r="AY92" s="19" t="s">
        <v>136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9" t="s">
        <v>74</v>
      </c>
      <c r="BK92" s="205">
        <f>ROUND(I92*H92,2)</f>
        <v>0</v>
      </c>
      <c r="BL92" s="19" t="s">
        <v>655</v>
      </c>
      <c r="BM92" s="19" t="s">
        <v>656</v>
      </c>
    </row>
    <row r="93" spans="2:65" s="1" customFormat="1" ht="44.25" customHeight="1">
      <c r="B93" s="36"/>
      <c r="C93" s="194" t="s">
        <v>81</v>
      </c>
      <c r="D93" s="194" t="s">
        <v>138</v>
      </c>
      <c r="E93" s="195" t="s">
        <v>657</v>
      </c>
      <c r="F93" s="196" t="s">
        <v>658</v>
      </c>
      <c r="G93" s="197" t="s">
        <v>654</v>
      </c>
      <c r="H93" s="198">
        <v>1</v>
      </c>
      <c r="I93" s="199"/>
      <c r="J93" s="200">
        <f>ROUND(I93*H93,2)</f>
        <v>0</v>
      </c>
      <c r="K93" s="196" t="s">
        <v>19</v>
      </c>
      <c r="L93" s="56"/>
      <c r="M93" s="201" t="s">
        <v>19</v>
      </c>
      <c r="N93" s="202" t="s">
        <v>41</v>
      </c>
      <c r="O93" s="37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9" t="s">
        <v>655</v>
      </c>
      <c r="AT93" s="19" t="s">
        <v>138</v>
      </c>
      <c r="AU93" s="19" t="s">
        <v>81</v>
      </c>
      <c r="AY93" s="19" t="s">
        <v>136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9" t="s">
        <v>74</v>
      </c>
      <c r="BK93" s="205">
        <f>ROUND(I93*H93,2)</f>
        <v>0</v>
      </c>
      <c r="BL93" s="19" t="s">
        <v>655</v>
      </c>
      <c r="BM93" s="19" t="s">
        <v>659</v>
      </c>
    </row>
    <row r="94" spans="2:65" s="1" customFormat="1" ht="44.25" customHeight="1">
      <c r="B94" s="36"/>
      <c r="C94" s="194" t="s">
        <v>147</v>
      </c>
      <c r="D94" s="194" t="s">
        <v>138</v>
      </c>
      <c r="E94" s="195" t="s">
        <v>660</v>
      </c>
      <c r="F94" s="196" t="s">
        <v>661</v>
      </c>
      <c r="G94" s="197" t="s">
        <v>654</v>
      </c>
      <c r="H94" s="198">
        <v>1</v>
      </c>
      <c r="I94" s="199"/>
      <c r="J94" s="200">
        <f>ROUND(I94*H94,2)</f>
        <v>0</v>
      </c>
      <c r="K94" s="196" t="s">
        <v>19</v>
      </c>
      <c r="L94" s="56"/>
      <c r="M94" s="201" t="s">
        <v>19</v>
      </c>
      <c r="N94" s="202" t="s">
        <v>41</v>
      </c>
      <c r="O94" s="37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9" t="s">
        <v>655</v>
      </c>
      <c r="AT94" s="19" t="s">
        <v>138</v>
      </c>
      <c r="AU94" s="19" t="s">
        <v>81</v>
      </c>
      <c r="AY94" s="19" t="s">
        <v>136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9" t="s">
        <v>74</v>
      </c>
      <c r="BK94" s="205">
        <f>ROUND(I94*H94,2)</f>
        <v>0</v>
      </c>
      <c r="BL94" s="19" t="s">
        <v>655</v>
      </c>
      <c r="BM94" s="19" t="s">
        <v>662</v>
      </c>
    </row>
    <row r="95" spans="2:65" s="1" customFormat="1" ht="22.5" customHeight="1">
      <c r="B95" s="36"/>
      <c r="C95" s="194" t="s">
        <v>142</v>
      </c>
      <c r="D95" s="194" t="s">
        <v>138</v>
      </c>
      <c r="E95" s="195" t="s">
        <v>663</v>
      </c>
      <c r="F95" s="196" t="s">
        <v>664</v>
      </c>
      <c r="G95" s="197" t="s">
        <v>200</v>
      </c>
      <c r="H95" s="198">
        <v>1</v>
      </c>
      <c r="I95" s="199"/>
      <c r="J95" s="200">
        <f>ROUND(I95*H95,2)</f>
        <v>0</v>
      </c>
      <c r="K95" s="196" t="s">
        <v>19</v>
      </c>
      <c r="L95" s="56"/>
      <c r="M95" s="201" t="s">
        <v>19</v>
      </c>
      <c r="N95" s="202" t="s">
        <v>41</v>
      </c>
      <c r="O95" s="37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9" t="s">
        <v>655</v>
      </c>
      <c r="AT95" s="19" t="s">
        <v>138</v>
      </c>
      <c r="AU95" s="19" t="s">
        <v>81</v>
      </c>
      <c r="AY95" s="19" t="s">
        <v>136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9" t="s">
        <v>74</v>
      </c>
      <c r="BK95" s="205">
        <f>ROUND(I95*H95,2)</f>
        <v>0</v>
      </c>
      <c r="BL95" s="19" t="s">
        <v>655</v>
      </c>
      <c r="BM95" s="19" t="s">
        <v>665</v>
      </c>
    </row>
    <row r="96" spans="2:63" s="11" customFormat="1" ht="29.85" customHeight="1">
      <c r="B96" s="177"/>
      <c r="C96" s="178"/>
      <c r="D96" s="191" t="s">
        <v>69</v>
      </c>
      <c r="E96" s="192" t="s">
        <v>666</v>
      </c>
      <c r="F96" s="192" t="s">
        <v>667</v>
      </c>
      <c r="G96" s="178"/>
      <c r="H96" s="178"/>
      <c r="I96" s="181"/>
      <c r="J96" s="193">
        <f>BK96</f>
        <v>0</v>
      </c>
      <c r="K96" s="178"/>
      <c r="L96" s="183"/>
      <c r="M96" s="184"/>
      <c r="N96" s="185"/>
      <c r="O96" s="185"/>
      <c r="P96" s="186">
        <f>SUM(P97:P99)</f>
        <v>0</v>
      </c>
      <c r="Q96" s="185"/>
      <c r="R96" s="186">
        <f>SUM(R97:R99)</f>
        <v>0</v>
      </c>
      <c r="S96" s="185"/>
      <c r="T96" s="187">
        <f>SUM(T97:T99)</f>
        <v>0</v>
      </c>
      <c r="AR96" s="188" t="s">
        <v>165</v>
      </c>
      <c r="AT96" s="189" t="s">
        <v>69</v>
      </c>
      <c r="AU96" s="189" t="s">
        <v>74</v>
      </c>
      <c r="AY96" s="188" t="s">
        <v>136</v>
      </c>
      <c r="BK96" s="190">
        <f>SUM(BK97:BK99)</f>
        <v>0</v>
      </c>
    </row>
    <row r="97" spans="2:65" s="1" customFormat="1" ht="22.5" customHeight="1">
      <c r="B97" s="36"/>
      <c r="C97" s="194" t="s">
        <v>165</v>
      </c>
      <c r="D97" s="194" t="s">
        <v>138</v>
      </c>
      <c r="E97" s="195" t="s">
        <v>668</v>
      </c>
      <c r="F97" s="196" t="s">
        <v>669</v>
      </c>
      <c r="G97" s="197" t="s">
        <v>654</v>
      </c>
      <c r="H97" s="198">
        <v>1</v>
      </c>
      <c r="I97" s="199"/>
      <c r="J97" s="200">
        <f>ROUND(I97*H97,2)</f>
        <v>0</v>
      </c>
      <c r="K97" s="196" t="s">
        <v>19</v>
      </c>
      <c r="L97" s="56"/>
      <c r="M97" s="201" t="s">
        <v>19</v>
      </c>
      <c r="N97" s="202" t="s">
        <v>41</v>
      </c>
      <c r="O97" s="37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9" t="s">
        <v>655</v>
      </c>
      <c r="AT97" s="19" t="s">
        <v>138</v>
      </c>
      <c r="AU97" s="19" t="s">
        <v>81</v>
      </c>
      <c r="AY97" s="19" t="s">
        <v>136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9" t="s">
        <v>74</v>
      </c>
      <c r="BK97" s="205">
        <f>ROUND(I97*H97,2)</f>
        <v>0</v>
      </c>
      <c r="BL97" s="19" t="s">
        <v>655</v>
      </c>
      <c r="BM97" s="19" t="s">
        <v>670</v>
      </c>
    </row>
    <row r="98" spans="2:65" s="1" customFormat="1" ht="22.5" customHeight="1">
      <c r="B98" s="36"/>
      <c r="C98" s="194" t="s">
        <v>156</v>
      </c>
      <c r="D98" s="194" t="s">
        <v>138</v>
      </c>
      <c r="E98" s="195" t="s">
        <v>671</v>
      </c>
      <c r="F98" s="196" t="s">
        <v>672</v>
      </c>
      <c r="G98" s="197" t="s">
        <v>200</v>
      </c>
      <c r="H98" s="198">
        <v>1</v>
      </c>
      <c r="I98" s="199"/>
      <c r="J98" s="200">
        <f>ROUND(I98*H98,2)</f>
        <v>0</v>
      </c>
      <c r="K98" s="196" t="s">
        <v>19</v>
      </c>
      <c r="L98" s="56"/>
      <c r="M98" s="201" t="s">
        <v>19</v>
      </c>
      <c r="N98" s="202" t="s">
        <v>41</v>
      </c>
      <c r="O98" s="37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9" t="s">
        <v>655</v>
      </c>
      <c r="AT98" s="19" t="s">
        <v>138</v>
      </c>
      <c r="AU98" s="19" t="s">
        <v>81</v>
      </c>
      <c r="AY98" s="19" t="s">
        <v>136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9" t="s">
        <v>74</v>
      </c>
      <c r="BK98" s="205">
        <f>ROUND(I98*H98,2)</f>
        <v>0</v>
      </c>
      <c r="BL98" s="19" t="s">
        <v>655</v>
      </c>
      <c r="BM98" s="19" t="s">
        <v>673</v>
      </c>
    </row>
    <row r="99" spans="2:65" s="1" customFormat="1" ht="31.5" customHeight="1">
      <c r="B99" s="36"/>
      <c r="C99" s="194" t="s">
        <v>177</v>
      </c>
      <c r="D99" s="194" t="s">
        <v>138</v>
      </c>
      <c r="E99" s="195" t="s">
        <v>674</v>
      </c>
      <c r="F99" s="196" t="s">
        <v>675</v>
      </c>
      <c r="G99" s="197" t="s">
        <v>654</v>
      </c>
      <c r="H99" s="198">
        <v>1</v>
      </c>
      <c r="I99" s="199"/>
      <c r="J99" s="200">
        <f>ROUND(I99*H99,2)</f>
        <v>0</v>
      </c>
      <c r="K99" s="196" t="s">
        <v>152</v>
      </c>
      <c r="L99" s="56"/>
      <c r="M99" s="201" t="s">
        <v>19</v>
      </c>
      <c r="N99" s="202" t="s">
        <v>41</v>
      </c>
      <c r="O99" s="37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9" t="s">
        <v>655</v>
      </c>
      <c r="AT99" s="19" t="s">
        <v>138</v>
      </c>
      <c r="AU99" s="19" t="s">
        <v>81</v>
      </c>
      <c r="AY99" s="19" t="s">
        <v>136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9" t="s">
        <v>74</v>
      </c>
      <c r="BK99" s="205">
        <f>ROUND(I99*H99,2)</f>
        <v>0</v>
      </c>
      <c r="BL99" s="19" t="s">
        <v>655</v>
      </c>
      <c r="BM99" s="19" t="s">
        <v>676</v>
      </c>
    </row>
    <row r="100" spans="2:63" s="11" customFormat="1" ht="29.85" customHeight="1">
      <c r="B100" s="177"/>
      <c r="C100" s="178"/>
      <c r="D100" s="191" t="s">
        <v>69</v>
      </c>
      <c r="E100" s="192" t="s">
        <v>677</v>
      </c>
      <c r="F100" s="192" t="s">
        <v>678</v>
      </c>
      <c r="G100" s="178"/>
      <c r="H100" s="178"/>
      <c r="I100" s="181"/>
      <c r="J100" s="193">
        <f>BK100</f>
        <v>0</v>
      </c>
      <c r="K100" s="178"/>
      <c r="L100" s="183"/>
      <c r="M100" s="184"/>
      <c r="N100" s="185"/>
      <c r="O100" s="185"/>
      <c r="P100" s="186">
        <f>SUM(P101:P104)</f>
        <v>0</v>
      </c>
      <c r="Q100" s="185"/>
      <c r="R100" s="186">
        <f>SUM(R101:R104)</f>
        <v>0</v>
      </c>
      <c r="S100" s="185"/>
      <c r="T100" s="187">
        <f>SUM(T101:T104)</f>
        <v>0</v>
      </c>
      <c r="AR100" s="188" t="s">
        <v>165</v>
      </c>
      <c r="AT100" s="189" t="s">
        <v>69</v>
      </c>
      <c r="AU100" s="189" t="s">
        <v>74</v>
      </c>
      <c r="AY100" s="188" t="s">
        <v>136</v>
      </c>
      <c r="BK100" s="190">
        <f>SUM(BK101:BK104)</f>
        <v>0</v>
      </c>
    </row>
    <row r="101" spans="2:65" s="1" customFormat="1" ht="22.5" customHeight="1">
      <c r="B101" s="36"/>
      <c r="C101" s="194" t="s">
        <v>181</v>
      </c>
      <c r="D101" s="194" t="s">
        <v>138</v>
      </c>
      <c r="E101" s="195" t="s">
        <v>679</v>
      </c>
      <c r="F101" s="196" t="s">
        <v>680</v>
      </c>
      <c r="G101" s="197" t="s">
        <v>654</v>
      </c>
      <c r="H101" s="198">
        <v>1</v>
      </c>
      <c r="I101" s="199"/>
      <c r="J101" s="200">
        <f>ROUND(I101*H101,2)</f>
        <v>0</v>
      </c>
      <c r="K101" s="196" t="s">
        <v>19</v>
      </c>
      <c r="L101" s="56"/>
      <c r="M101" s="201" t="s">
        <v>19</v>
      </c>
      <c r="N101" s="202" t="s">
        <v>41</v>
      </c>
      <c r="O101" s="37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9" t="s">
        <v>655</v>
      </c>
      <c r="AT101" s="19" t="s">
        <v>138</v>
      </c>
      <c r="AU101" s="19" t="s">
        <v>81</v>
      </c>
      <c r="AY101" s="19" t="s">
        <v>136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9" t="s">
        <v>74</v>
      </c>
      <c r="BK101" s="205">
        <f>ROUND(I101*H101,2)</f>
        <v>0</v>
      </c>
      <c r="BL101" s="19" t="s">
        <v>655</v>
      </c>
      <c r="BM101" s="19" t="s">
        <v>681</v>
      </c>
    </row>
    <row r="102" spans="2:65" s="1" customFormat="1" ht="44.25" customHeight="1">
      <c r="B102" s="36"/>
      <c r="C102" s="194" t="s">
        <v>185</v>
      </c>
      <c r="D102" s="194" t="s">
        <v>138</v>
      </c>
      <c r="E102" s="195" t="s">
        <v>682</v>
      </c>
      <c r="F102" s="196" t="s">
        <v>683</v>
      </c>
      <c r="G102" s="197" t="s">
        <v>654</v>
      </c>
      <c r="H102" s="198">
        <v>1</v>
      </c>
      <c r="I102" s="199"/>
      <c r="J102" s="200">
        <f>ROUND(I102*H102,2)</f>
        <v>0</v>
      </c>
      <c r="K102" s="196" t="s">
        <v>19</v>
      </c>
      <c r="L102" s="56"/>
      <c r="M102" s="201" t="s">
        <v>19</v>
      </c>
      <c r="N102" s="202" t="s">
        <v>41</v>
      </c>
      <c r="O102" s="37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9" t="s">
        <v>655</v>
      </c>
      <c r="AT102" s="19" t="s">
        <v>138</v>
      </c>
      <c r="AU102" s="19" t="s">
        <v>81</v>
      </c>
      <c r="AY102" s="19" t="s">
        <v>136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9" t="s">
        <v>74</v>
      </c>
      <c r="BK102" s="205">
        <f>ROUND(I102*H102,2)</f>
        <v>0</v>
      </c>
      <c r="BL102" s="19" t="s">
        <v>655</v>
      </c>
      <c r="BM102" s="19" t="s">
        <v>684</v>
      </c>
    </row>
    <row r="103" spans="2:65" s="1" customFormat="1" ht="22.5" customHeight="1">
      <c r="B103" s="36"/>
      <c r="C103" s="194" t="s">
        <v>189</v>
      </c>
      <c r="D103" s="194" t="s">
        <v>138</v>
      </c>
      <c r="E103" s="195" t="s">
        <v>685</v>
      </c>
      <c r="F103" s="196" t="s">
        <v>686</v>
      </c>
      <c r="G103" s="197" t="s">
        <v>654</v>
      </c>
      <c r="H103" s="198">
        <v>1</v>
      </c>
      <c r="I103" s="199"/>
      <c r="J103" s="200">
        <f>ROUND(I103*H103,2)</f>
        <v>0</v>
      </c>
      <c r="K103" s="196" t="s">
        <v>19</v>
      </c>
      <c r="L103" s="56"/>
      <c r="M103" s="201" t="s">
        <v>19</v>
      </c>
      <c r="N103" s="202" t="s">
        <v>41</v>
      </c>
      <c r="O103" s="37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19" t="s">
        <v>655</v>
      </c>
      <c r="AT103" s="19" t="s">
        <v>138</v>
      </c>
      <c r="AU103" s="19" t="s">
        <v>81</v>
      </c>
      <c r="AY103" s="19" t="s">
        <v>136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9" t="s">
        <v>74</v>
      </c>
      <c r="BK103" s="205">
        <f>ROUND(I103*H103,2)</f>
        <v>0</v>
      </c>
      <c r="BL103" s="19" t="s">
        <v>655</v>
      </c>
      <c r="BM103" s="19" t="s">
        <v>687</v>
      </c>
    </row>
    <row r="104" spans="2:65" s="1" customFormat="1" ht="22.5" customHeight="1">
      <c r="B104" s="36"/>
      <c r="C104" s="194" t="s">
        <v>193</v>
      </c>
      <c r="D104" s="194" t="s">
        <v>138</v>
      </c>
      <c r="E104" s="195" t="s">
        <v>688</v>
      </c>
      <c r="F104" s="196" t="s">
        <v>689</v>
      </c>
      <c r="G104" s="197" t="s">
        <v>654</v>
      </c>
      <c r="H104" s="198">
        <v>1</v>
      </c>
      <c r="I104" s="199"/>
      <c r="J104" s="200">
        <f>ROUND(I104*H104,2)</f>
        <v>0</v>
      </c>
      <c r="K104" s="196" t="s">
        <v>19</v>
      </c>
      <c r="L104" s="56"/>
      <c r="M104" s="201" t="s">
        <v>19</v>
      </c>
      <c r="N104" s="202" t="s">
        <v>41</v>
      </c>
      <c r="O104" s="37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19" t="s">
        <v>655</v>
      </c>
      <c r="AT104" s="19" t="s">
        <v>138</v>
      </c>
      <c r="AU104" s="19" t="s">
        <v>81</v>
      </c>
      <c r="AY104" s="19" t="s">
        <v>136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9" t="s">
        <v>74</v>
      </c>
      <c r="BK104" s="205">
        <f>ROUND(I104*H104,2)</f>
        <v>0</v>
      </c>
      <c r="BL104" s="19" t="s">
        <v>655</v>
      </c>
      <c r="BM104" s="19" t="s">
        <v>690</v>
      </c>
    </row>
    <row r="105" spans="2:63" s="11" customFormat="1" ht="29.85" customHeight="1">
      <c r="B105" s="177"/>
      <c r="C105" s="178"/>
      <c r="D105" s="191" t="s">
        <v>69</v>
      </c>
      <c r="E105" s="192" t="s">
        <v>691</v>
      </c>
      <c r="F105" s="192" t="s">
        <v>692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P106</f>
        <v>0</v>
      </c>
      <c r="Q105" s="185"/>
      <c r="R105" s="186">
        <f>R106</f>
        <v>0</v>
      </c>
      <c r="S105" s="185"/>
      <c r="T105" s="187">
        <f>T106</f>
        <v>0</v>
      </c>
      <c r="AR105" s="188" t="s">
        <v>165</v>
      </c>
      <c r="AT105" s="189" t="s">
        <v>69</v>
      </c>
      <c r="AU105" s="189" t="s">
        <v>74</v>
      </c>
      <c r="AY105" s="188" t="s">
        <v>136</v>
      </c>
      <c r="BK105" s="190">
        <f>BK106</f>
        <v>0</v>
      </c>
    </row>
    <row r="106" spans="2:65" s="1" customFormat="1" ht="22.5" customHeight="1">
      <c r="B106" s="36"/>
      <c r="C106" s="194" t="s">
        <v>197</v>
      </c>
      <c r="D106" s="194" t="s">
        <v>138</v>
      </c>
      <c r="E106" s="195" t="s">
        <v>693</v>
      </c>
      <c r="F106" s="196" t="s">
        <v>694</v>
      </c>
      <c r="G106" s="197" t="s">
        <v>654</v>
      </c>
      <c r="H106" s="198">
        <v>1</v>
      </c>
      <c r="I106" s="199"/>
      <c r="J106" s="200">
        <f>ROUND(I106*H106,2)</f>
        <v>0</v>
      </c>
      <c r="K106" s="196" t="s">
        <v>19</v>
      </c>
      <c r="L106" s="56"/>
      <c r="M106" s="201" t="s">
        <v>19</v>
      </c>
      <c r="N106" s="202" t="s">
        <v>41</v>
      </c>
      <c r="O106" s="37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9" t="s">
        <v>655</v>
      </c>
      <c r="AT106" s="19" t="s">
        <v>138</v>
      </c>
      <c r="AU106" s="19" t="s">
        <v>81</v>
      </c>
      <c r="AY106" s="19" t="s">
        <v>136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9" t="s">
        <v>74</v>
      </c>
      <c r="BK106" s="205">
        <f>ROUND(I106*H106,2)</f>
        <v>0</v>
      </c>
      <c r="BL106" s="19" t="s">
        <v>655</v>
      </c>
      <c r="BM106" s="19" t="s">
        <v>695</v>
      </c>
    </row>
    <row r="107" spans="2:63" s="11" customFormat="1" ht="29.85" customHeight="1">
      <c r="B107" s="177"/>
      <c r="C107" s="178"/>
      <c r="D107" s="191" t="s">
        <v>69</v>
      </c>
      <c r="E107" s="192" t="s">
        <v>696</v>
      </c>
      <c r="F107" s="192" t="s">
        <v>697</v>
      </c>
      <c r="G107" s="178"/>
      <c r="H107" s="178"/>
      <c r="I107" s="181"/>
      <c r="J107" s="193">
        <f>BK107</f>
        <v>0</v>
      </c>
      <c r="K107" s="178"/>
      <c r="L107" s="183"/>
      <c r="M107" s="184"/>
      <c r="N107" s="185"/>
      <c r="O107" s="185"/>
      <c r="P107" s="186">
        <f>SUM(P108:P109)</f>
        <v>0</v>
      </c>
      <c r="Q107" s="185"/>
      <c r="R107" s="186">
        <f>SUM(R108:R109)</f>
        <v>0</v>
      </c>
      <c r="S107" s="185"/>
      <c r="T107" s="187">
        <f>SUM(T108:T109)</f>
        <v>0</v>
      </c>
      <c r="AR107" s="188" t="s">
        <v>165</v>
      </c>
      <c r="AT107" s="189" t="s">
        <v>69</v>
      </c>
      <c r="AU107" s="189" t="s">
        <v>74</v>
      </c>
      <c r="AY107" s="188" t="s">
        <v>136</v>
      </c>
      <c r="BK107" s="190">
        <f>SUM(BK108:BK109)</f>
        <v>0</v>
      </c>
    </row>
    <row r="108" spans="2:65" s="1" customFormat="1" ht="22.5" customHeight="1">
      <c r="B108" s="36"/>
      <c r="C108" s="194" t="s">
        <v>207</v>
      </c>
      <c r="D108" s="194" t="s">
        <v>138</v>
      </c>
      <c r="E108" s="195" t="s">
        <v>698</v>
      </c>
      <c r="F108" s="196" t="s">
        <v>699</v>
      </c>
      <c r="G108" s="197" t="s">
        <v>654</v>
      </c>
      <c r="H108" s="198">
        <v>1</v>
      </c>
      <c r="I108" s="199"/>
      <c r="J108" s="200">
        <f>ROUND(I108*H108,2)</f>
        <v>0</v>
      </c>
      <c r="K108" s="196" t="s">
        <v>19</v>
      </c>
      <c r="L108" s="56"/>
      <c r="M108" s="201" t="s">
        <v>19</v>
      </c>
      <c r="N108" s="202" t="s">
        <v>41</v>
      </c>
      <c r="O108" s="37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19" t="s">
        <v>655</v>
      </c>
      <c r="AT108" s="19" t="s">
        <v>138</v>
      </c>
      <c r="AU108" s="19" t="s">
        <v>81</v>
      </c>
      <c r="AY108" s="19" t="s">
        <v>136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9" t="s">
        <v>74</v>
      </c>
      <c r="BK108" s="205">
        <f>ROUND(I108*H108,2)</f>
        <v>0</v>
      </c>
      <c r="BL108" s="19" t="s">
        <v>655</v>
      </c>
      <c r="BM108" s="19" t="s">
        <v>700</v>
      </c>
    </row>
    <row r="109" spans="2:51" s="13" customFormat="1" ht="13.5">
      <c r="B109" s="218"/>
      <c r="C109" s="219"/>
      <c r="D109" s="208" t="s">
        <v>144</v>
      </c>
      <c r="E109" s="220" t="s">
        <v>19</v>
      </c>
      <c r="F109" s="221" t="s">
        <v>74</v>
      </c>
      <c r="G109" s="219"/>
      <c r="H109" s="222">
        <v>1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144</v>
      </c>
      <c r="AU109" s="228" t="s">
        <v>81</v>
      </c>
      <c r="AV109" s="13" t="s">
        <v>81</v>
      </c>
      <c r="AW109" s="13" t="s">
        <v>34</v>
      </c>
      <c r="AX109" s="13" t="s">
        <v>74</v>
      </c>
      <c r="AY109" s="228" t="s">
        <v>136</v>
      </c>
    </row>
    <row r="110" spans="2:63" s="11" customFormat="1" ht="29.85" customHeight="1">
      <c r="B110" s="177"/>
      <c r="C110" s="178"/>
      <c r="D110" s="191" t="s">
        <v>69</v>
      </c>
      <c r="E110" s="192" t="s">
        <v>701</v>
      </c>
      <c r="F110" s="192" t="s">
        <v>702</v>
      </c>
      <c r="G110" s="178"/>
      <c r="H110" s="178"/>
      <c r="I110" s="181"/>
      <c r="J110" s="193">
        <f>BK110</f>
        <v>0</v>
      </c>
      <c r="K110" s="178"/>
      <c r="L110" s="183"/>
      <c r="M110" s="184"/>
      <c r="N110" s="185"/>
      <c r="O110" s="185"/>
      <c r="P110" s="186">
        <f>SUM(P111:P114)</f>
        <v>0</v>
      </c>
      <c r="Q110" s="185"/>
      <c r="R110" s="186">
        <f>SUM(R111:R114)</f>
        <v>0</v>
      </c>
      <c r="S110" s="185"/>
      <c r="T110" s="187">
        <f>SUM(T111:T114)</f>
        <v>0</v>
      </c>
      <c r="AR110" s="188" t="s">
        <v>165</v>
      </c>
      <c r="AT110" s="189" t="s">
        <v>69</v>
      </c>
      <c r="AU110" s="189" t="s">
        <v>74</v>
      </c>
      <c r="AY110" s="188" t="s">
        <v>136</v>
      </c>
      <c r="BK110" s="190">
        <f>SUM(BK111:BK114)</f>
        <v>0</v>
      </c>
    </row>
    <row r="111" spans="2:65" s="1" customFormat="1" ht="44.25" customHeight="1">
      <c r="B111" s="36"/>
      <c r="C111" s="194" t="s">
        <v>215</v>
      </c>
      <c r="D111" s="194" t="s">
        <v>138</v>
      </c>
      <c r="E111" s="195" t="s">
        <v>703</v>
      </c>
      <c r="F111" s="196" t="s">
        <v>704</v>
      </c>
      <c r="G111" s="197" t="s">
        <v>654</v>
      </c>
      <c r="H111" s="198">
        <v>1</v>
      </c>
      <c r="I111" s="199"/>
      <c r="J111" s="200">
        <f>ROUND(I111*H111,2)</f>
        <v>0</v>
      </c>
      <c r="K111" s="196" t="s">
        <v>19</v>
      </c>
      <c r="L111" s="56"/>
      <c r="M111" s="201" t="s">
        <v>19</v>
      </c>
      <c r="N111" s="202" t="s">
        <v>41</v>
      </c>
      <c r="O111" s="37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19" t="s">
        <v>655</v>
      </c>
      <c r="AT111" s="19" t="s">
        <v>138</v>
      </c>
      <c r="AU111" s="19" t="s">
        <v>81</v>
      </c>
      <c r="AY111" s="19" t="s">
        <v>136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9" t="s">
        <v>74</v>
      </c>
      <c r="BK111" s="205">
        <f>ROUND(I111*H111,2)</f>
        <v>0</v>
      </c>
      <c r="BL111" s="19" t="s">
        <v>655</v>
      </c>
      <c r="BM111" s="19" t="s">
        <v>705</v>
      </c>
    </row>
    <row r="112" spans="2:51" s="12" customFormat="1" ht="27">
      <c r="B112" s="206"/>
      <c r="C112" s="207"/>
      <c r="D112" s="208" t="s">
        <v>144</v>
      </c>
      <c r="E112" s="209" t="s">
        <v>19</v>
      </c>
      <c r="F112" s="210" t="s">
        <v>706</v>
      </c>
      <c r="G112" s="207"/>
      <c r="H112" s="211" t="s">
        <v>19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144</v>
      </c>
      <c r="AU112" s="217" t="s">
        <v>81</v>
      </c>
      <c r="AV112" s="12" t="s">
        <v>74</v>
      </c>
      <c r="AW112" s="12" t="s">
        <v>34</v>
      </c>
      <c r="AX112" s="12" t="s">
        <v>70</v>
      </c>
      <c r="AY112" s="217" t="s">
        <v>136</v>
      </c>
    </row>
    <row r="113" spans="2:51" s="13" customFormat="1" ht="13.5">
      <c r="B113" s="218"/>
      <c r="C113" s="219"/>
      <c r="D113" s="229" t="s">
        <v>144</v>
      </c>
      <c r="E113" s="230" t="s">
        <v>19</v>
      </c>
      <c r="F113" s="231" t="s">
        <v>74</v>
      </c>
      <c r="G113" s="219"/>
      <c r="H113" s="232">
        <v>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144</v>
      </c>
      <c r="AU113" s="228" t="s">
        <v>81</v>
      </c>
      <c r="AV113" s="13" t="s">
        <v>81</v>
      </c>
      <c r="AW113" s="13" t="s">
        <v>34</v>
      </c>
      <c r="AX113" s="13" t="s">
        <v>74</v>
      </c>
      <c r="AY113" s="228" t="s">
        <v>136</v>
      </c>
    </row>
    <row r="114" spans="2:65" s="1" customFormat="1" ht="44.25" customHeight="1">
      <c r="B114" s="36"/>
      <c r="C114" s="194" t="s">
        <v>8</v>
      </c>
      <c r="D114" s="194" t="s">
        <v>138</v>
      </c>
      <c r="E114" s="195" t="s">
        <v>707</v>
      </c>
      <c r="F114" s="196" t="s">
        <v>708</v>
      </c>
      <c r="G114" s="197" t="s">
        <v>654</v>
      </c>
      <c r="H114" s="198">
        <v>1</v>
      </c>
      <c r="I114" s="199"/>
      <c r="J114" s="200">
        <f>ROUND(I114*H114,2)</f>
        <v>0</v>
      </c>
      <c r="K114" s="196" t="s">
        <v>19</v>
      </c>
      <c r="L114" s="56"/>
      <c r="M114" s="201" t="s">
        <v>19</v>
      </c>
      <c r="N114" s="273" t="s">
        <v>41</v>
      </c>
      <c r="O114" s="274"/>
      <c r="P114" s="275">
        <f>O114*H114</f>
        <v>0</v>
      </c>
      <c r="Q114" s="275">
        <v>0</v>
      </c>
      <c r="R114" s="275">
        <f>Q114*H114</f>
        <v>0</v>
      </c>
      <c r="S114" s="275">
        <v>0</v>
      </c>
      <c r="T114" s="276">
        <f>S114*H114</f>
        <v>0</v>
      </c>
      <c r="AR114" s="19" t="s">
        <v>655</v>
      </c>
      <c r="AT114" s="19" t="s">
        <v>138</v>
      </c>
      <c r="AU114" s="19" t="s">
        <v>81</v>
      </c>
      <c r="AY114" s="19" t="s">
        <v>136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9" t="s">
        <v>74</v>
      </c>
      <c r="BK114" s="205">
        <f>ROUND(I114*H114,2)</f>
        <v>0</v>
      </c>
      <c r="BL114" s="19" t="s">
        <v>655</v>
      </c>
      <c r="BM114" s="19" t="s">
        <v>709</v>
      </c>
    </row>
    <row r="115" spans="2:12" s="1" customFormat="1" ht="6.95" customHeight="1">
      <c r="B115" s="51"/>
      <c r="C115" s="52"/>
      <c r="D115" s="52"/>
      <c r="E115" s="52"/>
      <c r="F115" s="52"/>
      <c r="G115" s="52"/>
      <c r="H115" s="52"/>
      <c r="I115" s="138"/>
      <c r="J115" s="52"/>
      <c r="K115" s="52"/>
      <c r="L115" s="56"/>
    </row>
  </sheetData>
  <sheetProtection algorithmName="SHA-512" hashValue="7qscFLdFHFAjJ7augwMESjc+AkHUlPdUzldAF75ugKo85M5KKuZzGdPoy2pAmhKKBcAi+YzxY97eMyeOxkvBVA==" saltValue="6zxNAsjOfyeo5I/wR7jTcA==" spinCount="100000" sheet="1" objects="1" scenarios="1" formatColumns="0" formatRows="0" sort="0" autoFilter="0"/>
  <autoFilter ref="C88:K88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5" customWidth="1"/>
    <col min="2" max="2" width="1.66796875" style="335" customWidth="1"/>
    <col min="3" max="4" width="5" style="335" customWidth="1"/>
    <col min="5" max="5" width="11.66015625" style="335" customWidth="1"/>
    <col min="6" max="6" width="9.16015625" style="335" customWidth="1"/>
    <col min="7" max="7" width="5" style="335" customWidth="1"/>
    <col min="8" max="8" width="77.83203125" style="335" customWidth="1"/>
    <col min="9" max="10" width="20" style="335" customWidth="1"/>
    <col min="11" max="11" width="1.66796875" style="335" customWidth="1"/>
    <col min="12" max="256" width="9.33203125" style="335" customWidth="1"/>
    <col min="257" max="257" width="8.33203125" style="335" customWidth="1"/>
    <col min="258" max="258" width="1.66796875" style="335" customWidth="1"/>
    <col min="259" max="260" width="5" style="335" customWidth="1"/>
    <col min="261" max="261" width="11.66015625" style="335" customWidth="1"/>
    <col min="262" max="262" width="9.16015625" style="335" customWidth="1"/>
    <col min="263" max="263" width="5" style="335" customWidth="1"/>
    <col min="264" max="264" width="77.83203125" style="335" customWidth="1"/>
    <col min="265" max="266" width="20" style="335" customWidth="1"/>
    <col min="267" max="267" width="1.66796875" style="335" customWidth="1"/>
    <col min="268" max="512" width="9.33203125" style="335" customWidth="1"/>
    <col min="513" max="513" width="8.33203125" style="335" customWidth="1"/>
    <col min="514" max="514" width="1.66796875" style="335" customWidth="1"/>
    <col min="515" max="516" width="5" style="335" customWidth="1"/>
    <col min="517" max="517" width="11.66015625" style="335" customWidth="1"/>
    <col min="518" max="518" width="9.16015625" style="335" customWidth="1"/>
    <col min="519" max="519" width="5" style="335" customWidth="1"/>
    <col min="520" max="520" width="77.83203125" style="335" customWidth="1"/>
    <col min="521" max="522" width="20" style="335" customWidth="1"/>
    <col min="523" max="523" width="1.66796875" style="335" customWidth="1"/>
    <col min="524" max="768" width="9.33203125" style="335" customWidth="1"/>
    <col min="769" max="769" width="8.33203125" style="335" customWidth="1"/>
    <col min="770" max="770" width="1.66796875" style="335" customWidth="1"/>
    <col min="771" max="772" width="5" style="335" customWidth="1"/>
    <col min="773" max="773" width="11.66015625" style="335" customWidth="1"/>
    <col min="774" max="774" width="9.16015625" style="335" customWidth="1"/>
    <col min="775" max="775" width="5" style="335" customWidth="1"/>
    <col min="776" max="776" width="77.83203125" style="335" customWidth="1"/>
    <col min="777" max="778" width="20" style="335" customWidth="1"/>
    <col min="779" max="779" width="1.66796875" style="335" customWidth="1"/>
    <col min="780" max="1024" width="9.33203125" style="335" customWidth="1"/>
    <col min="1025" max="1025" width="8.33203125" style="335" customWidth="1"/>
    <col min="1026" max="1026" width="1.66796875" style="335" customWidth="1"/>
    <col min="1027" max="1028" width="5" style="335" customWidth="1"/>
    <col min="1029" max="1029" width="11.66015625" style="335" customWidth="1"/>
    <col min="1030" max="1030" width="9.16015625" style="335" customWidth="1"/>
    <col min="1031" max="1031" width="5" style="335" customWidth="1"/>
    <col min="1032" max="1032" width="77.83203125" style="335" customWidth="1"/>
    <col min="1033" max="1034" width="20" style="335" customWidth="1"/>
    <col min="1035" max="1035" width="1.66796875" style="335" customWidth="1"/>
    <col min="1036" max="1280" width="9.33203125" style="335" customWidth="1"/>
    <col min="1281" max="1281" width="8.33203125" style="335" customWidth="1"/>
    <col min="1282" max="1282" width="1.66796875" style="335" customWidth="1"/>
    <col min="1283" max="1284" width="5" style="335" customWidth="1"/>
    <col min="1285" max="1285" width="11.66015625" style="335" customWidth="1"/>
    <col min="1286" max="1286" width="9.16015625" style="335" customWidth="1"/>
    <col min="1287" max="1287" width="5" style="335" customWidth="1"/>
    <col min="1288" max="1288" width="77.83203125" style="335" customWidth="1"/>
    <col min="1289" max="1290" width="20" style="335" customWidth="1"/>
    <col min="1291" max="1291" width="1.66796875" style="335" customWidth="1"/>
    <col min="1292" max="1536" width="9.33203125" style="335" customWidth="1"/>
    <col min="1537" max="1537" width="8.33203125" style="335" customWidth="1"/>
    <col min="1538" max="1538" width="1.66796875" style="335" customWidth="1"/>
    <col min="1539" max="1540" width="5" style="335" customWidth="1"/>
    <col min="1541" max="1541" width="11.66015625" style="335" customWidth="1"/>
    <col min="1542" max="1542" width="9.16015625" style="335" customWidth="1"/>
    <col min="1543" max="1543" width="5" style="335" customWidth="1"/>
    <col min="1544" max="1544" width="77.83203125" style="335" customWidth="1"/>
    <col min="1545" max="1546" width="20" style="335" customWidth="1"/>
    <col min="1547" max="1547" width="1.66796875" style="335" customWidth="1"/>
    <col min="1548" max="1792" width="9.33203125" style="335" customWidth="1"/>
    <col min="1793" max="1793" width="8.33203125" style="335" customWidth="1"/>
    <col min="1794" max="1794" width="1.66796875" style="335" customWidth="1"/>
    <col min="1795" max="1796" width="5" style="335" customWidth="1"/>
    <col min="1797" max="1797" width="11.66015625" style="335" customWidth="1"/>
    <col min="1798" max="1798" width="9.16015625" style="335" customWidth="1"/>
    <col min="1799" max="1799" width="5" style="335" customWidth="1"/>
    <col min="1800" max="1800" width="77.83203125" style="335" customWidth="1"/>
    <col min="1801" max="1802" width="20" style="335" customWidth="1"/>
    <col min="1803" max="1803" width="1.66796875" style="335" customWidth="1"/>
    <col min="1804" max="2048" width="9.33203125" style="335" customWidth="1"/>
    <col min="2049" max="2049" width="8.33203125" style="335" customWidth="1"/>
    <col min="2050" max="2050" width="1.66796875" style="335" customWidth="1"/>
    <col min="2051" max="2052" width="5" style="335" customWidth="1"/>
    <col min="2053" max="2053" width="11.66015625" style="335" customWidth="1"/>
    <col min="2054" max="2054" width="9.16015625" style="335" customWidth="1"/>
    <col min="2055" max="2055" width="5" style="335" customWidth="1"/>
    <col min="2056" max="2056" width="77.83203125" style="335" customWidth="1"/>
    <col min="2057" max="2058" width="20" style="335" customWidth="1"/>
    <col min="2059" max="2059" width="1.66796875" style="335" customWidth="1"/>
    <col min="2060" max="2304" width="9.33203125" style="335" customWidth="1"/>
    <col min="2305" max="2305" width="8.33203125" style="335" customWidth="1"/>
    <col min="2306" max="2306" width="1.66796875" style="335" customWidth="1"/>
    <col min="2307" max="2308" width="5" style="335" customWidth="1"/>
    <col min="2309" max="2309" width="11.66015625" style="335" customWidth="1"/>
    <col min="2310" max="2310" width="9.16015625" style="335" customWidth="1"/>
    <col min="2311" max="2311" width="5" style="335" customWidth="1"/>
    <col min="2312" max="2312" width="77.83203125" style="335" customWidth="1"/>
    <col min="2313" max="2314" width="20" style="335" customWidth="1"/>
    <col min="2315" max="2315" width="1.66796875" style="335" customWidth="1"/>
    <col min="2316" max="2560" width="9.33203125" style="335" customWidth="1"/>
    <col min="2561" max="2561" width="8.33203125" style="335" customWidth="1"/>
    <col min="2562" max="2562" width="1.66796875" style="335" customWidth="1"/>
    <col min="2563" max="2564" width="5" style="335" customWidth="1"/>
    <col min="2565" max="2565" width="11.66015625" style="335" customWidth="1"/>
    <col min="2566" max="2566" width="9.16015625" style="335" customWidth="1"/>
    <col min="2567" max="2567" width="5" style="335" customWidth="1"/>
    <col min="2568" max="2568" width="77.83203125" style="335" customWidth="1"/>
    <col min="2569" max="2570" width="20" style="335" customWidth="1"/>
    <col min="2571" max="2571" width="1.66796875" style="335" customWidth="1"/>
    <col min="2572" max="2816" width="9.33203125" style="335" customWidth="1"/>
    <col min="2817" max="2817" width="8.33203125" style="335" customWidth="1"/>
    <col min="2818" max="2818" width="1.66796875" style="335" customWidth="1"/>
    <col min="2819" max="2820" width="5" style="335" customWidth="1"/>
    <col min="2821" max="2821" width="11.66015625" style="335" customWidth="1"/>
    <col min="2822" max="2822" width="9.16015625" style="335" customWidth="1"/>
    <col min="2823" max="2823" width="5" style="335" customWidth="1"/>
    <col min="2824" max="2824" width="77.83203125" style="335" customWidth="1"/>
    <col min="2825" max="2826" width="20" style="335" customWidth="1"/>
    <col min="2827" max="2827" width="1.66796875" style="335" customWidth="1"/>
    <col min="2828" max="3072" width="9.33203125" style="335" customWidth="1"/>
    <col min="3073" max="3073" width="8.33203125" style="335" customWidth="1"/>
    <col min="3074" max="3074" width="1.66796875" style="335" customWidth="1"/>
    <col min="3075" max="3076" width="5" style="335" customWidth="1"/>
    <col min="3077" max="3077" width="11.66015625" style="335" customWidth="1"/>
    <col min="3078" max="3078" width="9.16015625" style="335" customWidth="1"/>
    <col min="3079" max="3079" width="5" style="335" customWidth="1"/>
    <col min="3080" max="3080" width="77.83203125" style="335" customWidth="1"/>
    <col min="3081" max="3082" width="20" style="335" customWidth="1"/>
    <col min="3083" max="3083" width="1.66796875" style="335" customWidth="1"/>
    <col min="3084" max="3328" width="9.33203125" style="335" customWidth="1"/>
    <col min="3329" max="3329" width="8.33203125" style="335" customWidth="1"/>
    <col min="3330" max="3330" width="1.66796875" style="335" customWidth="1"/>
    <col min="3331" max="3332" width="5" style="335" customWidth="1"/>
    <col min="3333" max="3333" width="11.66015625" style="335" customWidth="1"/>
    <col min="3334" max="3334" width="9.16015625" style="335" customWidth="1"/>
    <col min="3335" max="3335" width="5" style="335" customWidth="1"/>
    <col min="3336" max="3336" width="77.83203125" style="335" customWidth="1"/>
    <col min="3337" max="3338" width="20" style="335" customWidth="1"/>
    <col min="3339" max="3339" width="1.66796875" style="335" customWidth="1"/>
    <col min="3340" max="3584" width="9.33203125" style="335" customWidth="1"/>
    <col min="3585" max="3585" width="8.33203125" style="335" customWidth="1"/>
    <col min="3586" max="3586" width="1.66796875" style="335" customWidth="1"/>
    <col min="3587" max="3588" width="5" style="335" customWidth="1"/>
    <col min="3589" max="3589" width="11.66015625" style="335" customWidth="1"/>
    <col min="3590" max="3590" width="9.16015625" style="335" customWidth="1"/>
    <col min="3591" max="3591" width="5" style="335" customWidth="1"/>
    <col min="3592" max="3592" width="77.83203125" style="335" customWidth="1"/>
    <col min="3593" max="3594" width="20" style="335" customWidth="1"/>
    <col min="3595" max="3595" width="1.66796875" style="335" customWidth="1"/>
    <col min="3596" max="3840" width="9.33203125" style="335" customWidth="1"/>
    <col min="3841" max="3841" width="8.33203125" style="335" customWidth="1"/>
    <col min="3842" max="3842" width="1.66796875" style="335" customWidth="1"/>
    <col min="3843" max="3844" width="5" style="335" customWidth="1"/>
    <col min="3845" max="3845" width="11.66015625" style="335" customWidth="1"/>
    <col min="3846" max="3846" width="9.16015625" style="335" customWidth="1"/>
    <col min="3847" max="3847" width="5" style="335" customWidth="1"/>
    <col min="3848" max="3848" width="77.83203125" style="335" customWidth="1"/>
    <col min="3849" max="3850" width="20" style="335" customWidth="1"/>
    <col min="3851" max="3851" width="1.66796875" style="335" customWidth="1"/>
    <col min="3852" max="4096" width="9.33203125" style="335" customWidth="1"/>
    <col min="4097" max="4097" width="8.33203125" style="335" customWidth="1"/>
    <col min="4098" max="4098" width="1.66796875" style="335" customWidth="1"/>
    <col min="4099" max="4100" width="5" style="335" customWidth="1"/>
    <col min="4101" max="4101" width="11.66015625" style="335" customWidth="1"/>
    <col min="4102" max="4102" width="9.16015625" style="335" customWidth="1"/>
    <col min="4103" max="4103" width="5" style="335" customWidth="1"/>
    <col min="4104" max="4104" width="77.83203125" style="335" customWidth="1"/>
    <col min="4105" max="4106" width="20" style="335" customWidth="1"/>
    <col min="4107" max="4107" width="1.66796875" style="335" customWidth="1"/>
    <col min="4108" max="4352" width="9.33203125" style="335" customWidth="1"/>
    <col min="4353" max="4353" width="8.33203125" style="335" customWidth="1"/>
    <col min="4354" max="4354" width="1.66796875" style="335" customWidth="1"/>
    <col min="4355" max="4356" width="5" style="335" customWidth="1"/>
    <col min="4357" max="4357" width="11.66015625" style="335" customWidth="1"/>
    <col min="4358" max="4358" width="9.16015625" style="335" customWidth="1"/>
    <col min="4359" max="4359" width="5" style="335" customWidth="1"/>
    <col min="4360" max="4360" width="77.83203125" style="335" customWidth="1"/>
    <col min="4361" max="4362" width="20" style="335" customWidth="1"/>
    <col min="4363" max="4363" width="1.66796875" style="335" customWidth="1"/>
    <col min="4364" max="4608" width="9.33203125" style="335" customWidth="1"/>
    <col min="4609" max="4609" width="8.33203125" style="335" customWidth="1"/>
    <col min="4610" max="4610" width="1.66796875" style="335" customWidth="1"/>
    <col min="4611" max="4612" width="5" style="335" customWidth="1"/>
    <col min="4613" max="4613" width="11.66015625" style="335" customWidth="1"/>
    <col min="4614" max="4614" width="9.16015625" style="335" customWidth="1"/>
    <col min="4615" max="4615" width="5" style="335" customWidth="1"/>
    <col min="4616" max="4616" width="77.83203125" style="335" customWidth="1"/>
    <col min="4617" max="4618" width="20" style="335" customWidth="1"/>
    <col min="4619" max="4619" width="1.66796875" style="335" customWidth="1"/>
    <col min="4620" max="4864" width="9.33203125" style="335" customWidth="1"/>
    <col min="4865" max="4865" width="8.33203125" style="335" customWidth="1"/>
    <col min="4866" max="4866" width="1.66796875" style="335" customWidth="1"/>
    <col min="4867" max="4868" width="5" style="335" customWidth="1"/>
    <col min="4869" max="4869" width="11.66015625" style="335" customWidth="1"/>
    <col min="4870" max="4870" width="9.16015625" style="335" customWidth="1"/>
    <col min="4871" max="4871" width="5" style="335" customWidth="1"/>
    <col min="4872" max="4872" width="77.83203125" style="335" customWidth="1"/>
    <col min="4873" max="4874" width="20" style="335" customWidth="1"/>
    <col min="4875" max="4875" width="1.66796875" style="335" customWidth="1"/>
    <col min="4876" max="5120" width="9.33203125" style="335" customWidth="1"/>
    <col min="5121" max="5121" width="8.33203125" style="335" customWidth="1"/>
    <col min="5122" max="5122" width="1.66796875" style="335" customWidth="1"/>
    <col min="5123" max="5124" width="5" style="335" customWidth="1"/>
    <col min="5125" max="5125" width="11.66015625" style="335" customWidth="1"/>
    <col min="5126" max="5126" width="9.16015625" style="335" customWidth="1"/>
    <col min="5127" max="5127" width="5" style="335" customWidth="1"/>
    <col min="5128" max="5128" width="77.83203125" style="335" customWidth="1"/>
    <col min="5129" max="5130" width="20" style="335" customWidth="1"/>
    <col min="5131" max="5131" width="1.66796875" style="335" customWidth="1"/>
    <col min="5132" max="5376" width="9.33203125" style="335" customWidth="1"/>
    <col min="5377" max="5377" width="8.33203125" style="335" customWidth="1"/>
    <col min="5378" max="5378" width="1.66796875" style="335" customWidth="1"/>
    <col min="5379" max="5380" width="5" style="335" customWidth="1"/>
    <col min="5381" max="5381" width="11.66015625" style="335" customWidth="1"/>
    <col min="5382" max="5382" width="9.16015625" style="335" customWidth="1"/>
    <col min="5383" max="5383" width="5" style="335" customWidth="1"/>
    <col min="5384" max="5384" width="77.83203125" style="335" customWidth="1"/>
    <col min="5385" max="5386" width="20" style="335" customWidth="1"/>
    <col min="5387" max="5387" width="1.66796875" style="335" customWidth="1"/>
    <col min="5388" max="5632" width="9.33203125" style="335" customWidth="1"/>
    <col min="5633" max="5633" width="8.33203125" style="335" customWidth="1"/>
    <col min="5634" max="5634" width="1.66796875" style="335" customWidth="1"/>
    <col min="5635" max="5636" width="5" style="335" customWidth="1"/>
    <col min="5637" max="5637" width="11.66015625" style="335" customWidth="1"/>
    <col min="5638" max="5638" width="9.16015625" style="335" customWidth="1"/>
    <col min="5639" max="5639" width="5" style="335" customWidth="1"/>
    <col min="5640" max="5640" width="77.83203125" style="335" customWidth="1"/>
    <col min="5641" max="5642" width="20" style="335" customWidth="1"/>
    <col min="5643" max="5643" width="1.66796875" style="335" customWidth="1"/>
    <col min="5644" max="5888" width="9.33203125" style="335" customWidth="1"/>
    <col min="5889" max="5889" width="8.33203125" style="335" customWidth="1"/>
    <col min="5890" max="5890" width="1.66796875" style="335" customWidth="1"/>
    <col min="5891" max="5892" width="5" style="335" customWidth="1"/>
    <col min="5893" max="5893" width="11.66015625" style="335" customWidth="1"/>
    <col min="5894" max="5894" width="9.16015625" style="335" customWidth="1"/>
    <col min="5895" max="5895" width="5" style="335" customWidth="1"/>
    <col min="5896" max="5896" width="77.83203125" style="335" customWidth="1"/>
    <col min="5897" max="5898" width="20" style="335" customWidth="1"/>
    <col min="5899" max="5899" width="1.66796875" style="335" customWidth="1"/>
    <col min="5900" max="6144" width="9.33203125" style="335" customWidth="1"/>
    <col min="6145" max="6145" width="8.33203125" style="335" customWidth="1"/>
    <col min="6146" max="6146" width="1.66796875" style="335" customWidth="1"/>
    <col min="6147" max="6148" width="5" style="335" customWidth="1"/>
    <col min="6149" max="6149" width="11.66015625" style="335" customWidth="1"/>
    <col min="6150" max="6150" width="9.16015625" style="335" customWidth="1"/>
    <col min="6151" max="6151" width="5" style="335" customWidth="1"/>
    <col min="6152" max="6152" width="77.83203125" style="335" customWidth="1"/>
    <col min="6153" max="6154" width="20" style="335" customWidth="1"/>
    <col min="6155" max="6155" width="1.66796875" style="335" customWidth="1"/>
    <col min="6156" max="6400" width="9.33203125" style="335" customWidth="1"/>
    <col min="6401" max="6401" width="8.33203125" style="335" customWidth="1"/>
    <col min="6402" max="6402" width="1.66796875" style="335" customWidth="1"/>
    <col min="6403" max="6404" width="5" style="335" customWidth="1"/>
    <col min="6405" max="6405" width="11.66015625" style="335" customWidth="1"/>
    <col min="6406" max="6406" width="9.16015625" style="335" customWidth="1"/>
    <col min="6407" max="6407" width="5" style="335" customWidth="1"/>
    <col min="6408" max="6408" width="77.83203125" style="335" customWidth="1"/>
    <col min="6409" max="6410" width="20" style="335" customWidth="1"/>
    <col min="6411" max="6411" width="1.66796875" style="335" customWidth="1"/>
    <col min="6412" max="6656" width="9.33203125" style="335" customWidth="1"/>
    <col min="6657" max="6657" width="8.33203125" style="335" customWidth="1"/>
    <col min="6658" max="6658" width="1.66796875" style="335" customWidth="1"/>
    <col min="6659" max="6660" width="5" style="335" customWidth="1"/>
    <col min="6661" max="6661" width="11.66015625" style="335" customWidth="1"/>
    <col min="6662" max="6662" width="9.16015625" style="335" customWidth="1"/>
    <col min="6663" max="6663" width="5" style="335" customWidth="1"/>
    <col min="6664" max="6664" width="77.83203125" style="335" customWidth="1"/>
    <col min="6665" max="6666" width="20" style="335" customWidth="1"/>
    <col min="6667" max="6667" width="1.66796875" style="335" customWidth="1"/>
    <col min="6668" max="6912" width="9.33203125" style="335" customWidth="1"/>
    <col min="6913" max="6913" width="8.33203125" style="335" customWidth="1"/>
    <col min="6914" max="6914" width="1.66796875" style="335" customWidth="1"/>
    <col min="6915" max="6916" width="5" style="335" customWidth="1"/>
    <col min="6917" max="6917" width="11.66015625" style="335" customWidth="1"/>
    <col min="6918" max="6918" width="9.16015625" style="335" customWidth="1"/>
    <col min="6919" max="6919" width="5" style="335" customWidth="1"/>
    <col min="6920" max="6920" width="77.83203125" style="335" customWidth="1"/>
    <col min="6921" max="6922" width="20" style="335" customWidth="1"/>
    <col min="6923" max="6923" width="1.66796875" style="335" customWidth="1"/>
    <col min="6924" max="7168" width="9.33203125" style="335" customWidth="1"/>
    <col min="7169" max="7169" width="8.33203125" style="335" customWidth="1"/>
    <col min="7170" max="7170" width="1.66796875" style="335" customWidth="1"/>
    <col min="7171" max="7172" width="5" style="335" customWidth="1"/>
    <col min="7173" max="7173" width="11.66015625" style="335" customWidth="1"/>
    <col min="7174" max="7174" width="9.16015625" style="335" customWidth="1"/>
    <col min="7175" max="7175" width="5" style="335" customWidth="1"/>
    <col min="7176" max="7176" width="77.83203125" style="335" customWidth="1"/>
    <col min="7177" max="7178" width="20" style="335" customWidth="1"/>
    <col min="7179" max="7179" width="1.66796875" style="335" customWidth="1"/>
    <col min="7180" max="7424" width="9.33203125" style="335" customWidth="1"/>
    <col min="7425" max="7425" width="8.33203125" style="335" customWidth="1"/>
    <col min="7426" max="7426" width="1.66796875" style="335" customWidth="1"/>
    <col min="7427" max="7428" width="5" style="335" customWidth="1"/>
    <col min="7429" max="7429" width="11.66015625" style="335" customWidth="1"/>
    <col min="7430" max="7430" width="9.16015625" style="335" customWidth="1"/>
    <col min="7431" max="7431" width="5" style="335" customWidth="1"/>
    <col min="7432" max="7432" width="77.83203125" style="335" customWidth="1"/>
    <col min="7433" max="7434" width="20" style="335" customWidth="1"/>
    <col min="7435" max="7435" width="1.66796875" style="335" customWidth="1"/>
    <col min="7436" max="7680" width="9.33203125" style="335" customWidth="1"/>
    <col min="7681" max="7681" width="8.33203125" style="335" customWidth="1"/>
    <col min="7682" max="7682" width="1.66796875" style="335" customWidth="1"/>
    <col min="7683" max="7684" width="5" style="335" customWidth="1"/>
    <col min="7685" max="7685" width="11.66015625" style="335" customWidth="1"/>
    <col min="7686" max="7686" width="9.16015625" style="335" customWidth="1"/>
    <col min="7687" max="7687" width="5" style="335" customWidth="1"/>
    <col min="7688" max="7688" width="77.83203125" style="335" customWidth="1"/>
    <col min="7689" max="7690" width="20" style="335" customWidth="1"/>
    <col min="7691" max="7691" width="1.66796875" style="335" customWidth="1"/>
    <col min="7692" max="7936" width="9.33203125" style="335" customWidth="1"/>
    <col min="7937" max="7937" width="8.33203125" style="335" customWidth="1"/>
    <col min="7938" max="7938" width="1.66796875" style="335" customWidth="1"/>
    <col min="7939" max="7940" width="5" style="335" customWidth="1"/>
    <col min="7941" max="7941" width="11.66015625" style="335" customWidth="1"/>
    <col min="7942" max="7942" width="9.16015625" style="335" customWidth="1"/>
    <col min="7943" max="7943" width="5" style="335" customWidth="1"/>
    <col min="7944" max="7944" width="77.83203125" style="335" customWidth="1"/>
    <col min="7945" max="7946" width="20" style="335" customWidth="1"/>
    <col min="7947" max="7947" width="1.66796875" style="335" customWidth="1"/>
    <col min="7948" max="8192" width="9.33203125" style="335" customWidth="1"/>
    <col min="8193" max="8193" width="8.33203125" style="335" customWidth="1"/>
    <col min="8194" max="8194" width="1.66796875" style="335" customWidth="1"/>
    <col min="8195" max="8196" width="5" style="335" customWidth="1"/>
    <col min="8197" max="8197" width="11.66015625" style="335" customWidth="1"/>
    <col min="8198" max="8198" width="9.16015625" style="335" customWidth="1"/>
    <col min="8199" max="8199" width="5" style="335" customWidth="1"/>
    <col min="8200" max="8200" width="77.83203125" style="335" customWidth="1"/>
    <col min="8201" max="8202" width="20" style="335" customWidth="1"/>
    <col min="8203" max="8203" width="1.66796875" style="335" customWidth="1"/>
    <col min="8204" max="8448" width="9.33203125" style="335" customWidth="1"/>
    <col min="8449" max="8449" width="8.33203125" style="335" customWidth="1"/>
    <col min="8450" max="8450" width="1.66796875" style="335" customWidth="1"/>
    <col min="8451" max="8452" width="5" style="335" customWidth="1"/>
    <col min="8453" max="8453" width="11.66015625" style="335" customWidth="1"/>
    <col min="8454" max="8454" width="9.16015625" style="335" customWidth="1"/>
    <col min="8455" max="8455" width="5" style="335" customWidth="1"/>
    <col min="8456" max="8456" width="77.83203125" style="335" customWidth="1"/>
    <col min="8457" max="8458" width="20" style="335" customWidth="1"/>
    <col min="8459" max="8459" width="1.66796875" style="335" customWidth="1"/>
    <col min="8460" max="8704" width="9.33203125" style="335" customWidth="1"/>
    <col min="8705" max="8705" width="8.33203125" style="335" customWidth="1"/>
    <col min="8706" max="8706" width="1.66796875" style="335" customWidth="1"/>
    <col min="8707" max="8708" width="5" style="335" customWidth="1"/>
    <col min="8709" max="8709" width="11.66015625" style="335" customWidth="1"/>
    <col min="8710" max="8710" width="9.16015625" style="335" customWidth="1"/>
    <col min="8711" max="8711" width="5" style="335" customWidth="1"/>
    <col min="8712" max="8712" width="77.83203125" style="335" customWidth="1"/>
    <col min="8713" max="8714" width="20" style="335" customWidth="1"/>
    <col min="8715" max="8715" width="1.66796875" style="335" customWidth="1"/>
    <col min="8716" max="8960" width="9.33203125" style="335" customWidth="1"/>
    <col min="8961" max="8961" width="8.33203125" style="335" customWidth="1"/>
    <col min="8962" max="8962" width="1.66796875" style="335" customWidth="1"/>
    <col min="8963" max="8964" width="5" style="335" customWidth="1"/>
    <col min="8965" max="8965" width="11.66015625" style="335" customWidth="1"/>
    <col min="8966" max="8966" width="9.16015625" style="335" customWidth="1"/>
    <col min="8967" max="8967" width="5" style="335" customWidth="1"/>
    <col min="8968" max="8968" width="77.83203125" style="335" customWidth="1"/>
    <col min="8969" max="8970" width="20" style="335" customWidth="1"/>
    <col min="8971" max="8971" width="1.66796875" style="335" customWidth="1"/>
    <col min="8972" max="9216" width="9.33203125" style="335" customWidth="1"/>
    <col min="9217" max="9217" width="8.33203125" style="335" customWidth="1"/>
    <col min="9218" max="9218" width="1.66796875" style="335" customWidth="1"/>
    <col min="9219" max="9220" width="5" style="335" customWidth="1"/>
    <col min="9221" max="9221" width="11.66015625" style="335" customWidth="1"/>
    <col min="9222" max="9222" width="9.16015625" style="335" customWidth="1"/>
    <col min="9223" max="9223" width="5" style="335" customWidth="1"/>
    <col min="9224" max="9224" width="77.83203125" style="335" customWidth="1"/>
    <col min="9225" max="9226" width="20" style="335" customWidth="1"/>
    <col min="9227" max="9227" width="1.66796875" style="335" customWidth="1"/>
    <col min="9228" max="9472" width="9.33203125" style="335" customWidth="1"/>
    <col min="9473" max="9473" width="8.33203125" style="335" customWidth="1"/>
    <col min="9474" max="9474" width="1.66796875" style="335" customWidth="1"/>
    <col min="9475" max="9476" width="5" style="335" customWidth="1"/>
    <col min="9477" max="9477" width="11.66015625" style="335" customWidth="1"/>
    <col min="9478" max="9478" width="9.16015625" style="335" customWidth="1"/>
    <col min="9479" max="9479" width="5" style="335" customWidth="1"/>
    <col min="9480" max="9480" width="77.83203125" style="335" customWidth="1"/>
    <col min="9481" max="9482" width="20" style="335" customWidth="1"/>
    <col min="9483" max="9483" width="1.66796875" style="335" customWidth="1"/>
    <col min="9484" max="9728" width="9.33203125" style="335" customWidth="1"/>
    <col min="9729" max="9729" width="8.33203125" style="335" customWidth="1"/>
    <col min="9730" max="9730" width="1.66796875" style="335" customWidth="1"/>
    <col min="9731" max="9732" width="5" style="335" customWidth="1"/>
    <col min="9733" max="9733" width="11.66015625" style="335" customWidth="1"/>
    <col min="9734" max="9734" width="9.16015625" style="335" customWidth="1"/>
    <col min="9735" max="9735" width="5" style="335" customWidth="1"/>
    <col min="9736" max="9736" width="77.83203125" style="335" customWidth="1"/>
    <col min="9737" max="9738" width="20" style="335" customWidth="1"/>
    <col min="9739" max="9739" width="1.66796875" style="335" customWidth="1"/>
    <col min="9740" max="9984" width="9.33203125" style="335" customWidth="1"/>
    <col min="9985" max="9985" width="8.33203125" style="335" customWidth="1"/>
    <col min="9986" max="9986" width="1.66796875" style="335" customWidth="1"/>
    <col min="9987" max="9988" width="5" style="335" customWidth="1"/>
    <col min="9989" max="9989" width="11.66015625" style="335" customWidth="1"/>
    <col min="9990" max="9990" width="9.16015625" style="335" customWidth="1"/>
    <col min="9991" max="9991" width="5" style="335" customWidth="1"/>
    <col min="9992" max="9992" width="77.83203125" style="335" customWidth="1"/>
    <col min="9993" max="9994" width="20" style="335" customWidth="1"/>
    <col min="9995" max="9995" width="1.66796875" style="335" customWidth="1"/>
    <col min="9996" max="10240" width="9.33203125" style="335" customWidth="1"/>
    <col min="10241" max="10241" width="8.33203125" style="335" customWidth="1"/>
    <col min="10242" max="10242" width="1.66796875" style="335" customWidth="1"/>
    <col min="10243" max="10244" width="5" style="335" customWidth="1"/>
    <col min="10245" max="10245" width="11.66015625" style="335" customWidth="1"/>
    <col min="10246" max="10246" width="9.16015625" style="335" customWidth="1"/>
    <col min="10247" max="10247" width="5" style="335" customWidth="1"/>
    <col min="10248" max="10248" width="77.83203125" style="335" customWidth="1"/>
    <col min="10249" max="10250" width="20" style="335" customWidth="1"/>
    <col min="10251" max="10251" width="1.66796875" style="335" customWidth="1"/>
    <col min="10252" max="10496" width="9.33203125" style="335" customWidth="1"/>
    <col min="10497" max="10497" width="8.33203125" style="335" customWidth="1"/>
    <col min="10498" max="10498" width="1.66796875" style="335" customWidth="1"/>
    <col min="10499" max="10500" width="5" style="335" customWidth="1"/>
    <col min="10501" max="10501" width="11.66015625" style="335" customWidth="1"/>
    <col min="10502" max="10502" width="9.16015625" style="335" customWidth="1"/>
    <col min="10503" max="10503" width="5" style="335" customWidth="1"/>
    <col min="10504" max="10504" width="77.83203125" style="335" customWidth="1"/>
    <col min="10505" max="10506" width="20" style="335" customWidth="1"/>
    <col min="10507" max="10507" width="1.66796875" style="335" customWidth="1"/>
    <col min="10508" max="10752" width="9.33203125" style="335" customWidth="1"/>
    <col min="10753" max="10753" width="8.33203125" style="335" customWidth="1"/>
    <col min="10754" max="10754" width="1.66796875" style="335" customWidth="1"/>
    <col min="10755" max="10756" width="5" style="335" customWidth="1"/>
    <col min="10757" max="10757" width="11.66015625" style="335" customWidth="1"/>
    <col min="10758" max="10758" width="9.16015625" style="335" customWidth="1"/>
    <col min="10759" max="10759" width="5" style="335" customWidth="1"/>
    <col min="10760" max="10760" width="77.83203125" style="335" customWidth="1"/>
    <col min="10761" max="10762" width="20" style="335" customWidth="1"/>
    <col min="10763" max="10763" width="1.66796875" style="335" customWidth="1"/>
    <col min="10764" max="11008" width="9.33203125" style="335" customWidth="1"/>
    <col min="11009" max="11009" width="8.33203125" style="335" customWidth="1"/>
    <col min="11010" max="11010" width="1.66796875" style="335" customWidth="1"/>
    <col min="11011" max="11012" width="5" style="335" customWidth="1"/>
    <col min="11013" max="11013" width="11.66015625" style="335" customWidth="1"/>
    <col min="11014" max="11014" width="9.16015625" style="335" customWidth="1"/>
    <col min="11015" max="11015" width="5" style="335" customWidth="1"/>
    <col min="11016" max="11016" width="77.83203125" style="335" customWidth="1"/>
    <col min="11017" max="11018" width="20" style="335" customWidth="1"/>
    <col min="11019" max="11019" width="1.66796875" style="335" customWidth="1"/>
    <col min="11020" max="11264" width="9.33203125" style="335" customWidth="1"/>
    <col min="11265" max="11265" width="8.33203125" style="335" customWidth="1"/>
    <col min="11266" max="11266" width="1.66796875" style="335" customWidth="1"/>
    <col min="11267" max="11268" width="5" style="335" customWidth="1"/>
    <col min="11269" max="11269" width="11.66015625" style="335" customWidth="1"/>
    <col min="11270" max="11270" width="9.16015625" style="335" customWidth="1"/>
    <col min="11271" max="11271" width="5" style="335" customWidth="1"/>
    <col min="11272" max="11272" width="77.83203125" style="335" customWidth="1"/>
    <col min="11273" max="11274" width="20" style="335" customWidth="1"/>
    <col min="11275" max="11275" width="1.66796875" style="335" customWidth="1"/>
    <col min="11276" max="11520" width="9.33203125" style="335" customWidth="1"/>
    <col min="11521" max="11521" width="8.33203125" style="335" customWidth="1"/>
    <col min="11522" max="11522" width="1.66796875" style="335" customWidth="1"/>
    <col min="11523" max="11524" width="5" style="335" customWidth="1"/>
    <col min="11525" max="11525" width="11.66015625" style="335" customWidth="1"/>
    <col min="11526" max="11526" width="9.16015625" style="335" customWidth="1"/>
    <col min="11527" max="11527" width="5" style="335" customWidth="1"/>
    <col min="11528" max="11528" width="77.83203125" style="335" customWidth="1"/>
    <col min="11529" max="11530" width="20" style="335" customWidth="1"/>
    <col min="11531" max="11531" width="1.66796875" style="335" customWidth="1"/>
    <col min="11532" max="11776" width="9.33203125" style="335" customWidth="1"/>
    <col min="11777" max="11777" width="8.33203125" style="335" customWidth="1"/>
    <col min="11778" max="11778" width="1.66796875" style="335" customWidth="1"/>
    <col min="11779" max="11780" width="5" style="335" customWidth="1"/>
    <col min="11781" max="11781" width="11.66015625" style="335" customWidth="1"/>
    <col min="11782" max="11782" width="9.16015625" style="335" customWidth="1"/>
    <col min="11783" max="11783" width="5" style="335" customWidth="1"/>
    <col min="11784" max="11784" width="77.83203125" style="335" customWidth="1"/>
    <col min="11785" max="11786" width="20" style="335" customWidth="1"/>
    <col min="11787" max="11787" width="1.66796875" style="335" customWidth="1"/>
    <col min="11788" max="12032" width="9.33203125" style="335" customWidth="1"/>
    <col min="12033" max="12033" width="8.33203125" style="335" customWidth="1"/>
    <col min="12034" max="12034" width="1.66796875" style="335" customWidth="1"/>
    <col min="12035" max="12036" width="5" style="335" customWidth="1"/>
    <col min="12037" max="12037" width="11.66015625" style="335" customWidth="1"/>
    <col min="12038" max="12038" width="9.16015625" style="335" customWidth="1"/>
    <col min="12039" max="12039" width="5" style="335" customWidth="1"/>
    <col min="12040" max="12040" width="77.83203125" style="335" customWidth="1"/>
    <col min="12041" max="12042" width="20" style="335" customWidth="1"/>
    <col min="12043" max="12043" width="1.66796875" style="335" customWidth="1"/>
    <col min="12044" max="12288" width="9.33203125" style="335" customWidth="1"/>
    <col min="12289" max="12289" width="8.33203125" style="335" customWidth="1"/>
    <col min="12290" max="12290" width="1.66796875" style="335" customWidth="1"/>
    <col min="12291" max="12292" width="5" style="335" customWidth="1"/>
    <col min="12293" max="12293" width="11.66015625" style="335" customWidth="1"/>
    <col min="12294" max="12294" width="9.16015625" style="335" customWidth="1"/>
    <col min="12295" max="12295" width="5" style="335" customWidth="1"/>
    <col min="12296" max="12296" width="77.83203125" style="335" customWidth="1"/>
    <col min="12297" max="12298" width="20" style="335" customWidth="1"/>
    <col min="12299" max="12299" width="1.66796875" style="335" customWidth="1"/>
    <col min="12300" max="12544" width="9.33203125" style="335" customWidth="1"/>
    <col min="12545" max="12545" width="8.33203125" style="335" customWidth="1"/>
    <col min="12546" max="12546" width="1.66796875" style="335" customWidth="1"/>
    <col min="12547" max="12548" width="5" style="335" customWidth="1"/>
    <col min="12549" max="12549" width="11.66015625" style="335" customWidth="1"/>
    <col min="12550" max="12550" width="9.16015625" style="335" customWidth="1"/>
    <col min="12551" max="12551" width="5" style="335" customWidth="1"/>
    <col min="12552" max="12552" width="77.83203125" style="335" customWidth="1"/>
    <col min="12553" max="12554" width="20" style="335" customWidth="1"/>
    <col min="12555" max="12555" width="1.66796875" style="335" customWidth="1"/>
    <col min="12556" max="12800" width="9.33203125" style="335" customWidth="1"/>
    <col min="12801" max="12801" width="8.33203125" style="335" customWidth="1"/>
    <col min="12802" max="12802" width="1.66796875" style="335" customWidth="1"/>
    <col min="12803" max="12804" width="5" style="335" customWidth="1"/>
    <col min="12805" max="12805" width="11.66015625" style="335" customWidth="1"/>
    <col min="12806" max="12806" width="9.16015625" style="335" customWidth="1"/>
    <col min="12807" max="12807" width="5" style="335" customWidth="1"/>
    <col min="12808" max="12808" width="77.83203125" style="335" customWidth="1"/>
    <col min="12809" max="12810" width="20" style="335" customWidth="1"/>
    <col min="12811" max="12811" width="1.66796875" style="335" customWidth="1"/>
    <col min="12812" max="13056" width="9.33203125" style="335" customWidth="1"/>
    <col min="13057" max="13057" width="8.33203125" style="335" customWidth="1"/>
    <col min="13058" max="13058" width="1.66796875" style="335" customWidth="1"/>
    <col min="13059" max="13060" width="5" style="335" customWidth="1"/>
    <col min="13061" max="13061" width="11.66015625" style="335" customWidth="1"/>
    <col min="13062" max="13062" width="9.16015625" style="335" customWidth="1"/>
    <col min="13063" max="13063" width="5" style="335" customWidth="1"/>
    <col min="13064" max="13064" width="77.83203125" style="335" customWidth="1"/>
    <col min="13065" max="13066" width="20" style="335" customWidth="1"/>
    <col min="13067" max="13067" width="1.66796875" style="335" customWidth="1"/>
    <col min="13068" max="13312" width="9.33203125" style="335" customWidth="1"/>
    <col min="13313" max="13313" width="8.33203125" style="335" customWidth="1"/>
    <col min="13314" max="13314" width="1.66796875" style="335" customWidth="1"/>
    <col min="13315" max="13316" width="5" style="335" customWidth="1"/>
    <col min="13317" max="13317" width="11.66015625" style="335" customWidth="1"/>
    <col min="13318" max="13318" width="9.16015625" style="335" customWidth="1"/>
    <col min="13319" max="13319" width="5" style="335" customWidth="1"/>
    <col min="13320" max="13320" width="77.83203125" style="335" customWidth="1"/>
    <col min="13321" max="13322" width="20" style="335" customWidth="1"/>
    <col min="13323" max="13323" width="1.66796875" style="335" customWidth="1"/>
    <col min="13324" max="13568" width="9.33203125" style="335" customWidth="1"/>
    <col min="13569" max="13569" width="8.33203125" style="335" customWidth="1"/>
    <col min="13570" max="13570" width="1.66796875" style="335" customWidth="1"/>
    <col min="13571" max="13572" width="5" style="335" customWidth="1"/>
    <col min="13573" max="13573" width="11.66015625" style="335" customWidth="1"/>
    <col min="13574" max="13574" width="9.16015625" style="335" customWidth="1"/>
    <col min="13575" max="13575" width="5" style="335" customWidth="1"/>
    <col min="13576" max="13576" width="77.83203125" style="335" customWidth="1"/>
    <col min="13577" max="13578" width="20" style="335" customWidth="1"/>
    <col min="13579" max="13579" width="1.66796875" style="335" customWidth="1"/>
    <col min="13580" max="13824" width="9.33203125" style="335" customWidth="1"/>
    <col min="13825" max="13825" width="8.33203125" style="335" customWidth="1"/>
    <col min="13826" max="13826" width="1.66796875" style="335" customWidth="1"/>
    <col min="13827" max="13828" width="5" style="335" customWidth="1"/>
    <col min="13829" max="13829" width="11.66015625" style="335" customWidth="1"/>
    <col min="13830" max="13830" width="9.16015625" style="335" customWidth="1"/>
    <col min="13831" max="13831" width="5" style="335" customWidth="1"/>
    <col min="13832" max="13832" width="77.83203125" style="335" customWidth="1"/>
    <col min="13833" max="13834" width="20" style="335" customWidth="1"/>
    <col min="13835" max="13835" width="1.66796875" style="335" customWidth="1"/>
    <col min="13836" max="14080" width="9.33203125" style="335" customWidth="1"/>
    <col min="14081" max="14081" width="8.33203125" style="335" customWidth="1"/>
    <col min="14082" max="14082" width="1.66796875" style="335" customWidth="1"/>
    <col min="14083" max="14084" width="5" style="335" customWidth="1"/>
    <col min="14085" max="14085" width="11.66015625" style="335" customWidth="1"/>
    <col min="14086" max="14086" width="9.16015625" style="335" customWidth="1"/>
    <col min="14087" max="14087" width="5" style="335" customWidth="1"/>
    <col min="14088" max="14088" width="77.83203125" style="335" customWidth="1"/>
    <col min="14089" max="14090" width="20" style="335" customWidth="1"/>
    <col min="14091" max="14091" width="1.66796875" style="335" customWidth="1"/>
    <col min="14092" max="14336" width="9.33203125" style="335" customWidth="1"/>
    <col min="14337" max="14337" width="8.33203125" style="335" customWidth="1"/>
    <col min="14338" max="14338" width="1.66796875" style="335" customWidth="1"/>
    <col min="14339" max="14340" width="5" style="335" customWidth="1"/>
    <col min="14341" max="14341" width="11.66015625" style="335" customWidth="1"/>
    <col min="14342" max="14342" width="9.16015625" style="335" customWidth="1"/>
    <col min="14343" max="14343" width="5" style="335" customWidth="1"/>
    <col min="14344" max="14344" width="77.83203125" style="335" customWidth="1"/>
    <col min="14345" max="14346" width="20" style="335" customWidth="1"/>
    <col min="14347" max="14347" width="1.66796875" style="335" customWidth="1"/>
    <col min="14348" max="14592" width="9.33203125" style="335" customWidth="1"/>
    <col min="14593" max="14593" width="8.33203125" style="335" customWidth="1"/>
    <col min="14594" max="14594" width="1.66796875" style="335" customWidth="1"/>
    <col min="14595" max="14596" width="5" style="335" customWidth="1"/>
    <col min="14597" max="14597" width="11.66015625" style="335" customWidth="1"/>
    <col min="14598" max="14598" width="9.16015625" style="335" customWidth="1"/>
    <col min="14599" max="14599" width="5" style="335" customWidth="1"/>
    <col min="14600" max="14600" width="77.83203125" style="335" customWidth="1"/>
    <col min="14601" max="14602" width="20" style="335" customWidth="1"/>
    <col min="14603" max="14603" width="1.66796875" style="335" customWidth="1"/>
    <col min="14604" max="14848" width="9.33203125" style="335" customWidth="1"/>
    <col min="14849" max="14849" width="8.33203125" style="335" customWidth="1"/>
    <col min="14850" max="14850" width="1.66796875" style="335" customWidth="1"/>
    <col min="14851" max="14852" width="5" style="335" customWidth="1"/>
    <col min="14853" max="14853" width="11.66015625" style="335" customWidth="1"/>
    <col min="14854" max="14854" width="9.16015625" style="335" customWidth="1"/>
    <col min="14855" max="14855" width="5" style="335" customWidth="1"/>
    <col min="14856" max="14856" width="77.83203125" style="335" customWidth="1"/>
    <col min="14857" max="14858" width="20" style="335" customWidth="1"/>
    <col min="14859" max="14859" width="1.66796875" style="335" customWidth="1"/>
    <col min="14860" max="15104" width="9.33203125" style="335" customWidth="1"/>
    <col min="15105" max="15105" width="8.33203125" style="335" customWidth="1"/>
    <col min="15106" max="15106" width="1.66796875" style="335" customWidth="1"/>
    <col min="15107" max="15108" width="5" style="335" customWidth="1"/>
    <col min="15109" max="15109" width="11.66015625" style="335" customWidth="1"/>
    <col min="15110" max="15110" width="9.16015625" style="335" customWidth="1"/>
    <col min="15111" max="15111" width="5" style="335" customWidth="1"/>
    <col min="15112" max="15112" width="77.83203125" style="335" customWidth="1"/>
    <col min="15113" max="15114" width="20" style="335" customWidth="1"/>
    <col min="15115" max="15115" width="1.66796875" style="335" customWidth="1"/>
    <col min="15116" max="15360" width="9.33203125" style="335" customWidth="1"/>
    <col min="15361" max="15361" width="8.33203125" style="335" customWidth="1"/>
    <col min="15362" max="15362" width="1.66796875" style="335" customWidth="1"/>
    <col min="15363" max="15364" width="5" style="335" customWidth="1"/>
    <col min="15365" max="15365" width="11.66015625" style="335" customWidth="1"/>
    <col min="15366" max="15366" width="9.16015625" style="335" customWidth="1"/>
    <col min="15367" max="15367" width="5" style="335" customWidth="1"/>
    <col min="15368" max="15368" width="77.83203125" style="335" customWidth="1"/>
    <col min="15369" max="15370" width="20" style="335" customWidth="1"/>
    <col min="15371" max="15371" width="1.66796875" style="335" customWidth="1"/>
    <col min="15372" max="15616" width="9.33203125" style="335" customWidth="1"/>
    <col min="15617" max="15617" width="8.33203125" style="335" customWidth="1"/>
    <col min="15618" max="15618" width="1.66796875" style="335" customWidth="1"/>
    <col min="15619" max="15620" width="5" style="335" customWidth="1"/>
    <col min="15621" max="15621" width="11.66015625" style="335" customWidth="1"/>
    <col min="15622" max="15622" width="9.16015625" style="335" customWidth="1"/>
    <col min="15623" max="15623" width="5" style="335" customWidth="1"/>
    <col min="15624" max="15624" width="77.83203125" style="335" customWidth="1"/>
    <col min="15625" max="15626" width="20" style="335" customWidth="1"/>
    <col min="15627" max="15627" width="1.66796875" style="335" customWidth="1"/>
    <col min="15628" max="15872" width="9.33203125" style="335" customWidth="1"/>
    <col min="15873" max="15873" width="8.33203125" style="335" customWidth="1"/>
    <col min="15874" max="15874" width="1.66796875" style="335" customWidth="1"/>
    <col min="15875" max="15876" width="5" style="335" customWidth="1"/>
    <col min="15877" max="15877" width="11.66015625" style="335" customWidth="1"/>
    <col min="15878" max="15878" width="9.16015625" style="335" customWidth="1"/>
    <col min="15879" max="15879" width="5" style="335" customWidth="1"/>
    <col min="15880" max="15880" width="77.83203125" style="335" customWidth="1"/>
    <col min="15881" max="15882" width="20" style="335" customWidth="1"/>
    <col min="15883" max="15883" width="1.66796875" style="335" customWidth="1"/>
    <col min="15884" max="16128" width="9.33203125" style="335" customWidth="1"/>
    <col min="16129" max="16129" width="8.33203125" style="335" customWidth="1"/>
    <col min="16130" max="16130" width="1.66796875" style="335" customWidth="1"/>
    <col min="16131" max="16132" width="5" style="335" customWidth="1"/>
    <col min="16133" max="16133" width="11.66015625" style="335" customWidth="1"/>
    <col min="16134" max="16134" width="9.16015625" style="335" customWidth="1"/>
    <col min="16135" max="16135" width="5" style="335" customWidth="1"/>
    <col min="16136" max="16136" width="77.83203125" style="335" customWidth="1"/>
    <col min="16137" max="16138" width="20" style="335" customWidth="1"/>
    <col min="16139" max="16139" width="1.66796875" style="335" customWidth="1"/>
    <col min="16140" max="16384" width="9.33203125" style="335" customWidth="1"/>
  </cols>
  <sheetData>
    <row r="1" ht="37.5" customHeight="1"/>
    <row r="2" spans="2:11" ht="7.5" customHeight="1">
      <c r="B2" s="336"/>
      <c r="C2" s="337"/>
      <c r="D2" s="337"/>
      <c r="E2" s="337"/>
      <c r="F2" s="337"/>
      <c r="G2" s="337"/>
      <c r="H2" s="337"/>
      <c r="I2" s="337"/>
      <c r="J2" s="337"/>
      <c r="K2" s="338"/>
    </row>
    <row r="3" spans="2:11" s="342" customFormat="1" ht="45" customHeight="1">
      <c r="B3" s="339"/>
      <c r="C3" s="340" t="s">
        <v>717</v>
      </c>
      <c r="D3" s="340"/>
      <c r="E3" s="340"/>
      <c r="F3" s="340"/>
      <c r="G3" s="340"/>
      <c r="H3" s="340"/>
      <c r="I3" s="340"/>
      <c r="J3" s="340"/>
      <c r="K3" s="341"/>
    </row>
    <row r="4" spans="2:11" ht="25.5" customHeight="1">
      <c r="B4" s="343"/>
      <c r="C4" s="344" t="s">
        <v>718</v>
      </c>
      <c r="D4" s="344"/>
      <c r="E4" s="344"/>
      <c r="F4" s="344"/>
      <c r="G4" s="344"/>
      <c r="H4" s="344"/>
      <c r="I4" s="344"/>
      <c r="J4" s="344"/>
      <c r="K4" s="345"/>
    </row>
    <row r="5" spans="2:11" ht="5.25" customHeight="1">
      <c r="B5" s="343"/>
      <c r="C5" s="346"/>
      <c r="D5" s="346"/>
      <c r="E5" s="346"/>
      <c r="F5" s="346"/>
      <c r="G5" s="346"/>
      <c r="H5" s="346"/>
      <c r="I5" s="346"/>
      <c r="J5" s="346"/>
      <c r="K5" s="345"/>
    </row>
    <row r="6" spans="2:11" ht="15" customHeight="1">
      <c r="B6" s="343"/>
      <c r="C6" s="347" t="s">
        <v>719</v>
      </c>
      <c r="D6" s="347"/>
      <c r="E6" s="347"/>
      <c r="F6" s="347"/>
      <c r="G6" s="347"/>
      <c r="H6" s="347"/>
      <c r="I6" s="347"/>
      <c r="J6" s="347"/>
      <c r="K6" s="345"/>
    </row>
    <row r="7" spans="2:11" ht="15" customHeight="1">
      <c r="B7" s="348"/>
      <c r="C7" s="347" t="s">
        <v>720</v>
      </c>
      <c r="D7" s="347"/>
      <c r="E7" s="347"/>
      <c r="F7" s="347"/>
      <c r="G7" s="347"/>
      <c r="H7" s="347"/>
      <c r="I7" s="347"/>
      <c r="J7" s="347"/>
      <c r="K7" s="345"/>
    </row>
    <row r="8" spans="2:11" ht="12.75" customHeight="1">
      <c r="B8" s="348"/>
      <c r="C8" s="349"/>
      <c r="D8" s="349"/>
      <c r="E8" s="349"/>
      <c r="F8" s="349"/>
      <c r="G8" s="349"/>
      <c r="H8" s="349"/>
      <c r="I8" s="349"/>
      <c r="J8" s="349"/>
      <c r="K8" s="345"/>
    </row>
    <row r="9" spans="2:11" ht="15" customHeight="1">
      <c r="B9" s="348"/>
      <c r="C9" s="347" t="s">
        <v>721</v>
      </c>
      <c r="D9" s="347"/>
      <c r="E9" s="347"/>
      <c r="F9" s="347"/>
      <c r="G9" s="347"/>
      <c r="H9" s="347"/>
      <c r="I9" s="347"/>
      <c r="J9" s="347"/>
      <c r="K9" s="345"/>
    </row>
    <row r="10" spans="2:11" ht="15" customHeight="1">
      <c r="B10" s="348"/>
      <c r="C10" s="349"/>
      <c r="D10" s="347" t="s">
        <v>722</v>
      </c>
      <c r="E10" s="347"/>
      <c r="F10" s="347"/>
      <c r="G10" s="347"/>
      <c r="H10" s="347"/>
      <c r="I10" s="347"/>
      <c r="J10" s="347"/>
      <c r="K10" s="345"/>
    </row>
    <row r="11" spans="2:11" ht="15" customHeight="1">
      <c r="B11" s="348"/>
      <c r="C11" s="350"/>
      <c r="D11" s="347" t="s">
        <v>723</v>
      </c>
      <c r="E11" s="347"/>
      <c r="F11" s="347"/>
      <c r="G11" s="347"/>
      <c r="H11" s="347"/>
      <c r="I11" s="347"/>
      <c r="J11" s="347"/>
      <c r="K11" s="345"/>
    </row>
    <row r="12" spans="2:11" ht="12.75" customHeight="1">
      <c r="B12" s="348"/>
      <c r="C12" s="350"/>
      <c r="D12" s="350"/>
      <c r="E12" s="350"/>
      <c r="F12" s="350"/>
      <c r="G12" s="350"/>
      <c r="H12" s="350"/>
      <c r="I12" s="350"/>
      <c r="J12" s="350"/>
      <c r="K12" s="345"/>
    </row>
    <row r="13" spans="2:11" ht="15" customHeight="1">
      <c r="B13" s="348"/>
      <c r="C13" s="350"/>
      <c r="D13" s="347" t="s">
        <v>724</v>
      </c>
      <c r="E13" s="347"/>
      <c r="F13" s="347"/>
      <c r="G13" s="347"/>
      <c r="H13" s="347"/>
      <c r="I13" s="347"/>
      <c r="J13" s="347"/>
      <c r="K13" s="345"/>
    </row>
    <row r="14" spans="2:11" ht="15" customHeight="1">
      <c r="B14" s="348"/>
      <c r="C14" s="350"/>
      <c r="D14" s="347" t="s">
        <v>725</v>
      </c>
      <c r="E14" s="347"/>
      <c r="F14" s="347"/>
      <c r="G14" s="347"/>
      <c r="H14" s="347"/>
      <c r="I14" s="347"/>
      <c r="J14" s="347"/>
      <c r="K14" s="345"/>
    </row>
    <row r="15" spans="2:11" ht="15" customHeight="1">
      <c r="B15" s="348"/>
      <c r="C15" s="350"/>
      <c r="D15" s="347" t="s">
        <v>726</v>
      </c>
      <c r="E15" s="347"/>
      <c r="F15" s="347"/>
      <c r="G15" s="347"/>
      <c r="H15" s="347"/>
      <c r="I15" s="347"/>
      <c r="J15" s="347"/>
      <c r="K15" s="345"/>
    </row>
    <row r="16" spans="2:11" ht="15" customHeight="1">
      <c r="B16" s="348"/>
      <c r="C16" s="350"/>
      <c r="D16" s="350"/>
      <c r="E16" s="351" t="s">
        <v>76</v>
      </c>
      <c r="F16" s="347" t="s">
        <v>727</v>
      </c>
      <c r="G16" s="347"/>
      <c r="H16" s="347"/>
      <c r="I16" s="347"/>
      <c r="J16" s="347"/>
      <c r="K16" s="345"/>
    </row>
    <row r="17" spans="2:11" ht="15" customHeight="1">
      <c r="B17" s="348"/>
      <c r="C17" s="350"/>
      <c r="D17" s="350"/>
      <c r="E17" s="351" t="s">
        <v>728</v>
      </c>
      <c r="F17" s="347" t="s">
        <v>729</v>
      </c>
      <c r="G17" s="347"/>
      <c r="H17" s="347"/>
      <c r="I17" s="347"/>
      <c r="J17" s="347"/>
      <c r="K17" s="345"/>
    </row>
    <row r="18" spans="2:11" ht="15" customHeight="1">
      <c r="B18" s="348"/>
      <c r="C18" s="350"/>
      <c r="D18" s="350"/>
      <c r="E18" s="351" t="s">
        <v>730</v>
      </c>
      <c r="F18" s="347" t="s">
        <v>731</v>
      </c>
      <c r="G18" s="347"/>
      <c r="H18" s="347"/>
      <c r="I18" s="347"/>
      <c r="J18" s="347"/>
      <c r="K18" s="345"/>
    </row>
    <row r="19" spans="2:11" ht="15" customHeight="1">
      <c r="B19" s="348"/>
      <c r="C19" s="350"/>
      <c r="D19" s="350"/>
      <c r="E19" s="351" t="s">
        <v>732</v>
      </c>
      <c r="F19" s="347" t="s">
        <v>733</v>
      </c>
      <c r="G19" s="347"/>
      <c r="H19" s="347"/>
      <c r="I19" s="347"/>
      <c r="J19" s="347"/>
      <c r="K19" s="345"/>
    </row>
    <row r="20" spans="2:11" ht="15" customHeight="1">
      <c r="B20" s="348"/>
      <c r="C20" s="350"/>
      <c r="D20" s="350"/>
      <c r="E20" s="351" t="s">
        <v>734</v>
      </c>
      <c r="F20" s="347" t="s">
        <v>735</v>
      </c>
      <c r="G20" s="347"/>
      <c r="H20" s="347"/>
      <c r="I20" s="347"/>
      <c r="J20" s="347"/>
      <c r="K20" s="345"/>
    </row>
    <row r="21" spans="2:11" ht="15" customHeight="1">
      <c r="B21" s="348"/>
      <c r="C21" s="350"/>
      <c r="D21" s="350"/>
      <c r="E21" s="351" t="s">
        <v>80</v>
      </c>
      <c r="F21" s="347" t="s">
        <v>736</v>
      </c>
      <c r="G21" s="347"/>
      <c r="H21" s="347"/>
      <c r="I21" s="347"/>
      <c r="J21" s="347"/>
      <c r="K21" s="345"/>
    </row>
    <row r="22" spans="2:11" ht="12.75" customHeight="1">
      <c r="B22" s="348"/>
      <c r="C22" s="350"/>
      <c r="D22" s="350"/>
      <c r="E22" s="350"/>
      <c r="F22" s="350"/>
      <c r="G22" s="350"/>
      <c r="H22" s="350"/>
      <c r="I22" s="350"/>
      <c r="J22" s="350"/>
      <c r="K22" s="345"/>
    </row>
    <row r="23" spans="2:11" ht="15" customHeight="1">
      <c r="B23" s="348"/>
      <c r="C23" s="347" t="s">
        <v>737</v>
      </c>
      <c r="D23" s="347"/>
      <c r="E23" s="347"/>
      <c r="F23" s="347"/>
      <c r="G23" s="347"/>
      <c r="H23" s="347"/>
      <c r="I23" s="347"/>
      <c r="J23" s="347"/>
      <c r="K23" s="345"/>
    </row>
    <row r="24" spans="2:11" ht="15" customHeight="1">
      <c r="B24" s="348"/>
      <c r="C24" s="347" t="s">
        <v>738</v>
      </c>
      <c r="D24" s="347"/>
      <c r="E24" s="347"/>
      <c r="F24" s="347"/>
      <c r="G24" s="347"/>
      <c r="H24" s="347"/>
      <c r="I24" s="347"/>
      <c r="J24" s="347"/>
      <c r="K24" s="345"/>
    </row>
    <row r="25" spans="2:11" ht="15" customHeight="1">
      <c r="B25" s="348"/>
      <c r="C25" s="349"/>
      <c r="D25" s="347" t="s">
        <v>739</v>
      </c>
      <c r="E25" s="347"/>
      <c r="F25" s="347"/>
      <c r="G25" s="347"/>
      <c r="H25" s="347"/>
      <c r="I25" s="347"/>
      <c r="J25" s="347"/>
      <c r="K25" s="345"/>
    </row>
    <row r="26" spans="2:11" ht="15" customHeight="1">
      <c r="B26" s="348"/>
      <c r="C26" s="350"/>
      <c r="D26" s="347" t="s">
        <v>740</v>
      </c>
      <c r="E26" s="347"/>
      <c r="F26" s="347"/>
      <c r="G26" s="347"/>
      <c r="H26" s="347"/>
      <c r="I26" s="347"/>
      <c r="J26" s="347"/>
      <c r="K26" s="345"/>
    </row>
    <row r="27" spans="2:11" ht="12.75" customHeight="1">
      <c r="B27" s="348"/>
      <c r="C27" s="350"/>
      <c r="D27" s="350"/>
      <c r="E27" s="350"/>
      <c r="F27" s="350"/>
      <c r="G27" s="350"/>
      <c r="H27" s="350"/>
      <c r="I27" s="350"/>
      <c r="J27" s="350"/>
      <c r="K27" s="345"/>
    </row>
    <row r="28" spans="2:11" ht="15" customHeight="1">
      <c r="B28" s="348"/>
      <c r="C28" s="350"/>
      <c r="D28" s="347" t="s">
        <v>741</v>
      </c>
      <c r="E28" s="347"/>
      <c r="F28" s="347"/>
      <c r="G28" s="347"/>
      <c r="H28" s="347"/>
      <c r="I28" s="347"/>
      <c r="J28" s="347"/>
      <c r="K28" s="345"/>
    </row>
    <row r="29" spans="2:11" ht="15" customHeight="1">
      <c r="B29" s="348"/>
      <c r="C29" s="350"/>
      <c r="D29" s="347" t="s">
        <v>742</v>
      </c>
      <c r="E29" s="347"/>
      <c r="F29" s="347"/>
      <c r="G29" s="347"/>
      <c r="H29" s="347"/>
      <c r="I29" s="347"/>
      <c r="J29" s="347"/>
      <c r="K29" s="345"/>
    </row>
    <row r="30" spans="2:11" ht="12.75" customHeight="1">
      <c r="B30" s="348"/>
      <c r="C30" s="350"/>
      <c r="D30" s="350"/>
      <c r="E30" s="350"/>
      <c r="F30" s="350"/>
      <c r="G30" s="350"/>
      <c r="H30" s="350"/>
      <c r="I30" s="350"/>
      <c r="J30" s="350"/>
      <c r="K30" s="345"/>
    </row>
    <row r="31" spans="2:11" ht="15" customHeight="1">
      <c r="B31" s="348"/>
      <c r="C31" s="350"/>
      <c r="D31" s="347" t="s">
        <v>743</v>
      </c>
      <c r="E31" s="347"/>
      <c r="F31" s="347"/>
      <c r="G31" s="347"/>
      <c r="H31" s="347"/>
      <c r="I31" s="347"/>
      <c r="J31" s="347"/>
      <c r="K31" s="345"/>
    </row>
    <row r="32" spans="2:11" ht="15" customHeight="1">
      <c r="B32" s="348"/>
      <c r="C32" s="350"/>
      <c r="D32" s="347" t="s">
        <v>744</v>
      </c>
      <c r="E32" s="347"/>
      <c r="F32" s="347"/>
      <c r="G32" s="347"/>
      <c r="H32" s="347"/>
      <c r="I32" s="347"/>
      <c r="J32" s="347"/>
      <c r="K32" s="345"/>
    </row>
    <row r="33" spans="2:11" ht="15" customHeight="1">
      <c r="B33" s="348"/>
      <c r="C33" s="350"/>
      <c r="D33" s="347" t="s">
        <v>745</v>
      </c>
      <c r="E33" s="347"/>
      <c r="F33" s="347"/>
      <c r="G33" s="347"/>
      <c r="H33" s="347"/>
      <c r="I33" s="347"/>
      <c r="J33" s="347"/>
      <c r="K33" s="345"/>
    </row>
    <row r="34" spans="2:11" ht="15" customHeight="1">
      <c r="B34" s="348"/>
      <c r="C34" s="350"/>
      <c r="D34" s="349"/>
      <c r="E34" s="352" t="s">
        <v>121</v>
      </c>
      <c r="F34" s="349"/>
      <c r="G34" s="347" t="s">
        <v>746</v>
      </c>
      <c r="H34" s="347"/>
      <c r="I34" s="347"/>
      <c r="J34" s="347"/>
      <c r="K34" s="345"/>
    </row>
    <row r="35" spans="2:11" ht="30.75" customHeight="1">
      <c r="B35" s="348"/>
      <c r="C35" s="350"/>
      <c r="D35" s="349"/>
      <c r="E35" s="352" t="s">
        <v>747</v>
      </c>
      <c r="F35" s="349"/>
      <c r="G35" s="347" t="s">
        <v>748</v>
      </c>
      <c r="H35" s="347"/>
      <c r="I35" s="347"/>
      <c r="J35" s="347"/>
      <c r="K35" s="345"/>
    </row>
    <row r="36" spans="2:11" ht="15" customHeight="1">
      <c r="B36" s="348"/>
      <c r="C36" s="350"/>
      <c r="D36" s="349"/>
      <c r="E36" s="352" t="s">
        <v>51</v>
      </c>
      <c r="F36" s="349"/>
      <c r="G36" s="347" t="s">
        <v>749</v>
      </c>
      <c r="H36" s="347"/>
      <c r="I36" s="347"/>
      <c r="J36" s="347"/>
      <c r="K36" s="345"/>
    </row>
    <row r="37" spans="2:11" ht="15" customHeight="1">
      <c r="B37" s="348"/>
      <c r="C37" s="350"/>
      <c r="D37" s="349"/>
      <c r="E37" s="352" t="s">
        <v>122</v>
      </c>
      <c r="F37" s="349"/>
      <c r="G37" s="347" t="s">
        <v>750</v>
      </c>
      <c r="H37" s="347"/>
      <c r="I37" s="347"/>
      <c r="J37" s="347"/>
      <c r="K37" s="345"/>
    </row>
    <row r="38" spans="2:11" ht="15" customHeight="1">
      <c r="B38" s="348"/>
      <c r="C38" s="350"/>
      <c r="D38" s="349"/>
      <c r="E38" s="352" t="s">
        <v>123</v>
      </c>
      <c r="F38" s="349"/>
      <c r="G38" s="347" t="s">
        <v>751</v>
      </c>
      <c r="H38" s="347"/>
      <c r="I38" s="347"/>
      <c r="J38" s="347"/>
      <c r="K38" s="345"/>
    </row>
    <row r="39" spans="2:11" ht="15" customHeight="1">
      <c r="B39" s="348"/>
      <c r="C39" s="350"/>
      <c r="D39" s="349"/>
      <c r="E39" s="352" t="s">
        <v>124</v>
      </c>
      <c r="F39" s="349"/>
      <c r="G39" s="347" t="s">
        <v>752</v>
      </c>
      <c r="H39" s="347"/>
      <c r="I39" s="347"/>
      <c r="J39" s="347"/>
      <c r="K39" s="345"/>
    </row>
    <row r="40" spans="2:11" ht="15" customHeight="1">
      <c r="B40" s="348"/>
      <c r="C40" s="350"/>
      <c r="D40" s="349"/>
      <c r="E40" s="352" t="s">
        <v>753</v>
      </c>
      <c r="F40" s="349"/>
      <c r="G40" s="347" t="s">
        <v>754</v>
      </c>
      <c r="H40" s="347"/>
      <c r="I40" s="347"/>
      <c r="J40" s="347"/>
      <c r="K40" s="345"/>
    </row>
    <row r="41" spans="2:11" ht="15" customHeight="1">
      <c r="B41" s="348"/>
      <c r="C41" s="350"/>
      <c r="D41" s="349"/>
      <c r="E41" s="352"/>
      <c r="F41" s="349"/>
      <c r="G41" s="347" t="s">
        <v>755</v>
      </c>
      <c r="H41" s="347"/>
      <c r="I41" s="347"/>
      <c r="J41" s="347"/>
      <c r="K41" s="345"/>
    </row>
    <row r="42" spans="2:11" ht="15" customHeight="1">
      <c r="B42" s="348"/>
      <c r="C42" s="350"/>
      <c r="D42" s="349"/>
      <c r="E42" s="352" t="s">
        <v>756</v>
      </c>
      <c r="F42" s="349"/>
      <c r="G42" s="347" t="s">
        <v>757</v>
      </c>
      <c r="H42" s="347"/>
      <c r="I42" s="347"/>
      <c r="J42" s="347"/>
      <c r="K42" s="345"/>
    </row>
    <row r="43" spans="2:11" ht="15" customHeight="1">
      <c r="B43" s="348"/>
      <c r="C43" s="350"/>
      <c r="D43" s="349"/>
      <c r="E43" s="352" t="s">
        <v>126</v>
      </c>
      <c r="F43" s="349"/>
      <c r="G43" s="347" t="s">
        <v>758</v>
      </c>
      <c r="H43" s="347"/>
      <c r="I43" s="347"/>
      <c r="J43" s="347"/>
      <c r="K43" s="345"/>
    </row>
    <row r="44" spans="2:11" ht="12.75" customHeight="1">
      <c r="B44" s="348"/>
      <c r="C44" s="350"/>
      <c r="D44" s="349"/>
      <c r="E44" s="349"/>
      <c r="F44" s="349"/>
      <c r="G44" s="349"/>
      <c r="H44" s="349"/>
      <c r="I44" s="349"/>
      <c r="J44" s="349"/>
      <c r="K44" s="345"/>
    </row>
    <row r="45" spans="2:11" ht="15" customHeight="1">
      <c r="B45" s="348"/>
      <c r="C45" s="350"/>
      <c r="D45" s="347" t="s">
        <v>759</v>
      </c>
      <c r="E45" s="347"/>
      <c r="F45" s="347"/>
      <c r="G45" s="347"/>
      <c r="H45" s="347"/>
      <c r="I45" s="347"/>
      <c r="J45" s="347"/>
      <c r="K45" s="345"/>
    </row>
    <row r="46" spans="2:11" ht="15" customHeight="1">
      <c r="B46" s="348"/>
      <c r="C46" s="350"/>
      <c r="D46" s="350"/>
      <c r="E46" s="347" t="s">
        <v>760</v>
      </c>
      <c r="F46" s="347"/>
      <c r="G46" s="347"/>
      <c r="H46" s="347"/>
      <c r="I46" s="347"/>
      <c r="J46" s="347"/>
      <c r="K46" s="345"/>
    </row>
    <row r="47" spans="2:11" ht="15" customHeight="1">
      <c r="B47" s="348"/>
      <c r="C47" s="350"/>
      <c r="D47" s="350"/>
      <c r="E47" s="347" t="s">
        <v>761</v>
      </c>
      <c r="F47" s="347"/>
      <c r="G47" s="347"/>
      <c r="H47" s="347"/>
      <c r="I47" s="347"/>
      <c r="J47" s="347"/>
      <c r="K47" s="345"/>
    </row>
    <row r="48" spans="2:11" ht="15" customHeight="1">
      <c r="B48" s="348"/>
      <c r="C48" s="350"/>
      <c r="D48" s="350"/>
      <c r="E48" s="347" t="s">
        <v>762</v>
      </c>
      <c r="F48" s="347"/>
      <c r="G48" s="347"/>
      <c r="H48" s="347"/>
      <c r="I48" s="347"/>
      <c r="J48" s="347"/>
      <c r="K48" s="345"/>
    </row>
    <row r="49" spans="2:11" ht="15" customHeight="1">
      <c r="B49" s="348"/>
      <c r="C49" s="350"/>
      <c r="D49" s="347" t="s">
        <v>763</v>
      </c>
      <c r="E49" s="347"/>
      <c r="F49" s="347"/>
      <c r="G49" s="347"/>
      <c r="H49" s="347"/>
      <c r="I49" s="347"/>
      <c r="J49" s="347"/>
      <c r="K49" s="345"/>
    </row>
    <row r="50" spans="2:11" ht="25.5" customHeight="1">
      <c r="B50" s="343"/>
      <c r="C50" s="344" t="s">
        <v>764</v>
      </c>
      <c r="D50" s="344"/>
      <c r="E50" s="344"/>
      <c r="F50" s="344"/>
      <c r="G50" s="344"/>
      <c r="H50" s="344"/>
      <c r="I50" s="344"/>
      <c r="J50" s="344"/>
      <c r="K50" s="345"/>
    </row>
    <row r="51" spans="2:11" ht="5.25" customHeight="1">
      <c r="B51" s="343"/>
      <c r="C51" s="346"/>
      <c r="D51" s="346"/>
      <c r="E51" s="346"/>
      <c r="F51" s="346"/>
      <c r="G51" s="346"/>
      <c r="H51" s="346"/>
      <c r="I51" s="346"/>
      <c r="J51" s="346"/>
      <c r="K51" s="345"/>
    </row>
    <row r="52" spans="2:11" ht="15" customHeight="1">
      <c r="B52" s="343"/>
      <c r="C52" s="347" t="s">
        <v>765</v>
      </c>
      <c r="D52" s="347"/>
      <c r="E52" s="347"/>
      <c r="F52" s="347"/>
      <c r="G52" s="347"/>
      <c r="H52" s="347"/>
      <c r="I52" s="347"/>
      <c r="J52" s="347"/>
      <c r="K52" s="345"/>
    </row>
    <row r="53" spans="2:11" ht="15" customHeight="1">
      <c r="B53" s="343"/>
      <c r="C53" s="347" t="s">
        <v>766</v>
      </c>
      <c r="D53" s="347"/>
      <c r="E53" s="347"/>
      <c r="F53" s="347"/>
      <c r="G53" s="347"/>
      <c r="H53" s="347"/>
      <c r="I53" s="347"/>
      <c r="J53" s="347"/>
      <c r="K53" s="345"/>
    </row>
    <row r="54" spans="2:11" ht="12.75" customHeight="1">
      <c r="B54" s="343"/>
      <c r="C54" s="349"/>
      <c r="D54" s="349"/>
      <c r="E54" s="349"/>
      <c r="F54" s="349"/>
      <c r="G54" s="349"/>
      <c r="H54" s="349"/>
      <c r="I54" s="349"/>
      <c r="J54" s="349"/>
      <c r="K54" s="345"/>
    </row>
    <row r="55" spans="2:11" ht="15" customHeight="1">
      <c r="B55" s="343"/>
      <c r="C55" s="347" t="s">
        <v>767</v>
      </c>
      <c r="D55" s="347"/>
      <c r="E55" s="347"/>
      <c r="F55" s="347"/>
      <c r="G55" s="347"/>
      <c r="H55" s="347"/>
      <c r="I55" s="347"/>
      <c r="J55" s="347"/>
      <c r="K55" s="345"/>
    </row>
    <row r="56" spans="2:11" ht="15" customHeight="1">
      <c r="B56" s="343"/>
      <c r="C56" s="350"/>
      <c r="D56" s="347" t="s">
        <v>768</v>
      </c>
      <c r="E56" s="347"/>
      <c r="F56" s="347"/>
      <c r="G56" s="347"/>
      <c r="H56" s="347"/>
      <c r="I56" s="347"/>
      <c r="J56" s="347"/>
      <c r="K56" s="345"/>
    </row>
    <row r="57" spans="2:11" ht="15" customHeight="1">
      <c r="B57" s="343"/>
      <c r="C57" s="350"/>
      <c r="D57" s="347" t="s">
        <v>769</v>
      </c>
      <c r="E57" s="347"/>
      <c r="F57" s="347"/>
      <c r="G57" s="347"/>
      <c r="H57" s="347"/>
      <c r="I57" s="347"/>
      <c r="J57" s="347"/>
      <c r="K57" s="345"/>
    </row>
    <row r="58" spans="2:11" ht="15" customHeight="1">
      <c r="B58" s="343"/>
      <c r="C58" s="350"/>
      <c r="D58" s="347" t="s">
        <v>770</v>
      </c>
      <c r="E58" s="347"/>
      <c r="F58" s="347"/>
      <c r="G58" s="347"/>
      <c r="H58" s="347"/>
      <c r="I58" s="347"/>
      <c r="J58" s="347"/>
      <c r="K58" s="345"/>
    </row>
    <row r="59" spans="2:11" ht="15" customHeight="1">
      <c r="B59" s="343"/>
      <c r="C59" s="350"/>
      <c r="D59" s="347" t="s">
        <v>771</v>
      </c>
      <c r="E59" s="347"/>
      <c r="F59" s="347"/>
      <c r="G59" s="347"/>
      <c r="H59" s="347"/>
      <c r="I59" s="347"/>
      <c r="J59" s="347"/>
      <c r="K59" s="345"/>
    </row>
    <row r="60" spans="2:11" ht="15" customHeight="1">
      <c r="B60" s="343"/>
      <c r="C60" s="350"/>
      <c r="D60" s="353" t="s">
        <v>772</v>
      </c>
      <c r="E60" s="353"/>
      <c r="F60" s="353"/>
      <c r="G60" s="353"/>
      <c r="H60" s="353"/>
      <c r="I60" s="353"/>
      <c r="J60" s="353"/>
      <c r="K60" s="345"/>
    </row>
    <row r="61" spans="2:11" ht="15" customHeight="1">
      <c r="B61" s="343"/>
      <c r="C61" s="350"/>
      <c r="D61" s="347" t="s">
        <v>773</v>
      </c>
      <c r="E61" s="347"/>
      <c r="F61" s="347"/>
      <c r="G61" s="347"/>
      <c r="H61" s="347"/>
      <c r="I61" s="347"/>
      <c r="J61" s="347"/>
      <c r="K61" s="345"/>
    </row>
    <row r="62" spans="2:11" ht="12.75" customHeight="1">
      <c r="B62" s="343"/>
      <c r="C62" s="350"/>
      <c r="D62" s="350"/>
      <c r="E62" s="354"/>
      <c r="F62" s="350"/>
      <c r="G62" s="350"/>
      <c r="H62" s="350"/>
      <c r="I62" s="350"/>
      <c r="J62" s="350"/>
      <c r="K62" s="345"/>
    </row>
    <row r="63" spans="2:11" ht="15" customHeight="1">
      <c r="B63" s="343"/>
      <c r="C63" s="350"/>
      <c r="D63" s="347" t="s">
        <v>774</v>
      </c>
      <c r="E63" s="347"/>
      <c r="F63" s="347"/>
      <c r="G63" s="347"/>
      <c r="H63" s="347"/>
      <c r="I63" s="347"/>
      <c r="J63" s="347"/>
      <c r="K63" s="345"/>
    </row>
    <row r="64" spans="2:11" ht="15" customHeight="1">
      <c r="B64" s="343"/>
      <c r="C64" s="350"/>
      <c r="D64" s="353" t="s">
        <v>775</v>
      </c>
      <c r="E64" s="353"/>
      <c r="F64" s="353"/>
      <c r="G64" s="353"/>
      <c r="H64" s="353"/>
      <c r="I64" s="353"/>
      <c r="J64" s="353"/>
      <c r="K64" s="345"/>
    </row>
    <row r="65" spans="2:11" ht="15" customHeight="1">
      <c r="B65" s="343"/>
      <c r="C65" s="350"/>
      <c r="D65" s="347" t="s">
        <v>776</v>
      </c>
      <c r="E65" s="347"/>
      <c r="F65" s="347"/>
      <c r="G65" s="347"/>
      <c r="H65" s="347"/>
      <c r="I65" s="347"/>
      <c r="J65" s="347"/>
      <c r="K65" s="345"/>
    </row>
    <row r="66" spans="2:11" ht="15" customHeight="1">
      <c r="B66" s="343"/>
      <c r="C66" s="350"/>
      <c r="D66" s="347" t="s">
        <v>777</v>
      </c>
      <c r="E66" s="347"/>
      <c r="F66" s="347"/>
      <c r="G66" s="347"/>
      <c r="H66" s="347"/>
      <c r="I66" s="347"/>
      <c r="J66" s="347"/>
      <c r="K66" s="345"/>
    </row>
    <row r="67" spans="2:11" ht="15" customHeight="1">
      <c r="B67" s="343"/>
      <c r="C67" s="350"/>
      <c r="D67" s="347" t="s">
        <v>778</v>
      </c>
      <c r="E67" s="347"/>
      <c r="F67" s="347"/>
      <c r="G67" s="347"/>
      <c r="H67" s="347"/>
      <c r="I67" s="347"/>
      <c r="J67" s="347"/>
      <c r="K67" s="345"/>
    </row>
    <row r="68" spans="2:11" ht="15" customHeight="1">
      <c r="B68" s="343"/>
      <c r="C68" s="350"/>
      <c r="D68" s="347" t="s">
        <v>779</v>
      </c>
      <c r="E68" s="347"/>
      <c r="F68" s="347"/>
      <c r="G68" s="347"/>
      <c r="H68" s="347"/>
      <c r="I68" s="347"/>
      <c r="J68" s="347"/>
      <c r="K68" s="345"/>
    </row>
    <row r="69" spans="2:11" ht="12.75" customHeight="1">
      <c r="B69" s="355"/>
      <c r="C69" s="356"/>
      <c r="D69" s="356"/>
      <c r="E69" s="356"/>
      <c r="F69" s="356"/>
      <c r="G69" s="356"/>
      <c r="H69" s="356"/>
      <c r="I69" s="356"/>
      <c r="J69" s="356"/>
      <c r="K69" s="357"/>
    </row>
    <row r="70" spans="2:11" ht="18.75" customHeight="1">
      <c r="B70" s="358"/>
      <c r="C70" s="358"/>
      <c r="D70" s="358"/>
      <c r="E70" s="358"/>
      <c r="F70" s="358"/>
      <c r="G70" s="358"/>
      <c r="H70" s="358"/>
      <c r="I70" s="358"/>
      <c r="J70" s="358"/>
      <c r="K70" s="359"/>
    </row>
    <row r="71" spans="2:11" ht="18.75" customHeight="1">
      <c r="B71" s="359"/>
      <c r="C71" s="359"/>
      <c r="D71" s="359"/>
      <c r="E71" s="359"/>
      <c r="F71" s="359"/>
      <c r="G71" s="359"/>
      <c r="H71" s="359"/>
      <c r="I71" s="359"/>
      <c r="J71" s="359"/>
      <c r="K71" s="359"/>
    </row>
    <row r="72" spans="2:11" ht="7.5" customHeight="1">
      <c r="B72" s="360"/>
      <c r="C72" s="361"/>
      <c r="D72" s="361"/>
      <c r="E72" s="361"/>
      <c r="F72" s="361"/>
      <c r="G72" s="361"/>
      <c r="H72" s="361"/>
      <c r="I72" s="361"/>
      <c r="J72" s="361"/>
      <c r="K72" s="362"/>
    </row>
    <row r="73" spans="2:11" ht="45" customHeight="1">
      <c r="B73" s="363"/>
      <c r="C73" s="364" t="s">
        <v>716</v>
      </c>
      <c r="D73" s="364"/>
      <c r="E73" s="364"/>
      <c r="F73" s="364"/>
      <c r="G73" s="364"/>
      <c r="H73" s="364"/>
      <c r="I73" s="364"/>
      <c r="J73" s="364"/>
      <c r="K73" s="365"/>
    </row>
    <row r="74" spans="2:11" ht="17.25" customHeight="1">
      <c r="B74" s="363"/>
      <c r="C74" s="366" t="s">
        <v>780</v>
      </c>
      <c r="D74" s="366"/>
      <c r="E74" s="366"/>
      <c r="F74" s="366" t="s">
        <v>781</v>
      </c>
      <c r="G74" s="367"/>
      <c r="H74" s="366" t="s">
        <v>122</v>
      </c>
      <c r="I74" s="366" t="s">
        <v>55</v>
      </c>
      <c r="J74" s="366" t="s">
        <v>782</v>
      </c>
      <c r="K74" s="365"/>
    </row>
    <row r="75" spans="2:11" ht="17.25" customHeight="1">
      <c r="B75" s="363"/>
      <c r="C75" s="368" t="s">
        <v>783</v>
      </c>
      <c r="D75" s="368"/>
      <c r="E75" s="368"/>
      <c r="F75" s="369" t="s">
        <v>784</v>
      </c>
      <c r="G75" s="370"/>
      <c r="H75" s="368"/>
      <c r="I75" s="368"/>
      <c r="J75" s="368" t="s">
        <v>785</v>
      </c>
      <c r="K75" s="365"/>
    </row>
    <row r="76" spans="2:11" ht="5.25" customHeight="1">
      <c r="B76" s="363"/>
      <c r="C76" s="371"/>
      <c r="D76" s="371"/>
      <c r="E76" s="371"/>
      <c r="F76" s="371"/>
      <c r="G76" s="372"/>
      <c r="H76" s="371"/>
      <c r="I76" s="371"/>
      <c r="J76" s="371"/>
      <c r="K76" s="365"/>
    </row>
    <row r="77" spans="2:11" ht="15" customHeight="1">
      <c r="B77" s="363"/>
      <c r="C77" s="352" t="s">
        <v>51</v>
      </c>
      <c r="D77" s="371"/>
      <c r="E77" s="371"/>
      <c r="F77" s="373" t="s">
        <v>786</v>
      </c>
      <c r="G77" s="372"/>
      <c r="H77" s="352" t="s">
        <v>787</v>
      </c>
      <c r="I77" s="352" t="s">
        <v>788</v>
      </c>
      <c r="J77" s="352">
        <v>20</v>
      </c>
      <c r="K77" s="365"/>
    </row>
    <row r="78" spans="2:11" ht="15" customHeight="1">
      <c r="B78" s="363"/>
      <c r="C78" s="352" t="s">
        <v>789</v>
      </c>
      <c r="D78" s="352"/>
      <c r="E78" s="352"/>
      <c r="F78" s="373" t="s">
        <v>786</v>
      </c>
      <c r="G78" s="372"/>
      <c r="H78" s="352" t="s">
        <v>790</v>
      </c>
      <c r="I78" s="352" t="s">
        <v>788</v>
      </c>
      <c r="J78" s="352">
        <v>120</v>
      </c>
      <c r="K78" s="365"/>
    </row>
    <row r="79" spans="2:11" ht="15" customHeight="1">
      <c r="B79" s="374"/>
      <c r="C79" s="352" t="s">
        <v>791</v>
      </c>
      <c r="D79" s="352"/>
      <c r="E79" s="352"/>
      <c r="F79" s="373" t="s">
        <v>792</v>
      </c>
      <c r="G79" s="372"/>
      <c r="H79" s="352" t="s">
        <v>793</v>
      </c>
      <c r="I79" s="352" t="s">
        <v>788</v>
      </c>
      <c r="J79" s="352">
        <v>50</v>
      </c>
      <c r="K79" s="365"/>
    </row>
    <row r="80" spans="2:11" ht="15" customHeight="1">
      <c r="B80" s="374"/>
      <c r="C80" s="352" t="s">
        <v>794</v>
      </c>
      <c r="D80" s="352"/>
      <c r="E80" s="352"/>
      <c r="F80" s="373" t="s">
        <v>786</v>
      </c>
      <c r="G80" s="372"/>
      <c r="H80" s="352" t="s">
        <v>795</v>
      </c>
      <c r="I80" s="352" t="s">
        <v>796</v>
      </c>
      <c r="J80" s="352"/>
      <c r="K80" s="365"/>
    </row>
    <row r="81" spans="2:11" ht="15" customHeight="1">
      <c r="B81" s="374"/>
      <c r="C81" s="375" t="s">
        <v>797</v>
      </c>
      <c r="D81" s="375"/>
      <c r="E81" s="375"/>
      <c r="F81" s="376" t="s">
        <v>792</v>
      </c>
      <c r="G81" s="375"/>
      <c r="H81" s="375" t="s">
        <v>798</v>
      </c>
      <c r="I81" s="375" t="s">
        <v>788</v>
      </c>
      <c r="J81" s="375">
        <v>15</v>
      </c>
      <c r="K81" s="365"/>
    </row>
    <row r="82" spans="2:11" ht="15" customHeight="1">
      <c r="B82" s="374"/>
      <c r="C82" s="375" t="s">
        <v>799</v>
      </c>
      <c r="D82" s="375"/>
      <c r="E82" s="375"/>
      <c r="F82" s="376" t="s">
        <v>792</v>
      </c>
      <c r="G82" s="375"/>
      <c r="H82" s="375" t="s">
        <v>800</v>
      </c>
      <c r="I82" s="375" t="s">
        <v>788</v>
      </c>
      <c r="J82" s="375">
        <v>15</v>
      </c>
      <c r="K82" s="365"/>
    </row>
    <row r="83" spans="2:11" ht="15" customHeight="1">
      <c r="B83" s="374"/>
      <c r="C83" s="375" t="s">
        <v>801</v>
      </c>
      <c r="D83" s="375"/>
      <c r="E83" s="375"/>
      <c r="F83" s="376" t="s">
        <v>792</v>
      </c>
      <c r="G83" s="375"/>
      <c r="H83" s="375" t="s">
        <v>802</v>
      </c>
      <c r="I83" s="375" t="s">
        <v>788</v>
      </c>
      <c r="J83" s="375">
        <v>20</v>
      </c>
      <c r="K83" s="365"/>
    </row>
    <row r="84" spans="2:11" ht="15" customHeight="1">
      <c r="B84" s="374"/>
      <c r="C84" s="375" t="s">
        <v>803</v>
      </c>
      <c r="D84" s="375"/>
      <c r="E84" s="375"/>
      <c r="F84" s="376" t="s">
        <v>792</v>
      </c>
      <c r="G84" s="375"/>
      <c r="H84" s="375" t="s">
        <v>804</v>
      </c>
      <c r="I84" s="375" t="s">
        <v>788</v>
      </c>
      <c r="J84" s="375">
        <v>20</v>
      </c>
      <c r="K84" s="365"/>
    </row>
    <row r="85" spans="2:11" ht="15" customHeight="1">
      <c r="B85" s="374"/>
      <c r="C85" s="352" t="s">
        <v>805</v>
      </c>
      <c r="D85" s="352"/>
      <c r="E85" s="352"/>
      <c r="F85" s="373" t="s">
        <v>792</v>
      </c>
      <c r="G85" s="372"/>
      <c r="H85" s="352" t="s">
        <v>806</v>
      </c>
      <c r="I85" s="352" t="s">
        <v>788</v>
      </c>
      <c r="J85" s="352">
        <v>50</v>
      </c>
      <c r="K85" s="365"/>
    </row>
    <row r="86" spans="2:11" ht="15" customHeight="1">
      <c r="B86" s="374"/>
      <c r="C86" s="352" t="s">
        <v>807</v>
      </c>
      <c r="D86" s="352"/>
      <c r="E86" s="352"/>
      <c r="F86" s="373" t="s">
        <v>792</v>
      </c>
      <c r="G86" s="372"/>
      <c r="H86" s="352" t="s">
        <v>808</v>
      </c>
      <c r="I86" s="352" t="s">
        <v>788</v>
      </c>
      <c r="J86" s="352">
        <v>20</v>
      </c>
      <c r="K86" s="365"/>
    </row>
    <row r="87" spans="2:11" ht="15" customHeight="1">
      <c r="B87" s="374"/>
      <c r="C87" s="352" t="s">
        <v>809</v>
      </c>
      <c r="D87" s="352"/>
      <c r="E87" s="352"/>
      <c r="F87" s="373" t="s">
        <v>792</v>
      </c>
      <c r="G87" s="372"/>
      <c r="H87" s="352" t="s">
        <v>810</v>
      </c>
      <c r="I87" s="352" t="s">
        <v>788</v>
      </c>
      <c r="J87" s="352">
        <v>20</v>
      </c>
      <c r="K87" s="365"/>
    </row>
    <row r="88" spans="2:11" ht="15" customHeight="1">
      <c r="B88" s="374"/>
      <c r="C88" s="352" t="s">
        <v>811</v>
      </c>
      <c r="D88" s="352"/>
      <c r="E88" s="352"/>
      <c r="F88" s="373" t="s">
        <v>792</v>
      </c>
      <c r="G88" s="372"/>
      <c r="H88" s="352" t="s">
        <v>812</v>
      </c>
      <c r="I88" s="352" t="s">
        <v>788</v>
      </c>
      <c r="J88" s="352">
        <v>50</v>
      </c>
      <c r="K88" s="365"/>
    </row>
    <row r="89" spans="2:11" ht="15" customHeight="1">
      <c r="B89" s="374"/>
      <c r="C89" s="352" t="s">
        <v>813</v>
      </c>
      <c r="D89" s="352"/>
      <c r="E89" s="352"/>
      <c r="F89" s="373" t="s">
        <v>792</v>
      </c>
      <c r="G89" s="372"/>
      <c r="H89" s="352" t="s">
        <v>813</v>
      </c>
      <c r="I89" s="352" t="s">
        <v>788</v>
      </c>
      <c r="J89" s="352">
        <v>50</v>
      </c>
      <c r="K89" s="365"/>
    </row>
    <row r="90" spans="2:11" ht="15" customHeight="1">
      <c r="B90" s="374"/>
      <c r="C90" s="352" t="s">
        <v>127</v>
      </c>
      <c r="D90" s="352"/>
      <c r="E90" s="352"/>
      <c r="F90" s="373" t="s">
        <v>792</v>
      </c>
      <c r="G90" s="372"/>
      <c r="H90" s="352" t="s">
        <v>814</v>
      </c>
      <c r="I90" s="352" t="s">
        <v>788</v>
      </c>
      <c r="J90" s="352">
        <v>255</v>
      </c>
      <c r="K90" s="365"/>
    </row>
    <row r="91" spans="2:11" ht="15" customHeight="1">
      <c r="B91" s="374"/>
      <c r="C91" s="352" t="s">
        <v>815</v>
      </c>
      <c r="D91" s="352"/>
      <c r="E91" s="352"/>
      <c r="F91" s="373" t="s">
        <v>786</v>
      </c>
      <c r="G91" s="372"/>
      <c r="H91" s="352" t="s">
        <v>816</v>
      </c>
      <c r="I91" s="352" t="s">
        <v>817</v>
      </c>
      <c r="J91" s="352"/>
      <c r="K91" s="365"/>
    </row>
    <row r="92" spans="2:11" ht="15" customHeight="1">
      <c r="B92" s="374"/>
      <c r="C92" s="352" t="s">
        <v>818</v>
      </c>
      <c r="D92" s="352"/>
      <c r="E92" s="352"/>
      <c r="F92" s="373" t="s">
        <v>786</v>
      </c>
      <c r="G92" s="372"/>
      <c r="H92" s="352" t="s">
        <v>819</v>
      </c>
      <c r="I92" s="352" t="s">
        <v>820</v>
      </c>
      <c r="J92" s="352"/>
      <c r="K92" s="365"/>
    </row>
    <row r="93" spans="2:11" ht="15" customHeight="1">
      <c r="B93" s="374"/>
      <c r="C93" s="352" t="s">
        <v>821</v>
      </c>
      <c r="D93" s="352"/>
      <c r="E93" s="352"/>
      <c r="F93" s="373" t="s">
        <v>786</v>
      </c>
      <c r="G93" s="372"/>
      <c r="H93" s="352" t="s">
        <v>821</v>
      </c>
      <c r="I93" s="352" t="s">
        <v>820</v>
      </c>
      <c r="J93" s="352"/>
      <c r="K93" s="365"/>
    </row>
    <row r="94" spans="2:11" ht="15" customHeight="1">
      <c r="B94" s="374"/>
      <c r="C94" s="352" t="s">
        <v>36</v>
      </c>
      <c r="D94" s="352"/>
      <c r="E94" s="352"/>
      <c r="F94" s="373" t="s">
        <v>786</v>
      </c>
      <c r="G94" s="372"/>
      <c r="H94" s="352" t="s">
        <v>822</v>
      </c>
      <c r="I94" s="352" t="s">
        <v>820</v>
      </c>
      <c r="J94" s="352"/>
      <c r="K94" s="365"/>
    </row>
    <row r="95" spans="2:11" ht="15" customHeight="1">
      <c r="B95" s="374"/>
      <c r="C95" s="352" t="s">
        <v>46</v>
      </c>
      <c r="D95" s="352"/>
      <c r="E95" s="352"/>
      <c r="F95" s="373" t="s">
        <v>786</v>
      </c>
      <c r="G95" s="372"/>
      <c r="H95" s="352" t="s">
        <v>823</v>
      </c>
      <c r="I95" s="352" t="s">
        <v>820</v>
      </c>
      <c r="J95" s="352"/>
      <c r="K95" s="365"/>
    </row>
    <row r="96" spans="2:11" ht="15" customHeight="1">
      <c r="B96" s="377"/>
      <c r="C96" s="378"/>
      <c r="D96" s="378"/>
      <c r="E96" s="378"/>
      <c r="F96" s="378"/>
      <c r="G96" s="378"/>
      <c r="H96" s="378"/>
      <c r="I96" s="378"/>
      <c r="J96" s="378"/>
      <c r="K96" s="379"/>
    </row>
    <row r="97" spans="2:11" ht="18.75" customHeight="1">
      <c r="B97" s="380"/>
      <c r="C97" s="381"/>
      <c r="D97" s="381"/>
      <c r="E97" s="381"/>
      <c r="F97" s="381"/>
      <c r="G97" s="381"/>
      <c r="H97" s="381"/>
      <c r="I97" s="381"/>
      <c r="J97" s="381"/>
      <c r="K97" s="380"/>
    </row>
    <row r="98" spans="2:11" ht="18.75" customHeight="1">
      <c r="B98" s="359"/>
      <c r="C98" s="359"/>
      <c r="D98" s="359"/>
      <c r="E98" s="359"/>
      <c r="F98" s="359"/>
      <c r="G98" s="359"/>
      <c r="H98" s="359"/>
      <c r="I98" s="359"/>
      <c r="J98" s="359"/>
      <c r="K98" s="359"/>
    </row>
    <row r="99" spans="2:11" ht="7.5" customHeight="1">
      <c r="B99" s="360"/>
      <c r="C99" s="361"/>
      <c r="D99" s="361"/>
      <c r="E99" s="361"/>
      <c r="F99" s="361"/>
      <c r="G99" s="361"/>
      <c r="H99" s="361"/>
      <c r="I99" s="361"/>
      <c r="J99" s="361"/>
      <c r="K99" s="362"/>
    </row>
    <row r="100" spans="2:11" ht="45" customHeight="1">
      <c r="B100" s="363"/>
      <c r="C100" s="364" t="s">
        <v>824</v>
      </c>
      <c r="D100" s="364"/>
      <c r="E100" s="364"/>
      <c r="F100" s="364"/>
      <c r="G100" s="364"/>
      <c r="H100" s="364"/>
      <c r="I100" s="364"/>
      <c r="J100" s="364"/>
      <c r="K100" s="365"/>
    </row>
    <row r="101" spans="2:11" ht="17.25" customHeight="1">
      <c r="B101" s="363"/>
      <c r="C101" s="366" t="s">
        <v>780</v>
      </c>
      <c r="D101" s="366"/>
      <c r="E101" s="366"/>
      <c r="F101" s="366" t="s">
        <v>781</v>
      </c>
      <c r="G101" s="367"/>
      <c r="H101" s="366" t="s">
        <v>122</v>
      </c>
      <c r="I101" s="366" t="s">
        <v>55</v>
      </c>
      <c r="J101" s="366" t="s">
        <v>782</v>
      </c>
      <c r="K101" s="365"/>
    </row>
    <row r="102" spans="2:11" ht="17.25" customHeight="1">
      <c r="B102" s="363"/>
      <c r="C102" s="368" t="s">
        <v>783</v>
      </c>
      <c r="D102" s="368"/>
      <c r="E102" s="368"/>
      <c r="F102" s="369" t="s">
        <v>784</v>
      </c>
      <c r="G102" s="370"/>
      <c r="H102" s="368"/>
      <c r="I102" s="368"/>
      <c r="J102" s="368" t="s">
        <v>785</v>
      </c>
      <c r="K102" s="365"/>
    </row>
    <row r="103" spans="2:11" ht="5.25" customHeight="1">
      <c r="B103" s="363"/>
      <c r="C103" s="366"/>
      <c r="D103" s="366"/>
      <c r="E103" s="366"/>
      <c r="F103" s="366"/>
      <c r="G103" s="382"/>
      <c r="H103" s="366"/>
      <c r="I103" s="366"/>
      <c r="J103" s="366"/>
      <c r="K103" s="365"/>
    </row>
    <row r="104" spans="2:11" ht="15" customHeight="1">
      <c r="B104" s="363"/>
      <c r="C104" s="352" t="s">
        <v>51</v>
      </c>
      <c r="D104" s="371"/>
      <c r="E104" s="371"/>
      <c r="F104" s="373" t="s">
        <v>786</v>
      </c>
      <c r="G104" s="382"/>
      <c r="H104" s="352" t="s">
        <v>825</v>
      </c>
      <c r="I104" s="352" t="s">
        <v>788</v>
      </c>
      <c r="J104" s="352">
        <v>20</v>
      </c>
      <c r="K104" s="365"/>
    </row>
    <row r="105" spans="2:11" ht="15" customHeight="1">
      <c r="B105" s="363"/>
      <c r="C105" s="352" t="s">
        <v>789</v>
      </c>
      <c r="D105" s="352"/>
      <c r="E105" s="352"/>
      <c r="F105" s="373" t="s">
        <v>786</v>
      </c>
      <c r="G105" s="352"/>
      <c r="H105" s="352" t="s">
        <v>825</v>
      </c>
      <c r="I105" s="352" t="s">
        <v>788</v>
      </c>
      <c r="J105" s="352">
        <v>120</v>
      </c>
      <c r="K105" s="365"/>
    </row>
    <row r="106" spans="2:11" ht="15" customHeight="1">
      <c r="B106" s="374"/>
      <c r="C106" s="352" t="s">
        <v>791</v>
      </c>
      <c r="D106" s="352"/>
      <c r="E106" s="352"/>
      <c r="F106" s="373" t="s">
        <v>792</v>
      </c>
      <c r="G106" s="352"/>
      <c r="H106" s="352" t="s">
        <v>825</v>
      </c>
      <c r="I106" s="352" t="s">
        <v>788</v>
      </c>
      <c r="J106" s="352">
        <v>50</v>
      </c>
      <c r="K106" s="365"/>
    </row>
    <row r="107" spans="2:11" ht="15" customHeight="1">
      <c r="B107" s="374"/>
      <c r="C107" s="352" t="s">
        <v>794</v>
      </c>
      <c r="D107" s="352"/>
      <c r="E107" s="352"/>
      <c r="F107" s="373" t="s">
        <v>786</v>
      </c>
      <c r="G107" s="352"/>
      <c r="H107" s="352" t="s">
        <v>825</v>
      </c>
      <c r="I107" s="352" t="s">
        <v>796</v>
      </c>
      <c r="J107" s="352"/>
      <c r="K107" s="365"/>
    </row>
    <row r="108" spans="2:11" ht="15" customHeight="1">
      <c r="B108" s="374"/>
      <c r="C108" s="352" t="s">
        <v>805</v>
      </c>
      <c r="D108" s="352"/>
      <c r="E108" s="352"/>
      <c r="F108" s="373" t="s">
        <v>792</v>
      </c>
      <c r="G108" s="352"/>
      <c r="H108" s="352" t="s">
        <v>825</v>
      </c>
      <c r="I108" s="352" t="s">
        <v>788</v>
      </c>
      <c r="J108" s="352">
        <v>50</v>
      </c>
      <c r="K108" s="365"/>
    </row>
    <row r="109" spans="2:11" ht="15" customHeight="1">
      <c r="B109" s="374"/>
      <c r="C109" s="352" t="s">
        <v>813</v>
      </c>
      <c r="D109" s="352"/>
      <c r="E109" s="352"/>
      <c r="F109" s="373" t="s">
        <v>792</v>
      </c>
      <c r="G109" s="352"/>
      <c r="H109" s="352" t="s">
        <v>825</v>
      </c>
      <c r="I109" s="352" t="s">
        <v>788</v>
      </c>
      <c r="J109" s="352">
        <v>50</v>
      </c>
      <c r="K109" s="365"/>
    </row>
    <row r="110" spans="2:11" ht="15" customHeight="1">
      <c r="B110" s="374"/>
      <c r="C110" s="352" t="s">
        <v>811</v>
      </c>
      <c r="D110" s="352"/>
      <c r="E110" s="352"/>
      <c r="F110" s="373" t="s">
        <v>792</v>
      </c>
      <c r="G110" s="352"/>
      <c r="H110" s="352" t="s">
        <v>825</v>
      </c>
      <c r="I110" s="352" t="s">
        <v>788</v>
      </c>
      <c r="J110" s="352">
        <v>50</v>
      </c>
      <c r="K110" s="365"/>
    </row>
    <row r="111" spans="2:11" ht="15" customHeight="1">
      <c r="B111" s="374"/>
      <c r="C111" s="352" t="s">
        <v>51</v>
      </c>
      <c r="D111" s="352"/>
      <c r="E111" s="352"/>
      <c r="F111" s="373" t="s">
        <v>786</v>
      </c>
      <c r="G111" s="352"/>
      <c r="H111" s="352" t="s">
        <v>826</v>
      </c>
      <c r="I111" s="352" t="s">
        <v>788</v>
      </c>
      <c r="J111" s="352">
        <v>20</v>
      </c>
      <c r="K111" s="365"/>
    </row>
    <row r="112" spans="2:11" ht="15" customHeight="1">
      <c r="B112" s="374"/>
      <c r="C112" s="352" t="s">
        <v>827</v>
      </c>
      <c r="D112" s="352"/>
      <c r="E112" s="352"/>
      <c r="F112" s="373" t="s">
        <v>786</v>
      </c>
      <c r="G112" s="352"/>
      <c r="H112" s="352" t="s">
        <v>828</v>
      </c>
      <c r="I112" s="352" t="s">
        <v>788</v>
      </c>
      <c r="J112" s="352">
        <v>120</v>
      </c>
      <c r="K112" s="365"/>
    </row>
    <row r="113" spans="2:11" ht="15" customHeight="1">
      <c r="B113" s="374"/>
      <c r="C113" s="352" t="s">
        <v>36</v>
      </c>
      <c r="D113" s="352"/>
      <c r="E113" s="352"/>
      <c r="F113" s="373" t="s">
        <v>786</v>
      </c>
      <c r="G113" s="352"/>
      <c r="H113" s="352" t="s">
        <v>829</v>
      </c>
      <c r="I113" s="352" t="s">
        <v>820</v>
      </c>
      <c r="J113" s="352"/>
      <c r="K113" s="365"/>
    </row>
    <row r="114" spans="2:11" ht="15" customHeight="1">
      <c r="B114" s="374"/>
      <c r="C114" s="352" t="s">
        <v>46</v>
      </c>
      <c r="D114" s="352"/>
      <c r="E114" s="352"/>
      <c r="F114" s="373" t="s">
        <v>786</v>
      </c>
      <c r="G114" s="352"/>
      <c r="H114" s="352" t="s">
        <v>830</v>
      </c>
      <c r="I114" s="352" t="s">
        <v>820</v>
      </c>
      <c r="J114" s="352"/>
      <c r="K114" s="365"/>
    </row>
    <row r="115" spans="2:11" ht="15" customHeight="1">
      <c r="B115" s="374"/>
      <c r="C115" s="352" t="s">
        <v>55</v>
      </c>
      <c r="D115" s="352"/>
      <c r="E115" s="352"/>
      <c r="F115" s="373" t="s">
        <v>786</v>
      </c>
      <c r="G115" s="352"/>
      <c r="H115" s="352" t="s">
        <v>831</v>
      </c>
      <c r="I115" s="352" t="s">
        <v>832</v>
      </c>
      <c r="J115" s="352"/>
      <c r="K115" s="365"/>
    </row>
    <row r="116" spans="2:11" ht="15" customHeight="1">
      <c r="B116" s="377"/>
      <c r="C116" s="383"/>
      <c r="D116" s="383"/>
      <c r="E116" s="383"/>
      <c r="F116" s="383"/>
      <c r="G116" s="383"/>
      <c r="H116" s="383"/>
      <c r="I116" s="383"/>
      <c r="J116" s="383"/>
      <c r="K116" s="379"/>
    </row>
    <row r="117" spans="2:11" ht="18.75" customHeight="1">
      <c r="B117" s="384"/>
      <c r="C117" s="349"/>
      <c r="D117" s="349"/>
      <c r="E117" s="349"/>
      <c r="F117" s="385"/>
      <c r="G117" s="349"/>
      <c r="H117" s="349"/>
      <c r="I117" s="349"/>
      <c r="J117" s="349"/>
      <c r="K117" s="384"/>
    </row>
    <row r="118" spans="2:11" ht="18.75" customHeight="1"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</row>
    <row r="119" spans="2:11" ht="7.5" customHeight="1">
      <c r="B119" s="386"/>
      <c r="C119" s="387"/>
      <c r="D119" s="387"/>
      <c r="E119" s="387"/>
      <c r="F119" s="387"/>
      <c r="G119" s="387"/>
      <c r="H119" s="387"/>
      <c r="I119" s="387"/>
      <c r="J119" s="387"/>
      <c r="K119" s="388"/>
    </row>
    <row r="120" spans="2:11" ht="45" customHeight="1">
      <c r="B120" s="389"/>
      <c r="C120" s="340" t="s">
        <v>833</v>
      </c>
      <c r="D120" s="340"/>
      <c r="E120" s="340"/>
      <c r="F120" s="340"/>
      <c r="G120" s="340"/>
      <c r="H120" s="340"/>
      <c r="I120" s="340"/>
      <c r="J120" s="340"/>
      <c r="K120" s="390"/>
    </row>
    <row r="121" spans="2:11" ht="17.25" customHeight="1">
      <c r="B121" s="391"/>
      <c r="C121" s="366" t="s">
        <v>780</v>
      </c>
      <c r="D121" s="366"/>
      <c r="E121" s="366"/>
      <c r="F121" s="366" t="s">
        <v>781</v>
      </c>
      <c r="G121" s="367"/>
      <c r="H121" s="366" t="s">
        <v>122</v>
      </c>
      <c r="I121" s="366" t="s">
        <v>55</v>
      </c>
      <c r="J121" s="366" t="s">
        <v>782</v>
      </c>
      <c r="K121" s="392"/>
    </row>
    <row r="122" spans="2:11" ht="17.25" customHeight="1">
      <c r="B122" s="391"/>
      <c r="C122" s="368" t="s">
        <v>783</v>
      </c>
      <c r="D122" s="368"/>
      <c r="E122" s="368"/>
      <c r="F122" s="369" t="s">
        <v>784</v>
      </c>
      <c r="G122" s="370"/>
      <c r="H122" s="368"/>
      <c r="I122" s="368"/>
      <c r="J122" s="368" t="s">
        <v>785</v>
      </c>
      <c r="K122" s="392"/>
    </row>
    <row r="123" spans="2:11" ht="5.25" customHeight="1">
      <c r="B123" s="393"/>
      <c r="C123" s="371"/>
      <c r="D123" s="371"/>
      <c r="E123" s="371"/>
      <c r="F123" s="371"/>
      <c r="G123" s="352"/>
      <c r="H123" s="371"/>
      <c r="I123" s="371"/>
      <c r="J123" s="371"/>
      <c r="K123" s="394"/>
    </row>
    <row r="124" spans="2:11" ht="15" customHeight="1">
      <c r="B124" s="393"/>
      <c r="C124" s="352" t="s">
        <v>789</v>
      </c>
      <c r="D124" s="371"/>
      <c r="E124" s="371"/>
      <c r="F124" s="373" t="s">
        <v>786</v>
      </c>
      <c r="G124" s="352"/>
      <c r="H124" s="352" t="s">
        <v>825</v>
      </c>
      <c r="I124" s="352" t="s">
        <v>788</v>
      </c>
      <c r="J124" s="352">
        <v>120</v>
      </c>
      <c r="K124" s="395"/>
    </row>
    <row r="125" spans="2:11" ht="15" customHeight="1">
      <c r="B125" s="393"/>
      <c r="C125" s="352" t="s">
        <v>834</v>
      </c>
      <c r="D125" s="352"/>
      <c r="E125" s="352"/>
      <c r="F125" s="373" t="s">
        <v>786</v>
      </c>
      <c r="G125" s="352"/>
      <c r="H125" s="352" t="s">
        <v>835</v>
      </c>
      <c r="I125" s="352" t="s">
        <v>788</v>
      </c>
      <c r="J125" s="352" t="s">
        <v>836</v>
      </c>
      <c r="K125" s="395"/>
    </row>
    <row r="126" spans="2:11" ht="15" customHeight="1">
      <c r="B126" s="393"/>
      <c r="C126" s="352" t="s">
        <v>80</v>
      </c>
      <c r="D126" s="352"/>
      <c r="E126" s="352"/>
      <c r="F126" s="373" t="s">
        <v>786</v>
      </c>
      <c r="G126" s="352"/>
      <c r="H126" s="352" t="s">
        <v>837</v>
      </c>
      <c r="I126" s="352" t="s">
        <v>788</v>
      </c>
      <c r="J126" s="352" t="s">
        <v>836</v>
      </c>
      <c r="K126" s="395"/>
    </row>
    <row r="127" spans="2:11" ht="15" customHeight="1">
      <c r="B127" s="393"/>
      <c r="C127" s="352" t="s">
        <v>797</v>
      </c>
      <c r="D127" s="352"/>
      <c r="E127" s="352"/>
      <c r="F127" s="373" t="s">
        <v>792</v>
      </c>
      <c r="G127" s="352"/>
      <c r="H127" s="352" t="s">
        <v>798</v>
      </c>
      <c r="I127" s="352" t="s">
        <v>788</v>
      </c>
      <c r="J127" s="352">
        <v>15</v>
      </c>
      <c r="K127" s="395"/>
    </row>
    <row r="128" spans="2:11" ht="15" customHeight="1">
      <c r="B128" s="393"/>
      <c r="C128" s="375" t="s">
        <v>799</v>
      </c>
      <c r="D128" s="375"/>
      <c r="E128" s="375"/>
      <c r="F128" s="376" t="s">
        <v>792</v>
      </c>
      <c r="G128" s="375"/>
      <c r="H128" s="375" t="s">
        <v>800</v>
      </c>
      <c r="I128" s="375" t="s">
        <v>788</v>
      </c>
      <c r="J128" s="375">
        <v>15</v>
      </c>
      <c r="K128" s="395"/>
    </row>
    <row r="129" spans="2:11" ht="15" customHeight="1">
      <c r="B129" s="393"/>
      <c r="C129" s="375" t="s">
        <v>801</v>
      </c>
      <c r="D129" s="375"/>
      <c r="E129" s="375"/>
      <c r="F129" s="376" t="s">
        <v>792</v>
      </c>
      <c r="G129" s="375"/>
      <c r="H129" s="375" t="s">
        <v>802</v>
      </c>
      <c r="I129" s="375" t="s">
        <v>788</v>
      </c>
      <c r="J129" s="375">
        <v>20</v>
      </c>
      <c r="K129" s="395"/>
    </row>
    <row r="130" spans="2:11" ht="15" customHeight="1">
      <c r="B130" s="393"/>
      <c r="C130" s="375" t="s">
        <v>803</v>
      </c>
      <c r="D130" s="375"/>
      <c r="E130" s="375"/>
      <c r="F130" s="376" t="s">
        <v>792</v>
      </c>
      <c r="G130" s="375"/>
      <c r="H130" s="375" t="s">
        <v>804</v>
      </c>
      <c r="I130" s="375" t="s">
        <v>788</v>
      </c>
      <c r="J130" s="375">
        <v>20</v>
      </c>
      <c r="K130" s="395"/>
    </row>
    <row r="131" spans="2:11" ht="15" customHeight="1">
      <c r="B131" s="393"/>
      <c r="C131" s="352" t="s">
        <v>791</v>
      </c>
      <c r="D131" s="352"/>
      <c r="E131" s="352"/>
      <c r="F131" s="373" t="s">
        <v>792</v>
      </c>
      <c r="G131" s="352"/>
      <c r="H131" s="352" t="s">
        <v>825</v>
      </c>
      <c r="I131" s="352" t="s">
        <v>788</v>
      </c>
      <c r="J131" s="352">
        <v>50</v>
      </c>
      <c r="K131" s="395"/>
    </row>
    <row r="132" spans="2:11" ht="15" customHeight="1">
      <c r="B132" s="393"/>
      <c r="C132" s="352" t="s">
        <v>805</v>
      </c>
      <c r="D132" s="352"/>
      <c r="E132" s="352"/>
      <c r="F132" s="373" t="s">
        <v>792</v>
      </c>
      <c r="G132" s="352"/>
      <c r="H132" s="352" t="s">
        <v>825</v>
      </c>
      <c r="I132" s="352" t="s">
        <v>788</v>
      </c>
      <c r="J132" s="352">
        <v>50</v>
      </c>
      <c r="K132" s="395"/>
    </row>
    <row r="133" spans="2:11" ht="15" customHeight="1">
      <c r="B133" s="393"/>
      <c r="C133" s="352" t="s">
        <v>811</v>
      </c>
      <c r="D133" s="352"/>
      <c r="E133" s="352"/>
      <c r="F133" s="373" t="s">
        <v>792</v>
      </c>
      <c r="G133" s="352"/>
      <c r="H133" s="352" t="s">
        <v>825</v>
      </c>
      <c r="I133" s="352" t="s">
        <v>788</v>
      </c>
      <c r="J133" s="352">
        <v>50</v>
      </c>
      <c r="K133" s="395"/>
    </row>
    <row r="134" spans="2:11" ht="15" customHeight="1">
      <c r="B134" s="393"/>
      <c r="C134" s="352" t="s">
        <v>813</v>
      </c>
      <c r="D134" s="352"/>
      <c r="E134" s="352"/>
      <c r="F134" s="373" t="s">
        <v>792</v>
      </c>
      <c r="G134" s="352"/>
      <c r="H134" s="352" t="s">
        <v>825</v>
      </c>
      <c r="I134" s="352" t="s">
        <v>788</v>
      </c>
      <c r="J134" s="352">
        <v>50</v>
      </c>
      <c r="K134" s="395"/>
    </row>
    <row r="135" spans="2:11" ht="15" customHeight="1">
      <c r="B135" s="393"/>
      <c r="C135" s="352" t="s">
        <v>127</v>
      </c>
      <c r="D135" s="352"/>
      <c r="E135" s="352"/>
      <c r="F135" s="373" t="s">
        <v>792</v>
      </c>
      <c r="G135" s="352"/>
      <c r="H135" s="352" t="s">
        <v>838</v>
      </c>
      <c r="I135" s="352" t="s">
        <v>788</v>
      </c>
      <c r="J135" s="352">
        <v>255</v>
      </c>
      <c r="K135" s="395"/>
    </row>
    <row r="136" spans="2:11" ht="15" customHeight="1">
      <c r="B136" s="393"/>
      <c r="C136" s="352" t="s">
        <v>815</v>
      </c>
      <c r="D136" s="352"/>
      <c r="E136" s="352"/>
      <c r="F136" s="373" t="s">
        <v>786</v>
      </c>
      <c r="G136" s="352"/>
      <c r="H136" s="352" t="s">
        <v>839</v>
      </c>
      <c r="I136" s="352" t="s">
        <v>817</v>
      </c>
      <c r="J136" s="352"/>
      <c r="K136" s="395"/>
    </row>
    <row r="137" spans="2:11" ht="15" customHeight="1">
      <c r="B137" s="393"/>
      <c r="C137" s="352" t="s">
        <v>818</v>
      </c>
      <c r="D137" s="352"/>
      <c r="E137" s="352"/>
      <c r="F137" s="373" t="s">
        <v>786</v>
      </c>
      <c r="G137" s="352"/>
      <c r="H137" s="352" t="s">
        <v>840</v>
      </c>
      <c r="I137" s="352" t="s">
        <v>820</v>
      </c>
      <c r="J137" s="352"/>
      <c r="K137" s="395"/>
    </row>
    <row r="138" spans="2:11" ht="15" customHeight="1">
      <c r="B138" s="393"/>
      <c r="C138" s="352" t="s">
        <v>821</v>
      </c>
      <c r="D138" s="352"/>
      <c r="E138" s="352"/>
      <c r="F138" s="373" t="s">
        <v>786</v>
      </c>
      <c r="G138" s="352"/>
      <c r="H138" s="352" t="s">
        <v>821</v>
      </c>
      <c r="I138" s="352" t="s">
        <v>820</v>
      </c>
      <c r="J138" s="352"/>
      <c r="K138" s="395"/>
    </row>
    <row r="139" spans="2:11" ht="15" customHeight="1">
      <c r="B139" s="393"/>
      <c r="C139" s="352" t="s">
        <v>36</v>
      </c>
      <c r="D139" s="352"/>
      <c r="E139" s="352"/>
      <c r="F139" s="373" t="s">
        <v>786</v>
      </c>
      <c r="G139" s="352"/>
      <c r="H139" s="352" t="s">
        <v>841</v>
      </c>
      <c r="I139" s="352" t="s">
        <v>820</v>
      </c>
      <c r="J139" s="352"/>
      <c r="K139" s="395"/>
    </row>
    <row r="140" spans="2:11" ht="15" customHeight="1">
      <c r="B140" s="393"/>
      <c r="C140" s="352" t="s">
        <v>842</v>
      </c>
      <c r="D140" s="352"/>
      <c r="E140" s="352"/>
      <c r="F140" s="373" t="s">
        <v>786</v>
      </c>
      <c r="G140" s="352"/>
      <c r="H140" s="352" t="s">
        <v>843</v>
      </c>
      <c r="I140" s="352" t="s">
        <v>820</v>
      </c>
      <c r="J140" s="352"/>
      <c r="K140" s="395"/>
    </row>
    <row r="141" spans="2:11" ht="15" customHeight="1">
      <c r="B141" s="396"/>
      <c r="C141" s="397"/>
      <c r="D141" s="397"/>
      <c r="E141" s="397"/>
      <c r="F141" s="397"/>
      <c r="G141" s="397"/>
      <c r="H141" s="397"/>
      <c r="I141" s="397"/>
      <c r="J141" s="397"/>
      <c r="K141" s="398"/>
    </row>
    <row r="142" spans="2:11" ht="18.75" customHeight="1">
      <c r="B142" s="349"/>
      <c r="C142" s="349"/>
      <c r="D142" s="349"/>
      <c r="E142" s="349"/>
      <c r="F142" s="385"/>
      <c r="G142" s="349"/>
      <c r="H142" s="349"/>
      <c r="I142" s="349"/>
      <c r="J142" s="349"/>
      <c r="K142" s="349"/>
    </row>
    <row r="143" spans="2:11" ht="18.75" customHeight="1"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</row>
    <row r="144" spans="2:11" ht="7.5" customHeight="1">
      <c r="B144" s="360"/>
      <c r="C144" s="361"/>
      <c r="D144" s="361"/>
      <c r="E144" s="361"/>
      <c r="F144" s="361"/>
      <c r="G144" s="361"/>
      <c r="H144" s="361"/>
      <c r="I144" s="361"/>
      <c r="J144" s="361"/>
      <c r="K144" s="362"/>
    </row>
    <row r="145" spans="2:11" ht="45" customHeight="1">
      <c r="B145" s="363"/>
      <c r="C145" s="364" t="s">
        <v>844</v>
      </c>
      <c r="D145" s="364"/>
      <c r="E145" s="364"/>
      <c r="F145" s="364"/>
      <c r="G145" s="364"/>
      <c r="H145" s="364"/>
      <c r="I145" s="364"/>
      <c r="J145" s="364"/>
      <c r="K145" s="365"/>
    </row>
    <row r="146" spans="2:11" ht="17.25" customHeight="1">
      <c r="B146" s="363"/>
      <c r="C146" s="366" t="s">
        <v>780</v>
      </c>
      <c r="D146" s="366"/>
      <c r="E146" s="366"/>
      <c r="F146" s="366" t="s">
        <v>781</v>
      </c>
      <c r="G146" s="367"/>
      <c r="H146" s="366" t="s">
        <v>122</v>
      </c>
      <c r="I146" s="366" t="s">
        <v>55</v>
      </c>
      <c r="J146" s="366" t="s">
        <v>782</v>
      </c>
      <c r="K146" s="365"/>
    </row>
    <row r="147" spans="2:11" ht="17.25" customHeight="1">
      <c r="B147" s="363"/>
      <c r="C147" s="368" t="s">
        <v>783</v>
      </c>
      <c r="D147" s="368"/>
      <c r="E147" s="368"/>
      <c r="F147" s="369" t="s">
        <v>784</v>
      </c>
      <c r="G147" s="370"/>
      <c r="H147" s="368"/>
      <c r="I147" s="368"/>
      <c r="J147" s="368" t="s">
        <v>785</v>
      </c>
      <c r="K147" s="365"/>
    </row>
    <row r="148" spans="2:11" ht="5.25" customHeight="1">
      <c r="B148" s="374"/>
      <c r="C148" s="371"/>
      <c r="D148" s="371"/>
      <c r="E148" s="371"/>
      <c r="F148" s="371"/>
      <c r="G148" s="372"/>
      <c r="H148" s="371"/>
      <c r="I148" s="371"/>
      <c r="J148" s="371"/>
      <c r="K148" s="395"/>
    </row>
    <row r="149" spans="2:11" ht="15" customHeight="1">
      <c r="B149" s="374"/>
      <c r="C149" s="399" t="s">
        <v>789</v>
      </c>
      <c r="D149" s="352"/>
      <c r="E149" s="352"/>
      <c r="F149" s="400" t="s">
        <v>786</v>
      </c>
      <c r="G149" s="352"/>
      <c r="H149" s="399" t="s">
        <v>825</v>
      </c>
      <c r="I149" s="399" t="s">
        <v>788</v>
      </c>
      <c r="J149" s="399">
        <v>120</v>
      </c>
      <c r="K149" s="395"/>
    </row>
    <row r="150" spans="2:11" ht="15" customHeight="1">
      <c r="B150" s="374"/>
      <c r="C150" s="399" t="s">
        <v>834</v>
      </c>
      <c r="D150" s="352"/>
      <c r="E150" s="352"/>
      <c r="F150" s="400" t="s">
        <v>786</v>
      </c>
      <c r="G150" s="352"/>
      <c r="H150" s="399" t="s">
        <v>845</v>
      </c>
      <c r="I150" s="399" t="s">
        <v>788</v>
      </c>
      <c r="J150" s="399" t="s">
        <v>836</v>
      </c>
      <c r="K150" s="395"/>
    </row>
    <row r="151" spans="2:11" ht="15" customHeight="1">
      <c r="B151" s="374"/>
      <c r="C151" s="399" t="s">
        <v>80</v>
      </c>
      <c r="D151" s="352"/>
      <c r="E151" s="352"/>
      <c r="F151" s="400" t="s">
        <v>786</v>
      </c>
      <c r="G151" s="352"/>
      <c r="H151" s="399" t="s">
        <v>846</v>
      </c>
      <c r="I151" s="399" t="s">
        <v>788</v>
      </c>
      <c r="J151" s="399" t="s">
        <v>836</v>
      </c>
      <c r="K151" s="395"/>
    </row>
    <row r="152" spans="2:11" ht="15" customHeight="1">
      <c r="B152" s="374"/>
      <c r="C152" s="399" t="s">
        <v>791</v>
      </c>
      <c r="D152" s="352"/>
      <c r="E152" s="352"/>
      <c r="F152" s="400" t="s">
        <v>792</v>
      </c>
      <c r="G152" s="352"/>
      <c r="H152" s="399" t="s">
        <v>825</v>
      </c>
      <c r="I152" s="399" t="s">
        <v>788</v>
      </c>
      <c r="J152" s="399">
        <v>50</v>
      </c>
      <c r="K152" s="395"/>
    </row>
    <row r="153" spans="2:11" ht="15" customHeight="1">
      <c r="B153" s="374"/>
      <c r="C153" s="399" t="s">
        <v>794</v>
      </c>
      <c r="D153" s="352"/>
      <c r="E153" s="352"/>
      <c r="F153" s="400" t="s">
        <v>786</v>
      </c>
      <c r="G153" s="352"/>
      <c r="H153" s="399" t="s">
        <v>825</v>
      </c>
      <c r="I153" s="399" t="s">
        <v>796</v>
      </c>
      <c r="J153" s="399"/>
      <c r="K153" s="395"/>
    </row>
    <row r="154" spans="2:11" ht="15" customHeight="1">
      <c r="B154" s="374"/>
      <c r="C154" s="399" t="s">
        <v>805</v>
      </c>
      <c r="D154" s="352"/>
      <c r="E154" s="352"/>
      <c r="F154" s="400" t="s">
        <v>792</v>
      </c>
      <c r="G154" s="352"/>
      <c r="H154" s="399" t="s">
        <v>825</v>
      </c>
      <c r="I154" s="399" t="s">
        <v>788</v>
      </c>
      <c r="J154" s="399">
        <v>50</v>
      </c>
      <c r="K154" s="395"/>
    </row>
    <row r="155" spans="2:11" ht="15" customHeight="1">
      <c r="B155" s="374"/>
      <c r="C155" s="399" t="s">
        <v>813</v>
      </c>
      <c r="D155" s="352"/>
      <c r="E155" s="352"/>
      <c r="F155" s="400" t="s">
        <v>792</v>
      </c>
      <c r="G155" s="352"/>
      <c r="H155" s="399" t="s">
        <v>825</v>
      </c>
      <c r="I155" s="399" t="s">
        <v>788</v>
      </c>
      <c r="J155" s="399">
        <v>50</v>
      </c>
      <c r="K155" s="395"/>
    </row>
    <row r="156" spans="2:11" ht="15" customHeight="1">
      <c r="B156" s="374"/>
      <c r="C156" s="399" t="s">
        <v>811</v>
      </c>
      <c r="D156" s="352"/>
      <c r="E156" s="352"/>
      <c r="F156" s="400" t="s">
        <v>792</v>
      </c>
      <c r="G156" s="352"/>
      <c r="H156" s="399" t="s">
        <v>825</v>
      </c>
      <c r="I156" s="399" t="s">
        <v>788</v>
      </c>
      <c r="J156" s="399">
        <v>50</v>
      </c>
      <c r="K156" s="395"/>
    </row>
    <row r="157" spans="2:11" ht="15" customHeight="1">
      <c r="B157" s="374"/>
      <c r="C157" s="399" t="s">
        <v>100</v>
      </c>
      <c r="D157" s="352"/>
      <c r="E157" s="352"/>
      <c r="F157" s="400" t="s">
        <v>786</v>
      </c>
      <c r="G157" s="352"/>
      <c r="H157" s="399" t="s">
        <v>847</v>
      </c>
      <c r="I157" s="399" t="s">
        <v>788</v>
      </c>
      <c r="J157" s="399" t="s">
        <v>848</v>
      </c>
      <c r="K157" s="395"/>
    </row>
    <row r="158" spans="2:11" ht="15" customHeight="1">
      <c r="B158" s="374"/>
      <c r="C158" s="399" t="s">
        <v>849</v>
      </c>
      <c r="D158" s="352"/>
      <c r="E158" s="352"/>
      <c r="F158" s="400" t="s">
        <v>786</v>
      </c>
      <c r="G158" s="352"/>
      <c r="H158" s="399" t="s">
        <v>850</v>
      </c>
      <c r="I158" s="399" t="s">
        <v>820</v>
      </c>
      <c r="J158" s="399"/>
      <c r="K158" s="395"/>
    </row>
    <row r="159" spans="2:11" ht="15" customHeight="1">
      <c r="B159" s="401"/>
      <c r="C159" s="383"/>
      <c r="D159" s="383"/>
      <c r="E159" s="383"/>
      <c r="F159" s="383"/>
      <c r="G159" s="383"/>
      <c r="H159" s="383"/>
      <c r="I159" s="383"/>
      <c r="J159" s="383"/>
      <c r="K159" s="402"/>
    </row>
    <row r="160" spans="2:11" ht="18.75" customHeight="1">
      <c r="B160" s="349"/>
      <c r="C160" s="352"/>
      <c r="D160" s="352"/>
      <c r="E160" s="352"/>
      <c r="F160" s="373"/>
      <c r="G160" s="352"/>
      <c r="H160" s="352"/>
      <c r="I160" s="352"/>
      <c r="J160" s="352"/>
      <c r="K160" s="349"/>
    </row>
    <row r="161" spans="2:11" ht="18.75" customHeight="1"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</row>
    <row r="162" spans="2:11" ht="7.5" customHeight="1">
      <c r="B162" s="336"/>
      <c r="C162" s="337"/>
      <c r="D162" s="337"/>
      <c r="E162" s="337"/>
      <c r="F162" s="337"/>
      <c r="G162" s="337"/>
      <c r="H162" s="337"/>
      <c r="I162" s="337"/>
      <c r="J162" s="337"/>
      <c r="K162" s="338"/>
    </row>
    <row r="163" spans="2:11" ht="45" customHeight="1">
      <c r="B163" s="339"/>
      <c r="C163" s="340" t="s">
        <v>851</v>
      </c>
      <c r="D163" s="340"/>
      <c r="E163" s="340"/>
      <c r="F163" s="340"/>
      <c r="G163" s="340"/>
      <c r="H163" s="340"/>
      <c r="I163" s="340"/>
      <c r="J163" s="340"/>
      <c r="K163" s="341"/>
    </row>
    <row r="164" spans="2:11" ht="17.25" customHeight="1">
      <c r="B164" s="339"/>
      <c r="C164" s="366" t="s">
        <v>780</v>
      </c>
      <c r="D164" s="366"/>
      <c r="E164" s="366"/>
      <c r="F164" s="366" t="s">
        <v>781</v>
      </c>
      <c r="G164" s="403"/>
      <c r="H164" s="404" t="s">
        <v>122</v>
      </c>
      <c r="I164" s="404" t="s">
        <v>55</v>
      </c>
      <c r="J164" s="366" t="s">
        <v>782</v>
      </c>
      <c r="K164" s="341"/>
    </row>
    <row r="165" spans="2:11" ht="17.25" customHeight="1">
      <c r="B165" s="343"/>
      <c r="C165" s="368" t="s">
        <v>783</v>
      </c>
      <c r="D165" s="368"/>
      <c r="E165" s="368"/>
      <c r="F165" s="369" t="s">
        <v>784</v>
      </c>
      <c r="G165" s="405"/>
      <c r="H165" s="406"/>
      <c r="I165" s="406"/>
      <c r="J165" s="368" t="s">
        <v>785</v>
      </c>
      <c r="K165" s="345"/>
    </row>
    <row r="166" spans="2:11" ht="5.25" customHeight="1">
      <c r="B166" s="374"/>
      <c r="C166" s="371"/>
      <c r="D166" s="371"/>
      <c r="E166" s="371"/>
      <c r="F166" s="371"/>
      <c r="G166" s="372"/>
      <c r="H166" s="371"/>
      <c r="I166" s="371"/>
      <c r="J166" s="371"/>
      <c r="K166" s="395"/>
    </row>
    <row r="167" spans="2:11" ht="15" customHeight="1">
      <c r="B167" s="374"/>
      <c r="C167" s="352" t="s">
        <v>789</v>
      </c>
      <c r="D167" s="352"/>
      <c r="E167" s="352"/>
      <c r="F167" s="373" t="s">
        <v>786</v>
      </c>
      <c r="G167" s="352"/>
      <c r="H167" s="352" t="s">
        <v>825</v>
      </c>
      <c r="I167" s="352" t="s">
        <v>788</v>
      </c>
      <c r="J167" s="352">
        <v>120</v>
      </c>
      <c r="K167" s="395"/>
    </row>
    <row r="168" spans="2:11" ht="15" customHeight="1">
      <c r="B168" s="374"/>
      <c r="C168" s="352" t="s">
        <v>834</v>
      </c>
      <c r="D168" s="352"/>
      <c r="E168" s="352"/>
      <c r="F168" s="373" t="s">
        <v>786</v>
      </c>
      <c r="G168" s="352"/>
      <c r="H168" s="352" t="s">
        <v>835</v>
      </c>
      <c r="I168" s="352" t="s">
        <v>788</v>
      </c>
      <c r="J168" s="352" t="s">
        <v>836</v>
      </c>
      <c r="K168" s="395"/>
    </row>
    <row r="169" spans="2:11" ht="15" customHeight="1">
      <c r="B169" s="374"/>
      <c r="C169" s="352" t="s">
        <v>80</v>
      </c>
      <c r="D169" s="352"/>
      <c r="E169" s="352"/>
      <c r="F169" s="373" t="s">
        <v>786</v>
      </c>
      <c r="G169" s="352"/>
      <c r="H169" s="352" t="s">
        <v>852</v>
      </c>
      <c r="I169" s="352" t="s">
        <v>788</v>
      </c>
      <c r="J169" s="352" t="s">
        <v>836</v>
      </c>
      <c r="K169" s="395"/>
    </row>
    <row r="170" spans="2:11" ht="15" customHeight="1">
      <c r="B170" s="374"/>
      <c r="C170" s="352" t="s">
        <v>791</v>
      </c>
      <c r="D170" s="352"/>
      <c r="E170" s="352"/>
      <c r="F170" s="373" t="s">
        <v>792</v>
      </c>
      <c r="G170" s="352"/>
      <c r="H170" s="352" t="s">
        <v>852</v>
      </c>
      <c r="I170" s="352" t="s">
        <v>788</v>
      </c>
      <c r="J170" s="352">
        <v>50</v>
      </c>
      <c r="K170" s="395"/>
    </row>
    <row r="171" spans="2:11" ht="15" customHeight="1">
      <c r="B171" s="374"/>
      <c r="C171" s="352" t="s">
        <v>794</v>
      </c>
      <c r="D171" s="352"/>
      <c r="E171" s="352"/>
      <c r="F171" s="373" t="s">
        <v>786</v>
      </c>
      <c r="G171" s="352"/>
      <c r="H171" s="352" t="s">
        <v>852</v>
      </c>
      <c r="I171" s="352" t="s">
        <v>796</v>
      </c>
      <c r="J171" s="352"/>
      <c r="K171" s="395"/>
    </row>
    <row r="172" spans="2:11" ht="15" customHeight="1">
      <c r="B172" s="374"/>
      <c r="C172" s="352" t="s">
        <v>805</v>
      </c>
      <c r="D172" s="352"/>
      <c r="E172" s="352"/>
      <c r="F172" s="373" t="s">
        <v>792</v>
      </c>
      <c r="G172" s="352"/>
      <c r="H172" s="352" t="s">
        <v>852</v>
      </c>
      <c r="I172" s="352" t="s">
        <v>788</v>
      </c>
      <c r="J172" s="352">
        <v>50</v>
      </c>
      <c r="K172" s="395"/>
    </row>
    <row r="173" spans="2:11" ht="15" customHeight="1">
      <c r="B173" s="374"/>
      <c r="C173" s="352" t="s">
        <v>813</v>
      </c>
      <c r="D173" s="352"/>
      <c r="E173" s="352"/>
      <c r="F173" s="373" t="s">
        <v>792</v>
      </c>
      <c r="G173" s="352"/>
      <c r="H173" s="352" t="s">
        <v>852</v>
      </c>
      <c r="I173" s="352" t="s">
        <v>788</v>
      </c>
      <c r="J173" s="352">
        <v>50</v>
      </c>
      <c r="K173" s="395"/>
    </row>
    <row r="174" spans="2:11" ht="15" customHeight="1">
      <c r="B174" s="374"/>
      <c r="C174" s="352" t="s">
        <v>811</v>
      </c>
      <c r="D174" s="352"/>
      <c r="E174" s="352"/>
      <c r="F174" s="373" t="s">
        <v>792</v>
      </c>
      <c r="G174" s="352"/>
      <c r="H174" s="352" t="s">
        <v>852</v>
      </c>
      <c r="I174" s="352" t="s">
        <v>788</v>
      </c>
      <c r="J174" s="352">
        <v>50</v>
      </c>
      <c r="K174" s="395"/>
    </row>
    <row r="175" spans="2:11" ht="15" customHeight="1">
      <c r="B175" s="374"/>
      <c r="C175" s="352" t="s">
        <v>121</v>
      </c>
      <c r="D175" s="352"/>
      <c r="E175" s="352"/>
      <c r="F175" s="373" t="s">
        <v>786</v>
      </c>
      <c r="G175" s="352"/>
      <c r="H175" s="352" t="s">
        <v>853</v>
      </c>
      <c r="I175" s="352" t="s">
        <v>854</v>
      </c>
      <c r="J175" s="352"/>
      <c r="K175" s="395"/>
    </row>
    <row r="176" spans="2:11" ht="15" customHeight="1">
      <c r="B176" s="374"/>
      <c r="C176" s="352" t="s">
        <v>55</v>
      </c>
      <c r="D176" s="352"/>
      <c r="E176" s="352"/>
      <c r="F176" s="373" t="s">
        <v>786</v>
      </c>
      <c r="G176" s="352"/>
      <c r="H176" s="352" t="s">
        <v>855</v>
      </c>
      <c r="I176" s="352" t="s">
        <v>856</v>
      </c>
      <c r="J176" s="352">
        <v>1</v>
      </c>
      <c r="K176" s="395"/>
    </row>
    <row r="177" spans="2:11" ht="15" customHeight="1">
      <c r="B177" s="374"/>
      <c r="C177" s="352" t="s">
        <v>51</v>
      </c>
      <c r="D177" s="352"/>
      <c r="E177" s="352"/>
      <c r="F177" s="373" t="s">
        <v>786</v>
      </c>
      <c r="G177" s="352"/>
      <c r="H177" s="352" t="s">
        <v>857</v>
      </c>
      <c r="I177" s="352" t="s">
        <v>788</v>
      </c>
      <c r="J177" s="352">
        <v>20</v>
      </c>
      <c r="K177" s="395"/>
    </row>
    <row r="178" spans="2:11" ht="15" customHeight="1">
      <c r="B178" s="374"/>
      <c r="C178" s="352" t="s">
        <v>122</v>
      </c>
      <c r="D178" s="352"/>
      <c r="E178" s="352"/>
      <c r="F178" s="373" t="s">
        <v>786</v>
      </c>
      <c r="G178" s="352"/>
      <c r="H178" s="352" t="s">
        <v>858</v>
      </c>
      <c r="I178" s="352" t="s">
        <v>788</v>
      </c>
      <c r="J178" s="352">
        <v>255</v>
      </c>
      <c r="K178" s="395"/>
    </row>
    <row r="179" spans="2:11" ht="15" customHeight="1">
      <c r="B179" s="374"/>
      <c r="C179" s="352" t="s">
        <v>123</v>
      </c>
      <c r="D179" s="352"/>
      <c r="E179" s="352"/>
      <c r="F179" s="373" t="s">
        <v>786</v>
      </c>
      <c r="G179" s="352"/>
      <c r="H179" s="352" t="s">
        <v>751</v>
      </c>
      <c r="I179" s="352" t="s">
        <v>788</v>
      </c>
      <c r="J179" s="352">
        <v>10</v>
      </c>
      <c r="K179" s="395"/>
    </row>
    <row r="180" spans="2:11" ht="15" customHeight="1">
      <c r="B180" s="374"/>
      <c r="C180" s="352" t="s">
        <v>124</v>
      </c>
      <c r="D180" s="352"/>
      <c r="E180" s="352"/>
      <c r="F180" s="373" t="s">
        <v>786</v>
      </c>
      <c r="G180" s="352"/>
      <c r="H180" s="352" t="s">
        <v>859</v>
      </c>
      <c r="I180" s="352" t="s">
        <v>820</v>
      </c>
      <c r="J180" s="352"/>
      <c r="K180" s="395"/>
    </row>
    <row r="181" spans="2:11" ht="15" customHeight="1">
      <c r="B181" s="374"/>
      <c r="C181" s="352" t="s">
        <v>860</v>
      </c>
      <c r="D181" s="352"/>
      <c r="E181" s="352"/>
      <c r="F181" s="373" t="s">
        <v>786</v>
      </c>
      <c r="G181" s="352"/>
      <c r="H181" s="352" t="s">
        <v>861</v>
      </c>
      <c r="I181" s="352" t="s">
        <v>820</v>
      </c>
      <c r="J181" s="352"/>
      <c r="K181" s="395"/>
    </row>
    <row r="182" spans="2:11" ht="15" customHeight="1">
      <c r="B182" s="374"/>
      <c r="C182" s="352" t="s">
        <v>849</v>
      </c>
      <c r="D182" s="352"/>
      <c r="E182" s="352"/>
      <c r="F182" s="373" t="s">
        <v>786</v>
      </c>
      <c r="G182" s="352"/>
      <c r="H182" s="352" t="s">
        <v>862</v>
      </c>
      <c r="I182" s="352" t="s">
        <v>820</v>
      </c>
      <c r="J182" s="352"/>
      <c r="K182" s="395"/>
    </row>
    <row r="183" spans="2:11" ht="15" customHeight="1">
      <c r="B183" s="374"/>
      <c r="C183" s="352" t="s">
        <v>126</v>
      </c>
      <c r="D183" s="352"/>
      <c r="E183" s="352"/>
      <c r="F183" s="373" t="s">
        <v>792</v>
      </c>
      <c r="G183" s="352"/>
      <c r="H183" s="352" t="s">
        <v>863</v>
      </c>
      <c r="I183" s="352" t="s">
        <v>788</v>
      </c>
      <c r="J183" s="352">
        <v>50</v>
      </c>
      <c r="K183" s="395"/>
    </row>
    <row r="184" spans="2:11" ht="15" customHeight="1">
      <c r="B184" s="374"/>
      <c r="C184" s="352" t="s">
        <v>864</v>
      </c>
      <c r="D184" s="352"/>
      <c r="E184" s="352"/>
      <c r="F184" s="373" t="s">
        <v>792</v>
      </c>
      <c r="G184" s="352"/>
      <c r="H184" s="352" t="s">
        <v>865</v>
      </c>
      <c r="I184" s="352" t="s">
        <v>866</v>
      </c>
      <c r="J184" s="352"/>
      <c r="K184" s="395"/>
    </row>
    <row r="185" spans="2:11" ht="15" customHeight="1">
      <c r="B185" s="374"/>
      <c r="C185" s="352" t="s">
        <v>867</v>
      </c>
      <c r="D185" s="352"/>
      <c r="E185" s="352"/>
      <c r="F185" s="373" t="s">
        <v>792</v>
      </c>
      <c r="G185" s="352"/>
      <c r="H185" s="352" t="s">
        <v>868</v>
      </c>
      <c r="I185" s="352" t="s">
        <v>866</v>
      </c>
      <c r="J185" s="352"/>
      <c r="K185" s="395"/>
    </row>
    <row r="186" spans="2:11" ht="15" customHeight="1">
      <c r="B186" s="374"/>
      <c r="C186" s="352" t="s">
        <v>869</v>
      </c>
      <c r="D186" s="352"/>
      <c r="E186" s="352"/>
      <c r="F186" s="373" t="s">
        <v>792</v>
      </c>
      <c r="G186" s="352"/>
      <c r="H186" s="352" t="s">
        <v>870</v>
      </c>
      <c r="I186" s="352" t="s">
        <v>866</v>
      </c>
      <c r="J186" s="352"/>
      <c r="K186" s="395"/>
    </row>
    <row r="187" spans="2:11" ht="15" customHeight="1">
      <c r="B187" s="374"/>
      <c r="C187" s="407" t="s">
        <v>871</v>
      </c>
      <c r="D187" s="352"/>
      <c r="E187" s="352"/>
      <c r="F187" s="373" t="s">
        <v>792</v>
      </c>
      <c r="G187" s="352"/>
      <c r="H187" s="352" t="s">
        <v>872</v>
      </c>
      <c r="I187" s="352" t="s">
        <v>873</v>
      </c>
      <c r="J187" s="408" t="s">
        <v>874</v>
      </c>
      <c r="K187" s="395"/>
    </row>
    <row r="188" spans="2:11" ht="15" customHeight="1">
      <c r="B188" s="374"/>
      <c r="C188" s="358" t="s">
        <v>40</v>
      </c>
      <c r="D188" s="352"/>
      <c r="E188" s="352"/>
      <c r="F188" s="373" t="s">
        <v>786</v>
      </c>
      <c r="G188" s="352"/>
      <c r="H188" s="349" t="s">
        <v>875</v>
      </c>
      <c r="I188" s="352" t="s">
        <v>876</v>
      </c>
      <c r="J188" s="352"/>
      <c r="K188" s="395"/>
    </row>
    <row r="189" spans="2:11" ht="15" customHeight="1">
      <c r="B189" s="374"/>
      <c r="C189" s="358" t="s">
        <v>877</v>
      </c>
      <c r="D189" s="352"/>
      <c r="E189" s="352"/>
      <c r="F189" s="373" t="s">
        <v>786</v>
      </c>
      <c r="G189" s="352"/>
      <c r="H189" s="352" t="s">
        <v>878</v>
      </c>
      <c r="I189" s="352" t="s">
        <v>820</v>
      </c>
      <c r="J189" s="352"/>
      <c r="K189" s="395"/>
    </row>
    <row r="190" spans="2:11" ht="15" customHeight="1">
      <c r="B190" s="374"/>
      <c r="C190" s="358" t="s">
        <v>879</v>
      </c>
      <c r="D190" s="352"/>
      <c r="E190" s="352"/>
      <c r="F190" s="373" t="s">
        <v>786</v>
      </c>
      <c r="G190" s="352"/>
      <c r="H190" s="352" t="s">
        <v>880</v>
      </c>
      <c r="I190" s="352" t="s">
        <v>820</v>
      </c>
      <c r="J190" s="352"/>
      <c r="K190" s="395"/>
    </row>
    <row r="191" spans="2:11" ht="15" customHeight="1">
      <c r="B191" s="374"/>
      <c r="C191" s="358" t="s">
        <v>881</v>
      </c>
      <c r="D191" s="352"/>
      <c r="E191" s="352"/>
      <c r="F191" s="373" t="s">
        <v>792</v>
      </c>
      <c r="G191" s="352"/>
      <c r="H191" s="352" t="s">
        <v>882</v>
      </c>
      <c r="I191" s="352" t="s">
        <v>820</v>
      </c>
      <c r="J191" s="352"/>
      <c r="K191" s="395"/>
    </row>
    <row r="192" spans="2:11" ht="15" customHeight="1">
      <c r="B192" s="401"/>
      <c r="C192" s="409"/>
      <c r="D192" s="383"/>
      <c r="E192" s="383"/>
      <c r="F192" s="383"/>
      <c r="G192" s="383"/>
      <c r="H192" s="383"/>
      <c r="I192" s="383"/>
      <c r="J192" s="383"/>
      <c r="K192" s="402"/>
    </row>
    <row r="193" spans="2:11" ht="18.75" customHeight="1">
      <c r="B193" s="349"/>
      <c r="C193" s="352"/>
      <c r="D193" s="352"/>
      <c r="E193" s="352"/>
      <c r="F193" s="373"/>
      <c r="G193" s="352"/>
      <c r="H193" s="352"/>
      <c r="I193" s="352"/>
      <c r="J193" s="352"/>
      <c r="K193" s="349"/>
    </row>
    <row r="194" spans="2:11" ht="18.75" customHeight="1">
      <c r="B194" s="349"/>
      <c r="C194" s="352"/>
      <c r="D194" s="352"/>
      <c r="E194" s="352"/>
      <c r="F194" s="373"/>
      <c r="G194" s="352"/>
      <c r="H194" s="352"/>
      <c r="I194" s="352"/>
      <c r="J194" s="352"/>
      <c r="K194" s="349"/>
    </row>
    <row r="195" spans="2:11" ht="18.75" customHeight="1"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</row>
    <row r="196" spans="2:11" ht="13.5">
      <c r="B196" s="336"/>
      <c r="C196" s="337"/>
      <c r="D196" s="337"/>
      <c r="E196" s="337"/>
      <c r="F196" s="337"/>
      <c r="G196" s="337"/>
      <c r="H196" s="337"/>
      <c r="I196" s="337"/>
      <c r="J196" s="337"/>
      <c r="K196" s="338"/>
    </row>
    <row r="197" spans="2:11" ht="21">
      <c r="B197" s="339"/>
      <c r="C197" s="340" t="s">
        <v>883</v>
      </c>
      <c r="D197" s="340"/>
      <c r="E197" s="340"/>
      <c r="F197" s="340"/>
      <c r="G197" s="340"/>
      <c r="H197" s="340"/>
      <c r="I197" s="340"/>
      <c r="J197" s="340"/>
      <c r="K197" s="341"/>
    </row>
    <row r="198" spans="2:11" ht="25.5" customHeight="1">
      <c r="B198" s="339"/>
      <c r="C198" s="410" t="s">
        <v>884</v>
      </c>
      <c r="D198" s="410"/>
      <c r="E198" s="410"/>
      <c r="F198" s="410" t="s">
        <v>885</v>
      </c>
      <c r="G198" s="411"/>
      <c r="H198" s="412" t="s">
        <v>886</v>
      </c>
      <c r="I198" s="412"/>
      <c r="J198" s="412"/>
      <c r="K198" s="341"/>
    </row>
    <row r="199" spans="2:11" ht="5.25" customHeight="1">
      <c r="B199" s="374"/>
      <c r="C199" s="371"/>
      <c r="D199" s="371"/>
      <c r="E199" s="371"/>
      <c r="F199" s="371"/>
      <c r="G199" s="352"/>
      <c r="H199" s="371"/>
      <c r="I199" s="371"/>
      <c r="J199" s="371"/>
      <c r="K199" s="395"/>
    </row>
    <row r="200" spans="2:11" ht="15" customHeight="1">
      <c r="B200" s="374"/>
      <c r="C200" s="352" t="s">
        <v>876</v>
      </c>
      <c r="D200" s="352"/>
      <c r="E200" s="352"/>
      <c r="F200" s="373" t="s">
        <v>41</v>
      </c>
      <c r="G200" s="352"/>
      <c r="H200" s="413" t="s">
        <v>887</v>
      </c>
      <c r="I200" s="413"/>
      <c r="J200" s="413"/>
      <c r="K200" s="395"/>
    </row>
    <row r="201" spans="2:11" ht="15" customHeight="1">
      <c r="B201" s="374"/>
      <c r="C201" s="380"/>
      <c r="D201" s="352"/>
      <c r="E201" s="352"/>
      <c r="F201" s="373" t="s">
        <v>42</v>
      </c>
      <c r="G201" s="352"/>
      <c r="H201" s="413" t="s">
        <v>888</v>
      </c>
      <c r="I201" s="413"/>
      <c r="J201" s="413"/>
      <c r="K201" s="395"/>
    </row>
    <row r="202" spans="2:11" ht="15" customHeight="1">
      <c r="B202" s="374"/>
      <c r="C202" s="380"/>
      <c r="D202" s="352"/>
      <c r="E202" s="352"/>
      <c r="F202" s="373" t="s">
        <v>45</v>
      </c>
      <c r="G202" s="352"/>
      <c r="H202" s="413" t="s">
        <v>889</v>
      </c>
      <c r="I202" s="413"/>
      <c r="J202" s="413"/>
      <c r="K202" s="395"/>
    </row>
    <row r="203" spans="2:11" ht="15" customHeight="1">
      <c r="B203" s="374"/>
      <c r="C203" s="352"/>
      <c r="D203" s="352"/>
      <c r="E203" s="352"/>
      <c r="F203" s="373" t="s">
        <v>43</v>
      </c>
      <c r="G203" s="352"/>
      <c r="H203" s="413" t="s">
        <v>890</v>
      </c>
      <c r="I203" s="413"/>
      <c r="J203" s="413"/>
      <c r="K203" s="395"/>
    </row>
    <row r="204" spans="2:11" ht="15" customHeight="1">
      <c r="B204" s="374"/>
      <c r="C204" s="352"/>
      <c r="D204" s="352"/>
      <c r="E204" s="352"/>
      <c r="F204" s="373" t="s">
        <v>44</v>
      </c>
      <c r="G204" s="352"/>
      <c r="H204" s="413" t="s">
        <v>891</v>
      </c>
      <c r="I204" s="413"/>
      <c r="J204" s="413"/>
      <c r="K204" s="395"/>
    </row>
    <row r="205" spans="2:11" ht="15" customHeight="1">
      <c r="B205" s="374"/>
      <c r="C205" s="352"/>
      <c r="D205" s="352"/>
      <c r="E205" s="352"/>
      <c r="F205" s="373"/>
      <c r="G205" s="352"/>
      <c r="H205" s="352"/>
      <c r="I205" s="352"/>
      <c r="J205" s="352"/>
      <c r="K205" s="395"/>
    </row>
    <row r="206" spans="2:11" ht="15" customHeight="1">
      <c r="B206" s="374"/>
      <c r="C206" s="352" t="s">
        <v>832</v>
      </c>
      <c r="D206" s="352"/>
      <c r="E206" s="352"/>
      <c r="F206" s="373" t="s">
        <v>76</v>
      </c>
      <c r="G206" s="352"/>
      <c r="H206" s="413" t="s">
        <v>892</v>
      </c>
      <c r="I206" s="413"/>
      <c r="J206" s="413"/>
      <c r="K206" s="395"/>
    </row>
    <row r="207" spans="2:11" ht="15" customHeight="1">
      <c r="B207" s="374"/>
      <c r="C207" s="380"/>
      <c r="D207" s="352"/>
      <c r="E207" s="352"/>
      <c r="F207" s="373" t="s">
        <v>730</v>
      </c>
      <c r="G207" s="352"/>
      <c r="H207" s="413" t="s">
        <v>731</v>
      </c>
      <c r="I207" s="413"/>
      <c r="J207" s="413"/>
      <c r="K207" s="395"/>
    </row>
    <row r="208" spans="2:11" ht="15" customHeight="1">
      <c r="B208" s="374"/>
      <c r="C208" s="352"/>
      <c r="D208" s="352"/>
      <c r="E208" s="352"/>
      <c r="F208" s="373" t="s">
        <v>728</v>
      </c>
      <c r="G208" s="352"/>
      <c r="H208" s="413" t="s">
        <v>893</v>
      </c>
      <c r="I208" s="413"/>
      <c r="J208" s="413"/>
      <c r="K208" s="395"/>
    </row>
    <row r="209" spans="2:11" ht="15" customHeight="1">
      <c r="B209" s="414"/>
      <c r="C209" s="380"/>
      <c r="D209" s="380"/>
      <c r="E209" s="380"/>
      <c r="F209" s="373" t="s">
        <v>732</v>
      </c>
      <c r="G209" s="358"/>
      <c r="H209" s="415" t="s">
        <v>733</v>
      </c>
      <c r="I209" s="415"/>
      <c r="J209" s="415"/>
      <c r="K209" s="416"/>
    </row>
    <row r="210" spans="2:11" ht="15" customHeight="1">
      <c r="B210" s="414"/>
      <c r="C210" s="380"/>
      <c r="D210" s="380"/>
      <c r="E210" s="380"/>
      <c r="F210" s="373" t="s">
        <v>734</v>
      </c>
      <c r="G210" s="358"/>
      <c r="H210" s="415" t="s">
        <v>894</v>
      </c>
      <c r="I210" s="415"/>
      <c r="J210" s="415"/>
      <c r="K210" s="416"/>
    </row>
    <row r="211" spans="2:11" ht="15" customHeight="1">
      <c r="B211" s="414"/>
      <c r="C211" s="380"/>
      <c r="D211" s="380"/>
      <c r="E211" s="380"/>
      <c r="F211" s="417"/>
      <c r="G211" s="358"/>
      <c r="H211" s="418"/>
      <c r="I211" s="418"/>
      <c r="J211" s="418"/>
      <c r="K211" s="416"/>
    </row>
    <row r="212" spans="2:11" ht="15" customHeight="1">
      <c r="B212" s="414"/>
      <c r="C212" s="352" t="s">
        <v>856</v>
      </c>
      <c r="D212" s="380"/>
      <c r="E212" s="380"/>
      <c r="F212" s="373">
        <v>1</v>
      </c>
      <c r="G212" s="358"/>
      <c r="H212" s="415" t="s">
        <v>895</v>
      </c>
      <c r="I212" s="415"/>
      <c r="J212" s="415"/>
      <c r="K212" s="416"/>
    </row>
    <row r="213" spans="2:11" ht="15" customHeight="1">
      <c r="B213" s="414"/>
      <c r="C213" s="380"/>
      <c r="D213" s="380"/>
      <c r="E213" s="380"/>
      <c r="F213" s="373">
        <v>2</v>
      </c>
      <c r="G213" s="358"/>
      <c r="H213" s="415" t="s">
        <v>896</v>
      </c>
      <c r="I213" s="415"/>
      <c r="J213" s="415"/>
      <c r="K213" s="416"/>
    </row>
    <row r="214" spans="2:11" ht="15" customHeight="1">
      <c r="B214" s="414"/>
      <c r="C214" s="380"/>
      <c r="D214" s="380"/>
      <c r="E214" s="380"/>
      <c r="F214" s="373">
        <v>3</v>
      </c>
      <c r="G214" s="358"/>
      <c r="H214" s="415" t="s">
        <v>897</v>
      </c>
      <c r="I214" s="415"/>
      <c r="J214" s="415"/>
      <c r="K214" s="416"/>
    </row>
    <row r="215" spans="2:11" ht="15" customHeight="1">
      <c r="B215" s="414"/>
      <c r="C215" s="380"/>
      <c r="D215" s="380"/>
      <c r="E215" s="380"/>
      <c r="F215" s="373">
        <v>4</v>
      </c>
      <c r="G215" s="358"/>
      <c r="H215" s="415" t="s">
        <v>898</v>
      </c>
      <c r="I215" s="415"/>
      <c r="J215" s="415"/>
      <c r="K215" s="416"/>
    </row>
    <row r="216" spans="2:11" ht="12.75" customHeight="1">
      <c r="B216" s="419"/>
      <c r="C216" s="420"/>
      <c r="D216" s="420"/>
      <c r="E216" s="420"/>
      <c r="F216" s="420"/>
      <c r="G216" s="420"/>
      <c r="H216" s="420"/>
      <c r="I216" s="420"/>
      <c r="J216" s="420"/>
      <c r="K216" s="421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Janošová</dc:creator>
  <cp:keywords/>
  <dc:description/>
  <cp:lastModifiedBy>Renata Janošová</cp:lastModifiedBy>
  <dcterms:created xsi:type="dcterms:W3CDTF">2016-11-22T17:10:24Z</dcterms:created>
  <dcterms:modified xsi:type="dcterms:W3CDTF">2016-11-22T17:10:39Z</dcterms:modified>
  <cp:category/>
  <cp:version/>
  <cp:contentType/>
  <cp:contentStatus/>
</cp:coreProperties>
</file>